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615" windowWidth="14055" windowHeight="5580"/>
  </bookViews>
  <sheets>
    <sheet name="Rekapitulace stavby" sheetId="1" r:id="rId1"/>
    <sheet name="00 - Vedlejší rozpočtové ..." sheetId="2" r:id="rId2"/>
    <sheet name="01 - Zařízení a organizac..." sheetId="3" r:id="rId3"/>
    <sheet name="02 - SO-00 Bourací práce" sheetId="4" r:id="rId4"/>
    <sheet name="03.01 - SO-01 D.1.1 Stave..." sheetId="5" r:id="rId5"/>
    <sheet name="03.02 - D.1.3 PBŘ" sheetId="6" r:id="rId6"/>
    <sheet name="03.03 - D.1.4.1 Vytápění" sheetId="7" r:id="rId7"/>
    <sheet name="03.04 - D.1.4.2 VZT a rek..." sheetId="8" r:id="rId8"/>
    <sheet name="03.05 - D.1.4.3 ZTI" sheetId="9" r:id="rId9"/>
    <sheet name="03.06 - D.1.4.4 Silnoprou..." sheetId="10" r:id="rId10"/>
    <sheet name="03.07 - D.1.4.5 Slaboprou..." sheetId="11" r:id="rId11"/>
    <sheet name="03.08 - D.1.4.6 Měření a ..." sheetId="12" r:id="rId12"/>
    <sheet name="03.09 - D.1.4.8 Osvětlení" sheetId="13" r:id="rId13"/>
    <sheet name="03.10 - D.1.4.9 Audiovizu..." sheetId="14" r:id="rId14"/>
    <sheet name="03.11 - D.1.4.10 Divadeln..." sheetId="15" r:id="rId15"/>
    <sheet name="03.12 - D.1.4.11 SOZ" sheetId="16" r:id="rId16"/>
    <sheet name="03.13 - D.1.4.12 Zádržný ..." sheetId="17" r:id="rId17"/>
    <sheet name="03.14 - D.1.4.13 Gastro z..." sheetId="18" r:id="rId18"/>
    <sheet name="03.15 - D.1.4.14 Interiér" sheetId="19" r:id="rId19"/>
    <sheet name="04.01 - D.2.1 Stavební a ..." sheetId="20" r:id="rId20"/>
    <sheet name="05 - SO-03 Retenční nádrž..." sheetId="21" r:id="rId21"/>
    <sheet name="06.01 - Architektonicko-s..." sheetId="22" r:id="rId22"/>
    <sheet name="06.02 - Vzduchotechnika" sheetId="23" r:id="rId23"/>
    <sheet name="06.03 - Elektroinstalace" sheetId="24" r:id="rId24"/>
    <sheet name="07 - SO-11 Komunikace - S..." sheetId="25" r:id="rId25"/>
    <sheet name="08 - SO-13 Vegetační úpravy" sheetId="26" r:id="rId26"/>
    <sheet name="09 - SO-14 Oplocení" sheetId="27" r:id="rId27"/>
    <sheet name="Pokyny pro vyplnění" sheetId="28" r:id="rId28"/>
  </sheets>
  <definedNames>
    <definedName name="_xlnm._FilterDatabase" localSheetId="1" hidden="1">'00 - Vedlejší rozpočtové ...'!$C$80:$K$94</definedName>
    <definedName name="_xlnm._FilterDatabase" localSheetId="2" hidden="1">'01 - Zařízení a organizac...'!$C$88:$K$153</definedName>
    <definedName name="_xlnm._FilterDatabase" localSheetId="3" hidden="1">'02 - SO-00 Bourací práce'!$C$86:$K$423</definedName>
    <definedName name="_xlnm._FilterDatabase" localSheetId="4" hidden="1">'03.01 - SO-01 D.1.1 Stave...'!$C$127:$K$3355</definedName>
    <definedName name="_xlnm._FilterDatabase" localSheetId="5" hidden="1">'03.02 - D.1.3 PBŘ'!$C$82:$K$100</definedName>
    <definedName name="_xlnm._FilterDatabase" localSheetId="6" hidden="1">'03.03 - D.1.4.1 Vytápění'!$C$83:$K$87</definedName>
    <definedName name="_xlnm._FilterDatabase" localSheetId="7" hidden="1">'03.04 - D.1.4.2 VZT a rek...'!$C$83:$K$87</definedName>
    <definedName name="_xlnm._FilterDatabase" localSheetId="8" hidden="1">'03.05 - D.1.4.3 ZTI'!$C$83:$K$87</definedName>
    <definedName name="_xlnm._FilterDatabase" localSheetId="9" hidden="1">'03.06 - D.1.4.4 Silnoprou...'!$C$83:$K$87</definedName>
    <definedName name="_xlnm._FilterDatabase" localSheetId="10" hidden="1">'03.07 - D.1.4.5 Slaboprou...'!$C$83:$K$87</definedName>
    <definedName name="_xlnm._FilterDatabase" localSheetId="11" hidden="1">'03.08 - D.1.4.6 Měření a ...'!$C$83:$K$87</definedName>
    <definedName name="_xlnm._FilterDatabase" localSheetId="12" hidden="1">'03.09 - D.1.4.8 Osvětlení'!$C$83:$K$88</definedName>
    <definedName name="_xlnm._FilterDatabase" localSheetId="13" hidden="1">'03.10 - D.1.4.9 Audiovizu...'!$C$83:$K$87</definedName>
    <definedName name="_xlnm._FilterDatabase" localSheetId="14" hidden="1">'03.11 - D.1.4.10 Divadeln...'!$C$83:$K$98</definedName>
    <definedName name="_xlnm._FilterDatabase" localSheetId="15" hidden="1">'03.12 - D.1.4.11 SOZ'!$C$83:$K$87</definedName>
    <definedName name="_xlnm._FilterDatabase" localSheetId="16" hidden="1">'03.13 - D.1.4.12 Zádržný ...'!$C$83:$K$103</definedName>
    <definedName name="_xlnm._FilterDatabase" localSheetId="17" hidden="1">'03.14 - D.1.4.13 Gastro z...'!$C$83:$K$87</definedName>
    <definedName name="_xlnm._FilterDatabase" localSheetId="18" hidden="1">'03.15 - D.1.4.14 Interiér'!$C$83:$K$87</definedName>
    <definedName name="_xlnm._FilterDatabase" localSheetId="19" hidden="1">'04.01 - D.2.1 Stavební a ...'!$C$111:$K$732</definedName>
    <definedName name="_xlnm._FilterDatabase" localSheetId="20" hidden="1">'05 - SO-03 Retenční nádrž...'!$C$81:$K$236</definedName>
    <definedName name="_xlnm._FilterDatabase" localSheetId="21" hidden="1">'06.01 - Architektonicko-s...'!$C$96:$K$194</definedName>
    <definedName name="_xlnm._FilterDatabase" localSheetId="22" hidden="1">'06.02 - Vzduchotechnika'!$C$83:$K$87</definedName>
    <definedName name="_xlnm._FilterDatabase" localSheetId="23" hidden="1">'06.03 - Elektroinstalace'!$C$83:$K$88</definedName>
    <definedName name="_xlnm._FilterDatabase" localSheetId="24" hidden="1">'07 - SO-11 Komunikace - S...'!$C$81:$K$242</definedName>
    <definedName name="_xlnm._FilterDatabase" localSheetId="25" hidden="1">'08 - SO-13 Vegetační úpravy'!$C$78:$K$83</definedName>
    <definedName name="_xlnm._FilterDatabase" localSheetId="26" hidden="1">'09 - SO-14 Oplocení'!$C$83:$K$140</definedName>
    <definedName name="_xlnm.Print_Titles" localSheetId="1">'00 - Vedlejší rozpočtové ...'!$80:$80</definedName>
    <definedName name="_xlnm.Print_Titles" localSheetId="2">'01 - Zařízení a organizac...'!$88:$88</definedName>
    <definedName name="_xlnm.Print_Titles" localSheetId="3">'02 - SO-00 Bourací práce'!$86:$86</definedName>
    <definedName name="_xlnm.Print_Titles" localSheetId="4">'03.01 - SO-01 D.1.1 Stave...'!$127:$127</definedName>
    <definedName name="_xlnm.Print_Titles" localSheetId="5">'03.02 - D.1.3 PBŘ'!$82:$82</definedName>
    <definedName name="_xlnm.Print_Titles" localSheetId="6">'03.03 - D.1.4.1 Vytápění'!$83:$83</definedName>
    <definedName name="_xlnm.Print_Titles" localSheetId="7">'03.04 - D.1.4.2 VZT a rek...'!$83:$83</definedName>
    <definedName name="_xlnm.Print_Titles" localSheetId="8">'03.05 - D.1.4.3 ZTI'!$83:$83</definedName>
    <definedName name="_xlnm.Print_Titles" localSheetId="9">'03.06 - D.1.4.4 Silnoprou...'!$83:$83</definedName>
    <definedName name="_xlnm.Print_Titles" localSheetId="10">'03.07 - D.1.4.5 Slaboprou...'!$83:$83</definedName>
    <definedName name="_xlnm.Print_Titles" localSheetId="11">'03.08 - D.1.4.6 Měření a ...'!$83:$83</definedName>
    <definedName name="_xlnm.Print_Titles" localSheetId="12">'03.09 - D.1.4.8 Osvětlení'!$83:$83</definedName>
    <definedName name="_xlnm.Print_Titles" localSheetId="13">'03.10 - D.1.4.9 Audiovizu...'!$83:$83</definedName>
    <definedName name="_xlnm.Print_Titles" localSheetId="14">'03.11 - D.1.4.10 Divadeln...'!$83:$83</definedName>
    <definedName name="_xlnm.Print_Titles" localSheetId="15">'03.12 - D.1.4.11 SOZ'!$83:$83</definedName>
    <definedName name="_xlnm.Print_Titles" localSheetId="16">'03.13 - D.1.4.12 Zádržný ...'!$83:$83</definedName>
    <definedName name="_xlnm.Print_Titles" localSheetId="17">'03.14 - D.1.4.13 Gastro z...'!$83:$83</definedName>
    <definedName name="_xlnm.Print_Titles" localSheetId="18">'03.15 - D.1.4.14 Interiér'!$83:$83</definedName>
    <definedName name="_xlnm.Print_Titles" localSheetId="19">'04.01 - D.2.1 Stavební a ...'!$111:$111</definedName>
    <definedName name="_xlnm.Print_Titles" localSheetId="20">'05 - SO-03 Retenční nádrž...'!$81:$81</definedName>
    <definedName name="_xlnm.Print_Titles" localSheetId="21">'06.01 - Architektonicko-s...'!$96:$96</definedName>
    <definedName name="_xlnm.Print_Titles" localSheetId="22">'06.02 - Vzduchotechnika'!$83:$83</definedName>
    <definedName name="_xlnm.Print_Titles" localSheetId="23">'06.03 - Elektroinstalace'!$83:$83</definedName>
    <definedName name="_xlnm.Print_Titles" localSheetId="24">'07 - SO-11 Komunikace - S...'!$81:$81</definedName>
    <definedName name="_xlnm.Print_Titles" localSheetId="25">'08 - SO-13 Vegetační úpravy'!$78:$78</definedName>
    <definedName name="_xlnm.Print_Titles" localSheetId="26">'09 - SO-14 Oplocení'!$83:$83</definedName>
    <definedName name="_xlnm.Print_Titles" localSheetId="0">'Rekapitulace stavby'!$49:$49</definedName>
    <definedName name="_xlnm.Print_Area" localSheetId="1">'00 - Vedlejší rozpočtové ...'!$C$4:$J$36,'00 - Vedlejší rozpočtové ...'!$C$42:$J$62,'00 - Vedlejší rozpočtové ...'!$C$68:$K$94</definedName>
    <definedName name="_xlnm.Print_Area" localSheetId="2">'01 - Zařízení a organizac...'!$C$4:$J$36,'01 - Zařízení a organizac...'!$C$42:$J$70,'01 - Zařízení a organizac...'!$C$76:$K$153</definedName>
    <definedName name="_xlnm.Print_Area" localSheetId="3">'02 - SO-00 Bourací práce'!$C$4:$J$36,'02 - SO-00 Bourací práce'!$C$42:$J$68,'02 - SO-00 Bourací práce'!$C$74:$K$423</definedName>
    <definedName name="_xlnm.Print_Area" localSheetId="4">'03.01 - SO-01 D.1.1 Stave...'!$C$4:$J$38,'03.01 - SO-01 D.1.1 Stave...'!$C$44:$J$107,'03.01 - SO-01 D.1.1 Stave...'!$C$113:$K$3355</definedName>
    <definedName name="_xlnm.Print_Area" localSheetId="5">'03.02 - D.1.3 PBŘ'!$C$4:$J$38,'03.02 - D.1.3 PBŘ'!$C$44:$J$62,'03.02 - D.1.3 PBŘ'!$C$68:$K$100</definedName>
    <definedName name="_xlnm.Print_Area" localSheetId="6">'03.03 - D.1.4.1 Vytápění'!$C$4:$J$38,'03.03 - D.1.4.1 Vytápění'!$C$44:$J$63,'03.03 - D.1.4.1 Vytápění'!$C$69:$K$87</definedName>
    <definedName name="_xlnm.Print_Area" localSheetId="7">'03.04 - D.1.4.2 VZT a rek...'!$C$4:$J$38,'03.04 - D.1.4.2 VZT a rek...'!$C$44:$J$63,'03.04 - D.1.4.2 VZT a rek...'!$C$69:$K$87</definedName>
    <definedName name="_xlnm.Print_Area" localSheetId="8">'03.05 - D.1.4.3 ZTI'!$C$4:$J$38,'03.05 - D.1.4.3 ZTI'!$C$44:$J$63,'03.05 - D.1.4.3 ZTI'!$C$69:$K$87</definedName>
    <definedName name="_xlnm.Print_Area" localSheetId="9">'03.06 - D.1.4.4 Silnoprou...'!$C$4:$J$38,'03.06 - D.1.4.4 Silnoprou...'!$C$44:$J$63,'03.06 - D.1.4.4 Silnoprou...'!$C$69:$K$87</definedName>
    <definedName name="_xlnm.Print_Area" localSheetId="10">'03.07 - D.1.4.5 Slaboprou...'!$C$4:$J$38,'03.07 - D.1.4.5 Slaboprou...'!$C$44:$J$63,'03.07 - D.1.4.5 Slaboprou...'!$C$69:$K$87</definedName>
    <definedName name="_xlnm.Print_Area" localSheetId="11">'03.08 - D.1.4.6 Měření a ...'!$C$4:$J$38,'03.08 - D.1.4.6 Měření a ...'!$C$44:$J$63,'03.08 - D.1.4.6 Měření a ...'!$C$69:$K$87</definedName>
    <definedName name="_xlnm.Print_Area" localSheetId="12">'03.09 - D.1.4.8 Osvětlení'!$C$4:$J$38,'03.09 - D.1.4.8 Osvětlení'!$C$44:$J$63,'03.09 - D.1.4.8 Osvětlení'!$C$69:$K$88</definedName>
    <definedName name="_xlnm.Print_Area" localSheetId="13">'03.10 - D.1.4.9 Audiovizu...'!$C$4:$J$38,'03.10 - D.1.4.9 Audiovizu...'!$C$44:$J$63,'03.10 - D.1.4.9 Audiovizu...'!$C$69:$K$87</definedName>
    <definedName name="_xlnm.Print_Area" localSheetId="14">'03.11 - D.1.4.10 Divadeln...'!$C$4:$J$38,'03.11 - D.1.4.10 Divadeln...'!$C$44:$J$63,'03.11 - D.1.4.10 Divadeln...'!$C$69:$K$98</definedName>
    <definedName name="_xlnm.Print_Area" localSheetId="15">'03.12 - D.1.4.11 SOZ'!$C$4:$J$38,'03.12 - D.1.4.11 SOZ'!$C$44:$J$63,'03.12 - D.1.4.11 SOZ'!$C$69:$K$87</definedName>
    <definedName name="_xlnm.Print_Area" localSheetId="16">'03.13 - D.1.4.12 Zádržný ...'!$C$4:$J$38,'03.13 - D.1.4.12 Zádržný ...'!$C$44:$J$63,'03.13 - D.1.4.12 Zádržný ...'!$C$69:$K$103</definedName>
    <definedName name="_xlnm.Print_Area" localSheetId="17">'03.14 - D.1.4.13 Gastro z...'!$C$4:$J$38,'03.14 - D.1.4.13 Gastro z...'!$C$44:$J$63,'03.14 - D.1.4.13 Gastro z...'!$C$69:$K$87</definedName>
    <definedName name="_xlnm.Print_Area" localSheetId="18">'03.15 - D.1.4.14 Interiér'!$C$4:$J$38,'03.15 - D.1.4.14 Interiér'!$C$44:$J$63,'03.15 - D.1.4.14 Interiér'!$C$69:$K$87</definedName>
    <definedName name="_xlnm.Print_Area" localSheetId="19">'04.01 - D.2.1 Stavební a ...'!$C$4:$J$38,'04.01 - D.2.1 Stavební a ...'!$C$44:$J$91,'04.01 - D.2.1 Stavební a ...'!$C$97:$K$732</definedName>
    <definedName name="_xlnm.Print_Area" localSheetId="20">'05 - SO-03 Retenční nádrž...'!$C$4:$J$36,'05 - SO-03 Retenční nádrž...'!$C$42:$J$63,'05 - SO-03 Retenční nádrž...'!$C$69:$K$236</definedName>
    <definedName name="_xlnm.Print_Area" localSheetId="21">'06.01 - Architektonicko-s...'!$C$4:$J$38,'06.01 - Architektonicko-s...'!$C$44:$J$76,'06.01 - Architektonicko-s...'!$C$82:$K$194</definedName>
    <definedName name="_xlnm.Print_Area" localSheetId="22">'06.02 - Vzduchotechnika'!$C$4:$J$38,'06.02 - Vzduchotechnika'!$C$44:$J$63,'06.02 - Vzduchotechnika'!$C$69:$K$87</definedName>
    <definedName name="_xlnm.Print_Area" localSheetId="23">'06.03 - Elektroinstalace'!$C$4:$J$38,'06.03 - Elektroinstalace'!$C$44:$J$63,'06.03 - Elektroinstalace'!$C$69:$K$88</definedName>
    <definedName name="_xlnm.Print_Area" localSheetId="24">'07 - SO-11 Komunikace - S...'!$C$4:$J$36,'07 - SO-11 Komunikace - S...'!$C$42:$J$63,'07 - SO-11 Komunikace - S...'!$C$69:$K$242</definedName>
    <definedName name="_xlnm.Print_Area" localSheetId="25">'08 - SO-13 Vegetační úpravy'!$C$4:$J$36,'08 - SO-13 Vegetační úpravy'!$C$42:$J$60,'08 - SO-13 Vegetační úpravy'!$C$66:$K$83</definedName>
    <definedName name="_xlnm.Print_Area" localSheetId="26">'09 - SO-14 Oplocení'!$C$4:$J$36,'09 - SO-14 Oplocení'!$C$42:$J$65,'09 - SO-14 Oplocení'!$C$71:$K$140</definedName>
    <definedName name="_xlnm.Print_Area" localSheetId="27">'Pokyny pro vyplnění'!$B$2:$K$69,'Pokyny pro vyplnění'!$B$72:$K$116,'Pokyny pro vyplnění'!$B$119:$K$188,'Pokyny pro vyplnění'!$B$196:$K$216</definedName>
    <definedName name="_xlnm.Print_Area" localSheetId="0">'Rekapitulace stavby'!$D$4:$AO$33,'Rekapitulace stavby'!$C$39:$AQ$81</definedName>
  </definedNames>
  <calcPr calcId="145621"/>
</workbook>
</file>

<file path=xl/calcChain.xml><?xml version="1.0" encoding="utf-8"?>
<calcChain xmlns="http://schemas.openxmlformats.org/spreadsheetml/2006/main">
  <c r="AY80" i="1" l="1"/>
  <c r="AX80" i="1"/>
  <c r="BI139" i="27"/>
  <c r="BH139" i="27"/>
  <c r="BG139" i="27"/>
  <c r="BF139" i="27"/>
  <c r="T139" i="27"/>
  <c r="T138" i="27" s="1"/>
  <c r="R139" i="27"/>
  <c r="R138" i="27" s="1"/>
  <c r="P139" i="27"/>
  <c r="P138" i="27" s="1"/>
  <c r="BK139" i="27"/>
  <c r="BK138" i="27" s="1"/>
  <c r="J138" i="27" s="1"/>
  <c r="J64" i="27" s="1"/>
  <c r="J139" i="27"/>
  <c r="BE139" i="27"/>
  <c r="BI137" i="27"/>
  <c r="BH137" i="27"/>
  <c r="BG137" i="27"/>
  <c r="BF137" i="27"/>
  <c r="T137" i="27"/>
  <c r="R137" i="27"/>
  <c r="P137" i="27"/>
  <c r="BK137" i="27"/>
  <c r="J137" i="27"/>
  <c r="BE137" i="27" s="1"/>
  <c r="BI135" i="27"/>
  <c r="BH135" i="27"/>
  <c r="BG135" i="27"/>
  <c r="BF135" i="27"/>
  <c r="T135" i="27"/>
  <c r="R135" i="27"/>
  <c r="P135" i="27"/>
  <c r="BK135" i="27"/>
  <c r="J135" i="27"/>
  <c r="BE135" i="27" s="1"/>
  <c r="BI128" i="27"/>
  <c r="BH128" i="27"/>
  <c r="BG128" i="27"/>
  <c r="BF128" i="27"/>
  <c r="T128" i="27"/>
  <c r="R128" i="27"/>
  <c r="P128" i="27"/>
  <c r="BK128" i="27"/>
  <c r="J128" i="27"/>
  <c r="BE128" i="27" s="1"/>
  <c r="BI127" i="27"/>
  <c r="BH127" i="27"/>
  <c r="BG127" i="27"/>
  <c r="BF127" i="27"/>
  <c r="T127" i="27"/>
  <c r="R127" i="27"/>
  <c r="P127" i="27"/>
  <c r="BK127" i="27"/>
  <c r="J127" i="27"/>
  <c r="BE127" i="27"/>
  <c r="BI125" i="27"/>
  <c r="BH125" i="27"/>
  <c r="BG125" i="27"/>
  <c r="BF125" i="27"/>
  <c r="T125" i="27"/>
  <c r="R125" i="27"/>
  <c r="P125" i="27"/>
  <c r="BK125" i="27"/>
  <c r="J125" i="27"/>
  <c r="BE125" i="27"/>
  <c r="BI122" i="27"/>
  <c r="BH122" i="27"/>
  <c r="BG122" i="27"/>
  <c r="BF122" i="27"/>
  <c r="T122" i="27"/>
  <c r="R122" i="27"/>
  <c r="P122" i="27"/>
  <c r="BK122" i="27"/>
  <c r="J122" i="27"/>
  <c r="BE122" i="27"/>
  <c r="BI120" i="27"/>
  <c r="BH120" i="27"/>
  <c r="BG120" i="27"/>
  <c r="BF120" i="27"/>
  <c r="T120" i="27"/>
  <c r="T119" i="27"/>
  <c r="R120" i="27"/>
  <c r="R119" i="27"/>
  <c r="P120" i="27"/>
  <c r="P119" i="27"/>
  <c r="BK120" i="27"/>
  <c r="BK119" i="27"/>
  <c r="J119" i="27" s="1"/>
  <c r="J63" i="27" s="1"/>
  <c r="J120" i="27"/>
  <c r="BE120" i="27" s="1"/>
  <c r="BI117" i="27"/>
  <c r="BH117" i="27"/>
  <c r="BG117" i="27"/>
  <c r="BF117" i="27"/>
  <c r="T117" i="27"/>
  <c r="R117" i="27"/>
  <c r="P117" i="27"/>
  <c r="BK117" i="27"/>
  <c r="J117" i="27"/>
  <c r="BE117" i="27"/>
  <c r="BI114" i="27"/>
  <c r="BH114" i="27"/>
  <c r="BG114" i="27"/>
  <c r="BF114" i="27"/>
  <c r="T114" i="27"/>
  <c r="T113" i="27"/>
  <c r="R114" i="27"/>
  <c r="R113" i="27"/>
  <c r="P114" i="27"/>
  <c r="P113" i="27"/>
  <c r="BK114" i="27"/>
  <c r="BK113" i="27"/>
  <c r="J113" i="27" s="1"/>
  <c r="J62" i="27" s="1"/>
  <c r="J114" i="27"/>
  <c r="BE114" i="27" s="1"/>
  <c r="BI107" i="27"/>
  <c r="BH107" i="27"/>
  <c r="BG107" i="27"/>
  <c r="BF107" i="27"/>
  <c r="T107" i="27"/>
  <c r="T106" i="27"/>
  <c r="R107" i="27"/>
  <c r="R106" i="27"/>
  <c r="P107" i="27"/>
  <c r="P106" i="27"/>
  <c r="BK107" i="27"/>
  <c r="BK106" i="27"/>
  <c r="J106" i="27" s="1"/>
  <c r="J61" i="27" s="1"/>
  <c r="J107" i="27"/>
  <c r="BE107" i="27"/>
  <c r="BI101" i="27"/>
  <c r="BH101" i="27"/>
  <c r="BG101" i="27"/>
  <c r="BF101" i="27"/>
  <c r="T101" i="27"/>
  <c r="T100" i="27" s="1"/>
  <c r="R101" i="27"/>
  <c r="R100" i="27" s="1"/>
  <c r="P101" i="27"/>
  <c r="P100" i="27" s="1"/>
  <c r="BK101" i="27"/>
  <c r="BK100" i="27" s="1"/>
  <c r="J101" i="27"/>
  <c r="BE101" i="27"/>
  <c r="BI97" i="27"/>
  <c r="BH97" i="27"/>
  <c r="BG97" i="27"/>
  <c r="BF97" i="27"/>
  <c r="T97" i="27"/>
  <c r="R97" i="27"/>
  <c r="P97" i="27"/>
  <c r="BK97" i="27"/>
  <c r="J97" i="27"/>
  <c r="BE97" i="27" s="1"/>
  <c r="BI94" i="27"/>
  <c r="BH94" i="27"/>
  <c r="BG94" i="27"/>
  <c r="BF94" i="27"/>
  <c r="T94" i="27"/>
  <c r="R94" i="27"/>
  <c r="P94" i="27"/>
  <c r="BK94" i="27"/>
  <c r="J94" i="27"/>
  <c r="BE94" i="27"/>
  <c r="BI91" i="27"/>
  <c r="BH91" i="27"/>
  <c r="BG91" i="27"/>
  <c r="BF91" i="27"/>
  <c r="T91" i="27"/>
  <c r="R91" i="27"/>
  <c r="P91" i="27"/>
  <c r="BK91" i="27"/>
  <c r="J91" i="27"/>
  <c r="BE91" i="27"/>
  <c r="BI88" i="27"/>
  <c r="F34" i="27"/>
  <c r="BD80" i="1" s="1"/>
  <c r="BH88" i="27"/>
  <c r="F33" i="27" s="1"/>
  <c r="BC80" i="1" s="1"/>
  <c r="BG88" i="27"/>
  <c r="F32" i="27"/>
  <c r="BB80" i="1" s="1"/>
  <c r="BF88" i="27"/>
  <c r="J31" i="27" s="1"/>
  <c r="AW80" i="1" s="1"/>
  <c r="T88" i="27"/>
  <c r="T87" i="27"/>
  <c r="T86" i="27" s="1"/>
  <c r="T85" i="27" s="1"/>
  <c r="T84" i="27" s="1"/>
  <c r="R88" i="27"/>
  <c r="R87" i="27" s="1"/>
  <c r="R86" i="27" s="1"/>
  <c r="R85" i="27" s="1"/>
  <c r="R84" i="27" s="1"/>
  <c r="P88" i="27"/>
  <c r="P87" i="27"/>
  <c r="P86" i="27" s="1"/>
  <c r="P85" i="27" s="1"/>
  <c r="P84" i="27" s="1"/>
  <c r="AU80" i="1" s="1"/>
  <c r="BK88" i="27"/>
  <c r="BK87" i="27"/>
  <c r="J87" i="27" s="1"/>
  <c r="J59" i="27" s="1"/>
  <c r="J88" i="27"/>
  <c r="BE88" i="27"/>
  <c r="J30" i="27" s="1"/>
  <c r="AV80" i="1" s="1"/>
  <c r="J80" i="27"/>
  <c r="F80" i="27"/>
  <c r="F78" i="27"/>
  <c r="E76" i="27"/>
  <c r="J51" i="27"/>
  <c r="F51" i="27"/>
  <c r="F49" i="27"/>
  <c r="E47" i="27"/>
  <c r="J18" i="27"/>
  <c r="E18" i="27"/>
  <c r="F81" i="27" s="1"/>
  <c r="F52" i="27"/>
  <c r="J17" i="27"/>
  <c r="J12" i="27"/>
  <c r="J78" i="27"/>
  <c r="J49" i="27"/>
  <c r="E7" i="27"/>
  <c r="E74" i="27" s="1"/>
  <c r="E45" i="27"/>
  <c r="AY79" i="1"/>
  <c r="AX79" i="1"/>
  <c r="BI83" i="26"/>
  <c r="F34" i="26"/>
  <c r="BD79" i="1" s="1"/>
  <c r="BH83" i="26"/>
  <c r="F33" i="26" s="1"/>
  <c r="BC79" i="1" s="1"/>
  <c r="BG83" i="26"/>
  <c r="F32" i="26"/>
  <c r="BB79" i="1" s="1"/>
  <c r="BF83" i="26"/>
  <c r="J31" i="26" s="1"/>
  <c r="AW79" i="1" s="1"/>
  <c r="T83" i="26"/>
  <c r="T82" i="26"/>
  <c r="T81" i="26" s="1"/>
  <c r="T80" i="26" s="1"/>
  <c r="T79" i="26" s="1"/>
  <c r="R83" i="26"/>
  <c r="R82" i="26" s="1"/>
  <c r="R81" i="26" s="1"/>
  <c r="R80" i="26" s="1"/>
  <c r="R79" i="26" s="1"/>
  <c r="P83" i="26"/>
  <c r="P82" i="26"/>
  <c r="P81" i="26" s="1"/>
  <c r="P80" i="26" s="1"/>
  <c r="P79" i="26" s="1"/>
  <c r="AU79" i="1" s="1"/>
  <c r="BK83" i="26"/>
  <c r="BK82" i="26" s="1"/>
  <c r="J83" i="26"/>
  <c r="BE83" i="26"/>
  <c r="J30" i="26" s="1"/>
  <c r="AV79" i="1" s="1"/>
  <c r="J75" i="26"/>
  <c r="F75" i="26"/>
  <c r="F73" i="26"/>
  <c r="E71" i="26"/>
  <c r="J51" i="26"/>
  <c r="F51" i="26"/>
  <c r="F49" i="26"/>
  <c r="E47" i="26"/>
  <c r="J18" i="26"/>
  <c r="E18" i="26"/>
  <c r="F76" i="26" s="1"/>
  <c r="F52" i="26"/>
  <c r="J17" i="26"/>
  <c r="J12" i="26"/>
  <c r="J73" i="26" s="1"/>
  <c r="J49" i="26"/>
  <c r="E7" i="26"/>
  <c r="E69" i="26"/>
  <c r="E45" i="26"/>
  <c r="AY78" i="1"/>
  <c r="AX78" i="1"/>
  <c r="BI241" i="25"/>
  <c r="BH241" i="25"/>
  <c r="BG241" i="25"/>
  <c r="BF241" i="25"/>
  <c r="T241" i="25"/>
  <c r="R241" i="25"/>
  <c r="P241" i="25"/>
  <c r="BK241" i="25"/>
  <c r="J241" i="25"/>
  <c r="BE241" i="25"/>
  <c r="BI239" i="25"/>
  <c r="BH239" i="25"/>
  <c r="BG239" i="25"/>
  <c r="BF239" i="25"/>
  <c r="T239" i="25"/>
  <c r="R239" i="25"/>
  <c r="P239" i="25"/>
  <c r="BK239" i="25"/>
  <c r="J239" i="25"/>
  <c r="BE239" i="25"/>
  <c r="BI237" i="25"/>
  <c r="BH237" i="25"/>
  <c r="BG237" i="25"/>
  <c r="BF237" i="25"/>
  <c r="T237" i="25"/>
  <c r="R237" i="25"/>
  <c r="P237" i="25"/>
  <c r="BK237" i="25"/>
  <c r="J237" i="25"/>
  <c r="BE237" i="25"/>
  <c r="BI233" i="25"/>
  <c r="BH233" i="25"/>
  <c r="BG233" i="25"/>
  <c r="BF233" i="25"/>
  <c r="T233" i="25"/>
  <c r="R233" i="25"/>
  <c r="P233" i="25"/>
  <c r="BK233" i="25"/>
  <c r="J233" i="25"/>
  <c r="BE233" i="25"/>
  <c r="BI231" i="25"/>
  <c r="BH231" i="25"/>
  <c r="BG231" i="25"/>
  <c r="BF231" i="25"/>
  <c r="T231" i="25"/>
  <c r="R231" i="25"/>
  <c r="P231" i="25"/>
  <c r="BK231" i="25"/>
  <c r="J231" i="25"/>
  <c r="BE231" i="25"/>
  <c r="BI227" i="25"/>
  <c r="BH227" i="25"/>
  <c r="BG227" i="25"/>
  <c r="BF227" i="25"/>
  <c r="T227" i="25"/>
  <c r="R227" i="25"/>
  <c r="P227" i="25"/>
  <c r="BK227" i="25"/>
  <c r="J227" i="25"/>
  <c r="BE227" i="25"/>
  <c r="BI225" i="25"/>
  <c r="BH225" i="25"/>
  <c r="BG225" i="25"/>
  <c r="BF225" i="25"/>
  <c r="T225" i="25"/>
  <c r="T224" i="25"/>
  <c r="R225" i="25"/>
  <c r="R224" i="25"/>
  <c r="P225" i="25"/>
  <c r="P224" i="25"/>
  <c r="BK225" i="25"/>
  <c r="BK224" i="25"/>
  <c r="J224" i="25" s="1"/>
  <c r="J62" i="25" s="1"/>
  <c r="J225" i="25"/>
  <c r="BE225" i="25" s="1"/>
  <c r="BI223" i="25"/>
  <c r="BH223" i="25"/>
  <c r="BG223" i="25"/>
  <c r="BF223" i="25"/>
  <c r="T223" i="25"/>
  <c r="R223" i="25"/>
  <c r="P223" i="25"/>
  <c r="BK223" i="25"/>
  <c r="J223" i="25"/>
  <c r="BE223" i="25"/>
  <c r="BI220" i="25"/>
  <c r="BH220" i="25"/>
  <c r="BG220" i="25"/>
  <c r="BF220" i="25"/>
  <c r="T220" i="25"/>
  <c r="R220" i="25"/>
  <c r="P220" i="25"/>
  <c r="BK220" i="25"/>
  <c r="J220" i="25"/>
  <c r="BE220" i="25"/>
  <c r="BI218" i="25"/>
  <c r="BH218" i="25"/>
  <c r="BG218" i="25"/>
  <c r="BF218" i="25"/>
  <c r="T218" i="25"/>
  <c r="R218" i="25"/>
  <c r="P218" i="25"/>
  <c r="BK218" i="25"/>
  <c r="J218" i="25"/>
  <c r="BE218" i="25"/>
  <c r="BI214" i="25"/>
  <c r="BH214" i="25"/>
  <c r="BG214" i="25"/>
  <c r="BF214" i="25"/>
  <c r="T214" i="25"/>
  <c r="R214" i="25"/>
  <c r="P214" i="25"/>
  <c r="BK214" i="25"/>
  <c r="J214" i="25"/>
  <c r="BE214" i="25"/>
  <c r="BI213" i="25"/>
  <c r="BH213" i="25"/>
  <c r="BG213" i="25"/>
  <c r="BF213" i="25"/>
  <c r="T213" i="25"/>
  <c r="R213" i="25"/>
  <c r="P213" i="25"/>
  <c r="BK213" i="25"/>
  <c r="J213" i="25"/>
  <c r="BE213" i="25"/>
  <c r="BI212" i="25"/>
  <c r="BH212" i="25"/>
  <c r="BG212" i="25"/>
  <c r="BF212" i="25"/>
  <c r="T212" i="25"/>
  <c r="R212" i="25"/>
  <c r="P212" i="25"/>
  <c r="BK212" i="25"/>
  <c r="J212" i="25"/>
  <c r="BE212" i="25"/>
  <c r="BI211" i="25"/>
  <c r="BH211" i="25"/>
  <c r="BG211" i="25"/>
  <c r="BF211" i="25"/>
  <c r="T211" i="25"/>
  <c r="R211" i="25"/>
  <c r="P211" i="25"/>
  <c r="BK211" i="25"/>
  <c r="J211" i="25"/>
  <c r="BE211" i="25"/>
  <c r="BI210" i="25"/>
  <c r="BH210" i="25"/>
  <c r="BG210" i="25"/>
  <c r="BF210" i="25"/>
  <c r="T210" i="25"/>
  <c r="R210" i="25"/>
  <c r="P210" i="25"/>
  <c r="BK210" i="25"/>
  <c r="J210" i="25"/>
  <c r="BE210" i="25"/>
  <c r="BI208" i="25"/>
  <c r="BH208" i="25"/>
  <c r="BG208" i="25"/>
  <c r="BF208" i="25"/>
  <c r="T208" i="25"/>
  <c r="R208" i="25"/>
  <c r="P208" i="25"/>
  <c r="BK208" i="25"/>
  <c r="J208" i="25"/>
  <c r="BE208" i="25"/>
  <c r="BI206" i="25"/>
  <c r="BH206" i="25"/>
  <c r="BG206" i="25"/>
  <c r="BF206" i="25"/>
  <c r="T206" i="25"/>
  <c r="R206" i="25"/>
  <c r="P206" i="25"/>
  <c r="BK206" i="25"/>
  <c r="J206" i="25"/>
  <c r="BE206" i="25"/>
  <c r="BI205" i="25"/>
  <c r="BH205" i="25"/>
  <c r="BG205" i="25"/>
  <c r="BF205" i="25"/>
  <c r="T205" i="25"/>
  <c r="R205" i="25"/>
  <c r="P205" i="25"/>
  <c r="BK205" i="25"/>
  <c r="J205" i="25"/>
  <c r="BE205" i="25"/>
  <c r="BI202" i="25"/>
  <c r="BH202" i="25"/>
  <c r="BG202" i="25"/>
  <c r="BF202" i="25"/>
  <c r="T202" i="25"/>
  <c r="R202" i="25"/>
  <c r="P202" i="25"/>
  <c r="BK202" i="25"/>
  <c r="J202" i="25"/>
  <c r="BE202" i="25"/>
  <c r="BI201" i="25"/>
  <c r="BH201" i="25"/>
  <c r="BG201" i="25"/>
  <c r="BF201" i="25"/>
  <c r="T201" i="25"/>
  <c r="R201" i="25"/>
  <c r="P201" i="25"/>
  <c r="BK201" i="25"/>
  <c r="J201" i="25"/>
  <c r="BE201" i="25"/>
  <c r="BI198" i="25"/>
  <c r="BH198" i="25"/>
  <c r="BG198" i="25"/>
  <c r="BF198" i="25"/>
  <c r="T198" i="25"/>
  <c r="R198" i="25"/>
  <c r="P198" i="25"/>
  <c r="BK198" i="25"/>
  <c r="J198" i="25"/>
  <c r="BE198" i="25"/>
  <c r="BI196" i="25"/>
  <c r="BH196" i="25"/>
  <c r="BG196" i="25"/>
  <c r="BF196" i="25"/>
  <c r="T196" i="25"/>
  <c r="R196" i="25"/>
  <c r="P196" i="25"/>
  <c r="BK196" i="25"/>
  <c r="J196" i="25"/>
  <c r="BE196" i="25"/>
  <c r="BI194" i="25"/>
  <c r="BH194" i="25"/>
  <c r="BG194" i="25"/>
  <c r="BF194" i="25"/>
  <c r="T194" i="25"/>
  <c r="R194" i="25"/>
  <c r="P194" i="25"/>
  <c r="BK194" i="25"/>
  <c r="J194" i="25"/>
  <c r="BE194" i="25"/>
  <c r="BI192" i="25"/>
  <c r="BH192" i="25"/>
  <c r="BG192" i="25"/>
  <c r="BF192" i="25"/>
  <c r="T192" i="25"/>
  <c r="R192" i="25"/>
  <c r="P192" i="25"/>
  <c r="BK192" i="25"/>
  <c r="J192" i="25"/>
  <c r="BE192" i="25"/>
  <c r="BI188" i="25"/>
  <c r="BH188" i="25"/>
  <c r="BG188" i="25"/>
  <c r="BF188" i="25"/>
  <c r="T188" i="25"/>
  <c r="R188" i="25"/>
  <c r="P188" i="25"/>
  <c r="BK188" i="25"/>
  <c r="J188" i="25"/>
  <c r="BE188" i="25"/>
  <c r="BI186" i="25"/>
  <c r="BH186" i="25"/>
  <c r="BG186" i="25"/>
  <c r="BF186" i="25"/>
  <c r="T186" i="25"/>
  <c r="R186" i="25"/>
  <c r="P186" i="25"/>
  <c r="BK186" i="25"/>
  <c r="J186" i="25"/>
  <c r="BE186" i="25"/>
  <c r="BI185" i="25"/>
  <c r="BH185" i="25"/>
  <c r="BG185" i="25"/>
  <c r="BF185" i="25"/>
  <c r="T185" i="25"/>
  <c r="R185" i="25"/>
  <c r="P185" i="25"/>
  <c r="BK185" i="25"/>
  <c r="J185" i="25"/>
  <c r="BE185" i="25"/>
  <c r="BI183" i="25"/>
  <c r="BH183" i="25"/>
  <c r="BG183" i="25"/>
  <c r="BF183" i="25"/>
  <c r="T183" i="25"/>
  <c r="R183" i="25"/>
  <c r="P183" i="25"/>
  <c r="BK183" i="25"/>
  <c r="J183" i="25"/>
  <c r="BE183" i="25"/>
  <c r="BI182" i="25"/>
  <c r="BH182" i="25"/>
  <c r="BG182" i="25"/>
  <c r="BF182" i="25"/>
  <c r="T182" i="25"/>
  <c r="R182" i="25"/>
  <c r="P182" i="25"/>
  <c r="BK182" i="25"/>
  <c r="J182" i="25"/>
  <c r="BE182" i="25"/>
  <c r="BI179" i="25"/>
  <c r="BH179" i="25"/>
  <c r="BG179" i="25"/>
  <c r="BF179" i="25"/>
  <c r="T179" i="25"/>
  <c r="R179" i="25"/>
  <c r="P179" i="25"/>
  <c r="BK179" i="25"/>
  <c r="J179" i="25"/>
  <c r="BE179" i="25"/>
  <c r="BI178" i="25"/>
  <c r="BH178" i="25"/>
  <c r="BG178" i="25"/>
  <c r="BF178" i="25"/>
  <c r="T178" i="25"/>
  <c r="R178" i="25"/>
  <c r="P178" i="25"/>
  <c r="BK178" i="25"/>
  <c r="J178" i="25"/>
  <c r="BE178" i="25"/>
  <c r="BI177" i="25"/>
  <c r="BH177" i="25"/>
  <c r="BG177" i="25"/>
  <c r="BF177" i="25"/>
  <c r="T177" i="25"/>
  <c r="T176" i="25"/>
  <c r="R177" i="25"/>
  <c r="R176" i="25"/>
  <c r="P177" i="25"/>
  <c r="P176" i="25"/>
  <c r="BK177" i="25"/>
  <c r="BK176" i="25"/>
  <c r="J176" i="25" s="1"/>
  <c r="J61" i="25" s="1"/>
  <c r="J177" i="25"/>
  <c r="BE177" i="25" s="1"/>
  <c r="BI175" i="25"/>
  <c r="BH175" i="25"/>
  <c r="BG175" i="25"/>
  <c r="BF175" i="25"/>
  <c r="T175" i="25"/>
  <c r="R175" i="25"/>
  <c r="P175" i="25"/>
  <c r="BK175" i="25"/>
  <c r="J175" i="25"/>
  <c r="BE175" i="25"/>
  <c r="BI171" i="25"/>
  <c r="BH171" i="25"/>
  <c r="BG171" i="25"/>
  <c r="BF171" i="25"/>
  <c r="T171" i="25"/>
  <c r="R171" i="25"/>
  <c r="P171" i="25"/>
  <c r="BK171" i="25"/>
  <c r="J171" i="25"/>
  <c r="BE171" i="25"/>
  <c r="BI170" i="25"/>
  <c r="BH170" i="25"/>
  <c r="BG170" i="25"/>
  <c r="BF170" i="25"/>
  <c r="T170" i="25"/>
  <c r="R170" i="25"/>
  <c r="P170" i="25"/>
  <c r="BK170" i="25"/>
  <c r="J170" i="25"/>
  <c r="BE170" i="25"/>
  <c r="BI167" i="25"/>
  <c r="BH167" i="25"/>
  <c r="BG167" i="25"/>
  <c r="BF167" i="25"/>
  <c r="T167" i="25"/>
  <c r="R167" i="25"/>
  <c r="P167" i="25"/>
  <c r="BK167" i="25"/>
  <c r="J167" i="25"/>
  <c r="BE167" i="25"/>
  <c r="BI166" i="25"/>
  <c r="BH166" i="25"/>
  <c r="BG166" i="25"/>
  <c r="BF166" i="25"/>
  <c r="T166" i="25"/>
  <c r="R166" i="25"/>
  <c r="P166" i="25"/>
  <c r="BK166" i="25"/>
  <c r="J166" i="25"/>
  <c r="BE166" i="25"/>
  <c r="BI165" i="25"/>
  <c r="BH165" i="25"/>
  <c r="BG165" i="25"/>
  <c r="BF165" i="25"/>
  <c r="T165" i="25"/>
  <c r="R165" i="25"/>
  <c r="P165" i="25"/>
  <c r="BK165" i="25"/>
  <c r="J165" i="25"/>
  <c r="BE165" i="25"/>
  <c r="BI162" i="25"/>
  <c r="BH162" i="25"/>
  <c r="BG162" i="25"/>
  <c r="BF162" i="25"/>
  <c r="T162" i="25"/>
  <c r="R162" i="25"/>
  <c r="P162" i="25"/>
  <c r="BK162" i="25"/>
  <c r="J162" i="25"/>
  <c r="BE162" i="25"/>
  <c r="BI160" i="25"/>
  <c r="BH160" i="25"/>
  <c r="BG160" i="25"/>
  <c r="BF160" i="25"/>
  <c r="T160" i="25"/>
  <c r="R160" i="25"/>
  <c r="P160" i="25"/>
  <c r="BK160" i="25"/>
  <c r="J160" i="25"/>
  <c r="BE160" i="25"/>
  <c r="BI159" i="25"/>
  <c r="BH159" i="25"/>
  <c r="BG159" i="25"/>
  <c r="BF159" i="25"/>
  <c r="T159" i="25"/>
  <c r="R159" i="25"/>
  <c r="P159" i="25"/>
  <c r="BK159" i="25"/>
  <c r="J159" i="25"/>
  <c r="BE159" i="25"/>
  <c r="BI157" i="25"/>
  <c r="BH157" i="25"/>
  <c r="BG157" i="25"/>
  <c r="BF157" i="25"/>
  <c r="T157" i="25"/>
  <c r="R157" i="25"/>
  <c r="P157" i="25"/>
  <c r="BK157" i="25"/>
  <c r="J157" i="25"/>
  <c r="BE157" i="25"/>
  <c r="BI154" i="25"/>
  <c r="BH154" i="25"/>
  <c r="BG154" i="25"/>
  <c r="BF154" i="25"/>
  <c r="T154" i="25"/>
  <c r="R154" i="25"/>
  <c r="P154" i="25"/>
  <c r="BK154" i="25"/>
  <c r="J154" i="25"/>
  <c r="BE154" i="25"/>
  <c r="BI153" i="25"/>
  <c r="BH153" i="25"/>
  <c r="BG153" i="25"/>
  <c r="BF153" i="25"/>
  <c r="T153" i="25"/>
  <c r="T152" i="25"/>
  <c r="R153" i="25"/>
  <c r="R152" i="25"/>
  <c r="P153" i="25"/>
  <c r="P152" i="25"/>
  <c r="BK153" i="25"/>
  <c r="BK152" i="25"/>
  <c r="J152" i="25" s="1"/>
  <c r="J60" i="25" s="1"/>
  <c r="J153" i="25"/>
  <c r="BE153" i="25" s="1"/>
  <c r="BI148" i="25"/>
  <c r="BH148" i="25"/>
  <c r="BG148" i="25"/>
  <c r="BF148" i="25"/>
  <c r="T148" i="25"/>
  <c r="R148" i="25"/>
  <c r="P148" i="25"/>
  <c r="BK148" i="25"/>
  <c r="J148" i="25"/>
  <c r="BE148" i="25"/>
  <c r="BI146" i="25"/>
  <c r="BH146" i="25"/>
  <c r="BG146" i="25"/>
  <c r="BF146" i="25"/>
  <c r="T146" i="25"/>
  <c r="T145" i="25"/>
  <c r="R146" i="25"/>
  <c r="R145" i="25"/>
  <c r="P146" i="25"/>
  <c r="P145" i="25"/>
  <c r="BK146" i="25"/>
  <c r="BK145" i="25"/>
  <c r="J145" i="25" s="1"/>
  <c r="J59" i="25" s="1"/>
  <c r="J146" i="25"/>
  <c r="BE146" i="25" s="1"/>
  <c r="BI143" i="25"/>
  <c r="BH143" i="25"/>
  <c r="BG143" i="25"/>
  <c r="BF143" i="25"/>
  <c r="T143" i="25"/>
  <c r="R143" i="25"/>
  <c r="P143" i="25"/>
  <c r="BK143" i="25"/>
  <c r="J143" i="25"/>
  <c r="BE143" i="25"/>
  <c r="BI140" i="25"/>
  <c r="BH140" i="25"/>
  <c r="BG140" i="25"/>
  <c r="BF140" i="25"/>
  <c r="T140" i="25"/>
  <c r="R140" i="25"/>
  <c r="P140" i="25"/>
  <c r="BK140" i="25"/>
  <c r="J140" i="25"/>
  <c r="BE140" i="25"/>
  <c r="BI138" i="25"/>
  <c r="BH138" i="25"/>
  <c r="BG138" i="25"/>
  <c r="BF138" i="25"/>
  <c r="T138" i="25"/>
  <c r="R138" i="25"/>
  <c r="P138" i="25"/>
  <c r="BK138" i="25"/>
  <c r="J138" i="25"/>
  <c r="BE138" i="25"/>
  <c r="BI134" i="25"/>
  <c r="BH134" i="25"/>
  <c r="BG134" i="25"/>
  <c r="BF134" i="25"/>
  <c r="T134" i="25"/>
  <c r="R134" i="25"/>
  <c r="P134" i="25"/>
  <c r="BK134" i="25"/>
  <c r="J134" i="25"/>
  <c r="BE134" i="25"/>
  <c r="BI129" i="25"/>
  <c r="BH129" i="25"/>
  <c r="BG129" i="25"/>
  <c r="BF129" i="25"/>
  <c r="T129" i="25"/>
  <c r="R129" i="25"/>
  <c r="P129" i="25"/>
  <c r="BK129" i="25"/>
  <c r="J129" i="25"/>
  <c r="BE129" i="25"/>
  <c r="BI124" i="25"/>
  <c r="BH124" i="25"/>
  <c r="BG124" i="25"/>
  <c r="BF124" i="25"/>
  <c r="T124" i="25"/>
  <c r="R124" i="25"/>
  <c r="P124" i="25"/>
  <c r="BK124" i="25"/>
  <c r="J124" i="25"/>
  <c r="BE124" i="25"/>
  <c r="BI122" i="25"/>
  <c r="BH122" i="25"/>
  <c r="BG122" i="25"/>
  <c r="BF122" i="25"/>
  <c r="T122" i="25"/>
  <c r="R122" i="25"/>
  <c r="P122" i="25"/>
  <c r="BK122" i="25"/>
  <c r="J122" i="25"/>
  <c r="BE122" i="25"/>
  <c r="BI118" i="25"/>
  <c r="BH118" i="25"/>
  <c r="BG118" i="25"/>
  <c r="BF118" i="25"/>
  <c r="T118" i="25"/>
  <c r="R118" i="25"/>
  <c r="P118" i="25"/>
  <c r="BK118" i="25"/>
  <c r="J118" i="25"/>
  <c r="BE118" i="25"/>
  <c r="BI116" i="25"/>
  <c r="BH116" i="25"/>
  <c r="BG116" i="25"/>
  <c r="BF116" i="25"/>
  <c r="T116" i="25"/>
  <c r="R116" i="25"/>
  <c r="P116" i="25"/>
  <c r="BK116" i="25"/>
  <c r="J116" i="25"/>
  <c r="BE116" i="25"/>
  <c r="BI114" i="25"/>
  <c r="BH114" i="25"/>
  <c r="BG114" i="25"/>
  <c r="BF114" i="25"/>
  <c r="T114" i="25"/>
  <c r="R114" i="25"/>
  <c r="P114" i="25"/>
  <c r="BK114" i="25"/>
  <c r="J114" i="25"/>
  <c r="BE114" i="25"/>
  <c r="BI109" i="25"/>
  <c r="BH109" i="25"/>
  <c r="BG109" i="25"/>
  <c r="BF109" i="25"/>
  <c r="T109" i="25"/>
  <c r="R109" i="25"/>
  <c r="P109" i="25"/>
  <c r="BK109" i="25"/>
  <c r="J109" i="25"/>
  <c r="BE109" i="25"/>
  <c r="BI107" i="25"/>
  <c r="BH107" i="25"/>
  <c r="BG107" i="25"/>
  <c r="BF107" i="25"/>
  <c r="T107" i="25"/>
  <c r="R107" i="25"/>
  <c r="P107" i="25"/>
  <c r="BK107" i="25"/>
  <c r="J107" i="25"/>
  <c r="BE107" i="25"/>
  <c r="BI103" i="25"/>
  <c r="BH103" i="25"/>
  <c r="BG103" i="25"/>
  <c r="BF103" i="25"/>
  <c r="T103" i="25"/>
  <c r="R103" i="25"/>
  <c r="P103" i="25"/>
  <c r="BK103" i="25"/>
  <c r="J103" i="25"/>
  <c r="BE103" i="25"/>
  <c r="BI101" i="25"/>
  <c r="BH101" i="25"/>
  <c r="BG101" i="25"/>
  <c r="BF101" i="25"/>
  <c r="T101" i="25"/>
  <c r="R101" i="25"/>
  <c r="P101" i="25"/>
  <c r="BK101" i="25"/>
  <c r="J101" i="25"/>
  <c r="BE101" i="25"/>
  <c r="BI97" i="25"/>
  <c r="BH97" i="25"/>
  <c r="BG97" i="25"/>
  <c r="BF97" i="25"/>
  <c r="T97" i="25"/>
  <c r="R97" i="25"/>
  <c r="P97" i="25"/>
  <c r="BK97" i="25"/>
  <c r="J97" i="25"/>
  <c r="BE97" i="25"/>
  <c r="BI95" i="25"/>
  <c r="BH95" i="25"/>
  <c r="BG95" i="25"/>
  <c r="BF95" i="25"/>
  <c r="T95" i="25"/>
  <c r="R95" i="25"/>
  <c r="P95" i="25"/>
  <c r="BK95" i="25"/>
  <c r="J95" i="25"/>
  <c r="BE95" i="25"/>
  <c r="BI93" i="25"/>
  <c r="BH93" i="25"/>
  <c r="BG93" i="25"/>
  <c r="BF93" i="25"/>
  <c r="T93" i="25"/>
  <c r="R93" i="25"/>
  <c r="P93" i="25"/>
  <c r="BK93" i="25"/>
  <c r="J93" i="25"/>
  <c r="BE93" i="25"/>
  <c r="BI91" i="25"/>
  <c r="BH91" i="25"/>
  <c r="BG91" i="25"/>
  <c r="BF91" i="25"/>
  <c r="T91" i="25"/>
  <c r="R91" i="25"/>
  <c r="P91" i="25"/>
  <c r="BK91" i="25"/>
  <c r="J91" i="25"/>
  <c r="BE91" i="25"/>
  <c r="BI89" i="25"/>
  <c r="BH89" i="25"/>
  <c r="BG89" i="25"/>
  <c r="BF89" i="25"/>
  <c r="T89" i="25"/>
  <c r="R89" i="25"/>
  <c r="P89" i="25"/>
  <c r="BK89" i="25"/>
  <c r="J89" i="25"/>
  <c r="BE89" i="25"/>
  <c r="BI85" i="25"/>
  <c r="F34" i="25"/>
  <c r="BD78" i="1" s="1"/>
  <c r="BH85" i="25"/>
  <c r="BG85" i="25"/>
  <c r="F32" i="25"/>
  <c r="BB78" i="1" s="1"/>
  <c r="BF85" i="25"/>
  <c r="T85" i="25"/>
  <c r="T84" i="25"/>
  <c r="T83" i="25" s="1"/>
  <c r="T82" i="25"/>
  <c r="R85" i="25"/>
  <c r="R84" i="25"/>
  <c r="R83" i="25" s="1"/>
  <c r="R82" i="25" s="1"/>
  <c r="P85" i="25"/>
  <c r="P84" i="25"/>
  <c r="P83" i="25" s="1"/>
  <c r="P82" i="25"/>
  <c r="AU78" i="1" s="1"/>
  <c r="BK85" i="25"/>
  <c r="J85" i="25"/>
  <c r="BE85" i="25" s="1"/>
  <c r="J30" i="25" s="1"/>
  <c r="AV78" i="1" s="1"/>
  <c r="F30" i="25"/>
  <c r="AZ78" i="1" s="1"/>
  <c r="J78" i="25"/>
  <c r="F78" i="25"/>
  <c r="F76" i="25"/>
  <c r="E74" i="25"/>
  <c r="J51" i="25"/>
  <c r="F51" i="25"/>
  <c r="F49" i="25"/>
  <c r="E47" i="25"/>
  <c r="J18" i="25"/>
  <c r="E18" i="25"/>
  <c r="F79" i="25" s="1"/>
  <c r="J17" i="25"/>
  <c r="J12" i="25"/>
  <c r="J76" i="25" s="1"/>
  <c r="J49" i="25"/>
  <c r="E7" i="25"/>
  <c r="E72" i="25"/>
  <c r="E45" i="25"/>
  <c r="AY77" i="1"/>
  <c r="AX77" i="1"/>
  <c r="BI88" i="24"/>
  <c r="BH88" i="24"/>
  <c r="BG88" i="24"/>
  <c r="BF88" i="24"/>
  <c r="T88" i="24"/>
  <c r="R88" i="24"/>
  <c r="P88" i="24"/>
  <c r="BK88" i="24"/>
  <c r="J88" i="24"/>
  <c r="BE88" i="24" s="1"/>
  <c r="BI87" i="24"/>
  <c r="BH87" i="24"/>
  <c r="F35" i="24"/>
  <c r="BC77" i="1" s="1"/>
  <c r="BG87" i="24"/>
  <c r="BF87" i="24"/>
  <c r="J33" i="24"/>
  <c r="AW77" i="1" s="1"/>
  <c r="F33" i="24"/>
  <c r="BA77" i="1" s="1"/>
  <c r="T87" i="24"/>
  <c r="T86" i="24" s="1"/>
  <c r="T85" i="24" s="1"/>
  <c r="T84" i="24" s="1"/>
  <c r="R87" i="24"/>
  <c r="R86" i="24" s="1"/>
  <c r="R85" i="24" s="1"/>
  <c r="R84" i="24" s="1"/>
  <c r="P87" i="24"/>
  <c r="P86" i="24" s="1"/>
  <c r="P85" i="24" s="1"/>
  <c r="P84" i="24" s="1"/>
  <c r="AU77" i="1" s="1"/>
  <c r="BK87" i="24"/>
  <c r="BK86" i="24" s="1"/>
  <c r="J87" i="24"/>
  <c r="BE87" i="24" s="1"/>
  <c r="J80" i="24"/>
  <c r="F80" i="24"/>
  <c r="F78" i="24"/>
  <c r="E76" i="24"/>
  <c r="J55" i="24"/>
  <c r="F55" i="24"/>
  <c r="F53" i="24"/>
  <c r="E51" i="24"/>
  <c r="J20" i="24"/>
  <c r="E20" i="24"/>
  <c r="F81" i="24" s="1"/>
  <c r="F56" i="24"/>
  <c r="J19" i="24"/>
  <c r="J14" i="24"/>
  <c r="J78" i="24" s="1"/>
  <c r="J53" i="24"/>
  <c r="E7" i="24"/>
  <c r="E72" i="24"/>
  <c r="E47" i="24"/>
  <c r="AY76" i="1"/>
  <c r="AX76" i="1"/>
  <c r="BI87" i="23"/>
  <c r="F36" i="23" s="1"/>
  <c r="BD76" i="1" s="1"/>
  <c r="BH87" i="23"/>
  <c r="F35" i="23"/>
  <c r="BC76" i="1" s="1"/>
  <c r="BG87" i="23"/>
  <c r="F34" i="23" s="1"/>
  <c r="BB76" i="1" s="1"/>
  <c r="BF87" i="23"/>
  <c r="J33" i="23"/>
  <c r="AW76" i="1" s="1"/>
  <c r="F33" i="23"/>
  <c r="BA76" i="1" s="1"/>
  <c r="T87" i="23"/>
  <c r="T86" i="23" s="1"/>
  <c r="T85" i="23" s="1"/>
  <c r="T84" i="23" s="1"/>
  <c r="R87" i="23"/>
  <c r="R86" i="23" s="1"/>
  <c r="R85" i="23" s="1"/>
  <c r="R84" i="23" s="1"/>
  <c r="P87" i="23"/>
  <c r="P86" i="23" s="1"/>
  <c r="P85" i="23" s="1"/>
  <c r="P84" i="23" s="1"/>
  <c r="AU76" i="1" s="1"/>
  <c r="BK87" i="23"/>
  <c r="BK86" i="23"/>
  <c r="J86" i="23" s="1"/>
  <c r="J62" i="23" s="1"/>
  <c r="BK85" i="23"/>
  <c r="J85" i="23" s="1"/>
  <c r="J61" i="23" s="1"/>
  <c r="BK84" i="23"/>
  <c r="J84" i="23" s="1"/>
  <c r="J87" i="23"/>
  <c r="BE87" i="23"/>
  <c r="J32" i="23" s="1"/>
  <c r="AV76" i="1" s="1"/>
  <c r="J80" i="23"/>
  <c r="F80" i="23"/>
  <c r="F78" i="23"/>
  <c r="E76" i="23"/>
  <c r="J55" i="23"/>
  <c r="F55" i="23"/>
  <c r="F53" i="23"/>
  <c r="E51" i="23"/>
  <c r="J20" i="23"/>
  <c r="E20" i="23"/>
  <c r="F81" i="23"/>
  <c r="F56" i="23"/>
  <c r="J19" i="23"/>
  <c r="J14" i="23"/>
  <c r="J78" i="23"/>
  <c r="J53" i="23"/>
  <c r="E7" i="23"/>
  <c r="E72" i="23" s="1"/>
  <c r="E47" i="23"/>
  <c r="AY75" i="1"/>
  <c r="AX75" i="1"/>
  <c r="BI194" i="22"/>
  <c r="BH194" i="22"/>
  <c r="BG194" i="22"/>
  <c r="BF194" i="22"/>
  <c r="T194" i="22"/>
  <c r="R194" i="22"/>
  <c r="P194" i="22"/>
  <c r="BK194" i="22"/>
  <c r="J194" i="22"/>
  <c r="BE194" i="22"/>
  <c r="BI193" i="22"/>
  <c r="BH193" i="22"/>
  <c r="BG193" i="22"/>
  <c r="BF193" i="22"/>
  <c r="T193" i="22"/>
  <c r="R193" i="22"/>
  <c r="P193" i="22"/>
  <c r="BK193" i="22"/>
  <c r="J193" i="22"/>
  <c r="BE193" i="22"/>
  <c r="BI181" i="22"/>
  <c r="BH181" i="22"/>
  <c r="BG181" i="22"/>
  <c r="BF181" i="22"/>
  <c r="T181" i="22"/>
  <c r="R181" i="22"/>
  <c r="P181" i="22"/>
  <c r="BK181" i="22"/>
  <c r="J181" i="22"/>
  <c r="BE181" i="22"/>
  <c r="BI179" i="22"/>
  <c r="BH179" i="22"/>
  <c r="BG179" i="22"/>
  <c r="BF179" i="22"/>
  <c r="T179" i="22"/>
  <c r="T178" i="22"/>
  <c r="T177" i="22" s="1"/>
  <c r="R179" i="22"/>
  <c r="R178" i="22" s="1"/>
  <c r="R177" i="22" s="1"/>
  <c r="P179" i="22"/>
  <c r="P178" i="22"/>
  <c r="P177" i="22" s="1"/>
  <c r="BK179" i="22"/>
  <c r="BK178" i="22" s="1"/>
  <c r="J179" i="22"/>
  <c r="BE179" i="22"/>
  <c r="BI175" i="22"/>
  <c r="BH175" i="22"/>
  <c r="BG175" i="22"/>
  <c r="BF175" i="22"/>
  <c r="T175" i="22"/>
  <c r="T174" i="22"/>
  <c r="R175" i="22"/>
  <c r="R174" i="22"/>
  <c r="P175" i="22"/>
  <c r="P174" i="22"/>
  <c r="BK175" i="22"/>
  <c r="BK174" i="22"/>
  <c r="J174" i="22" s="1"/>
  <c r="J73" i="22" s="1"/>
  <c r="J175" i="22"/>
  <c r="BE175" i="22" s="1"/>
  <c r="BI172" i="22"/>
  <c r="BH172" i="22"/>
  <c r="BG172" i="22"/>
  <c r="BF172" i="22"/>
  <c r="T172" i="22"/>
  <c r="R172" i="22"/>
  <c r="P172" i="22"/>
  <c r="BK172" i="22"/>
  <c r="J172" i="22"/>
  <c r="BE172" i="22"/>
  <c r="BI170" i="22"/>
  <c r="BH170" i="22"/>
  <c r="BG170" i="22"/>
  <c r="BF170" i="22"/>
  <c r="T170" i="22"/>
  <c r="R170" i="22"/>
  <c r="P170" i="22"/>
  <c r="BK170" i="22"/>
  <c r="J170" i="22"/>
  <c r="BE170" i="22"/>
  <c r="BI167" i="22"/>
  <c r="BH167" i="22"/>
  <c r="BG167" i="22"/>
  <c r="BF167" i="22"/>
  <c r="T167" i="22"/>
  <c r="R167" i="22"/>
  <c r="P167" i="22"/>
  <c r="BK167" i="22"/>
  <c r="J167" i="22"/>
  <c r="BE167" i="22"/>
  <c r="BI165" i="22"/>
  <c r="BH165" i="22"/>
  <c r="BG165" i="22"/>
  <c r="BF165" i="22"/>
  <c r="T165" i="22"/>
  <c r="T164" i="22"/>
  <c r="R165" i="22"/>
  <c r="R164" i="22"/>
  <c r="P165" i="22"/>
  <c r="P164" i="22"/>
  <c r="BK165" i="22"/>
  <c r="BK164" i="22"/>
  <c r="J164" i="22" s="1"/>
  <c r="J72" i="22" s="1"/>
  <c r="J165" i="22"/>
  <c r="BE165" i="22" s="1"/>
  <c r="BI161" i="22"/>
  <c r="BH161" i="22"/>
  <c r="BG161" i="22"/>
  <c r="BF161" i="22"/>
  <c r="T161" i="22"/>
  <c r="R161" i="22"/>
  <c r="P161" i="22"/>
  <c r="BK161" i="22"/>
  <c r="J161" i="22"/>
  <c r="BE161" i="22"/>
  <c r="BI157" i="22"/>
  <c r="BH157" i="22"/>
  <c r="BG157" i="22"/>
  <c r="BF157" i="22"/>
  <c r="T157" i="22"/>
  <c r="T156" i="22"/>
  <c r="R157" i="22"/>
  <c r="R156" i="22"/>
  <c r="P157" i="22"/>
  <c r="P156" i="22"/>
  <c r="BK157" i="22"/>
  <c r="BK156" i="22"/>
  <c r="J156" i="22" s="1"/>
  <c r="J71" i="22" s="1"/>
  <c r="J157" i="22"/>
  <c r="BE157" i="22" s="1"/>
  <c r="BI154" i="22"/>
  <c r="BH154" i="22"/>
  <c r="BG154" i="22"/>
  <c r="BF154" i="22"/>
  <c r="T154" i="22"/>
  <c r="T153" i="22"/>
  <c r="R154" i="22"/>
  <c r="R153" i="22"/>
  <c r="P154" i="22"/>
  <c r="P153" i="22"/>
  <c r="BK154" i="22"/>
  <c r="BK153" i="22"/>
  <c r="J153" i="22" s="1"/>
  <c r="J70" i="22" s="1"/>
  <c r="J154" i="22"/>
  <c r="BE154" i="22" s="1"/>
  <c r="BI151" i="22"/>
  <c r="BH151" i="22"/>
  <c r="BG151" i="22"/>
  <c r="BF151" i="22"/>
  <c r="T151" i="22"/>
  <c r="R151" i="22"/>
  <c r="P151" i="22"/>
  <c r="BK151" i="22"/>
  <c r="J151" i="22"/>
  <c r="BE151" i="22"/>
  <c r="BI149" i="22"/>
  <c r="BH149" i="22"/>
  <c r="BG149" i="22"/>
  <c r="BF149" i="22"/>
  <c r="T149" i="22"/>
  <c r="R149" i="22"/>
  <c r="P149" i="22"/>
  <c r="BK149" i="22"/>
  <c r="J149" i="22"/>
  <c r="BE149" i="22"/>
  <c r="BI146" i="22"/>
  <c r="BH146" i="22"/>
  <c r="BG146" i="22"/>
  <c r="BF146" i="22"/>
  <c r="T146" i="22"/>
  <c r="T145" i="22"/>
  <c r="T144" i="22" s="1"/>
  <c r="R146" i="22"/>
  <c r="P146" i="22"/>
  <c r="P145" i="22"/>
  <c r="P144" i="22" s="1"/>
  <c r="BK146" i="22"/>
  <c r="BK145" i="22" s="1"/>
  <c r="BK144" i="22" s="1"/>
  <c r="J145" i="22"/>
  <c r="J69" i="22" s="1"/>
  <c r="J144" i="22"/>
  <c r="J146" i="22"/>
  <c r="BE146" i="22"/>
  <c r="J68" i="22"/>
  <c r="BI138" i="22"/>
  <c r="BH138" i="22"/>
  <c r="BG138" i="22"/>
  <c r="BF138" i="22"/>
  <c r="T138" i="22"/>
  <c r="T137" i="22"/>
  <c r="R138" i="22"/>
  <c r="R137" i="22"/>
  <c r="P138" i="22"/>
  <c r="P137" i="22"/>
  <c r="BK138" i="22"/>
  <c r="BK137" i="22"/>
  <c r="J137" i="22" s="1"/>
  <c r="J138" i="22"/>
  <c r="BE138" i="22" s="1"/>
  <c r="J67" i="22"/>
  <c r="BI131" i="22"/>
  <c r="BH131" i="22"/>
  <c r="BG131" i="22"/>
  <c r="BF131" i="22"/>
  <c r="T131" i="22"/>
  <c r="R131" i="22"/>
  <c r="P131" i="22"/>
  <c r="BK131" i="22"/>
  <c r="J131" i="22"/>
  <c r="BE131" i="22"/>
  <c r="BI120" i="22"/>
  <c r="BH120" i="22"/>
  <c r="BG120" i="22"/>
  <c r="BF120" i="22"/>
  <c r="T120" i="22"/>
  <c r="R120" i="22"/>
  <c r="P120" i="22"/>
  <c r="BK120" i="22"/>
  <c r="J120" i="22"/>
  <c r="BE120" i="22"/>
  <c r="BI117" i="22"/>
  <c r="BH117" i="22"/>
  <c r="BG117" i="22"/>
  <c r="BF117" i="22"/>
  <c r="T117" i="22"/>
  <c r="R117" i="22"/>
  <c r="P117" i="22"/>
  <c r="BK117" i="22"/>
  <c r="J117" i="22"/>
  <c r="BE117" i="22"/>
  <c r="BI114" i="22"/>
  <c r="BH114" i="22"/>
  <c r="BG114" i="22"/>
  <c r="BF114" i="22"/>
  <c r="T114" i="22"/>
  <c r="R114" i="22"/>
  <c r="P114" i="22"/>
  <c r="BK114" i="22"/>
  <c r="J114" i="22"/>
  <c r="BE114" i="22"/>
  <c r="BI112" i="22"/>
  <c r="BH112" i="22"/>
  <c r="BG112" i="22"/>
  <c r="BF112" i="22"/>
  <c r="T112" i="22"/>
  <c r="T111" i="22"/>
  <c r="T110" i="22" s="1"/>
  <c r="R112" i="22"/>
  <c r="P112" i="22"/>
  <c r="P111" i="22"/>
  <c r="P110" i="22" s="1"/>
  <c r="BK112" i="22"/>
  <c r="J112" i="22"/>
  <c r="BE112" i="22"/>
  <c r="BI108" i="22"/>
  <c r="BH108" i="22"/>
  <c r="BG108" i="22"/>
  <c r="BF108" i="22"/>
  <c r="T108" i="22"/>
  <c r="T107" i="22"/>
  <c r="R108" i="22"/>
  <c r="R107" i="22"/>
  <c r="P108" i="22"/>
  <c r="P107" i="22"/>
  <c r="BK108" i="22"/>
  <c r="BK107" i="22"/>
  <c r="J107" i="22" s="1"/>
  <c r="J108" i="22"/>
  <c r="BE108" i="22" s="1"/>
  <c r="J64" i="22"/>
  <c r="BI105" i="22"/>
  <c r="BH105" i="22"/>
  <c r="BG105" i="22"/>
  <c r="BF105" i="22"/>
  <c r="T105" i="22"/>
  <c r="R105" i="22"/>
  <c r="P105" i="22"/>
  <c r="BK105" i="22"/>
  <c r="J105" i="22"/>
  <c r="BE105" i="22"/>
  <c r="BI101" i="22"/>
  <c r="F36" i="22"/>
  <c r="BD75" i="1" s="1"/>
  <c r="BH101" i="22"/>
  <c r="BG101" i="22"/>
  <c r="F34" i="22"/>
  <c r="BB75" i="1" s="1"/>
  <c r="BF101" i="22"/>
  <c r="T101" i="22"/>
  <c r="T100" i="22"/>
  <c r="R101" i="22"/>
  <c r="P101" i="22"/>
  <c r="P100" i="22"/>
  <c r="P99" i="22" s="1"/>
  <c r="P98" i="22" s="1"/>
  <c r="P97" i="22" s="1"/>
  <c r="AU75" i="1" s="1"/>
  <c r="BK101" i="22"/>
  <c r="BK100" i="22"/>
  <c r="J100" i="22" s="1"/>
  <c r="J63" i="22" s="1"/>
  <c r="BK99" i="22"/>
  <c r="J99" i="22" s="1"/>
  <c r="J62" i="22" s="1"/>
  <c r="J101" i="22"/>
  <c r="BE101" i="22"/>
  <c r="J32" i="22" s="1"/>
  <c r="AV75" i="1" s="1"/>
  <c r="J93" i="22"/>
  <c r="F93" i="22"/>
  <c r="F91" i="22"/>
  <c r="E89" i="22"/>
  <c r="J55" i="22"/>
  <c r="F55" i="22"/>
  <c r="F53" i="22"/>
  <c r="E51" i="22"/>
  <c r="J20" i="22"/>
  <c r="E20" i="22"/>
  <c r="F94" i="22" s="1"/>
  <c r="F56" i="22"/>
  <c r="J19" i="22"/>
  <c r="J14" i="22"/>
  <c r="J91" i="22" s="1"/>
  <c r="J53" i="22"/>
  <c r="E7" i="22"/>
  <c r="E85" i="22"/>
  <c r="E47" i="22"/>
  <c r="AY73" i="1"/>
  <c r="AX73" i="1"/>
  <c r="BI235" i="21"/>
  <c r="BH235" i="21"/>
  <c r="BG235" i="21"/>
  <c r="BF235" i="21"/>
  <c r="T235" i="21"/>
  <c r="T234" i="21" s="1"/>
  <c r="R235" i="21"/>
  <c r="R234" i="21" s="1"/>
  <c r="P235" i="21"/>
  <c r="P234" i="21" s="1"/>
  <c r="BK235" i="21"/>
  <c r="BK234" i="21" s="1"/>
  <c r="J234" i="21" s="1"/>
  <c r="J62" i="21" s="1"/>
  <c r="J235" i="21"/>
  <c r="BE235" i="21"/>
  <c r="BI230" i="21"/>
  <c r="BH230" i="21"/>
  <c r="BG230" i="21"/>
  <c r="BF230" i="21"/>
  <c r="T230" i="21"/>
  <c r="R230" i="21"/>
  <c r="P230" i="21"/>
  <c r="BK230" i="21"/>
  <c r="J230" i="21"/>
  <c r="BE230" i="21" s="1"/>
  <c r="BI226" i="21"/>
  <c r="BH226" i="21"/>
  <c r="BG226" i="21"/>
  <c r="BF226" i="21"/>
  <c r="T226" i="21"/>
  <c r="R226" i="21"/>
  <c r="P226" i="21"/>
  <c r="BK226" i="21"/>
  <c r="J226" i="21"/>
  <c r="BE226" i="21" s="1"/>
  <c r="BI223" i="21"/>
  <c r="BH223" i="21"/>
  <c r="BG223" i="21"/>
  <c r="BF223" i="21"/>
  <c r="T223" i="21"/>
  <c r="R223" i="21"/>
  <c r="P223" i="21"/>
  <c r="BK223" i="21"/>
  <c r="J223" i="21"/>
  <c r="BE223" i="21" s="1"/>
  <c r="BI220" i="21"/>
  <c r="BH220" i="21"/>
  <c r="BG220" i="21"/>
  <c r="BF220" i="21"/>
  <c r="T220" i="21"/>
  <c r="R220" i="21"/>
  <c r="P220" i="21"/>
  <c r="BK220" i="21"/>
  <c r="J220" i="21"/>
  <c r="BE220" i="21" s="1"/>
  <c r="BI217" i="21"/>
  <c r="BH217" i="21"/>
  <c r="BG217" i="21"/>
  <c r="BF217" i="21"/>
  <c r="T217" i="21"/>
  <c r="R217" i="21"/>
  <c r="P217" i="21"/>
  <c r="BK217" i="21"/>
  <c r="J217" i="21"/>
  <c r="BE217" i="21" s="1"/>
  <c r="BI215" i="21"/>
  <c r="BH215" i="21"/>
  <c r="BG215" i="21"/>
  <c r="BF215" i="21"/>
  <c r="T215" i="21"/>
  <c r="R215" i="21"/>
  <c r="P215" i="21"/>
  <c r="BK215" i="21"/>
  <c r="J215" i="21"/>
  <c r="BE215" i="21" s="1"/>
  <c r="BI211" i="21"/>
  <c r="BH211" i="21"/>
  <c r="BG211" i="21"/>
  <c r="BF211" i="21"/>
  <c r="T211" i="21"/>
  <c r="R211" i="21"/>
  <c r="P211" i="21"/>
  <c r="BK211" i="21"/>
  <c r="J211" i="21"/>
  <c r="BE211" i="21" s="1"/>
  <c r="BI209" i="21"/>
  <c r="BH209" i="21"/>
  <c r="BG209" i="21"/>
  <c r="BF209" i="21"/>
  <c r="T209" i="21"/>
  <c r="R209" i="21"/>
  <c r="P209" i="21"/>
  <c r="BK209" i="21"/>
  <c r="J209" i="21"/>
  <c r="BE209" i="21" s="1"/>
  <c r="BI207" i="21"/>
  <c r="BH207" i="21"/>
  <c r="BG207" i="21"/>
  <c r="BF207" i="21"/>
  <c r="T207" i="21"/>
  <c r="R207" i="21"/>
  <c r="P207" i="21"/>
  <c r="BK207" i="21"/>
  <c r="J207" i="21"/>
  <c r="BE207" i="21" s="1"/>
  <c r="BI205" i="21"/>
  <c r="BH205" i="21"/>
  <c r="BG205" i="21"/>
  <c r="BF205" i="21"/>
  <c r="T205" i="21"/>
  <c r="R205" i="21"/>
  <c r="P205" i="21"/>
  <c r="BK205" i="21"/>
  <c r="J205" i="21"/>
  <c r="BE205" i="21" s="1"/>
  <c r="BI202" i="21"/>
  <c r="BH202" i="21"/>
  <c r="BG202" i="21"/>
  <c r="BF202" i="21"/>
  <c r="T202" i="21"/>
  <c r="R202" i="21"/>
  <c r="P202" i="21"/>
  <c r="BK202" i="21"/>
  <c r="J202" i="21"/>
  <c r="BE202" i="21" s="1"/>
  <c r="BI200" i="21"/>
  <c r="BH200" i="21"/>
  <c r="BG200" i="21"/>
  <c r="BF200" i="21"/>
  <c r="T200" i="21"/>
  <c r="R200" i="21"/>
  <c r="P200" i="21"/>
  <c r="BK200" i="21"/>
  <c r="J200" i="21"/>
  <c r="BE200" i="21" s="1"/>
  <c r="BI197" i="21"/>
  <c r="BH197" i="21"/>
  <c r="BG197" i="21"/>
  <c r="BF197" i="21"/>
  <c r="T197" i="21"/>
  <c r="R197" i="21"/>
  <c r="P197" i="21"/>
  <c r="BK197" i="21"/>
  <c r="J197" i="21"/>
  <c r="BE197" i="21" s="1"/>
  <c r="BI190" i="21"/>
  <c r="BH190" i="21"/>
  <c r="BG190" i="21"/>
  <c r="BF190" i="21"/>
  <c r="T190" i="21"/>
  <c r="R190" i="21"/>
  <c r="P190" i="21"/>
  <c r="BK190" i="21"/>
  <c r="J190" i="21"/>
  <c r="BE190" i="21" s="1"/>
  <c r="BI187" i="21"/>
  <c r="BH187" i="21"/>
  <c r="BG187" i="21"/>
  <c r="BF187" i="21"/>
  <c r="T187" i="21"/>
  <c r="R187" i="21"/>
  <c r="P187" i="21"/>
  <c r="BK187" i="21"/>
  <c r="J187" i="21"/>
  <c r="BE187" i="21" s="1"/>
  <c r="BI186" i="21"/>
  <c r="BH186" i="21"/>
  <c r="BG186" i="21"/>
  <c r="BF186" i="21"/>
  <c r="T186" i="21"/>
  <c r="R186" i="21"/>
  <c r="P186" i="21"/>
  <c r="BK186" i="21"/>
  <c r="J186" i="21"/>
  <c r="BE186" i="21" s="1"/>
  <c r="BI183" i="21"/>
  <c r="BH183" i="21"/>
  <c r="BG183" i="21"/>
  <c r="BF183" i="21"/>
  <c r="T183" i="21"/>
  <c r="R183" i="21"/>
  <c r="P183" i="21"/>
  <c r="BK183" i="21"/>
  <c r="J183" i="21"/>
  <c r="BE183" i="21" s="1"/>
  <c r="BI182" i="21"/>
  <c r="BH182" i="21"/>
  <c r="BG182" i="21"/>
  <c r="BF182" i="21"/>
  <c r="T182" i="21"/>
  <c r="R182" i="21"/>
  <c r="P182" i="21"/>
  <c r="BK182" i="21"/>
  <c r="J182" i="21"/>
  <c r="BE182" i="21" s="1"/>
  <c r="BI179" i="21"/>
  <c r="BH179" i="21"/>
  <c r="BG179" i="21"/>
  <c r="BF179" i="21"/>
  <c r="T179" i="21"/>
  <c r="R179" i="21"/>
  <c r="P179" i="21"/>
  <c r="BK179" i="21"/>
  <c r="J179" i="21"/>
  <c r="BE179" i="21" s="1"/>
  <c r="BI178" i="21"/>
  <c r="BH178" i="21"/>
  <c r="BG178" i="21"/>
  <c r="BF178" i="21"/>
  <c r="T178" i="21"/>
  <c r="R178" i="21"/>
  <c r="P178" i="21"/>
  <c r="BK178" i="21"/>
  <c r="J178" i="21"/>
  <c r="BE178" i="21" s="1"/>
  <c r="BI174" i="21"/>
  <c r="BH174" i="21"/>
  <c r="BG174" i="21"/>
  <c r="BF174" i="21"/>
  <c r="T174" i="21"/>
  <c r="R174" i="21"/>
  <c r="P174" i="21"/>
  <c r="BK174" i="21"/>
  <c r="J174" i="21"/>
  <c r="BE174" i="21" s="1"/>
  <c r="BI171" i="21"/>
  <c r="BH171" i="21"/>
  <c r="BG171" i="21"/>
  <c r="BF171" i="21"/>
  <c r="T171" i="21"/>
  <c r="T170" i="21" s="1"/>
  <c r="R171" i="21"/>
  <c r="R170" i="21" s="1"/>
  <c r="P171" i="21"/>
  <c r="P170" i="21" s="1"/>
  <c r="BK171" i="21"/>
  <c r="BK170" i="21" s="1"/>
  <c r="J170" i="21" s="1"/>
  <c r="J61" i="21" s="1"/>
  <c r="J171" i="21"/>
  <c r="BE171" i="21"/>
  <c r="BI166" i="21"/>
  <c r="BH166" i="21"/>
  <c r="BG166" i="21"/>
  <c r="BF166" i="21"/>
  <c r="T166" i="21"/>
  <c r="R166" i="21"/>
  <c r="P166" i="21"/>
  <c r="BK166" i="21"/>
  <c r="J166" i="21"/>
  <c r="BE166" i="21" s="1"/>
  <c r="BI164" i="21"/>
  <c r="BH164" i="21"/>
  <c r="BG164" i="21"/>
  <c r="BF164" i="21"/>
  <c r="T164" i="21"/>
  <c r="R164" i="21"/>
  <c r="P164" i="21"/>
  <c r="BK164" i="21"/>
  <c r="J164" i="21"/>
  <c r="BE164" i="21" s="1"/>
  <c r="BI162" i="21"/>
  <c r="BH162" i="21"/>
  <c r="BG162" i="21"/>
  <c r="BF162" i="21"/>
  <c r="T162" i="21"/>
  <c r="T161" i="21" s="1"/>
  <c r="R162" i="21"/>
  <c r="R161" i="21" s="1"/>
  <c r="P162" i="21"/>
  <c r="P161" i="21" s="1"/>
  <c r="BK162" i="21"/>
  <c r="BK161" i="21" s="1"/>
  <c r="J161" i="21" s="1"/>
  <c r="J60" i="21" s="1"/>
  <c r="J162" i="21"/>
  <c r="BE162" i="21"/>
  <c r="BI159" i="21"/>
  <c r="BH159" i="21"/>
  <c r="BG159" i="21"/>
  <c r="BF159" i="21"/>
  <c r="T159" i="21"/>
  <c r="R159" i="21"/>
  <c r="P159" i="21"/>
  <c r="BK159" i="21"/>
  <c r="J159" i="21"/>
  <c r="BE159" i="21" s="1"/>
  <c r="BI157" i="21"/>
  <c r="BH157" i="21"/>
  <c r="BG157" i="21"/>
  <c r="BF157" i="21"/>
  <c r="T157" i="21"/>
  <c r="T156" i="21" s="1"/>
  <c r="R157" i="21"/>
  <c r="R156" i="21" s="1"/>
  <c r="P157" i="21"/>
  <c r="P156" i="21" s="1"/>
  <c r="BK157" i="21"/>
  <c r="BK156" i="21" s="1"/>
  <c r="J156" i="21" s="1"/>
  <c r="J59" i="21" s="1"/>
  <c r="J157" i="21"/>
  <c r="BE157" i="21"/>
  <c r="BI155" i="21"/>
  <c r="BH155" i="21"/>
  <c r="BG155" i="21"/>
  <c r="BF155" i="21"/>
  <c r="T155" i="21"/>
  <c r="R155" i="21"/>
  <c r="P155" i="21"/>
  <c r="BK155" i="21"/>
  <c r="J155" i="21"/>
  <c r="BE155" i="21" s="1"/>
  <c r="BI152" i="21"/>
  <c r="BH152" i="21"/>
  <c r="BG152" i="21"/>
  <c r="BF152" i="21"/>
  <c r="T152" i="21"/>
  <c r="R152" i="21"/>
  <c r="P152" i="21"/>
  <c r="BK152" i="21"/>
  <c r="J152" i="21"/>
  <c r="BE152" i="21" s="1"/>
  <c r="BI149" i="21"/>
  <c r="BH149" i="21"/>
  <c r="BG149" i="21"/>
  <c r="BF149" i="21"/>
  <c r="T149" i="21"/>
  <c r="R149" i="21"/>
  <c r="P149" i="21"/>
  <c r="BK149" i="21"/>
  <c r="J149" i="21"/>
  <c r="BE149" i="21"/>
  <c r="BI147" i="21"/>
  <c r="BH147" i="21"/>
  <c r="BG147" i="21"/>
  <c r="BF147" i="21"/>
  <c r="T147" i="21"/>
  <c r="R147" i="21"/>
  <c r="P147" i="21"/>
  <c r="BK147" i="21"/>
  <c r="J147" i="21"/>
  <c r="BE147" i="21"/>
  <c r="BI145" i="21"/>
  <c r="BH145" i="21"/>
  <c r="BG145" i="21"/>
  <c r="BF145" i="21"/>
  <c r="T145" i="21"/>
  <c r="R145" i="21"/>
  <c r="P145" i="21"/>
  <c r="BK145" i="21"/>
  <c r="J145" i="21"/>
  <c r="BE145" i="21"/>
  <c r="BI143" i="21"/>
  <c r="BH143" i="21"/>
  <c r="BG143" i="21"/>
  <c r="BF143" i="21"/>
  <c r="T143" i="21"/>
  <c r="R143" i="21"/>
  <c r="P143" i="21"/>
  <c r="BK143" i="21"/>
  <c r="J143" i="21"/>
  <c r="BE143" i="21"/>
  <c r="BI140" i="21"/>
  <c r="BH140" i="21"/>
  <c r="BG140" i="21"/>
  <c r="BF140" i="21"/>
  <c r="T140" i="21"/>
  <c r="R140" i="21"/>
  <c r="P140" i="21"/>
  <c r="BK140" i="21"/>
  <c r="J140" i="21"/>
  <c r="BE140" i="21"/>
  <c r="BI135" i="21"/>
  <c r="BH135" i="21"/>
  <c r="BG135" i="21"/>
  <c r="BF135" i="21"/>
  <c r="T135" i="21"/>
  <c r="R135" i="21"/>
  <c r="P135" i="21"/>
  <c r="BK135" i="21"/>
  <c r="J135" i="21"/>
  <c r="BE135" i="21"/>
  <c r="BI134" i="21"/>
  <c r="BH134" i="21"/>
  <c r="BG134" i="21"/>
  <c r="BF134" i="21"/>
  <c r="T134" i="21"/>
  <c r="R134" i="21"/>
  <c r="P134" i="21"/>
  <c r="BK134" i="21"/>
  <c r="J134" i="21"/>
  <c r="BE134" i="21"/>
  <c r="BI131" i="21"/>
  <c r="BH131" i="21"/>
  <c r="BG131" i="21"/>
  <c r="BF131" i="21"/>
  <c r="T131" i="21"/>
  <c r="R131" i="21"/>
  <c r="P131" i="21"/>
  <c r="BK131" i="21"/>
  <c r="J131" i="21"/>
  <c r="BE131" i="21"/>
  <c r="BI129" i="21"/>
  <c r="BH129" i="21"/>
  <c r="BG129" i="21"/>
  <c r="BF129" i="21"/>
  <c r="T129" i="21"/>
  <c r="R129" i="21"/>
  <c r="P129" i="21"/>
  <c r="BK129" i="21"/>
  <c r="J129" i="21"/>
  <c r="BE129" i="21"/>
  <c r="BI127" i="21"/>
  <c r="BH127" i="21"/>
  <c r="BG127" i="21"/>
  <c r="BF127" i="21"/>
  <c r="T127" i="21"/>
  <c r="R127" i="21"/>
  <c r="P127" i="21"/>
  <c r="BK127" i="21"/>
  <c r="J127" i="21"/>
  <c r="BE127" i="21"/>
  <c r="BI125" i="21"/>
  <c r="BH125" i="21"/>
  <c r="BG125" i="21"/>
  <c r="BF125" i="21"/>
  <c r="T125" i="21"/>
  <c r="R125" i="21"/>
  <c r="P125" i="21"/>
  <c r="BK125" i="21"/>
  <c r="J125" i="21"/>
  <c r="BE125" i="21"/>
  <c r="BI120" i="21"/>
  <c r="BH120" i="21"/>
  <c r="BG120" i="21"/>
  <c r="BF120" i="21"/>
  <c r="T120" i="21"/>
  <c r="R120" i="21"/>
  <c r="P120" i="21"/>
  <c r="BK120" i="21"/>
  <c r="J120" i="21"/>
  <c r="BE120" i="21"/>
  <c r="BI116" i="21"/>
  <c r="BH116" i="21"/>
  <c r="BG116" i="21"/>
  <c r="BF116" i="21"/>
  <c r="T116" i="21"/>
  <c r="R116" i="21"/>
  <c r="P116" i="21"/>
  <c r="BK116" i="21"/>
  <c r="J116" i="21"/>
  <c r="BE116" i="21"/>
  <c r="BI102" i="21"/>
  <c r="BH102" i="21"/>
  <c r="BG102" i="21"/>
  <c r="BF102" i="21"/>
  <c r="T102" i="21"/>
  <c r="R102" i="21"/>
  <c r="P102" i="21"/>
  <c r="BK102" i="21"/>
  <c r="J102" i="21"/>
  <c r="BE102" i="21"/>
  <c r="BI98" i="21"/>
  <c r="BH98" i="21"/>
  <c r="BG98" i="21"/>
  <c r="BF98" i="21"/>
  <c r="T98" i="21"/>
  <c r="R98" i="21"/>
  <c r="P98" i="21"/>
  <c r="BK98" i="21"/>
  <c r="J98" i="21"/>
  <c r="BE98" i="21"/>
  <c r="BI96" i="21"/>
  <c r="BH96" i="21"/>
  <c r="BG96" i="21"/>
  <c r="BF96" i="21"/>
  <c r="T96" i="21"/>
  <c r="R96" i="21"/>
  <c r="P96" i="21"/>
  <c r="BK96" i="21"/>
  <c r="J96" i="21"/>
  <c r="BE96" i="21"/>
  <c r="BI92" i="21"/>
  <c r="BH92" i="21"/>
  <c r="BG92" i="21"/>
  <c r="BF92" i="21"/>
  <c r="T92" i="21"/>
  <c r="R92" i="21"/>
  <c r="P92" i="21"/>
  <c r="BK92" i="21"/>
  <c r="J92" i="21"/>
  <c r="BE92" i="21"/>
  <c r="BI88" i="21"/>
  <c r="BH88" i="21"/>
  <c r="BG88" i="21"/>
  <c r="BF88" i="21"/>
  <c r="T88" i="21"/>
  <c r="R88" i="21"/>
  <c r="P88" i="21"/>
  <c r="BK88" i="21"/>
  <c r="J88" i="21"/>
  <c r="BE88" i="21"/>
  <c r="BI85" i="21"/>
  <c r="F34" i="21"/>
  <c r="BD73" i="1" s="1"/>
  <c r="BH85" i="21"/>
  <c r="F33" i="21" s="1"/>
  <c r="BC73" i="1" s="1"/>
  <c r="BG85" i="21"/>
  <c r="F32" i="21"/>
  <c r="BB73" i="1" s="1"/>
  <c r="BF85" i="21"/>
  <c r="J31" i="21" s="1"/>
  <c r="AW73" i="1" s="1"/>
  <c r="T85" i="21"/>
  <c r="T84" i="21"/>
  <c r="T83" i="21" s="1"/>
  <c r="T82" i="21" s="1"/>
  <c r="R85" i="21"/>
  <c r="R84" i="21"/>
  <c r="R83" i="21" s="1"/>
  <c r="R82" i="21" s="1"/>
  <c r="P85" i="21"/>
  <c r="P84" i="21"/>
  <c r="P83" i="21" s="1"/>
  <c r="P82" i="21" s="1"/>
  <c r="AU73" i="1" s="1"/>
  <c r="BK85" i="21"/>
  <c r="BK84" i="21" s="1"/>
  <c r="J85" i="21"/>
  <c r="BE85" i="21" s="1"/>
  <c r="J78" i="21"/>
  <c r="F78" i="21"/>
  <c r="F76" i="21"/>
  <c r="E74" i="21"/>
  <c r="J51" i="21"/>
  <c r="F51" i="21"/>
  <c r="F49" i="21"/>
  <c r="E47" i="21"/>
  <c r="J18" i="21"/>
  <c r="E18" i="21"/>
  <c r="F79" i="21" s="1"/>
  <c r="F52" i="21"/>
  <c r="J17" i="21"/>
  <c r="J12" i="21"/>
  <c r="J76" i="21" s="1"/>
  <c r="J49" i="21"/>
  <c r="E7" i="21"/>
  <c r="E72" i="21"/>
  <c r="E45" i="21"/>
  <c r="AY72" i="1"/>
  <c r="AX72" i="1"/>
  <c r="BI731" i="20"/>
  <c r="BH731" i="20"/>
  <c r="BG731" i="20"/>
  <c r="BF731" i="20"/>
  <c r="T731" i="20"/>
  <c r="R731" i="20"/>
  <c r="P731" i="20"/>
  <c r="BK731" i="20"/>
  <c r="J731" i="20"/>
  <c r="BE731" i="20" s="1"/>
  <c r="BI728" i="20"/>
  <c r="BH728" i="20"/>
  <c r="BG728" i="20"/>
  <c r="BF728" i="20"/>
  <c r="T728" i="20"/>
  <c r="R728" i="20"/>
  <c r="P728" i="20"/>
  <c r="BK728" i="20"/>
  <c r="J728" i="20"/>
  <c r="BE728" i="20" s="1"/>
  <c r="BI725" i="20"/>
  <c r="BH725" i="20"/>
  <c r="BG725" i="20"/>
  <c r="BF725" i="20"/>
  <c r="T725" i="20"/>
  <c r="R725" i="20"/>
  <c r="P725" i="20"/>
  <c r="BK725" i="20"/>
  <c r="J725" i="20"/>
  <c r="BE725" i="20" s="1"/>
  <c r="BI717" i="20"/>
  <c r="BH717" i="20"/>
  <c r="BG717" i="20"/>
  <c r="BF717" i="20"/>
  <c r="T717" i="20"/>
  <c r="R717" i="20"/>
  <c r="P717" i="20"/>
  <c r="BK717" i="20"/>
  <c r="J717" i="20"/>
  <c r="BE717" i="20" s="1"/>
  <c r="BI715" i="20"/>
  <c r="BH715" i="20"/>
  <c r="BG715" i="20"/>
  <c r="BF715" i="20"/>
  <c r="T715" i="20"/>
  <c r="R715" i="20"/>
  <c r="P715" i="20"/>
  <c r="BK715" i="20"/>
  <c r="J715" i="20"/>
  <c r="BE715" i="20" s="1"/>
  <c r="BI707" i="20"/>
  <c r="BH707" i="20"/>
  <c r="BG707" i="20"/>
  <c r="BF707" i="20"/>
  <c r="T707" i="20"/>
  <c r="R707" i="20"/>
  <c r="P707" i="20"/>
  <c r="BK707" i="20"/>
  <c r="J707" i="20"/>
  <c r="BE707" i="20" s="1"/>
  <c r="BI701" i="20"/>
  <c r="BH701" i="20"/>
  <c r="BG701" i="20"/>
  <c r="BF701" i="20"/>
  <c r="T701" i="20"/>
  <c r="R701" i="20"/>
  <c r="P701" i="20"/>
  <c r="BK701" i="20"/>
  <c r="J701" i="20"/>
  <c r="BE701" i="20" s="1"/>
  <c r="BI693" i="20"/>
  <c r="BH693" i="20"/>
  <c r="BG693" i="20"/>
  <c r="BF693" i="20"/>
  <c r="T693" i="20"/>
  <c r="R693" i="20"/>
  <c r="P693" i="20"/>
  <c r="BK693" i="20"/>
  <c r="J693" i="20"/>
  <c r="BE693" i="20" s="1"/>
  <c r="BI687" i="20"/>
  <c r="BH687" i="20"/>
  <c r="BG687" i="20"/>
  <c r="BF687" i="20"/>
  <c r="T687" i="20"/>
  <c r="R687" i="20"/>
  <c r="P687" i="20"/>
  <c r="BK687" i="20"/>
  <c r="J687" i="20"/>
  <c r="BE687" i="20" s="1"/>
  <c r="BI679" i="20"/>
  <c r="BH679" i="20"/>
  <c r="BG679" i="20"/>
  <c r="BF679" i="20"/>
  <c r="T679" i="20"/>
  <c r="R679" i="20"/>
  <c r="P679" i="20"/>
  <c r="BK679" i="20"/>
  <c r="J679" i="20"/>
  <c r="BE679" i="20" s="1"/>
  <c r="BI671" i="20"/>
  <c r="BH671" i="20"/>
  <c r="BG671" i="20"/>
  <c r="BF671" i="20"/>
  <c r="T671" i="20"/>
  <c r="R671" i="20"/>
  <c r="P671" i="20"/>
  <c r="BK671" i="20"/>
  <c r="J671" i="20"/>
  <c r="BE671" i="20" s="1"/>
  <c r="BI662" i="20"/>
  <c r="BH662" i="20"/>
  <c r="BG662" i="20"/>
  <c r="BF662" i="20"/>
  <c r="T662" i="20"/>
  <c r="T661" i="20" s="1"/>
  <c r="R662" i="20"/>
  <c r="R661" i="20" s="1"/>
  <c r="P662" i="20"/>
  <c r="P661" i="20" s="1"/>
  <c r="BK662" i="20"/>
  <c r="BK661" i="20" s="1"/>
  <c r="J662" i="20"/>
  <c r="BE662" i="20"/>
  <c r="BI659" i="20"/>
  <c r="BH659" i="20"/>
  <c r="BG659" i="20"/>
  <c r="BF659" i="20"/>
  <c r="T659" i="20"/>
  <c r="R659" i="20"/>
  <c r="P659" i="20"/>
  <c r="BK659" i="20"/>
  <c r="J659" i="20"/>
  <c r="BE659" i="20" s="1"/>
  <c r="BI657" i="20"/>
  <c r="BH657" i="20"/>
  <c r="BG657" i="20"/>
  <c r="BF657" i="20"/>
  <c r="T657" i="20"/>
  <c r="R657" i="20"/>
  <c r="P657" i="20"/>
  <c r="BK657" i="20"/>
  <c r="J657" i="20"/>
  <c r="BE657" i="20" s="1"/>
  <c r="BI647" i="20"/>
  <c r="BH647" i="20"/>
  <c r="BG647" i="20"/>
  <c r="BF647" i="20"/>
  <c r="T647" i="20"/>
  <c r="R647" i="20"/>
  <c r="P647" i="20"/>
  <c r="BK647" i="20"/>
  <c r="J647" i="20"/>
  <c r="BE647" i="20" s="1"/>
  <c r="BI645" i="20"/>
  <c r="BH645" i="20"/>
  <c r="BG645" i="20"/>
  <c r="BF645" i="20"/>
  <c r="T645" i="20"/>
  <c r="R645" i="20"/>
  <c r="P645" i="20"/>
  <c r="BK645" i="20"/>
  <c r="J645" i="20"/>
  <c r="BE645" i="20" s="1"/>
  <c r="BI635" i="20"/>
  <c r="BH635" i="20"/>
  <c r="BG635" i="20"/>
  <c r="BF635" i="20"/>
  <c r="T635" i="20"/>
  <c r="T634" i="20" s="1"/>
  <c r="T633" i="20" s="1"/>
  <c r="R635" i="20"/>
  <c r="R634" i="20"/>
  <c r="R633" i="20" s="1"/>
  <c r="P635" i="20"/>
  <c r="P634" i="20" s="1"/>
  <c r="BK635" i="20"/>
  <c r="BK634" i="20"/>
  <c r="J634" i="20" s="1"/>
  <c r="J89" i="20" s="1"/>
  <c r="J635" i="20"/>
  <c r="BE635" i="20" s="1"/>
  <c r="BI631" i="20"/>
  <c r="BH631" i="20"/>
  <c r="BG631" i="20"/>
  <c r="BF631" i="20"/>
  <c r="T631" i="20"/>
  <c r="T630" i="20" s="1"/>
  <c r="R631" i="20"/>
  <c r="R630" i="20" s="1"/>
  <c r="P631" i="20"/>
  <c r="P630" i="20" s="1"/>
  <c r="BK631" i="20"/>
  <c r="BK630" i="20" s="1"/>
  <c r="J630" i="20" s="1"/>
  <c r="J87" i="20" s="1"/>
  <c r="J631" i="20"/>
  <c r="BE631" i="20"/>
  <c r="BI622" i="20"/>
  <c r="BH622" i="20"/>
  <c r="BG622" i="20"/>
  <c r="BF622" i="20"/>
  <c r="T622" i="20"/>
  <c r="R622" i="20"/>
  <c r="P622" i="20"/>
  <c r="BK622" i="20"/>
  <c r="J622" i="20"/>
  <c r="BE622" i="20" s="1"/>
  <c r="BI619" i="20"/>
  <c r="BH619" i="20"/>
  <c r="BG619" i="20"/>
  <c r="BF619" i="20"/>
  <c r="T619" i="20"/>
  <c r="T618" i="20" s="1"/>
  <c r="R619" i="20"/>
  <c r="R618" i="20" s="1"/>
  <c r="P619" i="20"/>
  <c r="P618" i="20" s="1"/>
  <c r="BK619" i="20"/>
  <c r="BK618" i="20" s="1"/>
  <c r="J619" i="20"/>
  <c r="BE619" i="20"/>
  <c r="BI616" i="20"/>
  <c r="BH616" i="20"/>
  <c r="BG616" i="20"/>
  <c r="BF616" i="20"/>
  <c r="T616" i="20"/>
  <c r="R616" i="20"/>
  <c r="P616" i="20"/>
  <c r="BK616" i="20"/>
  <c r="J616" i="20"/>
  <c r="BE616" i="20" s="1"/>
  <c r="BI612" i="20"/>
  <c r="BH612" i="20"/>
  <c r="BG612" i="20"/>
  <c r="BF612" i="20"/>
  <c r="T612" i="20"/>
  <c r="T611" i="20" s="1"/>
  <c r="R612" i="20"/>
  <c r="R611" i="20"/>
  <c r="R610" i="20" s="1"/>
  <c r="P612" i="20"/>
  <c r="P611" i="20" s="1"/>
  <c r="P610" i="20" s="1"/>
  <c r="BK612" i="20"/>
  <c r="BK611" i="20"/>
  <c r="J611" i="20" s="1"/>
  <c r="J85" i="20" s="1"/>
  <c r="J612" i="20"/>
  <c r="BE612" i="20" s="1"/>
  <c r="BI607" i="20"/>
  <c r="BH607" i="20"/>
  <c r="BG607" i="20"/>
  <c r="BF607" i="20"/>
  <c r="T607" i="20"/>
  <c r="R607" i="20"/>
  <c r="P607" i="20"/>
  <c r="BK607" i="20"/>
  <c r="J607" i="20"/>
  <c r="BE607" i="20" s="1"/>
  <c r="BI605" i="20"/>
  <c r="BH605" i="20"/>
  <c r="BG605" i="20"/>
  <c r="BF605" i="20"/>
  <c r="T605" i="20"/>
  <c r="R605" i="20"/>
  <c r="P605" i="20"/>
  <c r="BK605" i="20"/>
  <c r="J605" i="20"/>
  <c r="BE605" i="20" s="1"/>
  <c r="BI603" i="20"/>
  <c r="BH603" i="20"/>
  <c r="BG603" i="20"/>
  <c r="BF603" i="20"/>
  <c r="T603" i="20"/>
  <c r="R603" i="20"/>
  <c r="P603" i="20"/>
  <c r="BK603" i="20"/>
  <c r="J603" i="20"/>
  <c r="BE603" i="20" s="1"/>
  <c r="BI596" i="20"/>
  <c r="BH596" i="20"/>
  <c r="BG596" i="20"/>
  <c r="BF596" i="20"/>
  <c r="T596" i="20"/>
  <c r="R596" i="20"/>
  <c r="P596" i="20"/>
  <c r="BK596" i="20"/>
  <c r="J596" i="20"/>
  <c r="BE596" i="20" s="1"/>
  <c r="BI589" i="20"/>
  <c r="BH589" i="20"/>
  <c r="BG589" i="20"/>
  <c r="BF589" i="20"/>
  <c r="T589" i="20"/>
  <c r="T588" i="20" s="1"/>
  <c r="T587" i="20" s="1"/>
  <c r="R589" i="20"/>
  <c r="R588" i="20"/>
  <c r="R587" i="20" s="1"/>
  <c r="P589" i="20"/>
  <c r="P588" i="20" s="1"/>
  <c r="P587" i="20" s="1"/>
  <c r="BK589" i="20"/>
  <c r="BK588" i="20"/>
  <c r="J588" i="20" s="1"/>
  <c r="J83" i="20" s="1"/>
  <c r="BK587" i="20"/>
  <c r="J587" i="20" s="1"/>
  <c r="J82" i="20" s="1"/>
  <c r="J589" i="20"/>
  <c r="BE589" i="20" s="1"/>
  <c r="BI585" i="20"/>
  <c r="BH585" i="20"/>
  <c r="BG585" i="20"/>
  <c r="BF585" i="20"/>
  <c r="T585" i="20"/>
  <c r="R585" i="20"/>
  <c r="P585" i="20"/>
  <c r="BK585" i="20"/>
  <c r="J585" i="20"/>
  <c r="BE585" i="20" s="1"/>
  <c r="BI580" i="20"/>
  <c r="BH580" i="20"/>
  <c r="BG580" i="20"/>
  <c r="BF580" i="20"/>
  <c r="T580" i="20"/>
  <c r="T579" i="20" s="1"/>
  <c r="R580" i="20"/>
  <c r="R579" i="20" s="1"/>
  <c r="P580" i="20"/>
  <c r="P579" i="20" s="1"/>
  <c r="BK580" i="20"/>
  <c r="BK579" i="20" s="1"/>
  <c r="J580" i="20"/>
  <c r="BE580" i="20"/>
  <c r="BI575" i="20"/>
  <c r="BH575" i="20"/>
  <c r="BG575" i="20"/>
  <c r="BF575" i="20"/>
  <c r="T575" i="20"/>
  <c r="R575" i="20"/>
  <c r="P575" i="20"/>
  <c r="BK575" i="20"/>
  <c r="J575" i="20"/>
  <c r="BE575" i="20" s="1"/>
  <c r="BI571" i="20"/>
  <c r="BH571" i="20"/>
  <c r="BG571" i="20"/>
  <c r="BF571" i="20"/>
  <c r="T571" i="20"/>
  <c r="R571" i="20"/>
  <c r="P571" i="20"/>
  <c r="BK571" i="20"/>
  <c r="J571" i="20"/>
  <c r="BE571" i="20" s="1"/>
  <c r="BI567" i="20"/>
  <c r="BH567" i="20"/>
  <c r="BG567" i="20"/>
  <c r="BF567" i="20"/>
  <c r="T567" i="20"/>
  <c r="T566" i="20" s="1"/>
  <c r="T565" i="20" s="1"/>
  <c r="R567" i="20"/>
  <c r="R566" i="20"/>
  <c r="P567" i="20"/>
  <c r="P566" i="20" s="1"/>
  <c r="P565" i="20" s="1"/>
  <c r="BK567" i="20"/>
  <c r="BK566" i="20"/>
  <c r="J566" i="20" s="1"/>
  <c r="J80" i="20" s="1"/>
  <c r="J567" i="20"/>
  <c r="BE567" i="20" s="1"/>
  <c r="BI564" i="20"/>
  <c r="BH564" i="20"/>
  <c r="BG564" i="20"/>
  <c r="BF564" i="20"/>
  <c r="T564" i="20"/>
  <c r="R564" i="20"/>
  <c r="P564" i="20"/>
  <c r="BK564" i="20"/>
  <c r="J564" i="20"/>
  <c r="BE564" i="20" s="1"/>
  <c r="BI563" i="20"/>
  <c r="BH563" i="20"/>
  <c r="BG563" i="20"/>
  <c r="BF563" i="20"/>
  <c r="T563" i="20"/>
  <c r="R563" i="20"/>
  <c r="P563" i="20"/>
  <c r="BK563" i="20"/>
  <c r="J563" i="20"/>
  <c r="BE563" i="20"/>
  <c r="BI562" i="20"/>
  <c r="BH562" i="20"/>
  <c r="BG562" i="20"/>
  <c r="BF562" i="20"/>
  <c r="T562" i="20"/>
  <c r="R562" i="20"/>
  <c r="P562" i="20"/>
  <c r="BK562" i="20"/>
  <c r="J562" i="20"/>
  <c r="BE562" i="20"/>
  <c r="BI557" i="20"/>
  <c r="BH557" i="20"/>
  <c r="BG557" i="20"/>
  <c r="BF557" i="20"/>
  <c r="T557" i="20"/>
  <c r="R557" i="20"/>
  <c r="P557" i="20"/>
  <c r="BK557" i="20"/>
  <c r="J557" i="20"/>
  <c r="BE557" i="20"/>
  <c r="BI556" i="20"/>
  <c r="BH556" i="20"/>
  <c r="BG556" i="20"/>
  <c r="BF556" i="20"/>
  <c r="T556" i="20"/>
  <c r="R556" i="20"/>
  <c r="P556" i="20"/>
  <c r="BK556" i="20"/>
  <c r="J556" i="20"/>
  <c r="BE556" i="20"/>
  <c r="BI555" i="20"/>
  <c r="BH555" i="20"/>
  <c r="BG555" i="20"/>
  <c r="BF555" i="20"/>
  <c r="T555" i="20"/>
  <c r="R555" i="20"/>
  <c r="P555" i="20"/>
  <c r="BK555" i="20"/>
  <c r="J555" i="20"/>
  <c r="BE555" i="20"/>
  <c r="BI549" i="20"/>
  <c r="BH549" i="20"/>
  <c r="BG549" i="20"/>
  <c r="BF549" i="20"/>
  <c r="T549" i="20"/>
  <c r="R549" i="20"/>
  <c r="P549" i="20"/>
  <c r="BK549" i="20"/>
  <c r="J549" i="20"/>
  <c r="BE549" i="20"/>
  <c r="BI548" i="20"/>
  <c r="BH548" i="20"/>
  <c r="BG548" i="20"/>
  <c r="BF548" i="20"/>
  <c r="T548" i="20"/>
  <c r="R548" i="20"/>
  <c r="P548" i="20"/>
  <c r="BK548" i="20"/>
  <c r="J548" i="20"/>
  <c r="BE548" i="20"/>
  <c r="BI535" i="20"/>
  <c r="BH535" i="20"/>
  <c r="BG535" i="20"/>
  <c r="BF535" i="20"/>
  <c r="T535" i="20"/>
  <c r="R535" i="20"/>
  <c r="P535" i="20"/>
  <c r="BK535" i="20"/>
  <c r="J535" i="20"/>
  <c r="BE535" i="20"/>
  <c r="BI528" i="20"/>
  <c r="BH528" i="20"/>
  <c r="BG528" i="20"/>
  <c r="BF528" i="20"/>
  <c r="T528" i="20"/>
  <c r="R528" i="20"/>
  <c r="P528" i="20"/>
  <c r="BK528" i="20"/>
  <c r="J528" i="20"/>
  <c r="BE528" i="20"/>
  <c r="BI510" i="20"/>
  <c r="BH510" i="20"/>
  <c r="BG510" i="20"/>
  <c r="BF510" i="20"/>
  <c r="T510" i="20"/>
  <c r="T509" i="20"/>
  <c r="R510" i="20"/>
  <c r="R509" i="20"/>
  <c r="P510" i="20"/>
  <c r="P509" i="20"/>
  <c r="BK510" i="20"/>
  <c r="BK509" i="20"/>
  <c r="J509" i="20" s="1"/>
  <c r="J78" i="20" s="1"/>
  <c r="J510" i="20"/>
  <c r="BE510" i="20" s="1"/>
  <c r="BI505" i="20"/>
  <c r="BH505" i="20"/>
  <c r="BG505" i="20"/>
  <c r="BF505" i="20"/>
  <c r="T505" i="20"/>
  <c r="R505" i="20"/>
  <c r="P505" i="20"/>
  <c r="BK505" i="20"/>
  <c r="J505" i="20"/>
  <c r="BE505" i="20"/>
  <c r="BI504" i="20"/>
  <c r="BH504" i="20"/>
  <c r="BG504" i="20"/>
  <c r="BF504" i="20"/>
  <c r="T504" i="20"/>
  <c r="R504" i="20"/>
  <c r="P504" i="20"/>
  <c r="BK504" i="20"/>
  <c r="J504" i="20"/>
  <c r="BE504" i="20"/>
  <c r="BI503" i="20"/>
  <c r="BH503" i="20"/>
  <c r="BG503" i="20"/>
  <c r="BF503" i="20"/>
  <c r="T503" i="20"/>
  <c r="R503" i="20"/>
  <c r="P503" i="20"/>
  <c r="BK503" i="20"/>
  <c r="J503" i="20"/>
  <c r="BE503" i="20"/>
  <c r="BI501" i="20"/>
  <c r="BH501" i="20"/>
  <c r="BG501" i="20"/>
  <c r="BF501" i="20"/>
  <c r="T501" i="20"/>
  <c r="R501" i="20"/>
  <c r="P501" i="20"/>
  <c r="BK501" i="20"/>
  <c r="J501" i="20"/>
  <c r="BE501" i="20"/>
  <c r="BI491" i="20"/>
  <c r="BH491" i="20"/>
  <c r="BG491" i="20"/>
  <c r="BF491" i="20"/>
  <c r="T491" i="20"/>
  <c r="R491" i="20"/>
  <c r="P491" i="20"/>
  <c r="BK491" i="20"/>
  <c r="J491" i="20"/>
  <c r="BE491" i="20"/>
  <c r="BI483" i="20"/>
  <c r="BH483" i="20"/>
  <c r="BG483" i="20"/>
  <c r="BF483" i="20"/>
  <c r="T483" i="20"/>
  <c r="T482" i="20"/>
  <c r="T481" i="20" s="1"/>
  <c r="R483" i="20"/>
  <c r="R482" i="20" s="1"/>
  <c r="R481" i="20" s="1"/>
  <c r="P483" i="20"/>
  <c r="P482" i="20"/>
  <c r="P481" i="20" s="1"/>
  <c r="BK483" i="20"/>
  <c r="BK482" i="20" s="1"/>
  <c r="J483" i="20"/>
  <c r="BE483" i="20"/>
  <c r="BI475" i="20"/>
  <c r="BH475" i="20"/>
  <c r="BG475" i="20"/>
  <c r="BF475" i="20"/>
  <c r="T475" i="20"/>
  <c r="T474" i="20"/>
  <c r="R475" i="20"/>
  <c r="R474" i="20"/>
  <c r="P475" i="20"/>
  <c r="P474" i="20"/>
  <c r="BK475" i="20"/>
  <c r="BK474" i="20"/>
  <c r="J474" i="20" s="1"/>
  <c r="J75" i="20" s="1"/>
  <c r="J475" i="20"/>
  <c r="BE475" i="20" s="1"/>
  <c r="BI470" i="20"/>
  <c r="BH470" i="20"/>
  <c r="BG470" i="20"/>
  <c r="BF470" i="20"/>
  <c r="T470" i="20"/>
  <c r="R470" i="20"/>
  <c r="P470" i="20"/>
  <c r="BK470" i="20"/>
  <c r="J470" i="20"/>
  <c r="BE470" i="20"/>
  <c r="BI469" i="20"/>
  <c r="BH469" i="20"/>
  <c r="BG469" i="20"/>
  <c r="BF469" i="20"/>
  <c r="T469" i="20"/>
  <c r="R469" i="20"/>
  <c r="P469" i="20"/>
  <c r="BK469" i="20"/>
  <c r="J469" i="20"/>
  <c r="BE469" i="20"/>
  <c r="BI464" i="20"/>
  <c r="BH464" i="20"/>
  <c r="BG464" i="20"/>
  <c r="BF464" i="20"/>
  <c r="T464" i="20"/>
  <c r="R464" i="20"/>
  <c r="P464" i="20"/>
  <c r="BK464" i="20"/>
  <c r="J464" i="20"/>
  <c r="BE464" i="20"/>
  <c r="BI458" i="20"/>
  <c r="BH458" i="20"/>
  <c r="BG458" i="20"/>
  <c r="BF458" i="20"/>
  <c r="T458" i="20"/>
  <c r="T457" i="20"/>
  <c r="R458" i="20"/>
  <c r="R457" i="20"/>
  <c r="P458" i="20"/>
  <c r="P457" i="20"/>
  <c r="BK458" i="20"/>
  <c r="BK457" i="20"/>
  <c r="J457" i="20" s="1"/>
  <c r="J74" i="20" s="1"/>
  <c r="J458" i="20"/>
  <c r="BE458" i="20" s="1"/>
  <c r="BI443" i="20"/>
  <c r="BH443" i="20"/>
  <c r="BG443" i="20"/>
  <c r="BF443" i="20"/>
  <c r="T443" i="20"/>
  <c r="R443" i="20"/>
  <c r="P443" i="20"/>
  <c r="BK443" i="20"/>
  <c r="J443" i="20"/>
  <c r="BE443" i="20"/>
  <c r="BI441" i="20"/>
  <c r="BH441" i="20"/>
  <c r="BG441" i="20"/>
  <c r="BF441" i="20"/>
  <c r="T441" i="20"/>
  <c r="R441" i="20"/>
  <c r="P441" i="20"/>
  <c r="BK441" i="20"/>
  <c r="J441" i="20"/>
  <c r="BE441" i="20"/>
  <c r="BI384" i="20"/>
  <c r="BH384" i="20"/>
  <c r="BG384" i="20"/>
  <c r="BF384" i="20"/>
  <c r="T384" i="20"/>
  <c r="R384" i="20"/>
  <c r="P384" i="20"/>
  <c r="BK384" i="20"/>
  <c r="J384" i="20"/>
  <c r="BE384" i="20"/>
  <c r="BI333" i="20"/>
  <c r="BH333" i="20"/>
  <c r="BG333" i="20"/>
  <c r="BF333" i="20"/>
  <c r="T333" i="20"/>
  <c r="T332" i="20"/>
  <c r="T331" i="20" s="1"/>
  <c r="R333" i="20"/>
  <c r="R332" i="20" s="1"/>
  <c r="R331" i="20" s="1"/>
  <c r="P333" i="20"/>
  <c r="P332" i="20"/>
  <c r="P331" i="20" s="1"/>
  <c r="BK333" i="20"/>
  <c r="BK332" i="20" s="1"/>
  <c r="J333" i="20"/>
  <c r="BE333" i="20"/>
  <c r="BI325" i="20"/>
  <c r="BH325" i="20"/>
  <c r="BG325" i="20"/>
  <c r="BF325" i="20"/>
  <c r="T325" i="20"/>
  <c r="R325" i="20"/>
  <c r="P325" i="20"/>
  <c r="BK325" i="20"/>
  <c r="J325" i="20"/>
  <c r="BE325" i="20"/>
  <c r="BI321" i="20"/>
  <c r="BH321" i="20"/>
  <c r="BG321" i="20"/>
  <c r="BF321" i="20"/>
  <c r="T321" i="20"/>
  <c r="R321" i="20"/>
  <c r="P321" i="20"/>
  <c r="BK321" i="20"/>
  <c r="J321" i="20"/>
  <c r="BE321" i="20"/>
  <c r="BI320" i="20"/>
  <c r="BH320" i="20"/>
  <c r="BG320" i="20"/>
  <c r="BF320" i="20"/>
  <c r="T320" i="20"/>
  <c r="R320" i="20"/>
  <c r="P320" i="20"/>
  <c r="BK320" i="20"/>
  <c r="J320" i="20"/>
  <c r="BE320" i="20"/>
  <c r="BI315" i="20"/>
  <c r="BH315" i="20"/>
  <c r="BG315" i="20"/>
  <c r="BF315" i="20"/>
  <c r="T315" i="20"/>
  <c r="R315" i="20"/>
  <c r="P315" i="20"/>
  <c r="BK315" i="20"/>
  <c r="J315" i="20"/>
  <c r="BE315" i="20"/>
  <c r="BI309" i="20"/>
  <c r="BH309" i="20"/>
  <c r="BG309" i="20"/>
  <c r="BF309" i="20"/>
  <c r="T309" i="20"/>
  <c r="R309" i="20"/>
  <c r="P309" i="20"/>
  <c r="BK309" i="20"/>
  <c r="J309" i="20"/>
  <c r="BE309" i="20"/>
  <c r="BI303" i="20"/>
  <c r="BH303" i="20"/>
  <c r="BG303" i="20"/>
  <c r="BF303" i="20"/>
  <c r="T303" i="20"/>
  <c r="R303" i="20"/>
  <c r="P303" i="20"/>
  <c r="BK303" i="20"/>
  <c r="J303" i="20"/>
  <c r="BE303" i="20"/>
  <c r="BI302" i="20"/>
  <c r="BH302" i="20"/>
  <c r="BG302" i="20"/>
  <c r="BF302" i="20"/>
  <c r="T302" i="20"/>
  <c r="R302" i="20"/>
  <c r="P302" i="20"/>
  <c r="BK302" i="20"/>
  <c r="J302" i="20"/>
  <c r="BE302" i="20"/>
  <c r="BI299" i="20"/>
  <c r="BH299" i="20"/>
  <c r="BG299" i="20"/>
  <c r="BF299" i="20"/>
  <c r="T299" i="20"/>
  <c r="R299" i="20"/>
  <c r="P299" i="20"/>
  <c r="BK299" i="20"/>
  <c r="J299" i="20"/>
  <c r="BE299" i="20"/>
  <c r="BI293" i="20"/>
  <c r="BH293" i="20"/>
  <c r="BG293" i="20"/>
  <c r="BF293" i="20"/>
  <c r="T293" i="20"/>
  <c r="R293" i="20"/>
  <c r="P293" i="20"/>
  <c r="BK293" i="20"/>
  <c r="J293" i="20"/>
  <c r="BE293" i="20"/>
  <c r="BI282" i="20"/>
  <c r="BH282" i="20"/>
  <c r="BG282" i="20"/>
  <c r="BF282" i="20"/>
  <c r="T282" i="20"/>
  <c r="R282" i="20"/>
  <c r="P282" i="20"/>
  <c r="BK282" i="20"/>
  <c r="J282" i="20"/>
  <c r="BE282" i="20"/>
  <c r="BI281" i="20"/>
  <c r="BH281" i="20"/>
  <c r="BG281" i="20"/>
  <c r="BF281" i="20"/>
  <c r="T281" i="20"/>
  <c r="R281" i="20"/>
  <c r="P281" i="20"/>
  <c r="BK281" i="20"/>
  <c r="J281" i="20"/>
  <c r="BE281" i="20"/>
  <c r="BI261" i="20"/>
  <c r="BH261" i="20"/>
  <c r="BG261" i="20"/>
  <c r="BF261" i="20"/>
  <c r="T261" i="20"/>
  <c r="R261" i="20"/>
  <c r="P261" i="20"/>
  <c r="BK261" i="20"/>
  <c r="J261" i="20"/>
  <c r="BE261" i="20"/>
  <c r="BI235" i="20"/>
  <c r="BH235" i="20"/>
  <c r="BG235" i="20"/>
  <c r="BF235" i="20"/>
  <c r="T235" i="20"/>
  <c r="R235" i="20"/>
  <c r="P235" i="20"/>
  <c r="BK235" i="20"/>
  <c r="J235" i="20"/>
  <c r="BE235" i="20"/>
  <c r="BI203" i="20"/>
  <c r="BH203" i="20"/>
  <c r="BG203" i="20"/>
  <c r="BF203" i="20"/>
  <c r="T203" i="20"/>
  <c r="R203" i="20"/>
  <c r="P203" i="20"/>
  <c r="BK203" i="20"/>
  <c r="J203" i="20"/>
  <c r="BE203" i="20"/>
  <c r="BI195" i="20"/>
  <c r="BH195" i="20"/>
  <c r="BG195" i="20"/>
  <c r="BF195" i="20"/>
  <c r="T195" i="20"/>
  <c r="T194" i="20"/>
  <c r="R195" i="20"/>
  <c r="R194" i="20"/>
  <c r="P195" i="20"/>
  <c r="P194" i="20"/>
  <c r="BK195" i="20"/>
  <c r="BK194" i="20"/>
  <c r="J194" i="20" s="1"/>
  <c r="J71" i="20" s="1"/>
  <c r="J195" i="20"/>
  <c r="BE195" i="20" s="1"/>
  <c r="BI190" i="20"/>
  <c r="BH190" i="20"/>
  <c r="BG190" i="20"/>
  <c r="BF190" i="20"/>
  <c r="T190" i="20"/>
  <c r="R190" i="20"/>
  <c r="P190" i="20"/>
  <c r="BK190" i="20"/>
  <c r="J190" i="20"/>
  <c r="BE190" i="20"/>
  <c r="BI188" i="20"/>
  <c r="BH188" i="20"/>
  <c r="BG188" i="20"/>
  <c r="BF188" i="20"/>
  <c r="T188" i="20"/>
  <c r="R188" i="20"/>
  <c r="P188" i="20"/>
  <c r="BK188" i="20"/>
  <c r="J188" i="20"/>
  <c r="BE188" i="20"/>
  <c r="BI184" i="20"/>
  <c r="BH184" i="20"/>
  <c r="BG184" i="20"/>
  <c r="BF184" i="20"/>
  <c r="T184" i="20"/>
  <c r="R184" i="20"/>
  <c r="P184" i="20"/>
  <c r="BK184" i="20"/>
  <c r="J184" i="20"/>
  <c r="BE184" i="20"/>
  <c r="BI180" i="20"/>
  <c r="BH180" i="20"/>
  <c r="BG180" i="20"/>
  <c r="BF180" i="20"/>
  <c r="T180" i="20"/>
  <c r="T179" i="20"/>
  <c r="T178" i="20" s="1"/>
  <c r="R180" i="20"/>
  <c r="R179" i="20" s="1"/>
  <c r="R178" i="20" s="1"/>
  <c r="P180" i="20"/>
  <c r="P179" i="20"/>
  <c r="P178" i="20" s="1"/>
  <c r="BK180" i="20"/>
  <c r="BK179" i="20" s="1"/>
  <c r="J180" i="20"/>
  <c r="BE180" i="20"/>
  <c r="BI172" i="20"/>
  <c r="BH172" i="20"/>
  <c r="BG172" i="20"/>
  <c r="BF172" i="20"/>
  <c r="T172" i="20"/>
  <c r="T171" i="20"/>
  <c r="R172" i="20"/>
  <c r="R171" i="20"/>
  <c r="P172" i="20"/>
  <c r="P171" i="20"/>
  <c r="BK172" i="20"/>
  <c r="BK171" i="20"/>
  <c r="J171" i="20" s="1"/>
  <c r="J68" i="20" s="1"/>
  <c r="J172" i="20"/>
  <c r="BE172" i="20" s="1"/>
  <c r="BI162" i="20"/>
  <c r="BH162" i="20"/>
  <c r="BG162" i="20"/>
  <c r="BF162" i="20"/>
  <c r="T162" i="20"/>
  <c r="R162" i="20"/>
  <c r="P162" i="20"/>
  <c r="BK162" i="20"/>
  <c r="J162" i="20"/>
  <c r="BE162" i="20"/>
  <c r="BI156" i="20"/>
  <c r="BH156" i="20"/>
  <c r="BG156" i="20"/>
  <c r="BF156" i="20"/>
  <c r="T156" i="20"/>
  <c r="T155" i="20"/>
  <c r="R156" i="20"/>
  <c r="R155" i="20"/>
  <c r="P156" i="20"/>
  <c r="P155" i="20"/>
  <c r="BK156" i="20"/>
  <c r="BK155" i="20"/>
  <c r="J155" i="20" s="1"/>
  <c r="J67" i="20" s="1"/>
  <c r="J156" i="20"/>
  <c r="BE156" i="20" s="1"/>
  <c r="BI149" i="20"/>
  <c r="BH149" i="20"/>
  <c r="BG149" i="20"/>
  <c r="BF149" i="20"/>
  <c r="T149" i="20"/>
  <c r="R149" i="20"/>
  <c r="P149" i="20"/>
  <c r="BK149" i="20"/>
  <c r="J149" i="20"/>
  <c r="BE149" i="20"/>
  <c r="BI143" i="20"/>
  <c r="BH143" i="20"/>
  <c r="BG143" i="20"/>
  <c r="BF143" i="20"/>
  <c r="T143" i="20"/>
  <c r="T142" i="20"/>
  <c r="R143" i="20"/>
  <c r="R142" i="20"/>
  <c r="P143" i="20"/>
  <c r="P142" i="20"/>
  <c r="BK143" i="20"/>
  <c r="BK142" i="20"/>
  <c r="J142" i="20" s="1"/>
  <c r="J66" i="20" s="1"/>
  <c r="J143" i="20"/>
  <c r="BE143" i="20" s="1"/>
  <c r="BI141" i="20"/>
  <c r="BH141" i="20"/>
  <c r="BG141" i="20"/>
  <c r="BF141" i="20"/>
  <c r="T141" i="20"/>
  <c r="R141" i="20"/>
  <c r="P141" i="20"/>
  <c r="BK141" i="20"/>
  <c r="J141" i="20"/>
  <c r="BE141" i="20"/>
  <c r="BI138" i="20"/>
  <c r="BH138" i="20"/>
  <c r="BG138" i="20"/>
  <c r="BF138" i="20"/>
  <c r="T138" i="20"/>
  <c r="T137" i="20"/>
  <c r="R138" i="20"/>
  <c r="R137" i="20"/>
  <c r="P138" i="20"/>
  <c r="P137" i="20"/>
  <c r="BK138" i="20"/>
  <c r="BK137" i="20"/>
  <c r="J137" i="20" s="1"/>
  <c r="J65" i="20" s="1"/>
  <c r="J138" i="20"/>
  <c r="BE138" i="20" s="1"/>
  <c r="BI134" i="20"/>
  <c r="BH134" i="20"/>
  <c r="BG134" i="20"/>
  <c r="BF134" i="20"/>
  <c r="T134" i="20"/>
  <c r="R134" i="20"/>
  <c r="P134" i="20"/>
  <c r="BK134" i="20"/>
  <c r="J134" i="20"/>
  <c r="BE134" i="20"/>
  <c r="BI128" i="20"/>
  <c r="BH128" i="20"/>
  <c r="BG128" i="20"/>
  <c r="BF128" i="20"/>
  <c r="T128" i="20"/>
  <c r="R128" i="20"/>
  <c r="P128" i="20"/>
  <c r="BK128" i="20"/>
  <c r="J128" i="20"/>
  <c r="BE128" i="20"/>
  <c r="BI125" i="20"/>
  <c r="BH125" i="20"/>
  <c r="BG125" i="20"/>
  <c r="BF125" i="20"/>
  <c r="T125" i="20"/>
  <c r="R125" i="20"/>
  <c r="P125" i="20"/>
  <c r="BK125" i="20"/>
  <c r="J125" i="20"/>
  <c r="BE125" i="20"/>
  <c r="BI122" i="20"/>
  <c r="BH122" i="20"/>
  <c r="BG122" i="20"/>
  <c r="BF122" i="20"/>
  <c r="T122" i="20"/>
  <c r="T121" i="20"/>
  <c r="R122" i="20"/>
  <c r="R121" i="20"/>
  <c r="P122" i="20"/>
  <c r="P121" i="20"/>
  <c r="BK122" i="20"/>
  <c r="BK121" i="20"/>
  <c r="J121" i="20" s="1"/>
  <c r="J122" i="20"/>
  <c r="BE122" i="20" s="1"/>
  <c r="J64" i="20"/>
  <c r="BI116" i="20"/>
  <c r="F36" i="20"/>
  <c r="BD72" i="1" s="1"/>
  <c r="BH116" i="20"/>
  <c r="BG116" i="20"/>
  <c r="F34" i="20"/>
  <c r="BB72" i="1" s="1"/>
  <c r="BF116" i="20"/>
  <c r="T116" i="20"/>
  <c r="T115" i="20"/>
  <c r="R116" i="20"/>
  <c r="R115" i="20" s="1"/>
  <c r="R114" i="20"/>
  <c r="P116" i="20"/>
  <c r="P115" i="20"/>
  <c r="BK116" i="20"/>
  <c r="BK115" i="20"/>
  <c r="J115" i="20" s="1"/>
  <c r="J63" i="20" s="1"/>
  <c r="BK114" i="20"/>
  <c r="J114" i="20" s="1"/>
  <c r="J62" i="20" s="1"/>
  <c r="J116" i="20"/>
  <c r="BE116" i="20"/>
  <c r="J108" i="20"/>
  <c r="F108" i="20"/>
  <c r="F106" i="20"/>
  <c r="E104" i="20"/>
  <c r="J55" i="20"/>
  <c r="F55" i="20"/>
  <c r="F53" i="20"/>
  <c r="E51" i="20"/>
  <c r="J20" i="20"/>
  <c r="E20" i="20"/>
  <c r="F109" i="20" s="1"/>
  <c r="J19" i="20"/>
  <c r="J14" i="20"/>
  <c r="J106" i="20" s="1"/>
  <c r="J53" i="20"/>
  <c r="E7" i="20"/>
  <c r="E100" i="20"/>
  <c r="E47" i="20"/>
  <c r="AY70" i="1"/>
  <c r="AX70" i="1"/>
  <c r="BI87" i="19"/>
  <c r="F36" i="19" s="1"/>
  <c r="BD70" i="1" s="1"/>
  <c r="BH87" i="19"/>
  <c r="F35" i="19"/>
  <c r="BC70" i="1" s="1"/>
  <c r="BG87" i="19"/>
  <c r="F34" i="19" s="1"/>
  <c r="BB70" i="1" s="1"/>
  <c r="BF87" i="19"/>
  <c r="J33" i="19"/>
  <c r="AW70" i="1" s="1"/>
  <c r="F33" i="19"/>
  <c r="BA70" i="1" s="1"/>
  <c r="T87" i="19"/>
  <c r="T86" i="19" s="1"/>
  <c r="T85" i="19"/>
  <c r="T84" i="19" s="1"/>
  <c r="R87" i="19"/>
  <c r="R86" i="19" s="1"/>
  <c r="R85" i="19"/>
  <c r="R84" i="19" s="1"/>
  <c r="P87" i="19"/>
  <c r="P86" i="19" s="1"/>
  <c r="P85" i="19"/>
  <c r="P84" i="19" s="1"/>
  <c r="AU70" i="1" s="1"/>
  <c r="BK87" i="19"/>
  <c r="BK86" i="19" s="1"/>
  <c r="J87" i="19"/>
  <c r="BE87" i="19" s="1"/>
  <c r="J80" i="19"/>
  <c r="F80" i="19"/>
  <c r="F78" i="19"/>
  <c r="E76" i="19"/>
  <c r="J55" i="19"/>
  <c r="F55" i="19"/>
  <c r="F53" i="19"/>
  <c r="E51" i="19"/>
  <c r="J20" i="19"/>
  <c r="E20" i="19"/>
  <c r="F81" i="19" s="1"/>
  <c r="F56" i="19"/>
  <c r="J19" i="19"/>
  <c r="J14" i="19"/>
  <c r="J78" i="19" s="1"/>
  <c r="J53" i="19"/>
  <c r="E7" i="19"/>
  <c r="E72" i="19"/>
  <c r="E47" i="19"/>
  <c r="AY69" i="1"/>
  <c r="AX69" i="1"/>
  <c r="BI87" i="18"/>
  <c r="F36" i="18" s="1"/>
  <c r="BD69" i="1" s="1"/>
  <c r="BH87" i="18"/>
  <c r="F35" i="18"/>
  <c r="BC69" i="1" s="1"/>
  <c r="BG87" i="18"/>
  <c r="F34" i="18" s="1"/>
  <c r="BB69" i="1" s="1"/>
  <c r="BF87" i="18"/>
  <c r="J33" i="18"/>
  <c r="AW69" i="1" s="1"/>
  <c r="F33" i="18"/>
  <c r="BA69" i="1" s="1"/>
  <c r="T87" i="18"/>
  <c r="T86" i="18" s="1"/>
  <c r="T85" i="18" s="1"/>
  <c r="T84" i="18" s="1"/>
  <c r="R87" i="18"/>
  <c r="R86" i="18" s="1"/>
  <c r="R85" i="18" s="1"/>
  <c r="R84" i="18" s="1"/>
  <c r="P87" i="18"/>
  <c r="P86" i="18" s="1"/>
  <c r="P85" i="18" s="1"/>
  <c r="P84" i="18" s="1"/>
  <c r="AU69" i="1" s="1"/>
  <c r="BK87" i="18"/>
  <c r="BK86" i="18"/>
  <c r="J86" i="18" s="1"/>
  <c r="J62" i="18" s="1"/>
  <c r="BK85" i="18"/>
  <c r="J85" i="18" s="1"/>
  <c r="J61" i="18" s="1"/>
  <c r="BK84" i="18"/>
  <c r="J84" i="18" s="1"/>
  <c r="J87" i="18"/>
  <c r="BE87" i="18"/>
  <c r="J32" i="18" s="1"/>
  <c r="AV69" i="1" s="1"/>
  <c r="J80" i="18"/>
  <c r="F80" i="18"/>
  <c r="F78" i="18"/>
  <c r="E76" i="18"/>
  <c r="J55" i="18"/>
  <c r="F55" i="18"/>
  <c r="F53" i="18"/>
  <c r="E51" i="18"/>
  <c r="J20" i="18"/>
  <c r="E20" i="18"/>
  <c r="F81" i="18"/>
  <c r="F56" i="18"/>
  <c r="J19" i="18"/>
  <c r="J14" i="18"/>
  <c r="J78" i="18"/>
  <c r="J53" i="18"/>
  <c r="E7" i="18"/>
  <c r="E72" i="18" s="1"/>
  <c r="E47" i="18"/>
  <c r="AY68" i="1"/>
  <c r="AX68" i="1"/>
  <c r="BI103" i="17"/>
  <c r="BH103" i="17"/>
  <c r="BG103" i="17"/>
  <c r="BF103" i="17"/>
  <c r="T103" i="17"/>
  <c r="R103" i="17"/>
  <c r="P103" i="17"/>
  <c r="BK103" i="17"/>
  <c r="J103" i="17"/>
  <c r="BE103" i="17"/>
  <c r="BI102" i="17"/>
  <c r="BH102" i="17"/>
  <c r="BG102" i="17"/>
  <c r="BF102" i="17"/>
  <c r="T102" i="17"/>
  <c r="R102" i="17"/>
  <c r="P102" i="17"/>
  <c r="BK102" i="17"/>
  <c r="J102" i="17"/>
  <c r="BE102" i="17"/>
  <c r="BI101" i="17"/>
  <c r="BH101" i="17"/>
  <c r="BG101" i="17"/>
  <c r="BF101" i="17"/>
  <c r="T101" i="17"/>
  <c r="R101" i="17"/>
  <c r="P101" i="17"/>
  <c r="BK101" i="17"/>
  <c r="J101" i="17"/>
  <c r="BE101" i="17"/>
  <c r="BI100" i="17"/>
  <c r="BH100" i="17"/>
  <c r="BG100" i="17"/>
  <c r="BF100" i="17"/>
  <c r="T100" i="17"/>
  <c r="R100" i="17"/>
  <c r="P100" i="17"/>
  <c r="BK100" i="17"/>
  <c r="J100" i="17"/>
  <c r="BE100" i="17"/>
  <c r="BI99" i="17"/>
  <c r="BH99" i="17"/>
  <c r="BG99" i="17"/>
  <c r="BF99" i="17"/>
  <c r="T99" i="17"/>
  <c r="R99" i="17"/>
  <c r="P99" i="17"/>
  <c r="BK99" i="17"/>
  <c r="J99" i="17"/>
  <c r="BE99" i="17"/>
  <c r="BI98" i="17"/>
  <c r="BH98" i="17"/>
  <c r="BG98" i="17"/>
  <c r="BF98" i="17"/>
  <c r="T98" i="17"/>
  <c r="R98" i="17"/>
  <c r="P98" i="17"/>
  <c r="BK98" i="17"/>
  <c r="J98" i="17"/>
  <c r="BE98" i="17"/>
  <c r="BI97" i="17"/>
  <c r="BH97" i="17"/>
  <c r="BG97" i="17"/>
  <c r="BF97" i="17"/>
  <c r="T97" i="17"/>
  <c r="R97" i="17"/>
  <c r="P97" i="17"/>
  <c r="BK97" i="17"/>
  <c r="J97" i="17"/>
  <c r="BE97" i="17"/>
  <c r="BI96" i="17"/>
  <c r="BH96" i="17"/>
  <c r="BG96" i="17"/>
  <c r="BF96" i="17"/>
  <c r="T96" i="17"/>
  <c r="R96" i="17"/>
  <c r="P96" i="17"/>
  <c r="BK96" i="17"/>
  <c r="J96" i="17"/>
  <c r="BE96" i="17"/>
  <c r="BI95" i="17"/>
  <c r="BH95" i="17"/>
  <c r="BG95" i="17"/>
  <c r="BF95" i="17"/>
  <c r="T95" i="17"/>
  <c r="R95" i="17"/>
  <c r="P95" i="17"/>
  <c r="BK95" i="17"/>
  <c r="J95" i="17"/>
  <c r="BE95" i="17"/>
  <c r="BI94" i="17"/>
  <c r="BH94" i="17"/>
  <c r="BG94" i="17"/>
  <c r="BF94" i="17"/>
  <c r="T94" i="17"/>
  <c r="R94" i="17"/>
  <c r="P94" i="17"/>
  <c r="BK94" i="17"/>
  <c r="J94" i="17"/>
  <c r="BE94" i="17"/>
  <c r="BI93" i="17"/>
  <c r="BH93" i="17"/>
  <c r="BG93" i="17"/>
  <c r="BF93" i="17"/>
  <c r="T93" i="17"/>
  <c r="R93" i="17"/>
  <c r="P93" i="17"/>
  <c r="BK93" i="17"/>
  <c r="J93" i="17"/>
  <c r="BE93" i="17"/>
  <c r="BI92" i="17"/>
  <c r="BH92" i="17"/>
  <c r="BG92" i="17"/>
  <c r="BF92" i="17"/>
  <c r="T92" i="17"/>
  <c r="R92" i="17"/>
  <c r="P92" i="17"/>
  <c r="BK92" i="17"/>
  <c r="J92" i="17"/>
  <c r="BE92" i="17"/>
  <c r="BI91" i="17"/>
  <c r="BH91" i="17"/>
  <c r="BG91" i="17"/>
  <c r="BF91" i="17"/>
  <c r="T91" i="17"/>
  <c r="R91" i="17"/>
  <c r="P91" i="17"/>
  <c r="BK91" i="17"/>
  <c r="J91" i="17"/>
  <c r="BE91" i="17"/>
  <c r="BI90" i="17"/>
  <c r="BH90" i="17"/>
  <c r="BG90" i="17"/>
  <c r="BF90" i="17"/>
  <c r="T90" i="17"/>
  <c r="R90" i="17"/>
  <c r="P90" i="17"/>
  <c r="BK90" i="17"/>
  <c r="J90" i="17"/>
  <c r="BE90" i="17"/>
  <c r="BI89" i="17"/>
  <c r="BH89" i="17"/>
  <c r="BG89" i="17"/>
  <c r="BF89" i="17"/>
  <c r="T89" i="17"/>
  <c r="R89" i="17"/>
  <c r="P89" i="17"/>
  <c r="BK89" i="17"/>
  <c r="J89" i="17"/>
  <c r="BE89" i="17"/>
  <c r="BI88" i="17"/>
  <c r="BH88" i="17"/>
  <c r="BG88" i="17"/>
  <c r="BF88" i="17"/>
  <c r="T88" i="17"/>
  <c r="R88" i="17"/>
  <c r="P88" i="17"/>
  <c r="BK88" i="17"/>
  <c r="J88" i="17"/>
  <c r="BE88" i="17"/>
  <c r="BI87" i="17"/>
  <c r="F36" i="17"/>
  <c r="BD68" i="1" s="1"/>
  <c r="BH87" i="17"/>
  <c r="F35" i="17" s="1"/>
  <c r="BC68" i="1" s="1"/>
  <c r="BG87" i="17"/>
  <c r="F34" i="17"/>
  <c r="BB68" i="1" s="1"/>
  <c r="BF87" i="17"/>
  <c r="J33" i="17" s="1"/>
  <c r="AW68" i="1" s="1"/>
  <c r="T87" i="17"/>
  <c r="T86" i="17"/>
  <c r="T85" i="17" s="1"/>
  <c r="T84" i="17" s="1"/>
  <c r="R87" i="17"/>
  <c r="R86" i="17"/>
  <c r="R85" i="17" s="1"/>
  <c r="R84" i="17" s="1"/>
  <c r="P87" i="17"/>
  <c r="P86" i="17"/>
  <c r="P85" i="17" s="1"/>
  <c r="P84" i="17" s="1"/>
  <c r="AU68" i="1" s="1"/>
  <c r="BK87" i="17"/>
  <c r="BK86" i="17" s="1"/>
  <c r="J87" i="17"/>
  <c r="BE87" i="17" s="1"/>
  <c r="J80" i="17"/>
  <c r="F80" i="17"/>
  <c r="F78" i="17"/>
  <c r="E76" i="17"/>
  <c r="J55" i="17"/>
  <c r="F55" i="17"/>
  <c r="F53" i="17"/>
  <c r="E51" i="17"/>
  <c r="J20" i="17"/>
  <c r="E20" i="17"/>
  <c r="F81" i="17" s="1"/>
  <c r="F56" i="17"/>
  <c r="J19" i="17"/>
  <c r="J14" i="17"/>
  <c r="J78" i="17" s="1"/>
  <c r="J53" i="17"/>
  <c r="E7" i="17"/>
  <c r="E72" i="17"/>
  <c r="E47" i="17"/>
  <c r="AY67" i="1"/>
  <c r="AX67" i="1"/>
  <c r="BI87" i="16"/>
  <c r="F36" i="16" s="1"/>
  <c r="BD67" i="1" s="1"/>
  <c r="BH87" i="16"/>
  <c r="F35" i="16"/>
  <c r="BC67" i="1" s="1"/>
  <c r="BG87" i="16"/>
  <c r="F34" i="16" s="1"/>
  <c r="BB67" i="1" s="1"/>
  <c r="BF87" i="16"/>
  <c r="J33" i="16"/>
  <c r="AW67" i="1" s="1"/>
  <c r="F33" i="16"/>
  <c r="BA67" i="1" s="1"/>
  <c r="T87" i="16"/>
  <c r="T86" i="16" s="1"/>
  <c r="T85" i="16" s="1"/>
  <c r="T84" i="16" s="1"/>
  <c r="R87" i="16"/>
  <c r="R86" i="16" s="1"/>
  <c r="R85" i="16" s="1"/>
  <c r="R84" i="16" s="1"/>
  <c r="P87" i="16"/>
  <c r="P86" i="16" s="1"/>
  <c r="P85" i="16" s="1"/>
  <c r="P84" i="16" s="1"/>
  <c r="AU67" i="1" s="1"/>
  <c r="BK87" i="16"/>
  <c r="BK86" i="16"/>
  <c r="J86" i="16" s="1"/>
  <c r="J62" i="16" s="1"/>
  <c r="BK85" i="16"/>
  <c r="J85" i="16" s="1"/>
  <c r="J61" i="16" s="1"/>
  <c r="BK84" i="16"/>
  <c r="J84" i="16" s="1"/>
  <c r="J87" i="16"/>
  <c r="BE87" i="16"/>
  <c r="J32" i="16" s="1"/>
  <c r="AV67" i="1" s="1"/>
  <c r="J80" i="16"/>
  <c r="F80" i="16"/>
  <c r="F78" i="16"/>
  <c r="E76" i="16"/>
  <c r="J55" i="16"/>
  <c r="F55" i="16"/>
  <c r="F53" i="16"/>
  <c r="E51" i="16"/>
  <c r="J20" i="16"/>
  <c r="E20" i="16"/>
  <c r="F81" i="16"/>
  <c r="F56" i="16"/>
  <c r="J19" i="16"/>
  <c r="J14" i="16"/>
  <c r="J78" i="16"/>
  <c r="J53" i="16"/>
  <c r="E7" i="16"/>
  <c r="E72" i="16" s="1"/>
  <c r="E47" i="16"/>
  <c r="AY66" i="1"/>
  <c r="AX66" i="1"/>
  <c r="BI98" i="15"/>
  <c r="BH98" i="15"/>
  <c r="BG98" i="15"/>
  <c r="BF98" i="15"/>
  <c r="T98" i="15"/>
  <c r="R98" i="15"/>
  <c r="P98" i="15"/>
  <c r="BK98" i="15"/>
  <c r="J98" i="15"/>
  <c r="BE98" i="15"/>
  <c r="BI97" i="15"/>
  <c r="BH97" i="15"/>
  <c r="BG97" i="15"/>
  <c r="BF97" i="15"/>
  <c r="T97" i="15"/>
  <c r="R97" i="15"/>
  <c r="P97" i="15"/>
  <c r="BK97" i="15"/>
  <c r="J97" i="15"/>
  <c r="BE97" i="15"/>
  <c r="BI96" i="15"/>
  <c r="BH96" i="15"/>
  <c r="BG96" i="15"/>
  <c r="BF96" i="15"/>
  <c r="T96" i="15"/>
  <c r="R96" i="15"/>
  <c r="P96" i="15"/>
  <c r="BK96" i="15"/>
  <c r="J96" i="15"/>
  <c r="BE96" i="15"/>
  <c r="BI95" i="15"/>
  <c r="BH95" i="15"/>
  <c r="BG95" i="15"/>
  <c r="BF95" i="15"/>
  <c r="T95" i="15"/>
  <c r="R95" i="15"/>
  <c r="P95" i="15"/>
  <c r="BK95" i="15"/>
  <c r="J95" i="15"/>
  <c r="BE95" i="15"/>
  <c r="BI94" i="15"/>
  <c r="BH94" i="15"/>
  <c r="BG94" i="15"/>
  <c r="BF94" i="15"/>
  <c r="T94" i="15"/>
  <c r="R94" i="15"/>
  <c r="P94" i="15"/>
  <c r="BK94" i="15"/>
  <c r="J94" i="15"/>
  <c r="BE94" i="15"/>
  <c r="BI93" i="15"/>
  <c r="BH93" i="15"/>
  <c r="BG93" i="15"/>
  <c r="BF93" i="15"/>
  <c r="T93" i="15"/>
  <c r="R93" i="15"/>
  <c r="P93" i="15"/>
  <c r="BK93" i="15"/>
  <c r="J93" i="15"/>
  <c r="BE93" i="15"/>
  <c r="BI92" i="15"/>
  <c r="BH92" i="15"/>
  <c r="BG92" i="15"/>
  <c r="BF92" i="15"/>
  <c r="T92" i="15"/>
  <c r="R92" i="15"/>
  <c r="P92" i="15"/>
  <c r="BK92" i="15"/>
  <c r="J92" i="15"/>
  <c r="BE92" i="15"/>
  <c r="BI91" i="15"/>
  <c r="BH91" i="15"/>
  <c r="BG91" i="15"/>
  <c r="BF91" i="15"/>
  <c r="T91" i="15"/>
  <c r="R91" i="15"/>
  <c r="P91" i="15"/>
  <c r="BK91" i="15"/>
  <c r="J91" i="15"/>
  <c r="BE91" i="15"/>
  <c r="BI90" i="15"/>
  <c r="BH90" i="15"/>
  <c r="BG90" i="15"/>
  <c r="BF90" i="15"/>
  <c r="T90" i="15"/>
  <c r="R90" i="15"/>
  <c r="P90" i="15"/>
  <c r="BK90" i="15"/>
  <c r="J90" i="15"/>
  <c r="BE90" i="15"/>
  <c r="BI89" i="15"/>
  <c r="BH89" i="15"/>
  <c r="BG89" i="15"/>
  <c r="BF89" i="15"/>
  <c r="T89" i="15"/>
  <c r="R89" i="15"/>
  <c r="P89" i="15"/>
  <c r="BK89" i="15"/>
  <c r="J89" i="15"/>
  <c r="BE89" i="15"/>
  <c r="BI88" i="15"/>
  <c r="BH88" i="15"/>
  <c r="BG88" i="15"/>
  <c r="BF88" i="15"/>
  <c r="T88" i="15"/>
  <c r="R88" i="15"/>
  <c r="P88" i="15"/>
  <c r="BK88" i="15"/>
  <c r="J88" i="15"/>
  <c r="BE88" i="15"/>
  <c r="BI87" i="15"/>
  <c r="F36" i="15"/>
  <c r="BD66" i="1" s="1"/>
  <c r="BH87" i="15"/>
  <c r="F35" i="15" s="1"/>
  <c r="BC66" i="1" s="1"/>
  <c r="BG87" i="15"/>
  <c r="F34" i="15"/>
  <c r="BB66" i="1" s="1"/>
  <c r="BF87" i="15"/>
  <c r="J33" i="15" s="1"/>
  <c r="AW66" i="1" s="1"/>
  <c r="T87" i="15"/>
  <c r="T86" i="15"/>
  <c r="T85" i="15" s="1"/>
  <c r="T84" i="15" s="1"/>
  <c r="R87" i="15"/>
  <c r="R86" i="15"/>
  <c r="R85" i="15" s="1"/>
  <c r="R84" i="15" s="1"/>
  <c r="P87" i="15"/>
  <c r="P86" i="15"/>
  <c r="P85" i="15" s="1"/>
  <c r="P84" i="15" s="1"/>
  <c r="AU66" i="1" s="1"/>
  <c r="BK87" i="15"/>
  <c r="BK86" i="15" s="1"/>
  <c r="J87" i="15"/>
  <c r="BE87" i="15" s="1"/>
  <c r="J80" i="15"/>
  <c r="F80" i="15"/>
  <c r="F78" i="15"/>
  <c r="E76" i="15"/>
  <c r="J55" i="15"/>
  <c r="F55" i="15"/>
  <c r="F53" i="15"/>
  <c r="E51" i="15"/>
  <c r="J20" i="15"/>
  <c r="E20" i="15"/>
  <c r="F81" i="15" s="1"/>
  <c r="F56" i="15"/>
  <c r="J19" i="15"/>
  <c r="J14" i="15"/>
  <c r="J78" i="15" s="1"/>
  <c r="J53" i="15"/>
  <c r="E7" i="15"/>
  <c r="E72" i="15"/>
  <c r="E47" i="15"/>
  <c r="AY65" i="1"/>
  <c r="AX65" i="1"/>
  <c r="BI87" i="14"/>
  <c r="F36" i="14" s="1"/>
  <c r="BD65" i="1" s="1"/>
  <c r="BH87" i="14"/>
  <c r="F35" i="14"/>
  <c r="BC65" i="1" s="1"/>
  <c r="BG87" i="14"/>
  <c r="F34" i="14" s="1"/>
  <c r="BB65" i="1" s="1"/>
  <c r="BF87" i="14"/>
  <c r="J33" i="14"/>
  <c r="AW65" i="1" s="1"/>
  <c r="F33" i="14"/>
  <c r="BA65" i="1" s="1"/>
  <c r="T87" i="14"/>
  <c r="T86" i="14" s="1"/>
  <c r="T85" i="14"/>
  <c r="T84" i="14" s="1"/>
  <c r="R87" i="14"/>
  <c r="R86" i="14" s="1"/>
  <c r="R85" i="14"/>
  <c r="R84" i="14" s="1"/>
  <c r="P87" i="14"/>
  <c r="P86" i="14" s="1"/>
  <c r="P85" i="14"/>
  <c r="P84" i="14" s="1"/>
  <c r="AU65" i="1" s="1"/>
  <c r="BK87" i="14"/>
  <c r="BK86" i="14"/>
  <c r="J86" i="14" s="1"/>
  <c r="J62" i="14" s="1"/>
  <c r="BK85" i="14"/>
  <c r="J85" i="14" s="1"/>
  <c r="J87" i="14"/>
  <c r="BE87" i="14"/>
  <c r="J61" i="14"/>
  <c r="J80" i="14"/>
  <c r="F80" i="14"/>
  <c r="F78" i="14"/>
  <c r="E76" i="14"/>
  <c r="J55" i="14"/>
  <c r="F55" i="14"/>
  <c r="F53" i="14"/>
  <c r="E51" i="14"/>
  <c r="J20" i="14"/>
  <c r="E20" i="14"/>
  <c r="F81" i="14"/>
  <c r="F56" i="14"/>
  <c r="J19" i="14"/>
  <c r="J14" i="14"/>
  <c r="J78" i="14"/>
  <c r="J53" i="14"/>
  <c r="E7" i="14"/>
  <c r="E72" i="14" s="1"/>
  <c r="AY64" i="1"/>
  <c r="AX64" i="1"/>
  <c r="BI88" i="13"/>
  <c r="BH88" i="13"/>
  <c r="BG88" i="13"/>
  <c r="BF88" i="13"/>
  <c r="T88" i="13"/>
  <c r="R88" i="13"/>
  <c r="P88" i="13"/>
  <c r="BK88" i="13"/>
  <c r="J88" i="13"/>
  <c r="BE88" i="13"/>
  <c r="BI87" i="13"/>
  <c r="F36" i="13"/>
  <c r="BD64" i="1" s="1"/>
  <c r="BH87" i="13"/>
  <c r="F35" i="13" s="1"/>
  <c r="BC64" i="1"/>
  <c r="BG87" i="13"/>
  <c r="F34" i="13"/>
  <c r="BB64" i="1" s="1"/>
  <c r="BF87" i="13"/>
  <c r="T87" i="13"/>
  <c r="T86" i="13"/>
  <c r="T85" i="13" s="1"/>
  <c r="T84" i="13"/>
  <c r="R87" i="13"/>
  <c r="R86" i="13"/>
  <c r="R85" i="13" s="1"/>
  <c r="R84" i="13" s="1"/>
  <c r="P87" i="13"/>
  <c r="P86" i="13"/>
  <c r="P85" i="13" s="1"/>
  <c r="P84" i="13"/>
  <c r="AU64" i="1" s="1"/>
  <c r="BK87" i="13"/>
  <c r="BK86" i="13" s="1"/>
  <c r="BK85" i="13" s="1"/>
  <c r="BK84" i="13" s="1"/>
  <c r="J86" i="13"/>
  <c r="J62" i="13" s="1"/>
  <c r="J85" i="13"/>
  <c r="J61" i="13" s="1"/>
  <c r="J84" i="13"/>
  <c r="J60" i="13" s="1"/>
  <c r="J87" i="13"/>
  <c r="BE87" i="13" s="1"/>
  <c r="J32" i="13" s="1"/>
  <c r="AV64" i="1" s="1"/>
  <c r="F32" i="13"/>
  <c r="AZ64" i="1" s="1"/>
  <c r="J80" i="13"/>
  <c r="F80" i="13"/>
  <c r="F78" i="13"/>
  <c r="E76" i="13"/>
  <c r="J55" i="13"/>
  <c r="F55" i="13"/>
  <c r="F53" i="13"/>
  <c r="E51" i="13"/>
  <c r="J20" i="13"/>
  <c r="E20" i="13"/>
  <c r="F81" i="13" s="1"/>
  <c r="J19" i="13"/>
  <c r="J14" i="13"/>
  <c r="J78" i="13" s="1"/>
  <c r="J53" i="13"/>
  <c r="E7" i="13"/>
  <c r="E72" i="13"/>
  <c r="E47" i="13"/>
  <c r="AY63" i="1"/>
  <c r="AX63" i="1"/>
  <c r="BI87" i="12"/>
  <c r="F36" i="12" s="1"/>
  <c r="BD63" i="1" s="1"/>
  <c r="BH87" i="12"/>
  <c r="F35" i="12"/>
  <c r="BC63" i="1" s="1"/>
  <c r="BG87" i="12"/>
  <c r="F34" i="12" s="1"/>
  <c r="BB63" i="1" s="1"/>
  <c r="BF87" i="12"/>
  <c r="J33" i="12"/>
  <c r="AW63" i="1" s="1"/>
  <c r="F33" i="12"/>
  <c r="BA63" i="1" s="1"/>
  <c r="T87" i="12"/>
  <c r="T86" i="12" s="1"/>
  <c r="T85" i="12"/>
  <c r="T84" i="12" s="1"/>
  <c r="R87" i="12"/>
  <c r="R86" i="12" s="1"/>
  <c r="R85" i="12"/>
  <c r="R84" i="12" s="1"/>
  <c r="P87" i="12"/>
  <c r="P86" i="12" s="1"/>
  <c r="P85" i="12"/>
  <c r="P84" i="12" s="1"/>
  <c r="AU63" i="1" s="1"/>
  <c r="BK87" i="12"/>
  <c r="BK86" i="12"/>
  <c r="J86" i="12" s="1"/>
  <c r="J62" i="12" s="1"/>
  <c r="BK85" i="12"/>
  <c r="J85" i="12" s="1"/>
  <c r="J87" i="12"/>
  <c r="BE87" i="12"/>
  <c r="J61" i="12"/>
  <c r="J80" i="12"/>
  <c r="F80" i="12"/>
  <c r="F78" i="12"/>
  <c r="E76" i="12"/>
  <c r="J55" i="12"/>
  <c r="F55" i="12"/>
  <c r="F53" i="12"/>
  <c r="E51" i="12"/>
  <c r="J20" i="12"/>
  <c r="E20" i="12"/>
  <c r="F81" i="12"/>
  <c r="F56" i="12"/>
  <c r="J19" i="12"/>
  <c r="J14" i="12"/>
  <c r="J78" i="12"/>
  <c r="J53" i="12"/>
  <c r="E7" i="12"/>
  <c r="E72" i="12" s="1"/>
  <c r="E47" i="12"/>
  <c r="AY62" i="1"/>
  <c r="AX62" i="1"/>
  <c r="BI87" i="11"/>
  <c r="F36" i="11"/>
  <c r="BD62" i="1" s="1"/>
  <c r="BH87" i="11"/>
  <c r="F35" i="11" s="1"/>
  <c r="BC62" i="1" s="1"/>
  <c r="BG87" i="11"/>
  <c r="F34" i="11"/>
  <c r="BB62" i="1" s="1"/>
  <c r="BF87" i="11"/>
  <c r="J33" i="11" s="1"/>
  <c r="AW62" i="1" s="1"/>
  <c r="T87" i="11"/>
  <c r="T86" i="11"/>
  <c r="T85" i="11" s="1"/>
  <c r="T84" i="11" s="1"/>
  <c r="R87" i="11"/>
  <c r="R86" i="11"/>
  <c r="R85" i="11" s="1"/>
  <c r="R84" i="11" s="1"/>
  <c r="P87" i="11"/>
  <c r="P86" i="11"/>
  <c r="P85" i="11" s="1"/>
  <c r="P84" i="11" s="1"/>
  <c r="AU62" i="1" s="1"/>
  <c r="BK87" i="11"/>
  <c r="BK86" i="11" s="1"/>
  <c r="J87" i="11"/>
  <c r="BE87" i="11" s="1"/>
  <c r="J80" i="11"/>
  <c r="F80" i="11"/>
  <c r="F78" i="11"/>
  <c r="E76" i="11"/>
  <c r="J55" i="11"/>
  <c r="F55" i="11"/>
  <c r="F53" i="11"/>
  <c r="E51" i="11"/>
  <c r="J20" i="11"/>
  <c r="E20" i="11"/>
  <c r="F81" i="11" s="1"/>
  <c r="F56" i="11"/>
  <c r="J19" i="11"/>
  <c r="J14" i="11"/>
  <c r="J78" i="11" s="1"/>
  <c r="J53" i="11"/>
  <c r="E7" i="11"/>
  <c r="E72" i="11"/>
  <c r="E47" i="11"/>
  <c r="AY61" i="1"/>
  <c r="AX61" i="1"/>
  <c r="BI87" i="10"/>
  <c r="F36" i="10" s="1"/>
  <c r="BD61" i="1" s="1"/>
  <c r="BH87" i="10"/>
  <c r="F35" i="10"/>
  <c r="BC61" i="1" s="1"/>
  <c r="BG87" i="10"/>
  <c r="F34" i="10" s="1"/>
  <c r="BB61" i="1" s="1"/>
  <c r="BF87" i="10"/>
  <c r="J33" i="10"/>
  <c r="AW61" i="1" s="1"/>
  <c r="F33" i="10"/>
  <c r="BA61" i="1" s="1"/>
  <c r="T87" i="10"/>
  <c r="T86" i="10" s="1"/>
  <c r="T85" i="10" s="1"/>
  <c r="T84" i="10" s="1"/>
  <c r="R87" i="10"/>
  <c r="R86" i="10" s="1"/>
  <c r="R85" i="10" s="1"/>
  <c r="R84" i="10" s="1"/>
  <c r="P87" i="10"/>
  <c r="P86" i="10" s="1"/>
  <c r="P85" i="10" s="1"/>
  <c r="P84" i="10" s="1"/>
  <c r="AU61" i="1" s="1"/>
  <c r="BK87" i="10"/>
  <c r="BK86" i="10"/>
  <c r="J86" i="10" s="1"/>
  <c r="J62" i="10" s="1"/>
  <c r="BK85" i="10"/>
  <c r="J85" i="10" s="1"/>
  <c r="J61" i="10" s="1"/>
  <c r="BK84" i="10"/>
  <c r="J84" i="10" s="1"/>
  <c r="J87" i="10"/>
  <c r="BE87" i="10"/>
  <c r="J32" i="10" s="1"/>
  <c r="AV61" i="1" s="1"/>
  <c r="J80" i="10"/>
  <c r="F80" i="10"/>
  <c r="F78" i="10"/>
  <c r="E76" i="10"/>
  <c r="J55" i="10"/>
  <c r="F55" i="10"/>
  <c r="F53" i="10"/>
  <c r="E51" i="10"/>
  <c r="J20" i="10"/>
  <c r="E20" i="10"/>
  <c r="F81" i="10"/>
  <c r="F56" i="10"/>
  <c r="J19" i="10"/>
  <c r="J14" i="10"/>
  <c r="J78" i="10"/>
  <c r="J53" i="10"/>
  <c r="E7" i="10"/>
  <c r="E72" i="10" s="1"/>
  <c r="E47" i="10"/>
  <c r="AY60" i="1"/>
  <c r="AX60" i="1"/>
  <c r="BI87" i="9"/>
  <c r="F36" i="9"/>
  <c r="BD60" i="1" s="1"/>
  <c r="BH87" i="9"/>
  <c r="F35" i="9" s="1"/>
  <c r="BC60" i="1" s="1"/>
  <c r="BG87" i="9"/>
  <c r="F34" i="9"/>
  <c r="BB60" i="1" s="1"/>
  <c r="BF87" i="9"/>
  <c r="J33" i="9" s="1"/>
  <c r="AW60" i="1" s="1"/>
  <c r="T87" i="9"/>
  <c r="T86" i="9"/>
  <c r="T85" i="9" s="1"/>
  <c r="T84" i="9" s="1"/>
  <c r="R87" i="9"/>
  <c r="R86" i="9"/>
  <c r="R85" i="9" s="1"/>
  <c r="R84" i="9" s="1"/>
  <c r="P87" i="9"/>
  <c r="P86" i="9"/>
  <c r="P85" i="9" s="1"/>
  <c r="P84" i="9" s="1"/>
  <c r="AU60" i="1" s="1"/>
  <c r="BK87" i="9"/>
  <c r="BK86" i="9" s="1"/>
  <c r="J87" i="9"/>
  <c r="BE87" i="9" s="1"/>
  <c r="J80" i="9"/>
  <c r="F80" i="9"/>
  <c r="F78" i="9"/>
  <c r="E76" i="9"/>
  <c r="J55" i="9"/>
  <c r="F55" i="9"/>
  <c r="F53" i="9"/>
  <c r="E51" i="9"/>
  <c r="J20" i="9"/>
  <c r="E20" i="9"/>
  <c r="F81" i="9" s="1"/>
  <c r="F56" i="9"/>
  <c r="J19" i="9"/>
  <c r="J14" i="9"/>
  <c r="J78" i="9"/>
  <c r="J53" i="9"/>
  <c r="E7" i="9"/>
  <c r="E72" i="9" s="1"/>
  <c r="E47" i="9"/>
  <c r="AY59" i="1"/>
  <c r="AX59" i="1"/>
  <c r="BI87" i="8"/>
  <c r="F36" i="8" s="1"/>
  <c r="BD59" i="1" s="1"/>
  <c r="BH87" i="8"/>
  <c r="F35" i="8" s="1"/>
  <c r="BC59" i="1" s="1"/>
  <c r="BG87" i="8"/>
  <c r="F34" i="8" s="1"/>
  <c r="BB59" i="1" s="1"/>
  <c r="BF87" i="8"/>
  <c r="J33" i="8"/>
  <c r="AW59" i="1" s="1"/>
  <c r="F33" i="8"/>
  <c r="BA59" i="1" s="1"/>
  <c r="T87" i="8"/>
  <c r="T86" i="8" s="1"/>
  <c r="T85" i="8" s="1"/>
  <c r="T84" i="8" s="1"/>
  <c r="R87" i="8"/>
  <c r="R86" i="8" s="1"/>
  <c r="R85" i="8" s="1"/>
  <c r="R84" i="8" s="1"/>
  <c r="P87" i="8"/>
  <c r="P86" i="8" s="1"/>
  <c r="P85" i="8" s="1"/>
  <c r="P84" i="8" s="1"/>
  <c r="AU59" i="1" s="1"/>
  <c r="BK87" i="8"/>
  <c r="BK86" i="8"/>
  <c r="J86" i="8" s="1"/>
  <c r="J62" i="8" s="1"/>
  <c r="BK85" i="8"/>
  <c r="J85" i="8" s="1"/>
  <c r="J61" i="8" s="1"/>
  <c r="BK84" i="8"/>
  <c r="J84" i="8" s="1"/>
  <c r="J87" i="8"/>
  <c r="BE87" i="8"/>
  <c r="J32" i="8" s="1"/>
  <c r="AV59" i="1" s="1"/>
  <c r="J80" i="8"/>
  <c r="F80" i="8"/>
  <c r="F78" i="8"/>
  <c r="E76" i="8"/>
  <c r="J55" i="8"/>
  <c r="F55" i="8"/>
  <c r="F53" i="8"/>
  <c r="E51" i="8"/>
  <c r="J20" i="8"/>
  <c r="E20" i="8"/>
  <c r="F81" i="8"/>
  <c r="F56" i="8"/>
  <c r="J19" i="8"/>
  <c r="J14" i="8"/>
  <c r="J78" i="8"/>
  <c r="J53" i="8"/>
  <c r="E7" i="8"/>
  <c r="E72" i="8" s="1"/>
  <c r="E47" i="8"/>
  <c r="AY58" i="1"/>
  <c r="AX58" i="1"/>
  <c r="BI87" i="7"/>
  <c r="F36" i="7"/>
  <c r="BD58" i="1" s="1"/>
  <c r="BH87" i="7"/>
  <c r="F35" i="7" s="1"/>
  <c r="BC58" i="1" s="1"/>
  <c r="BG87" i="7"/>
  <c r="F34" i="7"/>
  <c r="BB58" i="1" s="1"/>
  <c r="BF87" i="7"/>
  <c r="J33" i="7" s="1"/>
  <c r="AW58" i="1" s="1"/>
  <c r="T87" i="7"/>
  <c r="T86" i="7"/>
  <c r="T85" i="7" s="1"/>
  <c r="T84" i="7" s="1"/>
  <c r="R87" i="7"/>
  <c r="R86" i="7"/>
  <c r="R85" i="7" s="1"/>
  <c r="R84" i="7" s="1"/>
  <c r="P87" i="7"/>
  <c r="P86" i="7"/>
  <c r="P85" i="7" s="1"/>
  <c r="P84" i="7" s="1"/>
  <c r="AU58" i="1" s="1"/>
  <c r="BK87" i="7"/>
  <c r="BK86" i="7" s="1"/>
  <c r="J87" i="7"/>
  <c r="BE87" i="7"/>
  <c r="J32" i="7"/>
  <c r="AV58" i="1" s="1"/>
  <c r="F32" i="7"/>
  <c r="AZ58" i="1" s="1"/>
  <c r="J80" i="7"/>
  <c r="F80" i="7"/>
  <c r="F78" i="7"/>
  <c r="E76" i="7"/>
  <c r="J55" i="7"/>
  <c r="F55" i="7"/>
  <c r="F53" i="7"/>
  <c r="E51" i="7"/>
  <c r="J20" i="7"/>
  <c r="E20" i="7"/>
  <c r="F81" i="7" s="1"/>
  <c r="F56" i="7"/>
  <c r="J19" i="7"/>
  <c r="J14" i="7"/>
  <c r="J78" i="7"/>
  <c r="J53" i="7"/>
  <c r="E7" i="7"/>
  <c r="E72" i="7" s="1"/>
  <c r="E47" i="7"/>
  <c r="AY57" i="1"/>
  <c r="AX57" i="1"/>
  <c r="BI100" i="6"/>
  <c r="BH100" i="6"/>
  <c r="BG100" i="6"/>
  <c r="BF100" i="6"/>
  <c r="T100" i="6"/>
  <c r="R100" i="6"/>
  <c r="P100" i="6"/>
  <c r="BK100" i="6"/>
  <c r="J100" i="6"/>
  <c r="BE100" i="6"/>
  <c r="BI99" i="6"/>
  <c r="BH99" i="6"/>
  <c r="BG99" i="6"/>
  <c r="BF99" i="6"/>
  <c r="T99" i="6"/>
  <c r="R99" i="6"/>
  <c r="P99" i="6"/>
  <c r="BK99" i="6"/>
  <c r="J99" i="6"/>
  <c r="BE99" i="6"/>
  <c r="BI95" i="6"/>
  <c r="BH95" i="6"/>
  <c r="BG95" i="6"/>
  <c r="BF95" i="6"/>
  <c r="T95" i="6"/>
  <c r="R95" i="6"/>
  <c r="P95" i="6"/>
  <c r="BK95" i="6"/>
  <c r="J95" i="6"/>
  <c r="BE95" i="6"/>
  <c r="BI94" i="6"/>
  <c r="BH94" i="6"/>
  <c r="BG94" i="6"/>
  <c r="BF94" i="6"/>
  <c r="T94" i="6"/>
  <c r="R94" i="6"/>
  <c r="P94" i="6"/>
  <c r="BK94" i="6"/>
  <c r="J94" i="6"/>
  <c r="BE94" i="6"/>
  <c r="BI85" i="6"/>
  <c r="F36" i="6"/>
  <c r="BD57" i="1" s="1"/>
  <c r="BH85" i="6"/>
  <c r="F35" i="6" s="1"/>
  <c r="BC57" i="1" s="1"/>
  <c r="BG85" i="6"/>
  <c r="F34" i="6"/>
  <c r="BB57" i="1" s="1"/>
  <c r="BF85" i="6"/>
  <c r="J33" i="6" s="1"/>
  <c r="AW57" i="1" s="1"/>
  <c r="T85" i="6"/>
  <c r="T84" i="6"/>
  <c r="T83" i="6" s="1"/>
  <c r="R85" i="6"/>
  <c r="R84" i="6" s="1"/>
  <c r="R83" i="6" s="1"/>
  <c r="P85" i="6"/>
  <c r="P84" i="6"/>
  <c r="P83" i="6" s="1"/>
  <c r="AU57" i="1" s="1"/>
  <c r="BK85" i="6"/>
  <c r="BK84" i="6"/>
  <c r="J84" i="6" s="1"/>
  <c r="J61" i="6" s="1"/>
  <c r="BK83" i="6"/>
  <c r="J83" i="6" s="1"/>
  <c r="J85" i="6"/>
  <c r="BE85" i="6"/>
  <c r="J32" i="6" s="1"/>
  <c r="AV57" i="1" s="1"/>
  <c r="J79" i="6"/>
  <c r="F79" i="6"/>
  <c r="F77" i="6"/>
  <c r="E75" i="6"/>
  <c r="J55" i="6"/>
  <c r="F55" i="6"/>
  <c r="F53" i="6"/>
  <c r="E51" i="6"/>
  <c r="J20" i="6"/>
  <c r="E20" i="6"/>
  <c r="F80" i="6" s="1"/>
  <c r="F56" i="6"/>
  <c r="J19" i="6"/>
  <c r="J14" i="6"/>
  <c r="J77" i="6" s="1"/>
  <c r="J53" i="6"/>
  <c r="E7" i="6"/>
  <c r="E71" i="6"/>
  <c r="E47" i="6"/>
  <c r="AY56" i="1"/>
  <c r="AX56" i="1"/>
  <c r="BI3355" i="5"/>
  <c r="BH3355" i="5"/>
  <c r="BG3355" i="5"/>
  <c r="BF3355" i="5"/>
  <c r="T3355" i="5"/>
  <c r="T3354" i="5" s="1"/>
  <c r="T3353" i="5" s="1"/>
  <c r="R3355" i="5"/>
  <c r="R3354" i="5"/>
  <c r="R3353" i="5" s="1"/>
  <c r="P3355" i="5"/>
  <c r="P3354" i="5" s="1"/>
  <c r="P3353" i="5" s="1"/>
  <c r="BK3355" i="5"/>
  <c r="BK3354" i="5"/>
  <c r="J3354" i="5" s="1"/>
  <c r="J106" i="5" s="1"/>
  <c r="BK3353" i="5"/>
  <c r="J3353" i="5" s="1"/>
  <c r="J105" i="5" s="1"/>
  <c r="J3355" i="5"/>
  <c r="BE3355" i="5"/>
  <c r="BI3337" i="5"/>
  <c r="BH3337" i="5"/>
  <c r="BG3337" i="5"/>
  <c r="BF3337" i="5"/>
  <c r="T3337" i="5"/>
  <c r="R3337" i="5"/>
  <c r="P3337" i="5"/>
  <c r="BK3337" i="5"/>
  <c r="J3337" i="5"/>
  <c r="BE3337" i="5"/>
  <c r="BI3336" i="5"/>
  <c r="BH3336" i="5"/>
  <c r="BG3336" i="5"/>
  <c r="BF3336" i="5"/>
  <c r="T3336" i="5"/>
  <c r="R3336" i="5"/>
  <c r="P3336" i="5"/>
  <c r="BK3336" i="5"/>
  <c r="J3336" i="5"/>
  <c r="BE3336" i="5"/>
  <c r="BI3325" i="5"/>
  <c r="BH3325" i="5"/>
  <c r="BG3325" i="5"/>
  <c r="BF3325" i="5"/>
  <c r="T3325" i="5"/>
  <c r="R3325" i="5"/>
  <c r="P3325" i="5"/>
  <c r="BK3325" i="5"/>
  <c r="J3325" i="5"/>
  <c r="BE3325" i="5"/>
  <c r="BI3324" i="5"/>
  <c r="BH3324" i="5"/>
  <c r="BG3324" i="5"/>
  <c r="BF3324" i="5"/>
  <c r="T3324" i="5"/>
  <c r="R3324" i="5"/>
  <c r="P3324" i="5"/>
  <c r="BK3324" i="5"/>
  <c r="J3324" i="5"/>
  <c r="BE3324" i="5"/>
  <c r="BI3313" i="5"/>
  <c r="BH3313" i="5"/>
  <c r="BG3313" i="5"/>
  <c r="BF3313" i="5"/>
  <c r="T3313" i="5"/>
  <c r="T3312" i="5"/>
  <c r="R3313" i="5"/>
  <c r="R3312" i="5"/>
  <c r="P3313" i="5"/>
  <c r="P3312" i="5"/>
  <c r="BK3313" i="5"/>
  <c r="BK3312" i="5"/>
  <c r="J3312" i="5" s="1"/>
  <c r="J104" i="5" s="1"/>
  <c r="J3313" i="5"/>
  <c r="BE3313" i="5" s="1"/>
  <c r="BI3310" i="5"/>
  <c r="BH3310" i="5"/>
  <c r="BG3310" i="5"/>
  <c r="BF3310" i="5"/>
  <c r="T3310" i="5"/>
  <c r="R3310" i="5"/>
  <c r="P3310" i="5"/>
  <c r="BK3310" i="5"/>
  <c r="J3310" i="5"/>
  <c r="BE3310" i="5"/>
  <c r="BI3309" i="5"/>
  <c r="BH3309" i="5"/>
  <c r="BG3309" i="5"/>
  <c r="BF3309" i="5"/>
  <c r="T3309" i="5"/>
  <c r="R3309" i="5"/>
  <c r="P3309" i="5"/>
  <c r="BK3309" i="5"/>
  <c r="J3309" i="5"/>
  <c r="BE3309" i="5"/>
  <c r="BI3279" i="5"/>
  <c r="BH3279" i="5"/>
  <c r="BG3279" i="5"/>
  <c r="BF3279" i="5"/>
  <c r="T3279" i="5"/>
  <c r="T3278" i="5"/>
  <c r="R3279" i="5"/>
  <c r="R3278" i="5"/>
  <c r="P3279" i="5"/>
  <c r="P3278" i="5"/>
  <c r="BK3279" i="5"/>
  <c r="BK3278" i="5"/>
  <c r="J3278" i="5" s="1"/>
  <c r="J103" i="5" s="1"/>
  <c r="J3279" i="5"/>
  <c r="BE3279" i="5" s="1"/>
  <c r="BI3277" i="5"/>
  <c r="BH3277" i="5"/>
  <c r="BG3277" i="5"/>
  <c r="BF3277" i="5"/>
  <c r="T3277" i="5"/>
  <c r="R3277" i="5"/>
  <c r="P3277" i="5"/>
  <c r="BK3277" i="5"/>
  <c r="J3277" i="5"/>
  <c r="BE3277" i="5"/>
  <c r="BI3276" i="5"/>
  <c r="BH3276" i="5"/>
  <c r="BG3276" i="5"/>
  <c r="BF3276" i="5"/>
  <c r="T3276" i="5"/>
  <c r="R3276" i="5"/>
  <c r="P3276" i="5"/>
  <c r="BK3276" i="5"/>
  <c r="J3276" i="5"/>
  <c r="BE3276" i="5"/>
  <c r="BI3275" i="5"/>
  <c r="BH3275" i="5"/>
  <c r="BG3275" i="5"/>
  <c r="BF3275" i="5"/>
  <c r="T3275" i="5"/>
  <c r="R3275" i="5"/>
  <c r="P3275" i="5"/>
  <c r="BK3275" i="5"/>
  <c r="J3275" i="5"/>
  <c r="BE3275" i="5"/>
  <c r="BI3274" i="5"/>
  <c r="BH3274" i="5"/>
  <c r="BG3274" i="5"/>
  <c r="BF3274" i="5"/>
  <c r="T3274" i="5"/>
  <c r="R3274" i="5"/>
  <c r="P3274" i="5"/>
  <c r="BK3274" i="5"/>
  <c r="J3274" i="5"/>
  <c r="BE3274" i="5"/>
  <c r="BI3267" i="5"/>
  <c r="BH3267" i="5"/>
  <c r="BG3267" i="5"/>
  <c r="BF3267" i="5"/>
  <c r="T3267" i="5"/>
  <c r="R3267" i="5"/>
  <c r="P3267" i="5"/>
  <c r="BK3267" i="5"/>
  <c r="J3267" i="5"/>
  <c r="BE3267" i="5"/>
  <c r="BI3263" i="5"/>
  <c r="BH3263" i="5"/>
  <c r="BG3263" i="5"/>
  <c r="BF3263" i="5"/>
  <c r="T3263" i="5"/>
  <c r="R3263" i="5"/>
  <c r="P3263" i="5"/>
  <c r="BK3263" i="5"/>
  <c r="J3263" i="5"/>
  <c r="BE3263" i="5"/>
  <c r="BI3259" i="5"/>
  <c r="BH3259" i="5"/>
  <c r="BG3259" i="5"/>
  <c r="BF3259" i="5"/>
  <c r="T3259" i="5"/>
  <c r="R3259" i="5"/>
  <c r="P3259" i="5"/>
  <c r="BK3259" i="5"/>
  <c r="J3259" i="5"/>
  <c r="BE3259" i="5"/>
  <c r="BI3255" i="5"/>
  <c r="BH3255" i="5"/>
  <c r="BG3255" i="5"/>
  <c r="BF3255" i="5"/>
  <c r="T3255" i="5"/>
  <c r="R3255" i="5"/>
  <c r="P3255" i="5"/>
  <c r="BK3255" i="5"/>
  <c r="J3255" i="5"/>
  <c r="BE3255" i="5"/>
  <c r="BI3251" i="5"/>
  <c r="BH3251" i="5"/>
  <c r="BG3251" i="5"/>
  <c r="BF3251" i="5"/>
  <c r="T3251" i="5"/>
  <c r="R3251" i="5"/>
  <c r="P3251" i="5"/>
  <c r="BK3251" i="5"/>
  <c r="J3251" i="5"/>
  <c r="BE3251" i="5"/>
  <c r="BI3247" i="5"/>
  <c r="BH3247" i="5"/>
  <c r="BG3247" i="5"/>
  <c r="BF3247" i="5"/>
  <c r="T3247" i="5"/>
  <c r="T3246" i="5"/>
  <c r="R3247" i="5"/>
  <c r="R3246" i="5"/>
  <c r="P3247" i="5"/>
  <c r="P3246" i="5"/>
  <c r="BK3247" i="5"/>
  <c r="BK3246" i="5"/>
  <c r="J3246" i="5" s="1"/>
  <c r="J102" i="5" s="1"/>
  <c r="J3247" i="5"/>
  <c r="BE3247" i="5" s="1"/>
  <c r="BI3244" i="5"/>
  <c r="BH3244" i="5"/>
  <c r="BG3244" i="5"/>
  <c r="BF3244" i="5"/>
  <c r="T3244" i="5"/>
  <c r="R3244" i="5"/>
  <c r="P3244" i="5"/>
  <c r="BK3244" i="5"/>
  <c r="J3244" i="5"/>
  <c r="BE3244" i="5"/>
  <c r="BI3242" i="5"/>
  <c r="BH3242" i="5"/>
  <c r="BG3242" i="5"/>
  <c r="BF3242" i="5"/>
  <c r="T3242" i="5"/>
  <c r="R3242" i="5"/>
  <c r="P3242" i="5"/>
  <c r="BK3242" i="5"/>
  <c r="J3242" i="5"/>
  <c r="BE3242" i="5"/>
  <c r="BI3241" i="5"/>
  <c r="BH3241" i="5"/>
  <c r="BG3241" i="5"/>
  <c r="BF3241" i="5"/>
  <c r="T3241" i="5"/>
  <c r="R3241" i="5"/>
  <c r="P3241" i="5"/>
  <c r="BK3241" i="5"/>
  <c r="J3241" i="5"/>
  <c r="BE3241" i="5"/>
  <c r="BI3239" i="5"/>
  <c r="BH3239" i="5"/>
  <c r="BG3239" i="5"/>
  <c r="BF3239" i="5"/>
  <c r="T3239" i="5"/>
  <c r="R3239" i="5"/>
  <c r="P3239" i="5"/>
  <c r="BK3239" i="5"/>
  <c r="J3239" i="5"/>
  <c r="BE3239" i="5"/>
  <c r="BI3210" i="5"/>
  <c r="BH3210" i="5"/>
  <c r="BG3210" i="5"/>
  <c r="BF3210" i="5"/>
  <c r="T3210" i="5"/>
  <c r="T3209" i="5"/>
  <c r="R3210" i="5"/>
  <c r="R3209" i="5"/>
  <c r="P3210" i="5"/>
  <c r="P3209" i="5"/>
  <c r="BK3210" i="5"/>
  <c r="BK3209" i="5"/>
  <c r="J3209" i="5" s="1"/>
  <c r="J101" i="5" s="1"/>
  <c r="J3210" i="5"/>
  <c r="BE3210" i="5" s="1"/>
  <c r="BI3207" i="5"/>
  <c r="BH3207" i="5"/>
  <c r="BG3207" i="5"/>
  <c r="BF3207" i="5"/>
  <c r="T3207" i="5"/>
  <c r="R3207" i="5"/>
  <c r="P3207" i="5"/>
  <c r="BK3207" i="5"/>
  <c r="J3207" i="5"/>
  <c r="BE3207" i="5"/>
  <c r="BI3205" i="5"/>
  <c r="BH3205" i="5"/>
  <c r="BG3205" i="5"/>
  <c r="BF3205" i="5"/>
  <c r="T3205" i="5"/>
  <c r="R3205" i="5"/>
  <c r="P3205" i="5"/>
  <c r="BK3205" i="5"/>
  <c r="J3205" i="5"/>
  <c r="BE3205" i="5"/>
  <c r="BI3192" i="5"/>
  <c r="BH3192" i="5"/>
  <c r="BG3192" i="5"/>
  <c r="BF3192" i="5"/>
  <c r="T3192" i="5"/>
  <c r="R3192" i="5"/>
  <c r="P3192" i="5"/>
  <c r="BK3192" i="5"/>
  <c r="J3192" i="5"/>
  <c r="BE3192" i="5"/>
  <c r="BI3187" i="5"/>
  <c r="BH3187" i="5"/>
  <c r="BG3187" i="5"/>
  <c r="BF3187" i="5"/>
  <c r="T3187" i="5"/>
  <c r="R3187" i="5"/>
  <c r="P3187" i="5"/>
  <c r="BK3187" i="5"/>
  <c r="J3187" i="5"/>
  <c r="BE3187" i="5"/>
  <c r="BI3183" i="5"/>
  <c r="BH3183" i="5"/>
  <c r="BG3183" i="5"/>
  <c r="BF3183" i="5"/>
  <c r="T3183" i="5"/>
  <c r="R3183" i="5"/>
  <c r="P3183" i="5"/>
  <c r="BK3183" i="5"/>
  <c r="J3183" i="5"/>
  <c r="BE3183" i="5"/>
  <c r="BI3182" i="5"/>
  <c r="BH3182" i="5"/>
  <c r="BG3182" i="5"/>
  <c r="BF3182" i="5"/>
  <c r="T3182" i="5"/>
  <c r="R3182" i="5"/>
  <c r="P3182" i="5"/>
  <c r="BK3182" i="5"/>
  <c r="J3182" i="5"/>
  <c r="BE3182" i="5"/>
  <c r="BI3180" i="5"/>
  <c r="BH3180" i="5"/>
  <c r="BG3180" i="5"/>
  <c r="BF3180" i="5"/>
  <c r="T3180" i="5"/>
  <c r="R3180" i="5"/>
  <c r="P3180" i="5"/>
  <c r="BK3180" i="5"/>
  <c r="J3180" i="5"/>
  <c r="BE3180" i="5"/>
  <c r="BI3167" i="5"/>
  <c r="BH3167" i="5"/>
  <c r="BG3167" i="5"/>
  <c r="BF3167" i="5"/>
  <c r="T3167" i="5"/>
  <c r="R3167" i="5"/>
  <c r="P3167" i="5"/>
  <c r="BK3167" i="5"/>
  <c r="J3167" i="5"/>
  <c r="BE3167" i="5"/>
  <c r="BI3165" i="5"/>
  <c r="BH3165" i="5"/>
  <c r="BG3165" i="5"/>
  <c r="BF3165" i="5"/>
  <c r="T3165" i="5"/>
  <c r="R3165" i="5"/>
  <c r="P3165" i="5"/>
  <c r="BK3165" i="5"/>
  <c r="J3165" i="5"/>
  <c r="BE3165" i="5"/>
  <c r="BI3151" i="5"/>
  <c r="BH3151" i="5"/>
  <c r="BG3151" i="5"/>
  <c r="BF3151" i="5"/>
  <c r="T3151" i="5"/>
  <c r="T3150" i="5"/>
  <c r="R3151" i="5"/>
  <c r="R3150" i="5"/>
  <c r="P3151" i="5"/>
  <c r="P3150" i="5"/>
  <c r="BK3151" i="5"/>
  <c r="BK3150" i="5"/>
  <c r="J3150" i="5" s="1"/>
  <c r="J100" i="5" s="1"/>
  <c r="J3151" i="5"/>
  <c r="BE3151" i="5" s="1"/>
  <c r="BI3148" i="5"/>
  <c r="BH3148" i="5"/>
  <c r="BG3148" i="5"/>
  <c r="BF3148" i="5"/>
  <c r="T3148" i="5"/>
  <c r="R3148" i="5"/>
  <c r="P3148" i="5"/>
  <c r="BK3148" i="5"/>
  <c r="J3148" i="5"/>
  <c r="BE3148" i="5"/>
  <c r="BI3129" i="5"/>
  <c r="BH3129" i="5"/>
  <c r="BG3129" i="5"/>
  <c r="BF3129" i="5"/>
  <c r="T3129" i="5"/>
  <c r="R3129" i="5"/>
  <c r="P3129" i="5"/>
  <c r="BK3129" i="5"/>
  <c r="J3129" i="5"/>
  <c r="BE3129" i="5"/>
  <c r="BI3124" i="5"/>
  <c r="BH3124" i="5"/>
  <c r="BG3124" i="5"/>
  <c r="BF3124" i="5"/>
  <c r="T3124" i="5"/>
  <c r="R3124" i="5"/>
  <c r="P3124" i="5"/>
  <c r="BK3124" i="5"/>
  <c r="J3124" i="5"/>
  <c r="BE3124" i="5"/>
  <c r="BI3122" i="5"/>
  <c r="BH3122" i="5"/>
  <c r="BG3122" i="5"/>
  <c r="BF3122" i="5"/>
  <c r="T3122" i="5"/>
  <c r="R3122" i="5"/>
  <c r="P3122" i="5"/>
  <c r="BK3122" i="5"/>
  <c r="J3122" i="5"/>
  <c r="BE3122" i="5"/>
  <c r="BI3120" i="5"/>
  <c r="BH3120" i="5"/>
  <c r="BG3120" i="5"/>
  <c r="BF3120" i="5"/>
  <c r="T3120" i="5"/>
  <c r="R3120" i="5"/>
  <c r="P3120" i="5"/>
  <c r="BK3120" i="5"/>
  <c r="J3120" i="5"/>
  <c r="BE3120" i="5"/>
  <c r="BI3118" i="5"/>
  <c r="BH3118" i="5"/>
  <c r="BG3118" i="5"/>
  <c r="BF3118" i="5"/>
  <c r="T3118" i="5"/>
  <c r="R3118" i="5"/>
  <c r="P3118" i="5"/>
  <c r="BK3118" i="5"/>
  <c r="J3118" i="5"/>
  <c r="BE3118" i="5"/>
  <c r="BI3113" i="5"/>
  <c r="BH3113" i="5"/>
  <c r="BG3113" i="5"/>
  <c r="BF3113" i="5"/>
  <c r="T3113" i="5"/>
  <c r="R3113" i="5"/>
  <c r="P3113" i="5"/>
  <c r="BK3113" i="5"/>
  <c r="J3113" i="5"/>
  <c r="BE3113" i="5"/>
  <c r="BI3097" i="5"/>
  <c r="BH3097" i="5"/>
  <c r="BG3097" i="5"/>
  <c r="BF3097" i="5"/>
  <c r="T3097" i="5"/>
  <c r="R3097" i="5"/>
  <c r="P3097" i="5"/>
  <c r="BK3097" i="5"/>
  <c r="J3097" i="5"/>
  <c r="BE3097" i="5"/>
  <c r="BI3094" i="5"/>
  <c r="BH3094" i="5"/>
  <c r="BG3094" i="5"/>
  <c r="BF3094" i="5"/>
  <c r="T3094" i="5"/>
  <c r="R3094" i="5"/>
  <c r="P3094" i="5"/>
  <c r="BK3094" i="5"/>
  <c r="J3094" i="5"/>
  <c r="BE3094" i="5"/>
  <c r="BI3055" i="5"/>
  <c r="BH3055" i="5"/>
  <c r="BG3055" i="5"/>
  <c r="BF3055" i="5"/>
  <c r="T3055" i="5"/>
  <c r="R3055" i="5"/>
  <c r="P3055" i="5"/>
  <c r="BK3055" i="5"/>
  <c r="J3055" i="5"/>
  <c r="BE3055" i="5"/>
  <c r="BI3052" i="5"/>
  <c r="BH3052" i="5"/>
  <c r="BG3052" i="5"/>
  <c r="BF3052" i="5"/>
  <c r="T3052" i="5"/>
  <c r="R3052" i="5"/>
  <c r="P3052" i="5"/>
  <c r="BK3052" i="5"/>
  <c r="J3052" i="5"/>
  <c r="BE3052" i="5"/>
  <c r="BI3033" i="5"/>
  <c r="BH3033" i="5"/>
  <c r="BG3033" i="5"/>
  <c r="BF3033" i="5"/>
  <c r="T3033" i="5"/>
  <c r="T3032" i="5"/>
  <c r="R3033" i="5"/>
  <c r="R3032" i="5"/>
  <c r="P3033" i="5"/>
  <c r="P3032" i="5"/>
  <c r="BK3033" i="5"/>
  <c r="BK3032" i="5"/>
  <c r="J3032" i="5" s="1"/>
  <c r="J99" i="5" s="1"/>
  <c r="J3033" i="5"/>
  <c r="BE3033" i="5" s="1"/>
  <c r="BI3030" i="5"/>
  <c r="BH3030" i="5"/>
  <c r="BG3030" i="5"/>
  <c r="BF3030" i="5"/>
  <c r="T3030" i="5"/>
  <c r="R3030" i="5"/>
  <c r="P3030" i="5"/>
  <c r="BK3030" i="5"/>
  <c r="J3030" i="5"/>
  <c r="BE3030" i="5"/>
  <c r="BI3017" i="5"/>
  <c r="BH3017" i="5"/>
  <c r="BG3017" i="5"/>
  <c r="BF3017" i="5"/>
  <c r="T3017" i="5"/>
  <c r="R3017" i="5"/>
  <c r="P3017" i="5"/>
  <c r="BK3017" i="5"/>
  <c r="J3017" i="5"/>
  <c r="BE3017" i="5"/>
  <c r="BI3016" i="5"/>
  <c r="BH3016" i="5"/>
  <c r="BG3016" i="5"/>
  <c r="BF3016" i="5"/>
  <c r="T3016" i="5"/>
  <c r="R3016" i="5"/>
  <c r="P3016" i="5"/>
  <c r="BK3016" i="5"/>
  <c r="J3016" i="5"/>
  <c r="BE3016" i="5"/>
  <c r="BI2994" i="5"/>
  <c r="BH2994" i="5"/>
  <c r="BG2994" i="5"/>
  <c r="BF2994" i="5"/>
  <c r="T2994" i="5"/>
  <c r="R2994" i="5"/>
  <c r="P2994" i="5"/>
  <c r="BK2994" i="5"/>
  <c r="J2994" i="5"/>
  <c r="BE2994" i="5"/>
  <c r="BI2993" i="5"/>
  <c r="BH2993" i="5"/>
  <c r="BG2993" i="5"/>
  <c r="BF2993" i="5"/>
  <c r="T2993" i="5"/>
  <c r="R2993" i="5"/>
  <c r="P2993" i="5"/>
  <c r="BK2993" i="5"/>
  <c r="J2993" i="5"/>
  <c r="BE2993" i="5"/>
  <c r="BI2992" i="5"/>
  <c r="BH2992" i="5"/>
  <c r="BG2992" i="5"/>
  <c r="BF2992" i="5"/>
  <c r="T2992" i="5"/>
  <c r="R2992" i="5"/>
  <c r="P2992" i="5"/>
  <c r="BK2992" i="5"/>
  <c r="J2992" i="5"/>
  <c r="BE2992" i="5"/>
  <c r="BI2983" i="5"/>
  <c r="BH2983" i="5"/>
  <c r="BG2983" i="5"/>
  <c r="BF2983" i="5"/>
  <c r="T2983" i="5"/>
  <c r="R2983" i="5"/>
  <c r="P2983" i="5"/>
  <c r="BK2983" i="5"/>
  <c r="J2983" i="5"/>
  <c r="BE2983" i="5"/>
  <c r="BI2982" i="5"/>
  <c r="BH2982" i="5"/>
  <c r="BG2982" i="5"/>
  <c r="BF2982" i="5"/>
  <c r="T2982" i="5"/>
  <c r="R2982" i="5"/>
  <c r="P2982" i="5"/>
  <c r="BK2982" i="5"/>
  <c r="J2982" i="5"/>
  <c r="BE2982" i="5"/>
  <c r="BI2978" i="5"/>
  <c r="BH2978" i="5"/>
  <c r="BG2978" i="5"/>
  <c r="BF2978" i="5"/>
  <c r="T2978" i="5"/>
  <c r="R2978" i="5"/>
  <c r="P2978" i="5"/>
  <c r="BK2978" i="5"/>
  <c r="J2978" i="5"/>
  <c r="BE2978" i="5"/>
  <c r="BI2977" i="5"/>
  <c r="BH2977" i="5"/>
  <c r="BG2977" i="5"/>
  <c r="BF2977" i="5"/>
  <c r="T2977" i="5"/>
  <c r="R2977" i="5"/>
  <c r="P2977" i="5"/>
  <c r="BK2977" i="5"/>
  <c r="J2977" i="5"/>
  <c r="BE2977" i="5"/>
  <c r="BI2976" i="5"/>
  <c r="BH2976" i="5"/>
  <c r="BG2976" i="5"/>
  <c r="BF2976" i="5"/>
  <c r="T2976" i="5"/>
  <c r="R2976" i="5"/>
  <c r="P2976" i="5"/>
  <c r="BK2976" i="5"/>
  <c r="J2976" i="5"/>
  <c r="BE2976" i="5"/>
  <c r="BI2970" i="5"/>
  <c r="BH2970" i="5"/>
  <c r="BG2970" i="5"/>
  <c r="BF2970" i="5"/>
  <c r="T2970" i="5"/>
  <c r="R2970" i="5"/>
  <c r="P2970" i="5"/>
  <c r="BK2970" i="5"/>
  <c r="J2970" i="5"/>
  <c r="BE2970" i="5"/>
  <c r="BI2969" i="5"/>
  <c r="BH2969" i="5"/>
  <c r="BG2969" i="5"/>
  <c r="BF2969" i="5"/>
  <c r="T2969" i="5"/>
  <c r="R2969" i="5"/>
  <c r="P2969" i="5"/>
  <c r="BK2969" i="5"/>
  <c r="J2969" i="5"/>
  <c r="BE2969" i="5"/>
  <c r="BI2968" i="5"/>
  <c r="BH2968" i="5"/>
  <c r="BG2968" i="5"/>
  <c r="BF2968" i="5"/>
  <c r="T2968" i="5"/>
  <c r="R2968" i="5"/>
  <c r="P2968" i="5"/>
  <c r="BK2968" i="5"/>
  <c r="J2968" i="5"/>
  <c r="BE2968" i="5"/>
  <c r="BI2967" i="5"/>
  <c r="BH2967" i="5"/>
  <c r="BG2967" i="5"/>
  <c r="BF2967" i="5"/>
  <c r="T2967" i="5"/>
  <c r="R2967" i="5"/>
  <c r="P2967" i="5"/>
  <c r="BK2967" i="5"/>
  <c r="J2967" i="5"/>
  <c r="BE2967" i="5"/>
  <c r="BI2960" i="5"/>
  <c r="BH2960" i="5"/>
  <c r="BG2960" i="5"/>
  <c r="BF2960" i="5"/>
  <c r="T2960" i="5"/>
  <c r="R2960" i="5"/>
  <c r="P2960" i="5"/>
  <c r="BK2960" i="5"/>
  <c r="J2960" i="5"/>
  <c r="BE2960" i="5"/>
  <c r="BI2959" i="5"/>
  <c r="BH2959" i="5"/>
  <c r="BG2959" i="5"/>
  <c r="BF2959" i="5"/>
  <c r="T2959" i="5"/>
  <c r="R2959" i="5"/>
  <c r="P2959" i="5"/>
  <c r="BK2959" i="5"/>
  <c r="J2959" i="5"/>
  <c r="BE2959" i="5"/>
  <c r="BI2958" i="5"/>
  <c r="BH2958" i="5"/>
  <c r="BG2958" i="5"/>
  <c r="BF2958" i="5"/>
  <c r="T2958" i="5"/>
  <c r="R2958" i="5"/>
  <c r="P2958" i="5"/>
  <c r="BK2958" i="5"/>
  <c r="J2958" i="5"/>
  <c r="BE2958" i="5"/>
  <c r="BI2957" i="5"/>
  <c r="BH2957" i="5"/>
  <c r="BG2957" i="5"/>
  <c r="BF2957" i="5"/>
  <c r="T2957" i="5"/>
  <c r="R2957" i="5"/>
  <c r="P2957" i="5"/>
  <c r="BK2957" i="5"/>
  <c r="J2957" i="5"/>
  <c r="BE2957" i="5"/>
  <c r="BI2956" i="5"/>
  <c r="BH2956" i="5"/>
  <c r="BG2956" i="5"/>
  <c r="BF2956" i="5"/>
  <c r="T2956" i="5"/>
  <c r="R2956" i="5"/>
  <c r="P2956" i="5"/>
  <c r="BK2956" i="5"/>
  <c r="J2956" i="5"/>
  <c r="BE2956" i="5"/>
  <c r="BI2955" i="5"/>
  <c r="BH2955" i="5"/>
  <c r="BG2955" i="5"/>
  <c r="BF2955" i="5"/>
  <c r="T2955" i="5"/>
  <c r="R2955" i="5"/>
  <c r="P2955" i="5"/>
  <c r="BK2955" i="5"/>
  <c r="J2955" i="5"/>
  <c r="BE2955" i="5"/>
  <c r="BI2954" i="5"/>
  <c r="BH2954" i="5"/>
  <c r="BG2954" i="5"/>
  <c r="BF2954" i="5"/>
  <c r="T2954" i="5"/>
  <c r="R2954" i="5"/>
  <c r="P2954" i="5"/>
  <c r="BK2954" i="5"/>
  <c r="J2954" i="5"/>
  <c r="BE2954" i="5"/>
  <c r="BI2953" i="5"/>
  <c r="BH2953" i="5"/>
  <c r="BG2953" i="5"/>
  <c r="BF2953" i="5"/>
  <c r="T2953" i="5"/>
  <c r="R2953" i="5"/>
  <c r="P2953" i="5"/>
  <c r="BK2953" i="5"/>
  <c r="J2953" i="5"/>
  <c r="BE2953" i="5"/>
  <c r="BI2952" i="5"/>
  <c r="BH2952" i="5"/>
  <c r="BG2952" i="5"/>
  <c r="BF2952" i="5"/>
  <c r="T2952" i="5"/>
  <c r="R2952" i="5"/>
  <c r="P2952" i="5"/>
  <c r="BK2952" i="5"/>
  <c r="J2952" i="5"/>
  <c r="BE2952" i="5"/>
  <c r="BI2951" i="5"/>
  <c r="BH2951" i="5"/>
  <c r="BG2951" i="5"/>
  <c r="BF2951" i="5"/>
  <c r="T2951" i="5"/>
  <c r="R2951" i="5"/>
  <c r="P2951" i="5"/>
  <c r="BK2951" i="5"/>
  <c r="J2951" i="5"/>
  <c r="BE2951" i="5"/>
  <c r="BI2950" i="5"/>
  <c r="BH2950" i="5"/>
  <c r="BG2950" i="5"/>
  <c r="BF2950" i="5"/>
  <c r="T2950" i="5"/>
  <c r="R2950" i="5"/>
  <c r="P2950" i="5"/>
  <c r="BK2950" i="5"/>
  <c r="J2950" i="5"/>
  <c r="BE2950" i="5"/>
  <c r="BI2949" i="5"/>
  <c r="BH2949" i="5"/>
  <c r="BG2949" i="5"/>
  <c r="BF2949" i="5"/>
  <c r="T2949" i="5"/>
  <c r="R2949" i="5"/>
  <c r="P2949" i="5"/>
  <c r="BK2949" i="5"/>
  <c r="J2949" i="5"/>
  <c r="BE2949" i="5"/>
  <c r="BI2948" i="5"/>
  <c r="BH2948" i="5"/>
  <c r="BG2948" i="5"/>
  <c r="BF2948" i="5"/>
  <c r="T2948" i="5"/>
  <c r="R2948" i="5"/>
  <c r="P2948" i="5"/>
  <c r="BK2948" i="5"/>
  <c r="J2948" i="5"/>
  <c r="BE2948" i="5"/>
  <c r="BI2947" i="5"/>
  <c r="BH2947" i="5"/>
  <c r="BG2947" i="5"/>
  <c r="BF2947" i="5"/>
  <c r="T2947" i="5"/>
  <c r="R2947" i="5"/>
  <c r="P2947" i="5"/>
  <c r="BK2947" i="5"/>
  <c r="J2947" i="5"/>
  <c r="BE2947" i="5"/>
  <c r="BI2946" i="5"/>
  <c r="BH2946" i="5"/>
  <c r="BG2946" i="5"/>
  <c r="BF2946" i="5"/>
  <c r="T2946" i="5"/>
  <c r="R2946" i="5"/>
  <c r="P2946" i="5"/>
  <c r="BK2946" i="5"/>
  <c r="J2946" i="5"/>
  <c r="BE2946" i="5"/>
  <c r="BI2945" i="5"/>
  <c r="BH2945" i="5"/>
  <c r="BG2945" i="5"/>
  <c r="BF2945" i="5"/>
  <c r="T2945" i="5"/>
  <c r="R2945" i="5"/>
  <c r="P2945" i="5"/>
  <c r="BK2945" i="5"/>
  <c r="J2945" i="5"/>
  <c r="BE2945" i="5"/>
  <c r="BI2944" i="5"/>
  <c r="BH2944" i="5"/>
  <c r="BG2944" i="5"/>
  <c r="BF2944" i="5"/>
  <c r="T2944" i="5"/>
  <c r="R2944" i="5"/>
  <c r="P2944" i="5"/>
  <c r="BK2944" i="5"/>
  <c r="J2944" i="5"/>
  <c r="BE2944" i="5"/>
  <c r="BI2943" i="5"/>
  <c r="BH2943" i="5"/>
  <c r="BG2943" i="5"/>
  <c r="BF2943" i="5"/>
  <c r="T2943" i="5"/>
  <c r="R2943" i="5"/>
  <c r="P2943" i="5"/>
  <c r="BK2943" i="5"/>
  <c r="J2943" i="5"/>
  <c r="BE2943" i="5"/>
  <c r="BI2942" i="5"/>
  <c r="BH2942" i="5"/>
  <c r="BG2942" i="5"/>
  <c r="BF2942" i="5"/>
  <c r="T2942" i="5"/>
  <c r="R2942" i="5"/>
  <c r="P2942" i="5"/>
  <c r="BK2942" i="5"/>
  <c r="J2942" i="5"/>
  <c r="BE2942" i="5"/>
  <c r="BI2941" i="5"/>
  <c r="BH2941" i="5"/>
  <c r="BG2941" i="5"/>
  <c r="BF2941" i="5"/>
  <c r="T2941" i="5"/>
  <c r="R2941" i="5"/>
  <c r="P2941" i="5"/>
  <c r="BK2941" i="5"/>
  <c r="J2941" i="5"/>
  <c r="BE2941" i="5"/>
  <c r="BI2921" i="5"/>
  <c r="BH2921" i="5"/>
  <c r="BG2921" i="5"/>
  <c r="BF2921" i="5"/>
  <c r="T2921" i="5"/>
  <c r="R2921" i="5"/>
  <c r="P2921" i="5"/>
  <c r="BK2921" i="5"/>
  <c r="J2921" i="5"/>
  <c r="BE2921" i="5"/>
  <c r="BI2920" i="5"/>
  <c r="BH2920" i="5"/>
  <c r="BG2920" i="5"/>
  <c r="BF2920" i="5"/>
  <c r="T2920" i="5"/>
  <c r="R2920" i="5"/>
  <c r="P2920" i="5"/>
  <c r="BK2920" i="5"/>
  <c r="J2920" i="5"/>
  <c r="BE2920" i="5"/>
  <c r="BI2917" i="5"/>
  <c r="BH2917" i="5"/>
  <c r="BG2917" i="5"/>
  <c r="BF2917" i="5"/>
  <c r="T2917" i="5"/>
  <c r="R2917" i="5"/>
  <c r="P2917" i="5"/>
  <c r="BK2917" i="5"/>
  <c r="J2917" i="5"/>
  <c r="BE2917" i="5"/>
  <c r="BI2916" i="5"/>
  <c r="BH2916" i="5"/>
  <c r="BG2916" i="5"/>
  <c r="BF2916" i="5"/>
  <c r="T2916" i="5"/>
  <c r="R2916" i="5"/>
  <c r="P2916" i="5"/>
  <c r="BK2916" i="5"/>
  <c r="J2916" i="5"/>
  <c r="BE2916" i="5"/>
  <c r="BI2915" i="5"/>
  <c r="BH2915" i="5"/>
  <c r="BG2915" i="5"/>
  <c r="BF2915" i="5"/>
  <c r="T2915" i="5"/>
  <c r="R2915" i="5"/>
  <c r="P2915" i="5"/>
  <c r="BK2915" i="5"/>
  <c r="J2915" i="5"/>
  <c r="BE2915" i="5"/>
  <c r="BI2914" i="5"/>
  <c r="BH2914" i="5"/>
  <c r="BG2914" i="5"/>
  <c r="BF2914" i="5"/>
  <c r="T2914" i="5"/>
  <c r="R2914" i="5"/>
  <c r="P2914" i="5"/>
  <c r="BK2914" i="5"/>
  <c r="J2914" i="5"/>
  <c r="BE2914" i="5"/>
  <c r="BI2908" i="5"/>
  <c r="BH2908" i="5"/>
  <c r="BG2908" i="5"/>
  <c r="BF2908" i="5"/>
  <c r="T2908" i="5"/>
  <c r="R2908" i="5"/>
  <c r="P2908" i="5"/>
  <c r="BK2908" i="5"/>
  <c r="J2908" i="5"/>
  <c r="BE2908" i="5"/>
  <c r="BI2906" i="5"/>
  <c r="BH2906" i="5"/>
  <c r="BG2906" i="5"/>
  <c r="BF2906" i="5"/>
  <c r="T2906" i="5"/>
  <c r="R2906" i="5"/>
  <c r="P2906" i="5"/>
  <c r="BK2906" i="5"/>
  <c r="J2906" i="5"/>
  <c r="BE2906" i="5"/>
  <c r="BI2905" i="5"/>
  <c r="BH2905" i="5"/>
  <c r="BG2905" i="5"/>
  <c r="BF2905" i="5"/>
  <c r="T2905" i="5"/>
  <c r="R2905" i="5"/>
  <c r="P2905" i="5"/>
  <c r="BK2905" i="5"/>
  <c r="J2905" i="5"/>
  <c r="BE2905" i="5"/>
  <c r="BI2902" i="5"/>
  <c r="BH2902" i="5"/>
  <c r="BG2902" i="5"/>
  <c r="BF2902" i="5"/>
  <c r="T2902" i="5"/>
  <c r="R2902" i="5"/>
  <c r="P2902" i="5"/>
  <c r="BK2902" i="5"/>
  <c r="J2902" i="5"/>
  <c r="BE2902" i="5"/>
  <c r="BI2901" i="5"/>
  <c r="BH2901" i="5"/>
  <c r="BG2901" i="5"/>
  <c r="BF2901" i="5"/>
  <c r="T2901" i="5"/>
  <c r="R2901" i="5"/>
  <c r="P2901" i="5"/>
  <c r="BK2901" i="5"/>
  <c r="J2901" i="5"/>
  <c r="BE2901" i="5"/>
  <c r="BI2898" i="5"/>
  <c r="BH2898" i="5"/>
  <c r="BG2898" i="5"/>
  <c r="BF2898" i="5"/>
  <c r="T2898" i="5"/>
  <c r="R2898" i="5"/>
  <c r="P2898" i="5"/>
  <c r="BK2898" i="5"/>
  <c r="J2898" i="5"/>
  <c r="BE2898" i="5"/>
  <c r="BI2897" i="5"/>
  <c r="BH2897" i="5"/>
  <c r="BG2897" i="5"/>
  <c r="BF2897" i="5"/>
  <c r="T2897" i="5"/>
  <c r="R2897" i="5"/>
  <c r="P2897" i="5"/>
  <c r="BK2897" i="5"/>
  <c r="J2897" i="5"/>
  <c r="BE2897" i="5"/>
  <c r="BI2894" i="5"/>
  <c r="BH2894" i="5"/>
  <c r="BG2894" i="5"/>
  <c r="BF2894" i="5"/>
  <c r="T2894" i="5"/>
  <c r="R2894" i="5"/>
  <c r="P2894" i="5"/>
  <c r="BK2894" i="5"/>
  <c r="J2894" i="5"/>
  <c r="BE2894" i="5"/>
  <c r="BI2893" i="5"/>
  <c r="BH2893" i="5"/>
  <c r="BG2893" i="5"/>
  <c r="BF2893" i="5"/>
  <c r="T2893" i="5"/>
  <c r="R2893" i="5"/>
  <c r="P2893" i="5"/>
  <c r="BK2893" i="5"/>
  <c r="J2893" i="5"/>
  <c r="BE2893" i="5"/>
  <c r="BI2892" i="5"/>
  <c r="BH2892" i="5"/>
  <c r="BG2892" i="5"/>
  <c r="BF2892" i="5"/>
  <c r="T2892" i="5"/>
  <c r="R2892" i="5"/>
  <c r="P2892" i="5"/>
  <c r="BK2892" i="5"/>
  <c r="J2892" i="5"/>
  <c r="BE2892" i="5"/>
  <c r="BI2891" i="5"/>
  <c r="BH2891" i="5"/>
  <c r="BG2891" i="5"/>
  <c r="BF2891" i="5"/>
  <c r="T2891" i="5"/>
  <c r="R2891" i="5"/>
  <c r="P2891" i="5"/>
  <c r="BK2891" i="5"/>
  <c r="J2891" i="5"/>
  <c r="BE2891" i="5"/>
  <c r="BI2890" i="5"/>
  <c r="BH2890" i="5"/>
  <c r="BG2890" i="5"/>
  <c r="BF2890" i="5"/>
  <c r="T2890" i="5"/>
  <c r="R2890" i="5"/>
  <c r="P2890" i="5"/>
  <c r="BK2890" i="5"/>
  <c r="J2890" i="5"/>
  <c r="BE2890" i="5"/>
  <c r="BI2889" i="5"/>
  <c r="BH2889" i="5"/>
  <c r="BG2889" i="5"/>
  <c r="BF2889" i="5"/>
  <c r="T2889" i="5"/>
  <c r="R2889" i="5"/>
  <c r="P2889" i="5"/>
  <c r="BK2889" i="5"/>
  <c r="J2889" i="5"/>
  <c r="BE2889" i="5"/>
  <c r="BI2887" i="5"/>
  <c r="BH2887" i="5"/>
  <c r="BG2887" i="5"/>
  <c r="BF2887" i="5"/>
  <c r="T2887" i="5"/>
  <c r="R2887" i="5"/>
  <c r="P2887" i="5"/>
  <c r="BK2887" i="5"/>
  <c r="J2887" i="5"/>
  <c r="BE2887" i="5"/>
  <c r="BI2885" i="5"/>
  <c r="BH2885" i="5"/>
  <c r="BG2885" i="5"/>
  <c r="BF2885" i="5"/>
  <c r="T2885" i="5"/>
  <c r="R2885" i="5"/>
  <c r="P2885" i="5"/>
  <c r="BK2885" i="5"/>
  <c r="J2885" i="5"/>
  <c r="BE2885" i="5"/>
  <c r="BI2879" i="5"/>
  <c r="BH2879" i="5"/>
  <c r="BG2879" i="5"/>
  <c r="BF2879" i="5"/>
  <c r="T2879" i="5"/>
  <c r="R2879" i="5"/>
  <c r="P2879" i="5"/>
  <c r="BK2879" i="5"/>
  <c r="J2879" i="5"/>
  <c r="BE2879" i="5"/>
  <c r="BI2878" i="5"/>
  <c r="BH2878" i="5"/>
  <c r="BG2878" i="5"/>
  <c r="BF2878" i="5"/>
  <c r="T2878" i="5"/>
  <c r="R2878" i="5"/>
  <c r="P2878" i="5"/>
  <c r="BK2878" i="5"/>
  <c r="J2878" i="5"/>
  <c r="BE2878" i="5"/>
  <c r="BI2871" i="5"/>
  <c r="BH2871" i="5"/>
  <c r="BG2871" i="5"/>
  <c r="BF2871" i="5"/>
  <c r="T2871" i="5"/>
  <c r="R2871" i="5"/>
  <c r="P2871" i="5"/>
  <c r="BK2871" i="5"/>
  <c r="J2871" i="5"/>
  <c r="BE2871" i="5"/>
  <c r="BI2869" i="5"/>
  <c r="BH2869" i="5"/>
  <c r="BG2869" i="5"/>
  <c r="BF2869" i="5"/>
  <c r="T2869" i="5"/>
  <c r="R2869" i="5"/>
  <c r="P2869" i="5"/>
  <c r="BK2869" i="5"/>
  <c r="J2869" i="5"/>
  <c r="BE2869" i="5"/>
  <c r="BI2863" i="5"/>
  <c r="BH2863" i="5"/>
  <c r="BG2863" i="5"/>
  <c r="BF2863" i="5"/>
  <c r="T2863" i="5"/>
  <c r="R2863" i="5"/>
  <c r="P2863" i="5"/>
  <c r="BK2863" i="5"/>
  <c r="J2863" i="5"/>
  <c r="BE2863" i="5"/>
  <c r="BI2861" i="5"/>
  <c r="BH2861" i="5"/>
  <c r="BG2861" i="5"/>
  <c r="BF2861" i="5"/>
  <c r="T2861" i="5"/>
  <c r="R2861" i="5"/>
  <c r="P2861" i="5"/>
  <c r="BK2861" i="5"/>
  <c r="J2861" i="5"/>
  <c r="BE2861" i="5"/>
  <c r="BI2859" i="5"/>
  <c r="BH2859" i="5"/>
  <c r="BG2859" i="5"/>
  <c r="BF2859" i="5"/>
  <c r="T2859" i="5"/>
  <c r="R2859" i="5"/>
  <c r="P2859" i="5"/>
  <c r="BK2859" i="5"/>
  <c r="J2859" i="5"/>
  <c r="BE2859" i="5"/>
  <c r="BI2853" i="5"/>
  <c r="BH2853" i="5"/>
  <c r="BG2853" i="5"/>
  <c r="BF2853" i="5"/>
  <c r="T2853" i="5"/>
  <c r="R2853" i="5"/>
  <c r="P2853" i="5"/>
  <c r="BK2853" i="5"/>
  <c r="J2853" i="5"/>
  <c r="BE2853" i="5"/>
  <c r="BI2843" i="5"/>
  <c r="BH2843" i="5"/>
  <c r="BG2843" i="5"/>
  <c r="BF2843" i="5"/>
  <c r="T2843" i="5"/>
  <c r="R2843" i="5"/>
  <c r="P2843" i="5"/>
  <c r="BK2843" i="5"/>
  <c r="J2843" i="5"/>
  <c r="BE2843" i="5"/>
  <c r="BI2841" i="5"/>
  <c r="BH2841" i="5"/>
  <c r="BG2841" i="5"/>
  <c r="BF2841" i="5"/>
  <c r="T2841" i="5"/>
  <c r="R2841" i="5"/>
  <c r="P2841" i="5"/>
  <c r="BK2841" i="5"/>
  <c r="J2841" i="5"/>
  <c r="BE2841" i="5"/>
  <c r="BI2823" i="5"/>
  <c r="BH2823" i="5"/>
  <c r="BG2823" i="5"/>
  <c r="BF2823" i="5"/>
  <c r="T2823" i="5"/>
  <c r="R2823" i="5"/>
  <c r="P2823" i="5"/>
  <c r="BK2823" i="5"/>
  <c r="J2823" i="5"/>
  <c r="BE2823" i="5"/>
  <c r="BI2822" i="5"/>
  <c r="BH2822" i="5"/>
  <c r="BG2822" i="5"/>
  <c r="BF2822" i="5"/>
  <c r="T2822" i="5"/>
  <c r="R2822" i="5"/>
  <c r="P2822" i="5"/>
  <c r="BK2822" i="5"/>
  <c r="J2822" i="5"/>
  <c r="BE2822" i="5"/>
  <c r="BI2818" i="5"/>
  <c r="BH2818" i="5"/>
  <c r="BG2818" i="5"/>
  <c r="BF2818" i="5"/>
  <c r="T2818" i="5"/>
  <c r="R2818" i="5"/>
  <c r="P2818" i="5"/>
  <c r="BK2818" i="5"/>
  <c r="J2818" i="5"/>
  <c r="BE2818" i="5"/>
  <c r="BI2815" i="5"/>
  <c r="BH2815" i="5"/>
  <c r="BG2815" i="5"/>
  <c r="BF2815" i="5"/>
  <c r="T2815" i="5"/>
  <c r="R2815" i="5"/>
  <c r="P2815" i="5"/>
  <c r="BK2815" i="5"/>
  <c r="J2815" i="5"/>
  <c r="BE2815" i="5"/>
  <c r="BI2813" i="5"/>
  <c r="BH2813" i="5"/>
  <c r="BG2813" i="5"/>
  <c r="BF2813" i="5"/>
  <c r="T2813" i="5"/>
  <c r="R2813" i="5"/>
  <c r="P2813" i="5"/>
  <c r="BK2813" i="5"/>
  <c r="J2813" i="5"/>
  <c r="BE2813" i="5"/>
  <c r="BI2802" i="5"/>
  <c r="BH2802" i="5"/>
  <c r="BG2802" i="5"/>
  <c r="BF2802" i="5"/>
  <c r="T2802" i="5"/>
  <c r="T2801" i="5"/>
  <c r="R2802" i="5"/>
  <c r="R2801" i="5"/>
  <c r="P2802" i="5"/>
  <c r="P2801" i="5"/>
  <c r="BK2802" i="5"/>
  <c r="BK2801" i="5"/>
  <c r="J2801" i="5" s="1"/>
  <c r="J98" i="5" s="1"/>
  <c r="J2802" i="5"/>
  <c r="BE2802" i="5" s="1"/>
  <c r="BI2799" i="5"/>
  <c r="BH2799" i="5"/>
  <c r="BG2799" i="5"/>
  <c r="BF2799" i="5"/>
  <c r="T2799" i="5"/>
  <c r="R2799" i="5"/>
  <c r="P2799" i="5"/>
  <c r="BK2799" i="5"/>
  <c r="J2799" i="5"/>
  <c r="BE2799" i="5"/>
  <c r="BI2798" i="5"/>
  <c r="BH2798" i="5"/>
  <c r="BG2798" i="5"/>
  <c r="BF2798" i="5"/>
  <c r="T2798" i="5"/>
  <c r="R2798" i="5"/>
  <c r="P2798" i="5"/>
  <c r="BK2798" i="5"/>
  <c r="J2798" i="5"/>
  <c r="BE2798" i="5"/>
  <c r="BI2770" i="5"/>
  <c r="BH2770" i="5"/>
  <c r="BG2770" i="5"/>
  <c r="BF2770" i="5"/>
  <c r="T2770" i="5"/>
  <c r="R2770" i="5"/>
  <c r="P2770" i="5"/>
  <c r="BK2770" i="5"/>
  <c r="J2770" i="5"/>
  <c r="BE2770" i="5"/>
  <c r="BI2769" i="5"/>
  <c r="BH2769" i="5"/>
  <c r="BG2769" i="5"/>
  <c r="BF2769" i="5"/>
  <c r="T2769" i="5"/>
  <c r="R2769" i="5"/>
  <c r="P2769" i="5"/>
  <c r="BK2769" i="5"/>
  <c r="J2769" i="5"/>
  <c r="BE2769" i="5"/>
  <c r="BI2768" i="5"/>
  <c r="BH2768" i="5"/>
  <c r="BG2768" i="5"/>
  <c r="BF2768" i="5"/>
  <c r="T2768" i="5"/>
  <c r="R2768" i="5"/>
  <c r="P2768" i="5"/>
  <c r="BK2768" i="5"/>
  <c r="J2768" i="5"/>
  <c r="BE2768" i="5"/>
  <c r="BI2767" i="5"/>
  <c r="BH2767" i="5"/>
  <c r="BG2767" i="5"/>
  <c r="BF2767" i="5"/>
  <c r="T2767" i="5"/>
  <c r="R2767" i="5"/>
  <c r="P2767" i="5"/>
  <c r="BK2767" i="5"/>
  <c r="J2767" i="5"/>
  <c r="BE2767" i="5"/>
  <c r="BI2766" i="5"/>
  <c r="BH2766" i="5"/>
  <c r="BG2766" i="5"/>
  <c r="BF2766" i="5"/>
  <c r="T2766" i="5"/>
  <c r="R2766" i="5"/>
  <c r="P2766" i="5"/>
  <c r="BK2766" i="5"/>
  <c r="J2766" i="5"/>
  <c r="BE2766" i="5"/>
  <c r="BI2758" i="5"/>
  <c r="BH2758" i="5"/>
  <c r="BG2758" i="5"/>
  <c r="BF2758" i="5"/>
  <c r="T2758" i="5"/>
  <c r="R2758" i="5"/>
  <c r="P2758" i="5"/>
  <c r="BK2758" i="5"/>
  <c r="J2758" i="5"/>
  <c r="BE2758" i="5"/>
  <c r="BI2757" i="5"/>
  <c r="BH2757" i="5"/>
  <c r="BG2757" i="5"/>
  <c r="BF2757" i="5"/>
  <c r="T2757" i="5"/>
  <c r="R2757" i="5"/>
  <c r="P2757" i="5"/>
  <c r="BK2757" i="5"/>
  <c r="J2757" i="5"/>
  <c r="BE2757" i="5"/>
  <c r="BI2756" i="5"/>
  <c r="BH2756" i="5"/>
  <c r="BG2756" i="5"/>
  <c r="BF2756" i="5"/>
  <c r="T2756" i="5"/>
  <c r="R2756" i="5"/>
  <c r="P2756" i="5"/>
  <c r="BK2756" i="5"/>
  <c r="J2756" i="5"/>
  <c r="BE2756" i="5"/>
  <c r="BI2750" i="5"/>
  <c r="BH2750" i="5"/>
  <c r="BG2750" i="5"/>
  <c r="BF2750" i="5"/>
  <c r="T2750" i="5"/>
  <c r="R2750" i="5"/>
  <c r="P2750" i="5"/>
  <c r="BK2750" i="5"/>
  <c r="J2750" i="5"/>
  <c r="BE2750" i="5"/>
  <c r="BI2749" i="5"/>
  <c r="BH2749" i="5"/>
  <c r="BG2749" i="5"/>
  <c r="BF2749" i="5"/>
  <c r="T2749" i="5"/>
  <c r="R2749" i="5"/>
  <c r="P2749" i="5"/>
  <c r="BK2749" i="5"/>
  <c r="J2749" i="5"/>
  <c r="BE2749" i="5"/>
  <c r="BI2748" i="5"/>
  <c r="BH2748" i="5"/>
  <c r="BG2748" i="5"/>
  <c r="BF2748" i="5"/>
  <c r="T2748" i="5"/>
  <c r="R2748" i="5"/>
  <c r="P2748" i="5"/>
  <c r="BK2748" i="5"/>
  <c r="J2748" i="5"/>
  <c r="BE2748" i="5"/>
  <c r="BI2747" i="5"/>
  <c r="BH2747" i="5"/>
  <c r="BG2747" i="5"/>
  <c r="BF2747" i="5"/>
  <c r="T2747" i="5"/>
  <c r="R2747" i="5"/>
  <c r="P2747" i="5"/>
  <c r="BK2747" i="5"/>
  <c r="J2747" i="5"/>
  <c r="BE2747" i="5"/>
  <c r="BI2740" i="5"/>
  <c r="BH2740" i="5"/>
  <c r="BG2740" i="5"/>
  <c r="BF2740" i="5"/>
  <c r="T2740" i="5"/>
  <c r="R2740" i="5"/>
  <c r="P2740" i="5"/>
  <c r="BK2740" i="5"/>
  <c r="J2740" i="5"/>
  <c r="BE2740" i="5"/>
  <c r="BI2739" i="5"/>
  <c r="BH2739" i="5"/>
  <c r="BG2739" i="5"/>
  <c r="BF2739" i="5"/>
  <c r="T2739" i="5"/>
  <c r="R2739" i="5"/>
  <c r="P2739" i="5"/>
  <c r="BK2739" i="5"/>
  <c r="J2739" i="5"/>
  <c r="BE2739" i="5"/>
  <c r="BI2738" i="5"/>
  <c r="BH2738" i="5"/>
  <c r="BG2738" i="5"/>
  <c r="BF2738" i="5"/>
  <c r="T2738" i="5"/>
  <c r="R2738" i="5"/>
  <c r="P2738" i="5"/>
  <c r="BK2738" i="5"/>
  <c r="J2738" i="5"/>
  <c r="BE2738" i="5"/>
  <c r="BI2737" i="5"/>
  <c r="BH2737" i="5"/>
  <c r="BG2737" i="5"/>
  <c r="BF2737" i="5"/>
  <c r="T2737" i="5"/>
  <c r="R2737" i="5"/>
  <c r="P2737" i="5"/>
  <c r="BK2737" i="5"/>
  <c r="J2737" i="5"/>
  <c r="BE2737" i="5"/>
  <c r="BI2736" i="5"/>
  <c r="BH2736" i="5"/>
  <c r="BG2736" i="5"/>
  <c r="BF2736" i="5"/>
  <c r="T2736" i="5"/>
  <c r="R2736" i="5"/>
  <c r="P2736" i="5"/>
  <c r="BK2736" i="5"/>
  <c r="J2736" i="5"/>
  <c r="BE2736" i="5"/>
  <c r="BI2735" i="5"/>
  <c r="BH2735" i="5"/>
  <c r="BG2735" i="5"/>
  <c r="BF2735" i="5"/>
  <c r="T2735" i="5"/>
  <c r="R2735" i="5"/>
  <c r="P2735" i="5"/>
  <c r="BK2735" i="5"/>
  <c r="J2735" i="5"/>
  <c r="BE2735" i="5"/>
  <c r="BI2734" i="5"/>
  <c r="BH2734" i="5"/>
  <c r="BG2734" i="5"/>
  <c r="BF2734" i="5"/>
  <c r="T2734" i="5"/>
  <c r="R2734" i="5"/>
  <c r="P2734" i="5"/>
  <c r="BK2734" i="5"/>
  <c r="J2734" i="5"/>
  <c r="BE2734" i="5"/>
  <c r="BI2733" i="5"/>
  <c r="BH2733" i="5"/>
  <c r="BG2733" i="5"/>
  <c r="BF2733" i="5"/>
  <c r="T2733" i="5"/>
  <c r="R2733" i="5"/>
  <c r="P2733" i="5"/>
  <c r="BK2733" i="5"/>
  <c r="J2733" i="5"/>
  <c r="BE2733" i="5"/>
  <c r="BI2732" i="5"/>
  <c r="BH2732" i="5"/>
  <c r="BG2732" i="5"/>
  <c r="BF2732" i="5"/>
  <c r="T2732" i="5"/>
  <c r="R2732" i="5"/>
  <c r="P2732" i="5"/>
  <c r="BK2732" i="5"/>
  <c r="J2732" i="5"/>
  <c r="BE2732" i="5"/>
  <c r="BI2731" i="5"/>
  <c r="BH2731" i="5"/>
  <c r="BG2731" i="5"/>
  <c r="BF2731" i="5"/>
  <c r="T2731" i="5"/>
  <c r="R2731" i="5"/>
  <c r="P2731" i="5"/>
  <c r="BK2731" i="5"/>
  <c r="J2731" i="5"/>
  <c r="BE2731" i="5"/>
  <c r="BI2730" i="5"/>
  <c r="BH2730" i="5"/>
  <c r="BG2730" i="5"/>
  <c r="BF2730" i="5"/>
  <c r="T2730" i="5"/>
  <c r="R2730" i="5"/>
  <c r="P2730" i="5"/>
  <c r="BK2730" i="5"/>
  <c r="J2730" i="5"/>
  <c r="BE2730" i="5"/>
  <c r="BI2729" i="5"/>
  <c r="BH2729" i="5"/>
  <c r="BG2729" i="5"/>
  <c r="BF2729" i="5"/>
  <c r="T2729" i="5"/>
  <c r="R2729" i="5"/>
  <c r="P2729" i="5"/>
  <c r="BK2729" i="5"/>
  <c r="J2729" i="5"/>
  <c r="BE2729" i="5"/>
  <c r="BI2728" i="5"/>
  <c r="BH2728" i="5"/>
  <c r="BG2728" i="5"/>
  <c r="BF2728" i="5"/>
  <c r="T2728" i="5"/>
  <c r="R2728" i="5"/>
  <c r="P2728" i="5"/>
  <c r="BK2728" i="5"/>
  <c r="J2728" i="5"/>
  <c r="BE2728" i="5"/>
  <c r="BI2727" i="5"/>
  <c r="BH2727" i="5"/>
  <c r="BG2727" i="5"/>
  <c r="BF2727" i="5"/>
  <c r="T2727" i="5"/>
  <c r="R2727" i="5"/>
  <c r="P2727" i="5"/>
  <c r="BK2727" i="5"/>
  <c r="J2727" i="5"/>
  <c r="BE2727" i="5"/>
  <c r="BI2726" i="5"/>
  <c r="BH2726" i="5"/>
  <c r="BG2726" i="5"/>
  <c r="BF2726" i="5"/>
  <c r="T2726" i="5"/>
  <c r="R2726" i="5"/>
  <c r="P2726" i="5"/>
  <c r="BK2726" i="5"/>
  <c r="J2726" i="5"/>
  <c r="BE2726" i="5"/>
  <c r="BI2725" i="5"/>
  <c r="BH2725" i="5"/>
  <c r="BG2725" i="5"/>
  <c r="BF2725" i="5"/>
  <c r="T2725" i="5"/>
  <c r="R2725" i="5"/>
  <c r="P2725" i="5"/>
  <c r="BK2725" i="5"/>
  <c r="J2725" i="5"/>
  <c r="BE2725" i="5"/>
  <c r="BI2724" i="5"/>
  <c r="BH2724" i="5"/>
  <c r="BG2724" i="5"/>
  <c r="BF2724" i="5"/>
  <c r="T2724" i="5"/>
  <c r="R2724" i="5"/>
  <c r="P2724" i="5"/>
  <c r="BK2724" i="5"/>
  <c r="J2724" i="5"/>
  <c r="BE2724" i="5"/>
  <c r="BI2704" i="5"/>
  <c r="BH2704" i="5"/>
  <c r="BG2704" i="5"/>
  <c r="BF2704" i="5"/>
  <c r="T2704" i="5"/>
  <c r="R2704" i="5"/>
  <c r="P2704" i="5"/>
  <c r="BK2704" i="5"/>
  <c r="J2704" i="5"/>
  <c r="BE2704" i="5"/>
  <c r="BI2703" i="5"/>
  <c r="BH2703" i="5"/>
  <c r="BG2703" i="5"/>
  <c r="BF2703" i="5"/>
  <c r="T2703" i="5"/>
  <c r="R2703" i="5"/>
  <c r="P2703" i="5"/>
  <c r="BK2703" i="5"/>
  <c r="J2703" i="5"/>
  <c r="BE2703" i="5"/>
  <c r="BI2702" i="5"/>
  <c r="BH2702" i="5"/>
  <c r="BG2702" i="5"/>
  <c r="BF2702" i="5"/>
  <c r="T2702" i="5"/>
  <c r="R2702" i="5"/>
  <c r="P2702" i="5"/>
  <c r="BK2702" i="5"/>
  <c r="J2702" i="5"/>
  <c r="BE2702" i="5"/>
  <c r="BI2701" i="5"/>
  <c r="BH2701" i="5"/>
  <c r="BG2701" i="5"/>
  <c r="BF2701" i="5"/>
  <c r="T2701" i="5"/>
  <c r="R2701" i="5"/>
  <c r="P2701" i="5"/>
  <c r="BK2701" i="5"/>
  <c r="J2701" i="5"/>
  <c r="BE2701" i="5"/>
  <c r="BI2700" i="5"/>
  <c r="BH2700" i="5"/>
  <c r="BG2700" i="5"/>
  <c r="BF2700" i="5"/>
  <c r="T2700" i="5"/>
  <c r="R2700" i="5"/>
  <c r="P2700" i="5"/>
  <c r="BK2700" i="5"/>
  <c r="J2700" i="5"/>
  <c r="BE2700" i="5"/>
  <c r="BI2699" i="5"/>
  <c r="BH2699" i="5"/>
  <c r="BG2699" i="5"/>
  <c r="BF2699" i="5"/>
  <c r="T2699" i="5"/>
  <c r="R2699" i="5"/>
  <c r="P2699" i="5"/>
  <c r="BK2699" i="5"/>
  <c r="J2699" i="5"/>
  <c r="BE2699" i="5"/>
  <c r="BI2698" i="5"/>
  <c r="BH2698" i="5"/>
  <c r="BG2698" i="5"/>
  <c r="BF2698" i="5"/>
  <c r="T2698" i="5"/>
  <c r="R2698" i="5"/>
  <c r="P2698" i="5"/>
  <c r="BK2698" i="5"/>
  <c r="J2698" i="5"/>
  <c r="BE2698" i="5"/>
  <c r="BI2697" i="5"/>
  <c r="BH2697" i="5"/>
  <c r="BG2697" i="5"/>
  <c r="BF2697" i="5"/>
  <c r="T2697" i="5"/>
  <c r="R2697" i="5"/>
  <c r="P2697" i="5"/>
  <c r="BK2697" i="5"/>
  <c r="J2697" i="5"/>
  <c r="BE2697" i="5"/>
  <c r="BI2696" i="5"/>
  <c r="BH2696" i="5"/>
  <c r="BG2696" i="5"/>
  <c r="BF2696" i="5"/>
  <c r="T2696" i="5"/>
  <c r="R2696" i="5"/>
  <c r="P2696" i="5"/>
  <c r="BK2696" i="5"/>
  <c r="J2696" i="5"/>
  <c r="BE2696" i="5"/>
  <c r="BI2695" i="5"/>
  <c r="BH2695" i="5"/>
  <c r="BG2695" i="5"/>
  <c r="BF2695" i="5"/>
  <c r="T2695" i="5"/>
  <c r="R2695" i="5"/>
  <c r="P2695" i="5"/>
  <c r="BK2695" i="5"/>
  <c r="J2695" i="5"/>
  <c r="BE2695" i="5"/>
  <c r="BI2694" i="5"/>
  <c r="BH2694" i="5"/>
  <c r="BG2694" i="5"/>
  <c r="BF2694" i="5"/>
  <c r="T2694" i="5"/>
  <c r="R2694" i="5"/>
  <c r="P2694" i="5"/>
  <c r="BK2694" i="5"/>
  <c r="J2694" i="5"/>
  <c r="BE2694" i="5"/>
  <c r="BI2693" i="5"/>
  <c r="BH2693" i="5"/>
  <c r="BG2693" i="5"/>
  <c r="BF2693" i="5"/>
  <c r="T2693" i="5"/>
  <c r="R2693" i="5"/>
  <c r="P2693" i="5"/>
  <c r="BK2693" i="5"/>
  <c r="J2693" i="5"/>
  <c r="BE2693" i="5"/>
  <c r="BI2678" i="5"/>
  <c r="BH2678" i="5"/>
  <c r="BG2678" i="5"/>
  <c r="BF2678" i="5"/>
  <c r="T2678" i="5"/>
  <c r="R2678" i="5"/>
  <c r="P2678" i="5"/>
  <c r="BK2678" i="5"/>
  <c r="J2678" i="5"/>
  <c r="BE2678" i="5"/>
  <c r="BI2677" i="5"/>
  <c r="BH2677" i="5"/>
  <c r="BG2677" i="5"/>
  <c r="BF2677" i="5"/>
  <c r="T2677" i="5"/>
  <c r="R2677" i="5"/>
  <c r="P2677" i="5"/>
  <c r="BK2677" i="5"/>
  <c r="J2677" i="5"/>
  <c r="BE2677" i="5"/>
  <c r="BI2673" i="5"/>
  <c r="BH2673" i="5"/>
  <c r="BG2673" i="5"/>
  <c r="BF2673" i="5"/>
  <c r="T2673" i="5"/>
  <c r="R2673" i="5"/>
  <c r="P2673" i="5"/>
  <c r="BK2673" i="5"/>
  <c r="J2673" i="5"/>
  <c r="BE2673" i="5"/>
  <c r="BI2671" i="5"/>
  <c r="BH2671" i="5"/>
  <c r="BG2671" i="5"/>
  <c r="BF2671" i="5"/>
  <c r="T2671" i="5"/>
  <c r="R2671" i="5"/>
  <c r="P2671" i="5"/>
  <c r="BK2671" i="5"/>
  <c r="J2671" i="5"/>
  <c r="BE2671" i="5"/>
  <c r="BI2659" i="5"/>
  <c r="BH2659" i="5"/>
  <c r="BG2659" i="5"/>
  <c r="BF2659" i="5"/>
  <c r="T2659" i="5"/>
  <c r="R2659" i="5"/>
  <c r="P2659" i="5"/>
  <c r="BK2659" i="5"/>
  <c r="J2659" i="5"/>
  <c r="BE2659" i="5"/>
  <c r="BI2657" i="5"/>
  <c r="BH2657" i="5"/>
  <c r="BG2657" i="5"/>
  <c r="BF2657" i="5"/>
  <c r="T2657" i="5"/>
  <c r="R2657" i="5"/>
  <c r="P2657" i="5"/>
  <c r="BK2657" i="5"/>
  <c r="J2657" i="5"/>
  <c r="BE2657" i="5"/>
  <c r="BI2647" i="5"/>
  <c r="BH2647" i="5"/>
  <c r="BG2647" i="5"/>
  <c r="BF2647" i="5"/>
  <c r="T2647" i="5"/>
  <c r="R2647" i="5"/>
  <c r="P2647" i="5"/>
  <c r="BK2647" i="5"/>
  <c r="J2647" i="5"/>
  <c r="BE2647" i="5"/>
  <c r="BI2644" i="5"/>
  <c r="BH2644" i="5"/>
  <c r="BG2644" i="5"/>
  <c r="BF2644" i="5"/>
  <c r="T2644" i="5"/>
  <c r="R2644" i="5"/>
  <c r="P2644" i="5"/>
  <c r="BK2644" i="5"/>
  <c r="J2644" i="5"/>
  <c r="BE2644" i="5"/>
  <c r="BI2639" i="5"/>
  <c r="BH2639" i="5"/>
  <c r="BG2639" i="5"/>
  <c r="BF2639" i="5"/>
  <c r="T2639" i="5"/>
  <c r="T2638" i="5"/>
  <c r="R2639" i="5"/>
  <c r="R2638" i="5"/>
  <c r="P2639" i="5"/>
  <c r="P2638" i="5"/>
  <c r="BK2639" i="5"/>
  <c r="BK2638" i="5"/>
  <c r="J2638" i="5" s="1"/>
  <c r="J97" i="5" s="1"/>
  <c r="J2639" i="5"/>
  <c r="BE2639" i="5" s="1"/>
  <c r="BI2636" i="5"/>
  <c r="BH2636" i="5"/>
  <c r="BG2636" i="5"/>
  <c r="BF2636" i="5"/>
  <c r="T2636" i="5"/>
  <c r="R2636" i="5"/>
  <c r="P2636" i="5"/>
  <c r="BK2636" i="5"/>
  <c r="J2636" i="5"/>
  <c r="BE2636" i="5"/>
  <c r="BI2631" i="5"/>
  <c r="BH2631" i="5"/>
  <c r="BG2631" i="5"/>
  <c r="BF2631" i="5"/>
  <c r="T2631" i="5"/>
  <c r="R2631" i="5"/>
  <c r="P2631" i="5"/>
  <c r="BK2631" i="5"/>
  <c r="J2631" i="5"/>
  <c r="BE2631" i="5"/>
  <c r="BI2615" i="5"/>
  <c r="BH2615" i="5"/>
  <c r="BG2615" i="5"/>
  <c r="BF2615" i="5"/>
  <c r="T2615" i="5"/>
  <c r="R2615" i="5"/>
  <c r="P2615" i="5"/>
  <c r="BK2615" i="5"/>
  <c r="J2615" i="5"/>
  <c r="BE2615" i="5"/>
  <c r="BI2609" i="5"/>
  <c r="BH2609" i="5"/>
  <c r="BG2609" i="5"/>
  <c r="BF2609" i="5"/>
  <c r="T2609" i="5"/>
  <c r="R2609" i="5"/>
  <c r="P2609" i="5"/>
  <c r="BK2609" i="5"/>
  <c r="J2609" i="5"/>
  <c r="BE2609" i="5"/>
  <c r="BI2607" i="5"/>
  <c r="BH2607" i="5"/>
  <c r="BG2607" i="5"/>
  <c r="BF2607" i="5"/>
  <c r="T2607" i="5"/>
  <c r="R2607" i="5"/>
  <c r="P2607" i="5"/>
  <c r="BK2607" i="5"/>
  <c r="J2607" i="5"/>
  <c r="BE2607" i="5"/>
  <c r="BI2605" i="5"/>
  <c r="BH2605" i="5"/>
  <c r="BG2605" i="5"/>
  <c r="BF2605" i="5"/>
  <c r="T2605" i="5"/>
  <c r="T2604" i="5"/>
  <c r="R2605" i="5"/>
  <c r="R2604" i="5"/>
  <c r="P2605" i="5"/>
  <c r="P2604" i="5"/>
  <c r="BK2605" i="5"/>
  <c r="BK2604" i="5"/>
  <c r="J2604" i="5" s="1"/>
  <c r="J96" i="5" s="1"/>
  <c r="J2605" i="5"/>
  <c r="BE2605" i="5" s="1"/>
  <c r="BI2602" i="5"/>
  <c r="BH2602" i="5"/>
  <c r="BG2602" i="5"/>
  <c r="BF2602" i="5"/>
  <c r="T2602" i="5"/>
  <c r="R2602" i="5"/>
  <c r="P2602" i="5"/>
  <c r="BK2602" i="5"/>
  <c r="J2602" i="5"/>
  <c r="BE2602" i="5"/>
  <c r="BI2600" i="5"/>
  <c r="BH2600" i="5"/>
  <c r="BG2600" i="5"/>
  <c r="BF2600" i="5"/>
  <c r="T2600" i="5"/>
  <c r="R2600" i="5"/>
  <c r="P2600" i="5"/>
  <c r="BK2600" i="5"/>
  <c r="J2600" i="5"/>
  <c r="BE2600" i="5"/>
  <c r="BI2587" i="5"/>
  <c r="BH2587" i="5"/>
  <c r="BG2587" i="5"/>
  <c r="BF2587" i="5"/>
  <c r="T2587" i="5"/>
  <c r="R2587" i="5"/>
  <c r="P2587" i="5"/>
  <c r="BK2587" i="5"/>
  <c r="J2587" i="5"/>
  <c r="BE2587" i="5"/>
  <c r="BI2574" i="5"/>
  <c r="BH2574" i="5"/>
  <c r="BG2574" i="5"/>
  <c r="BF2574" i="5"/>
  <c r="T2574" i="5"/>
  <c r="R2574" i="5"/>
  <c r="P2574" i="5"/>
  <c r="BK2574" i="5"/>
  <c r="J2574" i="5"/>
  <c r="BE2574" i="5"/>
  <c r="BI2569" i="5"/>
  <c r="BH2569" i="5"/>
  <c r="BG2569" i="5"/>
  <c r="BF2569" i="5"/>
  <c r="T2569" i="5"/>
  <c r="R2569" i="5"/>
  <c r="P2569" i="5"/>
  <c r="BK2569" i="5"/>
  <c r="J2569" i="5"/>
  <c r="BE2569" i="5"/>
  <c r="BI2567" i="5"/>
  <c r="BH2567" i="5"/>
  <c r="BG2567" i="5"/>
  <c r="BF2567" i="5"/>
  <c r="T2567" i="5"/>
  <c r="R2567" i="5"/>
  <c r="P2567" i="5"/>
  <c r="BK2567" i="5"/>
  <c r="J2567" i="5"/>
  <c r="BE2567" i="5"/>
  <c r="BI2561" i="5"/>
  <c r="BH2561" i="5"/>
  <c r="BG2561" i="5"/>
  <c r="BF2561" i="5"/>
  <c r="T2561" i="5"/>
  <c r="R2561" i="5"/>
  <c r="P2561" i="5"/>
  <c r="BK2561" i="5"/>
  <c r="J2561" i="5"/>
  <c r="BE2561" i="5"/>
  <c r="BI2555" i="5"/>
  <c r="BH2555" i="5"/>
  <c r="BG2555" i="5"/>
  <c r="BF2555" i="5"/>
  <c r="T2555" i="5"/>
  <c r="R2555" i="5"/>
  <c r="P2555" i="5"/>
  <c r="BK2555" i="5"/>
  <c r="J2555" i="5"/>
  <c r="BE2555" i="5"/>
  <c r="BI2552" i="5"/>
  <c r="BH2552" i="5"/>
  <c r="BG2552" i="5"/>
  <c r="BF2552" i="5"/>
  <c r="T2552" i="5"/>
  <c r="R2552" i="5"/>
  <c r="P2552" i="5"/>
  <c r="BK2552" i="5"/>
  <c r="J2552" i="5"/>
  <c r="BE2552" i="5"/>
  <c r="BI2543" i="5"/>
  <c r="BH2543" i="5"/>
  <c r="BG2543" i="5"/>
  <c r="BF2543" i="5"/>
  <c r="T2543" i="5"/>
  <c r="R2543" i="5"/>
  <c r="P2543" i="5"/>
  <c r="BK2543" i="5"/>
  <c r="J2543" i="5"/>
  <c r="BE2543" i="5"/>
  <c r="BI2538" i="5"/>
  <c r="BH2538" i="5"/>
  <c r="BG2538" i="5"/>
  <c r="BF2538" i="5"/>
  <c r="T2538" i="5"/>
  <c r="R2538" i="5"/>
  <c r="P2538" i="5"/>
  <c r="BK2538" i="5"/>
  <c r="J2538" i="5"/>
  <c r="BE2538" i="5"/>
  <c r="BI2516" i="5"/>
  <c r="BH2516" i="5"/>
  <c r="BG2516" i="5"/>
  <c r="BF2516" i="5"/>
  <c r="T2516" i="5"/>
  <c r="R2516" i="5"/>
  <c r="P2516" i="5"/>
  <c r="BK2516" i="5"/>
  <c r="J2516" i="5"/>
  <c r="BE2516" i="5"/>
  <c r="BI2476" i="5"/>
  <c r="BH2476" i="5"/>
  <c r="BG2476" i="5"/>
  <c r="BF2476" i="5"/>
  <c r="T2476" i="5"/>
  <c r="R2476" i="5"/>
  <c r="P2476" i="5"/>
  <c r="BK2476" i="5"/>
  <c r="J2476" i="5"/>
  <c r="BE2476" i="5"/>
  <c r="BI2467" i="5"/>
  <c r="BH2467" i="5"/>
  <c r="BG2467" i="5"/>
  <c r="BF2467" i="5"/>
  <c r="T2467" i="5"/>
  <c r="R2467" i="5"/>
  <c r="P2467" i="5"/>
  <c r="BK2467" i="5"/>
  <c r="J2467" i="5"/>
  <c r="BE2467" i="5"/>
  <c r="BI2460" i="5"/>
  <c r="BH2460" i="5"/>
  <c r="BG2460" i="5"/>
  <c r="BF2460" i="5"/>
  <c r="T2460" i="5"/>
  <c r="R2460" i="5"/>
  <c r="P2460" i="5"/>
  <c r="BK2460" i="5"/>
  <c r="J2460" i="5"/>
  <c r="BE2460" i="5"/>
  <c r="BI2453" i="5"/>
  <c r="BH2453" i="5"/>
  <c r="BG2453" i="5"/>
  <c r="BF2453" i="5"/>
  <c r="T2453" i="5"/>
  <c r="R2453" i="5"/>
  <c r="P2453" i="5"/>
  <c r="BK2453" i="5"/>
  <c r="J2453" i="5"/>
  <c r="BE2453" i="5"/>
  <c r="BI2447" i="5"/>
  <c r="BH2447" i="5"/>
  <c r="BG2447" i="5"/>
  <c r="BF2447" i="5"/>
  <c r="T2447" i="5"/>
  <c r="R2447" i="5"/>
  <c r="P2447" i="5"/>
  <c r="BK2447" i="5"/>
  <c r="J2447" i="5"/>
  <c r="BE2447" i="5"/>
  <c r="BI2445" i="5"/>
  <c r="BH2445" i="5"/>
  <c r="BG2445" i="5"/>
  <c r="BF2445" i="5"/>
  <c r="T2445" i="5"/>
  <c r="R2445" i="5"/>
  <c r="P2445" i="5"/>
  <c r="BK2445" i="5"/>
  <c r="J2445" i="5"/>
  <c r="BE2445" i="5"/>
  <c r="BI2436" i="5"/>
  <c r="BH2436" i="5"/>
  <c r="BG2436" i="5"/>
  <c r="BF2436" i="5"/>
  <c r="T2436" i="5"/>
  <c r="R2436" i="5"/>
  <c r="P2436" i="5"/>
  <c r="BK2436" i="5"/>
  <c r="J2436" i="5"/>
  <c r="BE2436" i="5"/>
  <c r="BI2432" i="5"/>
  <c r="BH2432" i="5"/>
  <c r="BG2432" i="5"/>
  <c r="BF2432" i="5"/>
  <c r="T2432" i="5"/>
  <c r="T2431" i="5"/>
  <c r="R2432" i="5"/>
  <c r="R2431" i="5"/>
  <c r="P2432" i="5"/>
  <c r="P2431" i="5"/>
  <c r="BK2432" i="5"/>
  <c r="BK2431" i="5"/>
  <c r="J2431" i="5" s="1"/>
  <c r="J95" i="5" s="1"/>
  <c r="J2432" i="5"/>
  <c r="BE2432" i="5" s="1"/>
  <c r="BI2429" i="5"/>
  <c r="BH2429" i="5"/>
  <c r="BG2429" i="5"/>
  <c r="BF2429" i="5"/>
  <c r="T2429" i="5"/>
  <c r="R2429" i="5"/>
  <c r="P2429" i="5"/>
  <c r="BK2429" i="5"/>
  <c r="J2429" i="5"/>
  <c r="BE2429" i="5"/>
  <c r="BI2424" i="5"/>
  <c r="BH2424" i="5"/>
  <c r="BG2424" i="5"/>
  <c r="BF2424" i="5"/>
  <c r="T2424" i="5"/>
  <c r="R2424" i="5"/>
  <c r="P2424" i="5"/>
  <c r="BK2424" i="5"/>
  <c r="J2424" i="5"/>
  <c r="BE2424" i="5"/>
  <c r="BI2418" i="5"/>
  <c r="BH2418" i="5"/>
  <c r="BG2418" i="5"/>
  <c r="BF2418" i="5"/>
  <c r="T2418" i="5"/>
  <c r="R2418" i="5"/>
  <c r="P2418" i="5"/>
  <c r="BK2418" i="5"/>
  <c r="J2418" i="5"/>
  <c r="BE2418" i="5"/>
  <c r="BI2411" i="5"/>
  <c r="BH2411" i="5"/>
  <c r="BG2411" i="5"/>
  <c r="BF2411" i="5"/>
  <c r="T2411" i="5"/>
  <c r="R2411" i="5"/>
  <c r="P2411" i="5"/>
  <c r="BK2411" i="5"/>
  <c r="J2411" i="5"/>
  <c r="BE2411" i="5"/>
  <c r="BI2395" i="5"/>
  <c r="BH2395" i="5"/>
  <c r="BG2395" i="5"/>
  <c r="BF2395" i="5"/>
  <c r="T2395" i="5"/>
  <c r="R2395" i="5"/>
  <c r="P2395" i="5"/>
  <c r="BK2395" i="5"/>
  <c r="J2395" i="5"/>
  <c r="BE2395" i="5"/>
  <c r="BI2379" i="5"/>
  <c r="BH2379" i="5"/>
  <c r="BG2379" i="5"/>
  <c r="BF2379" i="5"/>
  <c r="T2379" i="5"/>
  <c r="R2379" i="5"/>
  <c r="P2379" i="5"/>
  <c r="BK2379" i="5"/>
  <c r="J2379" i="5"/>
  <c r="BE2379" i="5"/>
  <c r="BI2371" i="5"/>
  <c r="BH2371" i="5"/>
  <c r="BG2371" i="5"/>
  <c r="BF2371" i="5"/>
  <c r="T2371" i="5"/>
  <c r="R2371" i="5"/>
  <c r="P2371" i="5"/>
  <c r="BK2371" i="5"/>
  <c r="J2371" i="5"/>
  <c r="BE2371" i="5"/>
  <c r="BI2355" i="5"/>
  <c r="BH2355" i="5"/>
  <c r="BG2355" i="5"/>
  <c r="BF2355" i="5"/>
  <c r="T2355" i="5"/>
  <c r="R2355" i="5"/>
  <c r="P2355" i="5"/>
  <c r="BK2355" i="5"/>
  <c r="J2355" i="5"/>
  <c r="BE2355" i="5"/>
  <c r="BI2353" i="5"/>
  <c r="BH2353" i="5"/>
  <c r="BG2353" i="5"/>
  <c r="BF2353" i="5"/>
  <c r="T2353" i="5"/>
  <c r="R2353" i="5"/>
  <c r="P2353" i="5"/>
  <c r="BK2353" i="5"/>
  <c r="J2353" i="5"/>
  <c r="BE2353" i="5"/>
  <c r="BI2332" i="5"/>
  <c r="BH2332" i="5"/>
  <c r="BG2332" i="5"/>
  <c r="BF2332" i="5"/>
  <c r="T2332" i="5"/>
  <c r="R2332" i="5"/>
  <c r="P2332" i="5"/>
  <c r="BK2332" i="5"/>
  <c r="J2332" i="5"/>
  <c r="BE2332" i="5"/>
  <c r="BI2304" i="5"/>
  <c r="BH2304" i="5"/>
  <c r="BG2304" i="5"/>
  <c r="BF2304" i="5"/>
  <c r="T2304" i="5"/>
  <c r="R2304" i="5"/>
  <c r="P2304" i="5"/>
  <c r="BK2304" i="5"/>
  <c r="J2304" i="5"/>
  <c r="BE2304" i="5"/>
  <c r="BI2283" i="5"/>
  <c r="BH2283" i="5"/>
  <c r="BG2283" i="5"/>
  <c r="BF2283" i="5"/>
  <c r="T2283" i="5"/>
  <c r="R2283" i="5"/>
  <c r="P2283" i="5"/>
  <c r="BK2283" i="5"/>
  <c r="J2283" i="5"/>
  <c r="BE2283" i="5"/>
  <c r="BI2268" i="5"/>
  <c r="BH2268" i="5"/>
  <c r="BG2268" i="5"/>
  <c r="BF2268" i="5"/>
  <c r="T2268" i="5"/>
  <c r="R2268" i="5"/>
  <c r="P2268" i="5"/>
  <c r="BK2268" i="5"/>
  <c r="J2268" i="5"/>
  <c r="BE2268" i="5"/>
  <c r="BI2253" i="5"/>
  <c r="BH2253" i="5"/>
  <c r="BG2253" i="5"/>
  <c r="BF2253" i="5"/>
  <c r="T2253" i="5"/>
  <c r="R2253" i="5"/>
  <c r="P2253" i="5"/>
  <c r="BK2253" i="5"/>
  <c r="J2253" i="5"/>
  <c r="BE2253" i="5"/>
  <c r="BI2233" i="5"/>
  <c r="BH2233" i="5"/>
  <c r="BG2233" i="5"/>
  <c r="BF2233" i="5"/>
  <c r="T2233" i="5"/>
  <c r="T2232" i="5"/>
  <c r="R2233" i="5"/>
  <c r="R2232" i="5"/>
  <c r="P2233" i="5"/>
  <c r="P2232" i="5"/>
  <c r="BK2233" i="5"/>
  <c r="BK2232" i="5"/>
  <c r="J2232" i="5" s="1"/>
  <c r="J94" i="5" s="1"/>
  <c r="J2233" i="5"/>
  <c r="BE2233" i="5" s="1"/>
  <c r="BI2230" i="5"/>
  <c r="BH2230" i="5"/>
  <c r="BG2230" i="5"/>
  <c r="BF2230" i="5"/>
  <c r="T2230" i="5"/>
  <c r="R2230" i="5"/>
  <c r="P2230" i="5"/>
  <c r="BK2230" i="5"/>
  <c r="J2230" i="5"/>
  <c r="BE2230" i="5"/>
  <c r="BI2229" i="5"/>
  <c r="BH2229" i="5"/>
  <c r="BG2229" i="5"/>
  <c r="BF2229" i="5"/>
  <c r="T2229" i="5"/>
  <c r="R2229" i="5"/>
  <c r="P2229" i="5"/>
  <c r="BK2229" i="5"/>
  <c r="J2229" i="5"/>
  <c r="BE2229" i="5"/>
  <c r="BI2228" i="5"/>
  <c r="BH2228" i="5"/>
  <c r="BG2228" i="5"/>
  <c r="BF2228" i="5"/>
  <c r="T2228" i="5"/>
  <c r="R2228" i="5"/>
  <c r="P2228" i="5"/>
  <c r="BK2228" i="5"/>
  <c r="J2228" i="5"/>
  <c r="BE2228" i="5"/>
  <c r="BI2224" i="5"/>
  <c r="BH2224" i="5"/>
  <c r="BG2224" i="5"/>
  <c r="BF2224" i="5"/>
  <c r="T2224" i="5"/>
  <c r="R2224" i="5"/>
  <c r="P2224" i="5"/>
  <c r="BK2224" i="5"/>
  <c r="J2224" i="5"/>
  <c r="BE2224" i="5"/>
  <c r="BI2223" i="5"/>
  <c r="BH2223" i="5"/>
  <c r="BG2223" i="5"/>
  <c r="BF2223" i="5"/>
  <c r="T2223" i="5"/>
  <c r="R2223" i="5"/>
  <c r="P2223" i="5"/>
  <c r="BK2223" i="5"/>
  <c r="J2223" i="5"/>
  <c r="BE2223" i="5"/>
  <c r="BI2222" i="5"/>
  <c r="BH2222" i="5"/>
  <c r="BG2222" i="5"/>
  <c r="BF2222" i="5"/>
  <c r="T2222" i="5"/>
  <c r="R2222" i="5"/>
  <c r="P2222" i="5"/>
  <c r="BK2222" i="5"/>
  <c r="J2222" i="5"/>
  <c r="BE2222" i="5"/>
  <c r="BI2221" i="5"/>
  <c r="BH2221" i="5"/>
  <c r="BG2221" i="5"/>
  <c r="BF2221" i="5"/>
  <c r="T2221" i="5"/>
  <c r="R2221" i="5"/>
  <c r="P2221" i="5"/>
  <c r="BK2221" i="5"/>
  <c r="J2221" i="5"/>
  <c r="BE2221" i="5"/>
  <c r="BI2220" i="5"/>
  <c r="BH2220" i="5"/>
  <c r="BG2220" i="5"/>
  <c r="BF2220" i="5"/>
  <c r="T2220" i="5"/>
  <c r="R2220" i="5"/>
  <c r="P2220" i="5"/>
  <c r="BK2220" i="5"/>
  <c r="J2220" i="5"/>
  <c r="BE2220" i="5"/>
  <c r="BI2219" i="5"/>
  <c r="BH2219" i="5"/>
  <c r="BG2219" i="5"/>
  <c r="BF2219" i="5"/>
  <c r="T2219" i="5"/>
  <c r="R2219" i="5"/>
  <c r="P2219" i="5"/>
  <c r="BK2219" i="5"/>
  <c r="J2219" i="5"/>
  <c r="BE2219" i="5"/>
  <c r="BI2218" i="5"/>
  <c r="BH2218" i="5"/>
  <c r="BG2218" i="5"/>
  <c r="BF2218" i="5"/>
  <c r="T2218" i="5"/>
  <c r="R2218" i="5"/>
  <c r="P2218" i="5"/>
  <c r="BK2218" i="5"/>
  <c r="J2218" i="5"/>
  <c r="BE2218" i="5"/>
  <c r="BI2217" i="5"/>
  <c r="BH2217" i="5"/>
  <c r="BG2217" i="5"/>
  <c r="BF2217" i="5"/>
  <c r="T2217" i="5"/>
  <c r="R2217" i="5"/>
  <c r="P2217" i="5"/>
  <c r="BK2217" i="5"/>
  <c r="J2217" i="5"/>
  <c r="BE2217" i="5"/>
  <c r="BI2216" i="5"/>
  <c r="BH2216" i="5"/>
  <c r="BG2216" i="5"/>
  <c r="BF2216" i="5"/>
  <c r="T2216" i="5"/>
  <c r="R2216" i="5"/>
  <c r="P2216" i="5"/>
  <c r="BK2216" i="5"/>
  <c r="J2216" i="5"/>
  <c r="BE2216" i="5"/>
  <c r="BI2215" i="5"/>
  <c r="BH2215" i="5"/>
  <c r="BG2215" i="5"/>
  <c r="BF2215" i="5"/>
  <c r="T2215" i="5"/>
  <c r="R2215" i="5"/>
  <c r="P2215" i="5"/>
  <c r="BK2215" i="5"/>
  <c r="J2215" i="5"/>
  <c r="BE2215" i="5"/>
  <c r="BI2214" i="5"/>
  <c r="BH2214" i="5"/>
  <c r="BG2214" i="5"/>
  <c r="BF2214" i="5"/>
  <c r="T2214" i="5"/>
  <c r="R2214" i="5"/>
  <c r="P2214" i="5"/>
  <c r="BK2214" i="5"/>
  <c r="J2214" i="5"/>
  <c r="BE2214" i="5"/>
  <c r="BI2213" i="5"/>
  <c r="BH2213" i="5"/>
  <c r="BG2213" i="5"/>
  <c r="BF2213" i="5"/>
  <c r="T2213" i="5"/>
  <c r="R2213" i="5"/>
  <c r="P2213" i="5"/>
  <c r="BK2213" i="5"/>
  <c r="J2213" i="5"/>
  <c r="BE2213" i="5"/>
  <c r="BI2212" i="5"/>
  <c r="BH2212" i="5"/>
  <c r="BG2212" i="5"/>
  <c r="BF2212" i="5"/>
  <c r="T2212" i="5"/>
  <c r="R2212" i="5"/>
  <c r="P2212" i="5"/>
  <c r="BK2212" i="5"/>
  <c r="J2212" i="5"/>
  <c r="BE2212" i="5"/>
  <c r="BI2211" i="5"/>
  <c r="BH2211" i="5"/>
  <c r="BG2211" i="5"/>
  <c r="BF2211" i="5"/>
  <c r="T2211" i="5"/>
  <c r="R2211" i="5"/>
  <c r="P2211" i="5"/>
  <c r="BK2211" i="5"/>
  <c r="J2211" i="5"/>
  <c r="BE2211" i="5"/>
  <c r="BI2210" i="5"/>
  <c r="BH2210" i="5"/>
  <c r="BG2210" i="5"/>
  <c r="BF2210" i="5"/>
  <c r="T2210" i="5"/>
  <c r="R2210" i="5"/>
  <c r="P2210" i="5"/>
  <c r="BK2210" i="5"/>
  <c r="J2210" i="5"/>
  <c r="BE2210" i="5"/>
  <c r="BI2209" i="5"/>
  <c r="BH2209" i="5"/>
  <c r="BG2209" i="5"/>
  <c r="BF2209" i="5"/>
  <c r="T2209" i="5"/>
  <c r="R2209" i="5"/>
  <c r="P2209" i="5"/>
  <c r="BK2209" i="5"/>
  <c r="J2209" i="5"/>
  <c r="BE2209" i="5"/>
  <c r="BI2208" i="5"/>
  <c r="BH2208" i="5"/>
  <c r="BG2208" i="5"/>
  <c r="BF2208" i="5"/>
  <c r="T2208" i="5"/>
  <c r="R2208" i="5"/>
  <c r="P2208" i="5"/>
  <c r="BK2208" i="5"/>
  <c r="J2208" i="5"/>
  <c r="BE2208" i="5"/>
  <c r="BI2207" i="5"/>
  <c r="BH2207" i="5"/>
  <c r="BG2207" i="5"/>
  <c r="BF2207" i="5"/>
  <c r="T2207" i="5"/>
  <c r="T2206" i="5"/>
  <c r="R2207" i="5"/>
  <c r="R2206" i="5"/>
  <c r="P2207" i="5"/>
  <c r="P2206" i="5"/>
  <c r="BK2207" i="5"/>
  <c r="BK2206" i="5"/>
  <c r="J2206" i="5" s="1"/>
  <c r="J93" i="5" s="1"/>
  <c r="J2207" i="5"/>
  <c r="BE2207" i="5" s="1"/>
  <c r="BI2204" i="5"/>
  <c r="BH2204" i="5"/>
  <c r="BG2204" i="5"/>
  <c r="BF2204" i="5"/>
  <c r="T2204" i="5"/>
  <c r="R2204" i="5"/>
  <c r="P2204" i="5"/>
  <c r="BK2204" i="5"/>
  <c r="J2204" i="5"/>
  <c r="BE2204" i="5"/>
  <c r="BI2187" i="5"/>
  <c r="BH2187" i="5"/>
  <c r="BG2187" i="5"/>
  <c r="BF2187" i="5"/>
  <c r="T2187" i="5"/>
  <c r="R2187" i="5"/>
  <c r="P2187" i="5"/>
  <c r="BK2187" i="5"/>
  <c r="J2187" i="5"/>
  <c r="BE2187" i="5"/>
  <c r="BI2166" i="5"/>
  <c r="BH2166" i="5"/>
  <c r="BG2166" i="5"/>
  <c r="BF2166" i="5"/>
  <c r="T2166" i="5"/>
  <c r="R2166" i="5"/>
  <c r="P2166" i="5"/>
  <c r="BK2166" i="5"/>
  <c r="J2166" i="5"/>
  <c r="BE2166" i="5"/>
  <c r="BI2157" i="5"/>
  <c r="BH2157" i="5"/>
  <c r="BG2157" i="5"/>
  <c r="BF2157" i="5"/>
  <c r="T2157" i="5"/>
  <c r="R2157" i="5"/>
  <c r="P2157" i="5"/>
  <c r="BK2157" i="5"/>
  <c r="J2157" i="5"/>
  <c r="BE2157" i="5"/>
  <c r="BI2146" i="5"/>
  <c r="BH2146" i="5"/>
  <c r="BG2146" i="5"/>
  <c r="BF2146" i="5"/>
  <c r="T2146" i="5"/>
  <c r="R2146" i="5"/>
  <c r="P2146" i="5"/>
  <c r="BK2146" i="5"/>
  <c r="J2146" i="5"/>
  <c r="BE2146" i="5"/>
  <c r="BI2131" i="5"/>
  <c r="BH2131" i="5"/>
  <c r="BG2131" i="5"/>
  <c r="BF2131" i="5"/>
  <c r="T2131" i="5"/>
  <c r="R2131" i="5"/>
  <c r="P2131" i="5"/>
  <c r="BK2131" i="5"/>
  <c r="J2131" i="5"/>
  <c r="BE2131" i="5"/>
  <c r="BI2120" i="5"/>
  <c r="BH2120" i="5"/>
  <c r="BG2120" i="5"/>
  <c r="BF2120" i="5"/>
  <c r="T2120" i="5"/>
  <c r="R2120" i="5"/>
  <c r="P2120" i="5"/>
  <c r="BK2120" i="5"/>
  <c r="J2120" i="5"/>
  <c r="BE2120" i="5"/>
  <c r="BI2115" i="5"/>
  <c r="BH2115" i="5"/>
  <c r="BG2115" i="5"/>
  <c r="BF2115" i="5"/>
  <c r="T2115" i="5"/>
  <c r="R2115" i="5"/>
  <c r="P2115" i="5"/>
  <c r="BK2115" i="5"/>
  <c r="J2115" i="5"/>
  <c r="BE2115" i="5"/>
  <c r="BI2110" i="5"/>
  <c r="BH2110" i="5"/>
  <c r="BG2110" i="5"/>
  <c r="BF2110" i="5"/>
  <c r="T2110" i="5"/>
  <c r="R2110" i="5"/>
  <c r="P2110" i="5"/>
  <c r="BK2110" i="5"/>
  <c r="J2110" i="5"/>
  <c r="BE2110" i="5"/>
  <c r="BI2084" i="5"/>
  <c r="BH2084" i="5"/>
  <c r="BG2084" i="5"/>
  <c r="BF2084" i="5"/>
  <c r="T2084" i="5"/>
  <c r="R2084" i="5"/>
  <c r="P2084" i="5"/>
  <c r="BK2084" i="5"/>
  <c r="J2084" i="5"/>
  <c r="BE2084" i="5"/>
  <c r="BI2082" i="5"/>
  <c r="BH2082" i="5"/>
  <c r="BG2082" i="5"/>
  <c r="BF2082" i="5"/>
  <c r="T2082" i="5"/>
  <c r="R2082" i="5"/>
  <c r="P2082" i="5"/>
  <c r="BK2082" i="5"/>
  <c r="J2082" i="5"/>
  <c r="BE2082" i="5"/>
  <c r="BI2046" i="5"/>
  <c r="BH2046" i="5"/>
  <c r="BG2046" i="5"/>
  <c r="BF2046" i="5"/>
  <c r="T2046" i="5"/>
  <c r="R2046" i="5"/>
  <c r="P2046" i="5"/>
  <c r="BK2046" i="5"/>
  <c r="J2046" i="5"/>
  <c r="BE2046" i="5"/>
  <c r="BI2044" i="5"/>
  <c r="BH2044" i="5"/>
  <c r="BG2044" i="5"/>
  <c r="BF2044" i="5"/>
  <c r="T2044" i="5"/>
  <c r="R2044" i="5"/>
  <c r="P2044" i="5"/>
  <c r="BK2044" i="5"/>
  <c r="J2044" i="5"/>
  <c r="BE2044" i="5"/>
  <c r="BI2028" i="5"/>
  <c r="BH2028" i="5"/>
  <c r="BG2028" i="5"/>
  <c r="BF2028" i="5"/>
  <c r="T2028" i="5"/>
  <c r="R2028" i="5"/>
  <c r="P2028" i="5"/>
  <c r="BK2028" i="5"/>
  <c r="J2028" i="5"/>
  <c r="BE2028" i="5"/>
  <c r="BI2017" i="5"/>
  <c r="BH2017" i="5"/>
  <c r="BG2017" i="5"/>
  <c r="BF2017" i="5"/>
  <c r="T2017" i="5"/>
  <c r="R2017" i="5"/>
  <c r="P2017" i="5"/>
  <c r="BK2017" i="5"/>
  <c r="J2017" i="5"/>
  <c r="BE2017" i="5"/>
  <c r="BI2016" i="5"/>
  <c r="BH2016" i="5"/>
  <c r="BG2016" i="5"/>
  <c r="BF2016" i="5"/>
  <c r="T2016" i="5"/>
  <c r="R2016" i="5"/>
  <c r="P2016" i="5"/>
  <c r="BK2016" i="5"/>
  <c r="J2016" i="5"/>
  <c r="BE2016" i="5"/>
  <c r="BI1928" i="5"/>
  <c r="BH1928" i="5"/>
  <c r="BG1928" i="5"/>
  <c r="BF1928" i="5"/>
  <c r="T1928" i="5"/>
  <c r="R1928" i="5"/>
  <c r="P1928" i="5"/>
  <c r="BK1928" i="5"/>
  <c r="J1928" i="5"/>
  <c r="BE1928" i="5"/>
  <c r="BI1830" i="5"/>
  <c r="BH1830" i="5"/>
  <c r="BG1830" i="5"/>
  <c r="BF1830" i="5"/>
  <c r="T1830" i="5"/>
  <c r="R1830" i="5"/>
  <c r="P1830" i="5"/>
  <c r="BK1830" i="5"/>
  <c r="J1830" i="5"/>
  <c r="BE1830" i="5"/>
  <c r="BI1828" i="5"/>
  <c r="BH1828" i="5"/>
  <c r="BG1828" i="5"/>
  <c r="BF1828" i="5"/>
  <c r="T1828" i="5"/>
  <c r="R1828" i="5"/>
  <c r="P1828" i="5"/>
  <c r="BK1828" i="5"/>
  <c r="J1828" i="5"/>
  <c r="BE1828" i="5"/>
  <c r="BI1817" i="5"/>
  <c r="BH1817" i="5"/>
  <c r="BG1817" i="5"/>
  <c r="BF1817" i="5"/>
  <c r="T1817" i="5"/>
  <c r="T1816" i="5"/>
  <c r="R1817" i="5"/>
  <c r="R1816" i="5"/>
  <c r="P1817" i="5"/>
  <c r="P1816" i="5"/>
  <c r="BK1817" i="5"/>
  <c r="BK1816" i="5"/>
  <c r="J1816" i="5" s="1"/>
  <c r="J92" i="5" s="1"/>
  <c r="J1817" i="5"/>
  <c r="BE1817" i="5" s="1"/>
  <c r="BI1814" i="5"/>
  <c r="BH1814" i="5"/>
  <c r="BG1814" i="5"/>
  <c r="BF1814" i="5"/>
  <c r="T1814" i="5"/>
  <c r="R1814" i="5"/>
  <c r="P1814" i="5"/>
  <c r="BK1814" i="5"/>
  <c r="J1814" i="5"/>
  <c r="BE1814" i="5"/>
  <c r="BI1812" i="5"/>
  <c r="BH1812" i="5"/>
  <c r="BG1812" i="5"/>
  <c r="BF1812" i="5"/>
  <c r="T1812" i="5"/>
  <c r="R1812" i="5"/>
  <c r="P1812" i="5"/>
  <c r="BK1812" i="5"/>
  <c r="J1812" i="5"/>
  <c r="BE1812" i="5"/>
  <c r="BI1810" i="5"/>
  <c r="BH1810" i="5"/>
  <c r="BG1810" i="5"/>
  <c r="BF1810" i="5"/>
  <c r="T1810" i="5"/>
  <c r="R1810" i="5"/>
  <c r="P1810" i="5"/>
  <c r="BK1810" i="5"/>
  <c r="J1810" i="5"/>
  <c r="BE1810" i="5"/>
  <c r="BI1787" i="5"/>
  <c r="BH1787" i="5"/>
  <c r="BG1787" i="5"/>
  <c r="BF1787" i="5"/>
  <c r="T1787" i="5"/>
  <c r="R1787" i="5"/>
  <c r="P1787" i="5"/>
  <c r="BK1787" i="5"/>
  <c r="J1787" i="5"/>
  <c r="BE1787" i="5"/>
  <c r="BI1785" i="5"/>
  <c r="BH1785" i="5"/>
  <c r="BG1785" i="5"/>
  <c r="BF1785" i="5"/>
  <c r="T1785" i="5"/>
  <c r="R1785" i="5"/>
  <c r="P1785" i="5"/>
  <c r="BK1785" i="5"/>
  <c r="J1785" i="5"/>
  <c r="BE1785" i="5"/>
  <c r="BI1751" i="5"/>
  <c r="BH1751" i="5"/>
  <c r="BG1751" i="5"/>
  <c r="BF1751" i="5"/>
  <c r="T1751" i="5"/>
  <c r="R1751" i="5"/>
  <c r="P1751" i="5"/>
  <c r="BK1751" i="5"/>
  <c r="J1751" i="5"/>
  <c r="BE1751" i="5"/>
  <c r="BI1749" i="5"/>
  <c r="BH1749" i="5"/>
  <c r="BG1749" i="5"/>
  <c r="BF1749" i="5"/>
  <c r="T1749" i="5"/>
  <c r="R1749" i="5"/>
  <c r="P1749" i="5"/>
  <c r="BK1749" i="5"/>
  <c r="J1749" i="5"/>
  <c r="BE1749" i="5"/>
  <c r="BI1720" i="5"/>
  <c r="BH1720" i="5"/>
  <c r="BG1720" i="5"/>
  <c r="BF1720" i="5"/>
  <c r="T1720" i="5"/>
  <c r="R1720" i="5"/>
  <c r="P1720" i="5"/>
  <c r="BK1720" i="5"/>
  <c r="J1720" i="5"/>
  <c r="BE1720" i="5"/>
  <c r="BI1718" i="5"/>
  <c r="BH1718" i="5"/>
  <c r="BG1718" i="5"/>
  <c r="BF1718" i="5"/>
  <c r="T1718" i="5"/>
  <c r="R1718" i="5"/>
  <c r="P1718" i="5"/>
  <c r="BK1718" i="5"/>
  <c r="J1718" i="5"/>
  <c r="BE1718" i="5"/>
  <c r="BI1689" i="5"/>
  <c r="BH1689" i="5"/>
  <c r="BG1689" i="5"/>
  <c r="BF1689" i="5"/>
  <c r="T1689" i="5"/>
  <c r="R1689" i="5"/>
  <c r="P1689" i="5"/>
  <c r="BK1689" i="5"/>
  <c r="J1689" i="5"/>
  <c r="BE1689" i="5"/>
  <c r="BI1687" i="5"/>
  <c r="BH1687" i="5"/>
  <c r="BG1687" i="5"/>
  <c r="BF1687" i="5"/>
  <c r="T1687" i="5"/>
  <c r="R1687" i="5"/>
  <c r="P1687" i="5"/>
  <c r="BK1687" i="5"/>
  <c r="J1687" i="5"/>
  <c r="BE1687" i="5"/>
  <c r="BI1673" i="5"/>
  <c r="BH1673" i="5"/>
  <c r="BG1673" i="5"/>
  <c r="BF1673" i="5"/>
  <c r="T1673" i="5"/>
  <c r="R1673" i="5"/>
  <c r="P1673" i="5"/>
  <c r="BK1673" i="5"/>
  <c r="J1673" i="5"/>
  <c r="BE1673" i="5"/>
  <c r="BI1671" i="5"/>
  <c r="BH1671" i="5"/>
  <c r="BG1671" i="5"/>
  <c r="BF1671" i="5"/>
  <c r="T1671" i="5"/>
  <c r="R1671" i="5"/>
  <c r="P1671" i="5"/>
  <c r="BK1671" i="5"/>
  <c r="J1671" i="5"/>
  <c r="BE1671" i="5"/>
  <c r="BI1653" i="5"/>
  <c r="BH1653" i="5"/>
  <c r="BG1653" i="5"/>
  <c r="BF1653" i="5"/>
  <c r="T1653" i="5"/>
  <c r="R1653" i="5"/>
  <c r="P1653" i="5"/>
  <c r="BK1653" i="5"/>
  <c r="J1653" i="5"/>
  <c r="BE1653" i="5"/>
  <c r="BI1651" i="5"/>
  <c r="BH1651" i="5"/>
  <c r="BG1651" i="5"/>
  <c r="BF1651" i="5"/>
  <c r="T1651" i="5"/>
  <c r="R1651" i="5"/>
  <c r="P1651" i="5"/>
  <c r="BK1651" i="5"/>
  <c r="J1651" i="5"/>
  <c r="BE1651" i="5"/>
  <c r="BI1633" i="5"/>
  <c r="BH1633" i="5"/>
  <c r="BG1633" i="5"/>
  <c r="BF1633" i="5"/>
  <c r="T1633" i="5"/>
  <c r="T1632" i="5"/>
  <c r="R1633" i="5"/>
  <c r="R1632" i="5"/>
  <c r="P1633" i="5"/>
  <c r="P1632" i="5"/>
  <c r="BK1633" i="5"/>
  <c r="BK1632" i="5"/>
  <c r="J1632" i="5" s="1"/>
  <c r="J91" i="5" s="1"/>
  <c r="J1633" i="5"/>
  <c r="BE1633" i="5" s="1"/>
  <c r="BI1630" i="5"/>
  <c r="BH1630" i="5"/>
  <c r="BG1630" i="5"/>
  <c r="BF1630" i="5"/>
  <c r="T1630" i="5"/>
  <c r="R1630" i="5"/>
  <c r="P1630" i="5"/>
  <c r="BK1630" i="5"/>
  <c r="J1630" i="5"/>
  <c r="BE1630" i="5"/>
  <c r="BI1628" i="5"/>
  <c r="BH1628" i="5"/>
  <c r="BG1628" i="5"/>
  <c r="BF1628" i="5"/>
  <c r="T1628" i="5"/>
  <c r="R1628" i="5"/>
  <c r="P1628" i="5"/>
  <c r="BK1628" i="5"/>
  <c r="J1628" i="5"/>
  <c r="BE1628" i="5"/>
  <c r="BI1536" i="5"/>
  <c r="BH1536" i="5"/>
  <c r="BG1536" i="5"/>
  <c r="BF1536" i="5"/>
  <c r="T1536" i="5"/>
  <c r="R1536" i="5"/>
  <c r="P1536" i="5"/>
  <c r="BK1536" i="5"/>
  <c r="J1536" i="5"/>
  <c r="BE1536" i="5"/>
  <c r="BI1534" i="5"/>
  <c r="BH1534" i="5"/>
  <c r="BG1534" i="5"/>
  <c r="BF1534" i="5"/>
  <c r="T1534" i="5"/>
  <c r="R1534" i="5"/>
  <c r="P1534" i="5"/>
  <c r="BK1534" i="5"/>
  <c r="J1534" i="5"/>
  <c r="BE1534" i="5"/>
  <c r="BI1452" i="5"/>
  <c r="BH1452" i="5"/>
  <c r="BG1452" i="5"/>
  <c r="BF1452" i="5"/>
  <c r="T1452" i="5"/>
  <c r="T1451" i="5"/>
  <c r="T1450" i="5" s="1"/>
  <c r="R1452" i="5"/>
  <c r="R1451" i="5" s="1"/>
  <c r="R1450" i="5" s="1"/>
  <c r="P1452" i="5"/>
  <c r="P1451" i="5"/>
  <c r="P1450" i="5" s="1"/>
  <c r="BK1452" i="5"/>
  <c r="BK1451" i="5" s="1"/>
  <c r="J1452" i="5"/>
  <c r="BE1452" i="5"/>
  <c r="BI1448" i="5"/>
  <c r="BH1448" i="5"/>
  <c r="BG1448" i="5"/>
  <c r="BF1448" i="5"/>
  <c r="T1448" i="5"/>
  <c r="T1447" i="5"/>
  <c r="R1448" i="5"/>
  <c r="R1447" i="5"/>
  <c r="P1448" i="5"/>
  <c r="P1447" i="5"/>
  <c r="BK1448" i="5"/>
  <c r="BK1447" i="5"/>
  <c r="J1447" i="5" s="1"/>
  <c r="J88" i="5" s="1"/>
  <c r="J1448" i="5"/>
  <c r="BE1448" i="5" s="1"/>
  <c r="BI1437" i="5"/>
  <c r="BH1437" i="5"/>
  <c r="BG1437" i="5"/>
  <c r="BF1437" i="5"/>
  <c r="T1437" i="5"/>
  <c r="R1437" i="5"/>
  <c r="P1437" i="5"/>
  <c r="BK1437" i="5"/>
  <c r="J1437" i="5"/>
  <c r="BE1437" i="5"/>
  <c r="BI1435" i="5"/>
  <c r="BH1435" i="5"/>
  <c r="BG1435" i="5"/>
  <c r="BF1435" i="5"/>
  <c r="T1435" i="5"/>
  <c r="R1435" i="5"/>
  <c r="P1435" i="5"/>
  <c r="BK1435" i="5"/>
  <c r="J1435" i="5"/>
  <c r="BE1435" i="5"/>
  <c r="BI1432" i="5"/>
  <c r="BH1432" i="5"/>
  <c r="BG1432" i="5"/>
  <c r="BF1432" i="5"/>
  <c r="T1432" i="5"/>
  <c r="T1431" i="5"/>
  <c r="R1432" i="5"/>
  <c r="R1431" i="5"/>
  <c r="P1432" i="5"/>
  <c r="P1431" i="5"/>
  <c r="BK1432" i="5"/>
  <c r="BK1431" i="5"/>
  <c r="J1431" i="5" s="1"/>
  <c r="J87" i="5" s="1"/>
  <c r="J1432" i="5"/>
  <c r="BE1432" i="5" s="1"/>
  <c r="BI1349" i="5"/>
  <c r="BH1349" i="5"/>
  <c r="BG1349" i="5"/>
  <c r="BF1349" i="5"/>
  <c r="T1349" i="5"/>
  <c r="T1348" i="5"/>
  <c r="R1349" i="5"/>
  <c r="R1348" i="5"/>
  <c r="P1349" i="5"/>
  <c r="P1348" i="5"/>
  <c r="BK1349" i="5"/>
  <c r="BK1348" i="5"/>
  <c r="J1348" i="5" s="1"/>
  <c r="J86" i="5" s="1"/>
  <c r="J1349" i="5"/>
  <c r="BE1349" i="5" s="1"/>
  <c r="BI1346" i="5"/>
  <c r="BH1346" i="5"/>
  <c r="BG1346" i="5"/>
  <c r="BF1346" i="5"/>
  <c r="T1346" i="5"/>
  <c r="R1346" i="5"/>
  <c r="P1346" i="5"/>
  <c r="BK1346" i="5"/>
  <c r="J1346" i="5"/>
  <c r="BE1346" i="5"/>
  <c r="BI1343" i="5"/>
  <c r="BH1343" i="5"/>
  <c r="BG1343" i="5"/>
  <c r="BF1343" i="5"/>
  <c r="T1343" i="5"/>
  <c r="R1343" i="5"/>
  <c r="P1343" i="5"/>
  <c r="BK1343" i="5"/>
  <c r="J1343" i="5"/>
  <c r="BE1343" i="5"/>
  <c r="BI1341" i="5"/>
  <c r="BH1341" i="5"/>
  <c r="BG1341" i="5"/>
  <c r="BF1341" i="5"/>
  <c r="T1341" i="5"/>
  <c r="R1341" i="5"/>
  <c r="P1341" i="5"/>
  <c r="BK1341" i="5"/>
  <c r="J1341" i="5"/>
  <c r="BE1341" i="5"/>
  <c r="BI1340" i="5"/>
  <c r="BH1340" i="5"/>
  <c r="BG1340" i="5"/>
  <c r="BF1340" i="5"/>
  <c r="T1340" i="5"/>
  <c r="R1340" i="5"/>
  <c r="P1340" i="5"/>
  <c r="BK1340" i="5"/>
  <c r="J1340" i="5"/>
  <c r="BE1340" i="5"/>
  <c r="BI1337" i="5"/>
  <c r="BH1337" i="5"/>
  <c r="BG1337" i="5"/>
  <c r="BF1337" i="5"/>
  <c r="T1337" i="5"/>
  <c r="R1337" i="5"/>
  <c r="P1337" i="5"/>
  <c r="BK1337" i="5"/>
  <c r="J1337" i="5"/>
  <c r="BE1337" i="5"/>
  <c r="BI1335" i="5"/>
  <c r="BH1335" i="5"/>
  <c r="BG1335" i="5"/>
  <c r="BF1335" i="5"/>
  <c r="T1335" i="5"/>
  <c r="R1335" i="5"/>
  <c r="P1335" i="5"/>
  <c r="BK1335" i="5"/>
  <c r="J1335" i="5"/>
  <c r="BE1335" i="5"/>
  <c r="BI1333" i="5"/>
  <c r="BH1333" i="5"/>
  <c r="BG1333" i="5"/>
  <c r="BF1333" i="5"/>
  <c r="T1333" i="5"/>
  <c r="R1333" i="5"/>
  <c r="P1333" i="5"/>
  <c r="BK1333" i="5"/>
  <c r="J1333" i="5"/>
  <c r="BE1333" i="5"/>
  <c r="BI1330" i="5"/>
  <c r="BH1330" i="5"/>
  <c r="BG1330" i="5"/>
  <c r="BF1330" i="5"/>
  <c r="T1330" i="5"/>
  <c r="R1330" i="5"/>
  <c r="P1330" i="5"/>
  <c r="BK1330" i="5"/>
  <c r="J1330" i="5"/>
  <c r="BE1330" i="5"/>
  <c r="BI1328" i="5"/>
  <c r="BH1328" i="5"/>
  <c r="BG1328" i="5"/>
  <c r="BF1328" i="5"/>
  <c r="T1328" i="5"/>
  <c r="T1327" i="5"/>
  <c r="R1328" i="5"/>
  <c r="R1327" i="5"/>
  <c r="P1328" i="5"/>
  <c r="P1327" i="5"/>
  <c r="BK1328" i="5"/>
  <c r="BK1327" i="5"/>
  <c r="J1327" i="5" s="1"/>
  <c r="J85" i="5" s="1"/>
  <c r="J1328" i="5"/>
  <c r="BE1328" i="5" s="1"/>
  <c r="BI1325" i="5"/>
  <c r="BH1325" i="5"/>
  <c r="BG1325" i="5"/>
  <c r="BF1325" i="5"/>
  <c r="T1325" i="5"/>
  <c r="R1325" i="5"/>
  <c r="P1325" i="5"/>
  <c r="BK1325" i="5"/>
  <c r="J1325" i="5"/>
  <c r="BE1325" i="5"/>
  <c r="BI1321" i="5"/>
  <c r="BH1321" i="5"/>
  <c r="BG1321" i="5"/>
  <c r="BF1321" i="5"/>
  <c r="T1321" i="5"/>
  <c r="T1320" i="5"/>
  <c r="T1319" i="5" s="1"/>
  <c r="R1321" i="5"/>
  <c r="R1320" i="5" s="1"/>
  <c r="R1319" i="5" s="1"/>
  <c r="P1321" i="5"/>
  <c r="P1320" i="5"/>
  <c r="P1319" i="5" s="1"/>
  <c r="BK1321" i="5"/>
  <c r="BK1320" i="5" s="1"/>
  <c r="J1321" i="5"/>
  <c r="BE1321" i="5"/>
  <c r="BI1318" i="5"/>
  <c r="BH1318" i="5"/>
  <c r="BG1318" i="5"/>
  <c r="BF1318" i="5"/>
  <c r="T1318" i="5"/>
  <c r="R1318" i="5"/>
  <c r="P1318" i="5"/>
  <c r="BK1318" i="5"/>
  <c r="J1318" i="5"/>
  <c r="BE1318" i="5"/>
  <c r="BI1314" i="5"/>
  <c r="BH1314" i="5"/>
  <c r="BG1314" i="5"/>
  <c r="BF1314" i="5"/>
  <c r="T1314" i="5"/>
  <c r="R1314" i="5"/>
  <c r="P1314" i="5"/>
  <c r="BK1314" i="5"/>
  <c r="J1314" i="5"/>
  <c r="BE1314" i="5"/>
  <c r="BI1313" i="5"/>
  <c r="BH1313" i="5"/>
  <c r="BG1313" i="5"/>
  <c r="BF1313" i="5"/>
  <c r="T1313" i="5"/>
  <c r="R1313" i="5"/>
  <c r="P1313" i="5"/>
  <c r="BK1313" i="5"/>
  <c r="J1313" i="5"/>
  <c r="BE1313" i="5"/>
  <c r="BI1312" i="5"/>
  <c r="BH1312" i="5"/>
  <c r="BG1312" i="5"/>
  <c r="BF1312" i="5"/>
  <c r="T1312" i="5"/>
  <c r="R1312" i="5"/>
  <c r="P1312" i="5"/>
  <c r="BK1312" i="5"/>
  <c r="J1312" i="5"/>
  <c r="BE1312" i="5"/>
  <c r="BI1311" i="5"/>
  <c r="BH1311" i="5"/>
  <c r="BG1311" i="5"/>
  <c r="BF1311" i="5"/>
  <c r="T1311" i="5"/>
  <c r="R1311" i="5"/>
  <c r="P1311" i="5"/>
  <c r="BK1311" i="5"/>
  <c r="J1311" i="5"/>
  <c r="BE1311" i="5"/>
  <c r="BI1310" i="5"/>
  <c r="BH1310" i="5"/>
  <c r="BG1310" i="5"/>
  <c r="BF1310" i="5"/>
  <c r="T1310" i="5"/>
  <c r="R1310" i="5"/>
  <c r="P1310" i="5"/>
  <c r="BK1310" i="5"/>
  <c r="J1310" i="5"/>
  <c r="BE1310" i="5"/>
  <c r="BI1309" i="5"/>
  <c r="BH1309" i="5"/>
  <c r="BG1309" i="5"/>
  <c r="BF1309" i="5"/>
  <c r="T1309" i="5"/>
  <c r="R1309" i="5"/>
  <c r="P1309" i="5"/>
  <c r="BK1309" i="5"/>
  <c r="J1309" i="5"/>
  <c r="BE1309" i="5"/>
  <c r="BI1308" i="5"/>
  <c r="BH1308" i="5"/>
  <c r="BG1308" i="5"/>
  <c r="BF1308" i="5"/>
  <c r="T1308" i="5"/>
  <c r="R1308" i="5"/>
  <c r="P1308" i="5"/>
  <c r="BK1308" i="5"/>
  <c r="J1308" i="5"/>
  <c r="BE1308" i="5"/>
  <c r="BI1307" i="5"/>
  <c r="BH1307" i="5"/>
  <c r="BG1307" i="5"/>
  <c r="BF1307" i="5"/>
  <c r="T1307" i="5"/>
  <c r="R1307" i="5"/>
  <c r="P1307" i="5"/>
  <c r="BK1307" i="5"/>
  <c r="J1307" i="5"/>
  <c r="BE1307" i="5"/>
  <c r="BI1287" i="5"/>
  <c r="BH1287" i="5"/>
  <c r="BG1287" i="5"/>
  <c r="BF1287" i="5"/>
  <c r="T1287" i="5"/>
  <c r="R1287" i="5"/>
  <c r="P1287" i="5"/>
  <c r="BK1287" i="5"/>
  <c r="J1287" i="5"/>
  <c r="BE1287" i="5"/>
  <c r="BI1286" i="5"/>
  <c r="BH1286" i="5"/>
  <c r="BG1286" i="5"/>
  <c r="BF1286" i="5"/>
  <c r="T1286" i="5"/>
  <c r="R1286" i="5"/>
  <c r="P1286" i="5"/>
  <c r="BK1286" i="5"/>
  <c r="J1286" i="5"/>
  <c r="BE1286" i="5"/>
  <c r="BI1285" i="5"/>
  <c r="BH1285" i="5"/>
  <c r="BG1285" i="5"/>
  <c r="BF1285" i="5"/>
  <c r="T1285" i="5"/>
  <c r="R1285" i="5"/>
  <c r="P1285" i="5"/>
  <c r="BK1285" i="5"/>
  <c r="J1285" i="5"/>
  <c r="BE1285" i="5"/>
  <c r="BI1284" i="5"/>
  <c r="BH1284" i="5"/>
  <c r="BG1284" i="5"/>
  <c r="BF1284" i="5"/>
  <c r="T1284" i="5"/>
  <c r="R1284" i="5"/>
  <c r="P1284" i="5"/>
  <c r="BK1284" i="5"/>
  <c r="J1284" i="5"/>
  <c r="BE1284" i="5"/>
  <c r="BI1263" i="5"/>
  <c r="BH1263" i="5"/>
  <c r="BG1263" i="5"/>
  <c r="BF1263" i="5"/>
  <c r="T1263" i="5"/>
  <c r="R1263" i="5"/>
  <c r="P1263" i="5"/>
  <c r="BK1263" i="5"/>
  <c r="J1263" i="5"/>
  <c r="BE1263" i="5"/>
  <c r="BI1262" i="5"/>
  <c r="BH1262" i="5"/>
  <c r="BG1262" i="5"/>
  <c r="BF1262" i="5"/>
  <c r="T1262" i="5"/>
  <c r="R1262" i="5"/>
  <c r="P1262" i="5"/>
  <c r="BK1262" i="5"/>
  <c r="J1262" i="5"/>
  <c r="BE1262" i="5"/>
  <c r="BI1261" i="5"/>
  <c r="BH1261" i="5"/>
  <c r="BG1261" i="5"/>
  <c r="BF1261" i="5"/>
  <c r="T1261" i="5"/>
  <c r="R1261" i="5"/>
  <c r="P1261" i="5"/>
  <c r="BK1261" i="5"/>
  <c r="J1261" i="5"/>
  <c r="BE1261" i="5"/>
  <c r="BI1252" i="5"/>
  <c r="BH1252" i="5"/>
  <c r="BG1252" i="5"/>
  <c r="BF1252" i="5"/>
  <c r="T1252" i="5"/>
  <c r="R1252" i="5"/>
  <c r="P1252" i="5"/>
  <c r="BK1252" i="5"/>
  <c r="J1252" i="5"/>
  <c r="BE1252" i="5"/>
  <c r="BI1251" i="5"/>
  <c r="BH1251" i="5"/>
  <c r="BG1251" i="5"/>
  <c r="BF1251" i="5"/>
  <c r="T1251" i="5"/>
  <c r="R1251" i="5"/>
  <c r="P1251" i="5"/>
  <c r="BK1251" i="5"/>
  <c r="J1251" i="5"/>
  <c r="BE1251" i="5"/>
  <c r="BI1250" i="5"/>
  <c r="BH1250" i="5"/>
  <c r="BG1250" i="5"/>
  <c r="BF1250" i="5"/>
  <c r="T1250" i="5"/>
  <c r="R1250" i="5"/>
  <c r="P1250" i="5"/>
  <c r="BK1250" i="5"/>
  <c r="J1250" i="5"/>
  <c r="BE1250" i="5"/>
  <c r="BI1249" i="5"/>
  <c r="BH1249" i="5"/>
  <c r="BG1249" i="5"/>
  <c r="BF1249" i="5"/>
  <c r="T1249" i="5"/>
  <c r="R1249" i="5"/>
  <c r="P1249" i="5"/>
  <c r="BK1249" i="5"/>
  <c r="J1249" i="5"/>
  <c r="BE1249" i="5"/>
  <c r="BI1248" i="5"/>
  <c r="BH1248" i="5"/>
  <c r="BG1248" i="5"/>
  <c r="BF1248" i="5"/>
  <c r="T1248" i="5"/>
  <c r="R1248" i="5"/>
  <c r="P1248" i="5"/>
  <c r="BK1248" i="5"/>
  <c r="J1248" i="5"/>
  <c r="BE1248" i="5"/>
  <c r="BI1247" i="5"/>
  <c r="BH1247" i="5"/>
  <c r="BG1247" i="5"/>
  <c r="BF1247" i="5"/>
  <c r="T1247" i="5"/>
  <c r="R1247" i="5"/>
  <c r="P1247" i="5"/>
  <c r="BK1247" i="5"/>
  <c r="J1247" i="5"/>
  <c r="BE1247" i="5"/>
  <c r="BI1219" i="5"/>
  <c r="BH1219" i="5"/>
  <c r="BG1219" i="5"/>
  <c r="BF1219" i="5"/>
  <c r="T1219" i="5"/>
  <c r="T1218" i="5"/>
  <c r="R1219" i="5"/>
  <c r="R1218" i="5"/>
  <c r="P1219" i="5"/>
  <c r="P1218" i="5"/>
  <c r="BK1219" i="5"/>
  <c r="BK1218" i="5"/>
  <c r="J1218" i="5" s="1"/>
  <c r="J82" i="5" s="1"/>
  <c r="J1219" i="5"/>
  <c r="BE1219" i="5" s="1"/>
  <c r="BI1210" i="5"/>
  <c r="BH1210" i="5"/>
  <c r="BG1210" i="5"/>
  <c r="BF1210" i="5"/>
  <c r="T1210" i="5"/>
  <c r="R1210" i="5"/>
  <c r="P1210" i="5"/>
  <c r="BK1210" i="5"/>
  <c r="J1210" i="5"/>
  <c r="BE1210" i="5"/>
  <c r="BI1209" i="5"/>
  <c r="BH1209" i="5"/>
  <c r="BG1209" i="5"/>
  <c r="BF1209" i="5"/>
  <c r="T1209" i="5"/>
  <c r="R1209" i="5"/>
  <c r="P1209" i="5"/>
  <c r="BK1209" i="5"/>
  <c r="J1209" i="5"/>
  <c r="BE1209" i="5"/>
  <c r="BI1208" i="5"/>
  <c r="BH1208" i="5"/>
  <c r="BG1208" i="5"/>
  <c r="BF1208" i="5"/>
  <c r="T1208" i="5"/>
  <c r="R1208" i="5"/>
  <c r="P1208" i="5"/>
  <c r="BK1208" i="5"/>
  <c r="J1208" i="5"/>
  <c r="BE1208" i="5"/>
  <c r="BI1207" i="5"/>
  <c r="BH1207" i="5"/>
  <c r="BG1207" i="5"/>
  <c r="BF1207" i="5"/>
  <c r="T1207" i="5"/>
  <c r="R1207" i="5"/>
  <c r="P1207" i="5"/>
  <c r="BK1207" i="5"/>
  <c r="J1207" i="5"/>
  <c r="BE1207" i="5"/>
  <c r="BI1204" i="5"/>
  <c r="BH1204" i="5"/>
  <c r="BG1204" i="5"/>
  <c r="BF1204" i="5"/>
  <c r="T1204" i="5"/>
  <c r="R1204" i="5"/>
  <c r="P1204" i="5"/>
  <c r="BK1204" i="5"/>
  <c r="J1204" i="5"/>
  <c r="BE1204" i="5"/>
  <c r="BI1110" i="5"/>
  <c r="BH1110" i="5"/>
  <c r="BG1110" i="5"/>
  <c r="BF1110" i="5"/>
  <c r="T1110" i="5"/>
  <c r="R1110" i="5"/>
  <c r="P1110" i="5"/>
  <c r="BK1110" i="5"/>
  <c r="J1110" i="5"/>
  <c r="BE1110" i="5"/>
  <c r="BI1100" i="5"/>
  <c r="BH1100" i="5"/>
  <c r="BG1100" i="5"/>
  <c r="BF1100" i="5"/>
  <c r="T1100" i="5"/>
  <c r="T1099" i="5"/>
  <c r="R1100" i="5"/>
  <c r="R1099" i="5"/>
  <c r="P1100" i="5"/>
  <c r="P1099" i="5"/>
  <c r="BK1100" i="5"/>
  <c r="BK1099" i="5"/>
  <c r="J1099" i="5" s="1"/>
  <c r="J81" i="5" s="1"/>
  <c r="J1100" i="5"/>
  <c r="BE1100" i="5" s="1"/>
  <c r="BI1095" i="5"/>
  <c r="BH1095" i="5"/>
  <c r="BG1095" i="5"/>
  <c r="BF1095" i="5"/>
  <c r="T1095" i="5"/>
  <c r="R1095" i="5"/>
  <c r="P1095" i="5"/>
  <c r="BK1095" i="5"/>
  <c r="J1095" i="5"/>
  <c r="BE1095" i="5"/>
  <c r="BI1071" i="5"/>
  <c r="BH1071" i="5"/>
  <c r="BG1071" i="5"/>
  <c r="BF1071" i="5"/>
  <c r="T1071" i="5"/>
  <c r="R1071" i="5"/>
  <c r="P1071" i="5"/>
  <c r="BK1071" i="5"/>
  <c r="J1071" i="5"/>
  <c r="BE1071" i="5"/>
  <c r="BI1069" i="5"/>
  <c r="BH1069" i="5"/>
  <c r="BG1069" i="5"/>
  <c r="BF1069" i="5"/>
  <c r="T1069" i="5"/>
  <c r="R1069" i="5"/>
  <c r="P1069" i="5"/>
  <c r="BK1069" i="5"/>
  <c r="J1069" i="5"/>
  <c r="BE1069" i="5"/>
  <c r="BI1055" i="5"/>
  <c r="BH1055" i="5"/>
  <c r="BG1055" i="5"/>
  <c r="BF1055" i="5"/>
  <c r="T1055" i="5"/>
  <c r="R1055" i="5"/>
  <c r="P1055" i="5"/>
  <c r="BK1055" i="5"/>
  <c r="J1055" i="5"/>
  <c r="BE1055" i="5"/>
  <c r="BI1053" i="5"/>
  <c r="BH1053" i="5"/>
  <c r="BG1053" i="5"/>
  <c r="BF1053" i="5"/>
  <c r="T1053" i="5"/>
  <c r="R1053" i="5"/>
  <c r="P1053" i="5"/>
  <c r="BK1053" i="5"/>
  <c r="J1053" i="5"/>
  <c r="BE1053" i="5"/>
  <c r="BI1045" i="5"/>
  <c r="BH1045" i="5"/>
  <c r="BG1045" i="5"/>
  <c r="BF1045" i="5"/>
  <c r="T1045" i="5"/>
  <c r="R1045" i="5"/>
  <c r="P1045" i="5"/>
  <c r="BK1045" i="5"/>
  <c r="J1045" i="5"/>
  <c r="BE1045" i="5"/>
  <c r="BI1037" i="5"/>
  <c r="BH1037" i="5"/>
  <c r="BG1037" i="5"/>
  <c r="BF1037" i="5"/>
  <c r="T1037" i="5"/>
  <c r="R1037" i="5"/>
  <c r="P1037" i="5"/>
  <c r="BK1037" i="5"/>
  <c r="J1037" i="5"/>
  <c r="BE1037" i="5"/>
  <c r="BI1030" i="5"/>
  <c r="BH1030" i="5"/>
  <c r="BG1030" i="5"/>
  <c r="BF1030" i="5"/>
  <c r="T1030" i="5"/>
  <c r="R1030" i="5"/>
  <c r="P1030" i="5"/>
  <c r="BK1030" i="5"/>
  <c r="J1030" i="5"/>
  <c r="BE1030" i="5"/>
  <c r="BI1016" i="5"/>
  <c r="BH1016" i="5"/>
  <c r="BG1016" i="5"/>
  <c r="BF1016" i="5"/>
  <c r="T1016" i="5"/>
  <c r="R1016" i="5"/>
  <c r="P1016" i="5"/>
  <c r="BK1016" i="5"/>
  <c r="J1016" i="5"/>
  <c r="BE1016" i="5"/>
  <c r="BI1014" i="5"/>
  <c r="BH1014" i="5"/>
  <c r="BG1014" i="5"/>
  <c r="BF1014" i="5"/>
  <c r="T1014" i="5"/>
  <c r="R1014" i="5"/>
  <c r="P1014" i="5"/>
  <c r="BK1014" i="5"/>
  <c r="J1014" i="5"/>
  <c r="BE1014" i="5"/>
  <c r="BI989" i="5"/>
  <c r="BH989" i="5"/>
  <c r="BG989" i="5"/>
  <c r="BF989" i="5"/>
  <c r="T989" i="5"/>
  <c r="R989" i="5"/>
  <c r="P989" i="5"/>
  <c r="BK989" i="5"/>
  <c r="J989" i="5"/>
  <c r="BE989" i="5"/>
  <c r="BI984" i="5"/>
  <c r="BH984" i="5"/>
  <c r="BG984" i="5"/>
  <c r="BF984" i="5"/>
  <c r="T984" i="5"/>
  <c r="R984" i="5"/>
  <c r="P984" i="5"/>
  <c r="BK984" i="5"/>
  <c r="J984" i="5"/>
  <c r="BE984" i="5"/>
  <c r="BI979" i="5"/>
  <c r="BH979" i="5"/>
  <c r="BG979" i="5"/>
  <c r="BF979" i="5"/>
  <c r="T979" i="5"/>
  <c r="R979" i="5"/>
  <c r="P979" i="5"/>
  <c r="BK979" i="5"/>
  <c r="J979" i="5"/>
  <c r="BE979" i="5"/>
  <c r="BI977" i="5"/>
  <c r="BH977" i="5"/>
  <c r="BG977" i="5"/>
  <c r="BF977" i="5"/>
  <c r="T977" i="5"/>
  <c r="R977" i="5"/>
  <c r="P977" i="5"/>
  <c r="BK977" i="5"/>
  <c r="J977" i="5"/>
  <c r="BE977" i="5"/>
  <c r="BI975" i="5"/>
  <c r="BH975" i="5"/>
  <c r="BG975" i="5"/>
  <c r="BF975" i="5"/>
  <c r="T975" i="5"/>
  <c r="R975" i="5"/>
  <c r="P975" i="5"/>
  <c r="BK975" i="5"/>
  <c r="J975" i="5"/>
  <c r="BE975" i="5"/>
  <c r="BI969" i="5"/>
  <c r="BH969" i="5"/>
  <c r="BG969" i="5"/>
  <c r="BF969" i="5"/>
  <c r="T969" i="5"/>
  <c r="T968" i="5"/>
  <c r="R969" i="5"/>
  <c r="R968" i="5"/>
  <c r="P969" i="5"/>
  <c r="P968" i="5"/>
  <c r="BK969" i="5"/>
  <c r="BK968" i="5"/>
  <c r="J968" i="5" s="1"/>
  <c r="J80" i="5" s="1"/>
  <c r="J969" i="5"/>
  <c r="BE969" i="5" s="1"/>
  <c r="BI940" i="5"/>
  <c r="BH940" i="5"/>
  <c r="BG940" i="5"/>
  <c r="BF940" i="5"/>
  <c r="T940" i="5"/>
  <c r="R940" i="5"/>
  <c r="P940" i="5"/>
  <c r="BK940" i="5"/>
  <c r="J940" i="5"/>
  <c r="BE940" i="5"/>
  <c r="BI921" i="5"/>
  <c r="BH921" i="5"/>
  <c r="BG921" i="5"/>
  <c r="BF921" i="5"/>
  <c r="T921" i="5"/>
  <c r="R921" i="5"/>
  <c r="P921" i="5"/>
  <c r="BK921" i="5"/>
  <c r="J921" i="5"/>
  <c r="BE921" i="5"/>
  <c r="BI910" i="5"/>
  <c r="BH910" i="5"/>
  <c r="BG910" i="5"/>
  <c r="BF910" i="5"/>
  <c r="T910" i="5"/>
  <c r="R910" i="5"/>
  <c r="P910" i="5"/>
  <c r="BK910" i="5"/>
  <c r="J910" i="5"/>
  <c r="BE910" i="5"/>
  <c r="BI900" i="5"/>
  <c r="BH900" i="5"/>
  <c r="BG900" i="5"/>
  <c r="BF900" i="5"/>
  <c r="T900" i="5"/>
  <c r="T899" i="5"/>
  <c r="T898" i="5" s="1"/>
  <c r="R900" i="5"/>
  <c r="R899" i="5" s="1"/>
  <c r="R898" i="5" s="1"/>
  <c r="P900" i="5"/>
  <c r="P899" i="5"/>
  <c r="P898" i="5" s="1"/>
  <c r="BK900" i="5"/>
  <c r="BK899" i="5" s="1"/>
  <c r="J900" i="5"/>
  <c r="BE900" i="5"/>
  <c r="BI896" i="5"/>
  <c r="BH896" i="5"/>
  <c r="BG896" i="5"/>
  <c r="BF896" i="5"/>
  <c r="T896" i="5"/>
  <c r="R896" i="5"/>
  <c r="P896" i="5"/>
  <c r="BK896" i="5"/>
  <c r="J896" i="5"/>
  <c r="BE896" i="5"/>
  <c r="BI891" i="5"/>
  <c r="BH891" i="5"/>
  <c r="BG891" i="5"/>
  <c r="BF891" i="5"/>
  <c r="T891" i="5"/>
  <c r="T890" i="5"/>
  <c r="R891" i="5"/>
  <c r="R890" i="5"/>
  <c r="P891" i="5"/>
  <c r="P890" i="5"/>
  <c r="BK891" i="5"/>
  <c r="BK890" i="5"/>
  <c r="J890" i="5" s="1"/>
  <c r="J77" i="5" s="1"/>
  <c r="J891" i="5"/>
  <c r="BE891" i="5" s="1"/>
  <c r="BI886" i="5"/>
  <c r="BH886" i="5"/>
  <c r="BG886" i="5"/>
  <c r="BF886" i="5"/>
  <c r="T886" i="5"/>
  <c r="R886" i="5"/>
  <c r="P886" i="5"/>
  <c r="BK886" i="5"/>
  <c r="J886" i="5"/>
  <c r="BE886" i="5"/>
  <c r="BI882" i="5"/>
  <c r="BH882" i="5"/>
  <c r="BG882" i="5"/>
  <c r="BF882" i="5"/>
  <c r="T882" i="5"/>
  <c r="R882" i="5"/>
  <c r="P882" i="5"/>
  <c r="BK882" i="5"/>
  <c r="J882" i="5"/>
  <c r="BE882" i="5"/>
  <c r="BI878" i="5"/>
  <c r="BH878" i="5"/>
  <c r="BG878" i="5"/>
  <c r="BF878" i="5"/>
  <c r="T878" i="5"/>
  <c r="T877" i="5"/>
  <c r="T876" i="5" s="1"/>
  <c r="R878" i="5"/>
  <c r="R877" i="5" s="1"/>
  <c r="R876" i="5" s="1"/>
  <c r="P878" i="5"/>
  <c r="P877" i="5"/>
  <c r="P876" i="5" s="1"/>
  <c r="BK878" i="5"/>
  <c r="BK877" i="5" s="1"/>
  <c r="J878" i="5"/>
  <c r="BE878" i="5"/>
  <c r="BI867" i="5"/>
  <c r="BH867" i="5"/>
  <c r="BG867" i="5"/>
  <c r="BF867" i="5"/>
  <c r="T867" i="5"/>
  <c r="R867" i="5"/>
  <c r="P867" i="5"/>
  <c r="BK867" i="5"/>
  <c r="J867" i="5"/>
  <c r="BE867" i="5"/>
  <c r="BI866" i="5"/>
  <c r="BH866" i="5"/>
  <c r="BG866" i="5"/>
  <c r="BF866" i="5"/>
  <c r="T866" i="5"/>
  <c r="R866" i="5"/>
  <c r="P866" i="5"/>
  <c r="BK866" i="5"/>
  <c r="J866" i="5"/>
  <c r="BE866" i="5"/>
  <c r="BI857" i="5"/>
  <c r="BH857" i="5"/>
  <c r="BG857" i="5"/>
  <c r="BF857" i="5"/>
  <c r="T857" i="5"/>
  <c r="R857" i="5"/>
  <c r="P857" i="5"/>
  <c r="BK857" i="5"/>
  <c r="J857" i="5"/>
  <c r="BE857" i="5"/>
  <c r="BI845" i="5"/>
  <c r="BH845" i="5"/>
  <c r="BG845" i="5"/>
  <c r="BF845" i="5"/>
  <c r="T845" i="5"/>
  <c r="R845" i="5"/>
  <c r="P845" i="5"/>
  <c r="BK845" i="5"/>
  <c r="J845" i="5"/>
  <c r="BE845" i="5"/>
  <c r="BI832" i="5"/>
  <c r="BH832" i="5"/>
  <c r="BG832" i="5"/>
  <c r="BF832" i="5"/>
  <c r="T832" i="5"/>
  <c r="R832" i="5"/>
  <c r="P832" i="5"/>
  <c r="BK832" i="5"/>
  <c r="J832" i="5"/>
  <c r="BE832" i="5"/>
  <c r="BI831" i="5"/>
  <c r="BH831" i="5"/>
  <c r="BG831" i="5"/>
  <c r="BF831" i="5"/>
  <c r="T831" i="5"/>
  <c r="R831" i="5"/>
  <c r="P831" i="5"/>
  <c r="BK831" i="5"/>
  <c r="J831" i="5"/>
  <c r="BE831" i="5"/>
  <c r="BI830" i="5"/>
  <c r="BH830" i="5"/>
  <c r="BG830" i="5"/>
  <c r="BF830" i="5"/>
  <c r="T830" i="5"/>
  <c r="R830" i="5"/>
  <c r="P830" i="5"/>
  <c r="BK830" i="5"/>
  <c r="J830" i="5"/>
  <c r="BE830" i="5"/>
  <c r="BI829" i="5"/>
  <c r="BH829" i="5"/>
  <c r="BG829" i="5"/>
  <c r="BF829" i="5"/>
  <c r="T829" i="5"/>
  <c r="R829" i="5"/>
  <c r="P829" i="5"/>
  <c r="BK829" i="5"/>
  <c r="J829" i="5"/>
  <c r="BE829" i="5"/>
  <c r="BI806" i="5"/>
  <c r="BH806" i="5"/>
  <c r="BG806" i="5"/>
  <c r="BF806" i="5"/>
  <c r="T806" i="5"/>
  <c r="R806" i="5"/>
  <c r="P806" i="5"/>
  <c r="BK806" i="5"/>
  <c r="J806" i="5"/>
  <c r="BE806" i="5"/>
  <c r="BI804" i="5"/>
  <c r="BH804" i="5"/>
  <c r="BG804" i="5"/>
  <c r="BF804" i="5"/>
  <c r="T804" i="5"/>
  <c r="R804" i="5"/>
  <c r="P804" i="5"/>
  <c r="BK804" i="5"/>
  <c r="J804" i="5"/>
  <c r="BE804" i="5"/>
  <c r="BI791" i="5"/>
  <c r="BH791" i="5"/>
  <c r="BG791" i="5"/>
  <c r="BF791" i="5"/>
  <c r="T791" i="5"/>
  <c r="R791" i="5"/>
  <c r="P791" i="5"/>
  <c r="BK791" i="5"/>
  <c r="J791" i="5"/>
  <c r="BE791" i="5"/>
  <c r="BI766" i="5"/>
  <c r="BH766" i="5"/>
  <c r="BG766" i="5"/>
  <c r="BF766" i="5"/>
  <c r="T766" i="5"/>
  <c r="R766" i="5"/>
  <c r="P766" i="5"/>
  <c r="BK766" i="5"/>
  <c r="J766" i="5"/>
  <c r="BE766" i="5"/>
  <c r="BI754" i="5"/>
  <c r="BH754" i="5"/>
  <c r="BG754" i="5"/>
  <c r="BF754" i="5"/>
  <c r="T754" i="5"/>
  <c r="R754" i="5"/>
  <c r="P754" i="5"/>
  <c r="BK754" i="5"/>
  <c r="J754" i="5"/>
  <c r="BE754" i="5"/>
  <c r="BI751" i="5"/>
  <c r="BH751" i="5"/>
  <c r="BG751" i="5"/>
  <c r="BF751" i="5"/>
  <c r="T751" i="5"/>
  <c r="R751" i="5"/>
  <c r="P751" i="5"/>
  <c r="BK751" i="5"/>
  <c r="J751" i="5"/>
  <c r="BE751" i="5"/>
  <c r="BI748" i="5"/>
  <c r="BH748" i="5"/>
  <c r="BG748" i="5"/>
  <c r="BF748" i="5"/>
  <c r="T748" i="5"/>
  <c r="R748" i="5"/>
  <c r="P748" i="5"/>
  <c r="BK748" i="5"/>
  <c r="J748" i="5"/>
  <c r="BE748" i="5"/>
  <c r="BI732" i="5"/>
  <c r="BH732" i="5"/>
  <c r="BG732" i="5"/>
  <c r="BF732" i="5"/>
  <c r="T732" i="5"/>
  <c r="R732" i="5"/>
  <c r="P732" i="5"/>
  <c r="BK732" i="5"/>
  <c r="J732" i="5"/>
  <c r="BE732" i="5"/>
  <c r="BI718" i="5"/>
  <c r="BH718" i="5"/>
  <c r="BG718" i="5"/>
  <c r="BF718" i="5"/>
  <c r="T718" i="5"/>
  <c r="R718" i="5"/>
  <c r="P718" i="5"/>
  <c r="BK718" i="5"/>
  <c r="J718" i="5"/>
  <c r="BE718" i="5"/>
  <c r="BI714" i="5"/>
  <c r="BH714" i="5"/>
  <c r="BG714" i="5"/>
  <c r="BF714" i="5"/>
  <c r="T714" i="5"/>
  <c r="R714" i="5"/>
  <c r="P714" i="5"/>
  <c r="BK714" i="5"/>
  <c r="J714" i="5"/>
  <c r="BE714" i="5"/>
  <c r="BI710" i="5"/>
  <c r="BH710" i="5"/>
  <c r="BG710" i="5"/>
  <c r="BF710" i="5"/>
  <c r="T710" i="5"/>
  <c r="R710" i="5"/>
  <c r="P710" i="5"/>
  <c r="BK710" i="5"/>
  <c r="J710" i="5"/>
  <c r="BE710" i="5"/>
  <c r="BI706" i="5"/>
  <c r="BH706" i="5"/>
  <c r="BG706" i="5"/>
  <c r="BF706" i="5"/>
  <c r="T706" i="5"/>
  <c r="T705" i="5"/>
  <c r="T704" i="5" s="1"/>
  <c r="R706" i="5"/>
  <c r="R705" i="5" s="1"/>
  <c r="R704" i="5" s="1"/>
  <c r="P706" i="5"/>
  <c r="P705" i="5"/>
  <c r="P704" i="5" s="1"/>
  <c r="BK706" i="5"/>
  <c r="BK705" i="5" s="1"/>
  <c r="J706" i="5"/>
  <c r="BE706" i="5"/>
  <c r="BI700" i="5"/>
  <c r="BH700" i="5"/>
  <c r="BG700" i="5"/>
  <c r="BF700" i="5"/>
  <c r="T700" i="5"/>
  <c r="T699" i="5"/>
  <c r="R700" i="5"/>
  <c r="R699" i="5"/>
  <c r="P700" i="5"/>
  <c r="P699" i="5"/>
  <c r="BK700" i="5"/>
  <c r="BK699" i="5"/>
  <c r="J699" i="5" s="1"/>
  <c r="J72" i="5" s="1"/>
  <c r="J700" i="5"/>
  <c r="BE700" i="5" s="1"/>
  <c r="BI698" i="5"/>
  <c r="BH698" i="5"/>
  <c r="BG698" i="5"/>
  <c r="BF698" i="5"/>
  <c r="T698" i="5"/>
  <c r="R698" i="5"/>
  <c r="P698" i="5"/>
  <c r="BK698" i="5"/>
  <c r="J698" i="5"/>
  <c r="BE698" i="5"/>
  <c r="BI690" i="5"/>
  <c r="BH690" i="5"/>
  <c r="BG690" i="5"/>
  <c r="BF690" i="5"/>
  <c r="T690" i="5"/>
  <c r="R690" i="5"/>
  <c r="P690" i="5"/>
  <c r="BK690" i="5"/>
  <c r="J690" i="5"/>
  <c r="BE690" i="5"/>
  <c r="BI685" i="5"/>
  <c r="BH685" i="5"/>
  <c r="BG685" i="5"/>
  <c r="BF685" i="5"/>
  <c r="T685" i="5"/>
  <c r="R685" i="5"/>
  <c r="P685" i="5"/>
  <c r="BK685" i="5"/>
  <c r="J685" i="5"/>
  <c r="BE685" i="5"/>
  <c r="BI677" i="5"/>
  <c r="BH677" i="5"/>
  <c r="BG677" i="5"/>
  <c r="BF677" i="5"/>
  <c r="T677" i="5"/>
  <c r="R677" i="5"/>
  <c r="P677" i="5"/>
  <c r="BK677" i="5"/>
  <c r="J677" i="5"/>
  <c r="BE677" i="5"/>
  <c r="BI669" i="5"/>
  <c r="BH669" i="5"/>
  <c r="BG669" i="5"/>
  <c r="BF669" i="5"/>
  <c r="T669" i="5"/>
  <c r="R669" i="5"/>
  <c r="P669" i="5"/>
  <c r="BK669" i="5"/>
  <c r="J669" i="5"/>
  <c r="BE669" i="5"/>
  <c r="BI653" i="5"/>
  <c r="BH653" i="5"/>
  <c r="BG653" i="5"/>
  <c r="BF653" i="5"/>
  <c r="T653" i="5"/>
  <c r="R653" i="5"/>
  <c r="P653" i="5"/>
  <c r="BK653" i="5"/>
  <c r="J653" i="5"/>
  <c r="BE653" i="5"/>
  <c r="BI640" i="5"/>
  <c r="BH640" i="5"/>
  <c r="BG640" i="5"/>
  <c r="BF640" i="5"/>
  <c r="T640" i="5"/>
  <c r="R640" i="5"/>
  <c r="P640" i="5"/>
  <c r="BK640" i="5"/>
  <c r="J640" i="5"/>
  <c r="BE640" i="5"/>
  <c r="BI635" i="5"/>
  <c r="BH635" i="5"/>
  <c r="BG635" i="5"/>
  <c r="BF635" i="5"/>
  <c r="T635" i="5"/>
  <c r="R635" i="5"/>
  <c r="P635" i="5"/>
  <c r="BK635" i="5"/>
  <c r="J635" i="5"/>
  <c r="BE635" i="5"/>
  <c r="BI627" i="5"/>
  <c r="BH627" i="5"/>
  <c r="BG627" i="5"/>
  <c r="BF627" i="5"/>
  <c r="T627" i="5"/>
  <c r="R627" i="5"/>
  <c r="P627" i="5"/>
  <c r="BK627" i="5"/>
  <c r="J627" i="5"/>
  <c r="BE627" i="5"/>
  <c r="BI618" i="5"/>
  <c r="BH618" i="5"/>
  <c r="BG618" i="5"/>
  <c r="BF618" i="5"/>
  <c r="T618" i="5"/>
  <c r="R618" i="5"/>
  <c r="P618" i="5"/>
  <c r="BK618" i="5"/>
  <c r="J618" i="5"/>
  <c r="BE618" i="5"/>
  <c r="BI617" i="5"/>
  <c r="BH617" i="5"/>
  <c r="BG617" i="5"/>
  <c r="BF617" i="5"/>
  <c r="T617" i="5"/>
  <c r="R617" i="5"/>
  <c r="P617" i="5"/>
  <c r="BK617" i="5"/>
  <c r="J617" i="5"/>
  <c r="BE617" i="5"/>
  <c r="BI616" i="5"/>
  <c r="BH616" i="5"/>
  <c r="BG616" i="5"/>
  <c r="BF616" i="5"/>
  <c r="T616" i="5"/>
  <c r="R616" i="5"/>
  <c r="P616" i="5"/>
  <c r="BK616" i="5"/>
  <c r="J616" i="5"/>
  <c r="BE616" i="5"/>
  <c r="BI615" i="5"/>
  <c r="BH615" i="5"/>
  <c r="BG615" i="5"/>
  <c r="BF615" i="5"/>
  <c r="T615" i="5"/>
  <c r="R615" i="5"/>
  <c r="P615" i="5"/>
  <c r="BK615" i="5"/>
  <c r="J615" i="5"/>
  <c r="BE615" i="5"/>
  <c r="BI614" i="5"/>
  <c r="BH614" i="5"/>
  <c r="BG614" i="5"/>
  <c r="BF614" i="5"/>
  <c r="T614" i="5"/>
  <c r="R614" i="5"/>
  <c r="P614" i="5"/>
  <c r="BK614" i="5"/>
  <c r="J614" i="5"/>
  <c r="BE614" i="5"/>
  <c r="BI613" i="5"/>
  <c r="BH613" i="5"/>
  <c r="BG613" i="5"/>
  <c r="BF613" i="5"/>
  <c r="T613" i="5"/>
  <c r="R613" i="5"/>
  <c r="P613" i="5"/>
  <c r="BK613" i="5"/>
  <c r="J613" i="5"/>
  <c r="BE613" i="5"/>
  <c r="BI612" i="5"/>
  <c r="BH612" i="5"/>
  <c r="BG612" i="5"/>
  <c r="BF612" i="5"/>
  <c r="T612" i="5"/>
  <c r="R612" i="5"/>
  <c r="P612" i="5"/>
  <c r="BK612" i="5"/>
  <c r="J612" i="5"/>
  <c r="BE612" i="5"/>
  <c r="BI611" i="5"/>
  <c r="BH611" i="5"/>
  <c r="BG611" i="5"/>
  <c r="BF611" i="5"/>
  <c r="T611" i="5"/>
  <c r="R611" i="5"/>
  <c r="P611" i="5"/>
  <c r="BK611" i="5"/>
  <c r="J611" i="5"/>
  <c r="BE611" i="5"/>
  <c r="BI610" i="5"/>
  <c r="BH610" i="5"/>
  <c r="BG610" i="5"/>
  <c r="BF610" i="5"/>
  <c r="T610" i="5"/>
  <c r="R610" i="5"/>
  <c r="P610" i="5"/>
  <c r="BK610" i="5"/>
  <c r="J610" i="5"/>
  <c r="BE610" i="5"/>
  <c r="BI609" i="5"/>
  <c r="BH609" i="5"/>
  <c r="BG609" i="5"/>
  <c r="BF609" i="5"/>
  <c r="T609" i="5"/>
  <c r="R609" i="5"/>
  <c r="P609" i="5"/>
  <c r="BK609" i="5"/>
  <c r="J609" i="5"/>
  <c r="BE609" i="5"/>
  <c r="BI608" i="5"/>
  <c r="BH608" i="5"/>
  <c r="BG608" i="5"/>
  <c r="BF608" i="5"/>
  <c r="T608" i="5"/>
  <c r="R608" i="5"/>
  <c r="P608" i="5"/>
  <c r="BK608" i="5"/>
  <c r="J608" i="5"/>
  <c r="BE608" i="5"/>
  <c r="BI607" i="5"/>
  <c r="BH607" i="5"/>
  <c r="BG607" i="5"/>
  <c r="BF607" i="5"/>
  <c r="T607" i="5"/>
  <c r="R607" i="5"/>
  <c r="P607" i="5"/>
  <c r="BK607" i="5"/>
  <c r="J607" i="5"/>
  <c r="BE607" i="5"/>
  <c r="BI606" i="5"/>
  <c r="BH606" i="5"/>
  <c r="BG606" i="5"/>
  <c r="BF606" i="5"/>
  <c r="T606" i="5"/>
  <c r="R606" i="5"/>
  <c r="P606" i="5"/>
  <c r="BK606" i="5"/>
  <c r="J606" i="5"/>
  <c r="BE606" i="5"/>
  <c r="BI605" i="5"/>
  <c r="BH605" i="5"/>
  <c r="BG605" i="5"/>
  <c r="BF605" i="5"/>
  <c r="T605" i="5"/>
  <c r="R605" i="5"/>
  <c r="P605" i="5"/>
  <c r="BK605" i="5"/>
  <c r="J605" i="5"/>
  <c r="BE605" i="5"/>
  <c r="BI604" i="5"/>
  <c r="BH604" i="5"/>
  <c r="BG604" i="5"/>
  <c r="BF604" i="5"/>
  <c r="T604" i="5"/>
  <c r="R604" i="5"/>
  <c r="P604" i="5"/>
  <c r="BK604" i="5"/>
  <c r="J604" i="5"/>
  <c r="BE604" i="5"/>
  <c r="BI603" i="5"/>
  <c r="BH603" i="5"/>
  <c r="BG603" i="5"/>
  <c r="BF603" i="5"/>
  <c r="T603" i="5"/>
  <c r="R603" i="5"/>
  <c r="P603" i="5"/>
  <c r="BK603" i="5"/>
  <c r="J603" i="5"/>
  <c r="BE603" i="5"/>
  <c r="BI576" i="5"/>
  <c r="BH576" i="5"/>
  <c r="BG576" i="5"/>
  <c r="BF576" i="5"/>
  <c r="T576" i="5"/>
  <c r="T575" i="5"/>
  <c r="R576" i="5"/>
  <c r="R575" i="5"/>
  <c r="P576" i="5"/>
  <c r="P575" i="5"/>
  <c r="BK576" i="5"/>
  <c r="BK575" i="5"/>
  <c r="J575" i="5" s="1"/>
  <c r="J71" i="5" s="1"/>
  <c r="J576" i="5"/>
  <c r="BE576" i="5" s="1"/>
  <c r="BI574" i="5"/>
  <c r="BH574" i="5"/>
  <c r="BG574" i="5"/>
  <c r="BF574" i="5"/>
  <c r="T574" i="5"/>
  <c r="R574" i="5"/>
  <c r="P574" i="5"/>
  <c r="BK574" i="5"/>
  <c r="J574" i="5"/>
  <c r="BE574" i="5"/>
  <c r="BI565" i="5"/>
  <c r="BH565" i="5"/>
  <c r="BG565" i="5"/>
  <c r="BF565" i="5"/>
  <c r="T565" i="5"/>
  <c r="R565" i="5"/>
  <c r="P565" i="5"/>
  <c r="BK565" i="5"/>
  <c r="J565" i="5"/>
  <c r="BE565" i="5"/>
  <c r="BI551" i="5"/>
  <c r="BH551" i="5"/>
  <c r="BG551" i="5"/>
  <c r="BF551" i="5"/>
  <c r="T551" i="5"/>
  <c r="R551" i="5"/>
  <c r="P551" i="5"/>
  <c r="BK551" i="5"/>
  <c r="J551" i="5"/>
  <c r="BE551" i="5"/>
  <c r="BI548" i="5"/>
  <c r="BH548" i="5"/>
  <c r="BG548" i="5"/>
  <c r="BF548" i="5"/>
  <c r="T548" i="5"/>
  <c r="R548" i="5"/>
  <c r="P548" i="5"/>
  <c r="BK548" i="5"/>
  <c r="J548" i="5"/>
  <c r="BE548" i="5"/>
  <c r="BI531" i="5"/>
  <c r="BH531" i="5"/>
  <c r="BG531" i="5"/>
  <c r="BF531" i="5"/>
  <c r="T531" i="5"/>
  <c r="R531" i="5"/>
  <c r="P531" i="5"/>
  <c r="BK531" i="5"/>
  <c r="J531" i="5"/>
  <c r="BE531" i="5"/>
  <c r="BI527" i="5"/>
  <c r="BH527" i="5"/>
  <c r="BG527" i="5"/>
  <c r="BF527" i="5"/>
  <c r="T527" i="5"/>
  <c r="R527" i="5"/>
  <c r="P527" i="5"/>
  <c r="BK527" i="5"/>
  <c r="J527" i="5"/>
  <c r="BE527" i="5"/>
  <c r="BI526" i="5"/>
  <c r="BH526" i="5"/>
  <c r="BG526" i="5"/>
  <c r="BF526" i="5"/>
  <c r="T526" i="5"/>
  <c r="R526" i="5"/>
  <c r="P526" i="5"/>
  <c r="BK526" i="5"/>
  <c r="J526" i="5"/>
  <c r="BE526" i="5"/>
  <c r="BI521" i="5"/>
  <c r="BH521" i="5"/>
  <c r="BG521" i="5"/>
  <c r="BF521" i="5"/>
  <c r="T521" i="5"/>
  <c r="R521" i="5"/>
  <c r="P521" i="5"/>
  <c r="BK521" i="5"/>
  <c r="J521" i="5"/>
  <c r="BE521" i="5"/>
  <c r="BI515" i="5"/>
  <c r="BH515" i="5"/>
  <c r="BG515" i="5"/>
  <c r="BF515" i="5"/>
  <c r="T515" i="5"/>
  <c r="T514" i="5"/>
  <c r="R515" i="5"/>
  <c r="R514" i="5"/>
  <c r="P515" i="5"/>
  <c r="P514" i="5"/>
  <c r="BK515" i="5"/>
  <c r="BK514" i="5"/>
  <c r="J514" i="5" s="1"/>
  <c r="J70" i="5" s="1"/>
  <c r="J515" i="5"/>
  <c r="BE515" i="5" s="1"/>
  <c r="BI509" i="5"/>
  <c r="BH509" i="5"/>
  <c r="BG509" i="5"/>
  <c r="BF509" i="5"/>
  <c r="T509" i="5"/>
  <c r="R509" i="5"/>
  <c r="P509" i="5"/>
  <c r="BK509" i="5"/>
  <c r="J509" i="5"/>
  <c r="BE509" i="5"/>
  <c r="BI504" i="5"/>
  <c r="BH504" i="5"/>
  <c r="BG504" i="5"/>
  <c r="BF504" i="5"/>
  <c r="T504" i="5"/>
  <c r="R504" i="5"/>
  <c r="P504" i="5"/>
  <c r="BK504" i="5"/>
  <c r="J504" i="5"/>
  <c r="BE504" i="5"/>
  <c r="BI496" i="5"/>
  <c r="BH496" i="5"/>
  <c r="BG496" i="5"/>
  <c r="BF496" i="5"/>
  <c r="T496" i="5"/>
  <c r="R496" i="5"/>
  <c r="P496" i="5"/>
  <c r="BK496" i="5"/>
  <c r="J496" i="5"/>
  <c r="BE496" i="5"/>
  <c r="BI493" i="5"/>
  <c r="BH493" i="5"/>
  <c r="BG493" i="5"/>
  <c r="BF493" i="5"/>
  <c r="T493" i="5"/>
  <c r="R493" i="5"/>
  <c r="P493" i="5"/>
  <c r="BK493" i="5"/>
  <c r="J493" i="5"/>
  <c r="BE493" i="5"/>
  <c r="BI488" i="5"/>
  <c r="BH488" i="5"/>
  <c r="BG488" i="5"/>
  <c r="BF488" i="5"/>
  <c r="T488" i="5"/>
  <c r="R488" i="5"/>
  <c r="P488" i="5"/>
  <c r="BK488" i="5"/>
  <c r="J488" i="5"/>
  <c r="BE488" i="5"/>
  <c r="BI483" i="5"/>
  <c r="BH483" i="5"/>
  <c r="BG483" i="5"/>
  <c r="BF483" i="5"/>
  <c r="T483" i="5"/>
  <c r="R483" i="5"/>
  <c r="P483" i="5"/>
  <c r="BK483" i="5"/>
  <c r="J483" i="5"/>
  <c r="BE483" i="5"/>
  <c r="BI478" i="5"/>
  <c r="BH478" i="5"/>
  <c r="BG478" i="5"/>
  <c r="BF478" i="5"/>
  <c r="T478" i="5"/>
  <c r="R478" i="5"/>
  <c r="P478" i="5"/>
  <c r="BK478" i="5"/>
  <c r="J478" i="5"/>
  <c r="BE478" i="5"/>
  <c r="BI472" i="5"/>
  <c r="BH472" i="5"/>
  <c r="BG472" i="5"/>
  <c r="BF472" i="5"/>
  <c r="T472" i="5"/>
  <c r="R472" i="5"/>
  <c r="P472" i="5"/>
  <c r="BK472" i="5"/>
  <c r="J472" i="5"/>
  <c r="BE472" i="5"/>
  <c r="BI469" i="5"/>
  <c r="BH469" i="5"/>
  <c r="BG469" i="5"/>
  <c r="BF469" i="5"/>
  <c r="T469" i="5"/>
  <c r="R469" i="5"/>
  <c r="P469" i="5"/>
  <c r="BK469" i="5"/>
  <c r="J469" i="5"/>
  <c r="BE469" i="5"/>
  <c r="BI466" i="5"/>
  <c r="BH466" i="5"/>
  <c r="BG466" i="5"/>
  <c r="BF466" i="5"/>
  <c r="T466" i="5"/>
  <c r="R466" i="5"/>
  <c r="P466" i="5"/>
  <c r="BK466" i="5"/>
  <c r="J466" i="5"/>
  <c r="BE466" i="5"/>
  <c r="BI463" i="5"/>
  <c r="BH463" i="5"/>
  <c r="BG463" i="5"/>
  <c r="BF463" i="5"/>
  <c r="T463" i="5"/>
  <c r="R463" i="5"/>
  <c r="P463" i="5"/>
  <c r="BK463" i="5"/>
  <c r="J463" i="5"/>
  <c r="BE463" i="5"/>
  <c r="BI459" i="5"/>
  <c r="BH459" i="5"/>
  <c r="BG459" i="5"/>
  <c r="BF459" i="5"/>
  <c r="T459" i="5"/>
  <c r="R459" i="5"/>
  <c r="P459" i="5"/>
  <c r="BK459" i="5"/>
  <c r="J459" i="5"/>
  <c r="BE459" i="5"/>
  <c r="BI455" i="5"/>
  <c r="BH455" i="5"/>
  <c r="BG455" i="5"/>
  <c r="BF455" i="5"/>
  <c r="T455" i="5"/>
  <c r="R455" i="5"/>
  <c r="P455" i="5"/>
  <c r="BK455" i="5"/>
  <c r="J455" i="5"/>
  <c r="BE455" i="5"/>
  <c r="BI451" i="5"/>
  <c r="BH451" i="5"/>
  <c r="BG451" i="5"/>
  <c r="BF451" i="5"/>
  <c r="T451" i="5"/>
  <c r="R451" i="5"/>
  <c r="P451" i="5"/>
  <c r="BK451" i="5"/>
  <c r="J451" i="5"/>
  <c r="BE451" i="5"/>
  <c r="BI445" i="5"/>
  <c r="BH445" i="5"/>
  <c r="BG445" i="5"/>
  <c r="BF445" i="5"/>
  <c r="T445" i="5"/>
  <c r="R445" i="5"/>
  <c r="P445" i="5"/>
  <c r="BK445" i="5"/>
  <c r="J445" i="5"/>
  <c r="BE445" i="5"/>
  <c r="BI441" i="5"/>
  <c r="BH441" i="5"/>
  <c r="BG441" i="5"/>
  <c r="BF441" i="5"/>
  <c r="T441" i="5"/>
  <c r="R441" i="5"/>
  <c r="P441" i="5"/>
  <c r="BK441" i="5"/>
  <c r="J441" i="5"/>
  <c r="BE441" i="5"/>
  <c r="BI437" i="5"/>
  <c r="BH437" i="5"/>
  <c r="BG437" i="5"/>
  <c r="BF437" i="5"/>
  <c r="T437" i="5"/>
  <c r="R437" i="5"/>
  <c r="P437" i="5"/>
  <c r="BK437" i="5"/>
  <c r="J437" i="5"/>
  <c r="BE437" i="5"/>
  <c r="BI433" i="5"/>
  <c r="BH433" i="5"/>
  <c r="BG433" i="5"/>
  <c r="BF433" i="5"/>
  <c r="T433" i="5"/>
  <c r="R433" i="5"/>
  <c r="P433" i="5"/>
  <c r="BK433" i="5"/>
  <c r="J433" i="5"/>
  <c r="BE433" i="5"/>
  <c r="BI429" i="5"/>
  <c r="BH429" i="5"/>
  <c r="BG429" i="5"/>
  <c r="BF429" i="5"/>
  <c r="T429" i="5"/>
  <c r="R429" i="5"/>
  <c r="P429" i="5"/>
  <c r="BK429" i="5"/>
  <c r="J429" i="5"/>
  <c r="BE429" i="5"/>
  <c r="BI427" i="5"/>
  <c r="BH427" i="5"/>
  <c r="BG427" i="5"/>
  <c r="BF427" i="5"/>
  <c r="T427" i="5"/>
  <c r="R427" i="5"/>
  <c r="P427" i="5"/>
  <c r="BK427" i="5"/>
  <c r="J427" i="5"/>
  <c r="BE427" i="5"/>
  <c r="BI420" i="5"/>
  <c r="BH420" i="5"/>
  <c r="BG420" i="5"/>
  <c r="BF420" i="5"/>
  <c r="T420" i="5"/>
  <c r="R420" i="5"/>
  <c r="P420" i="5"/>
  <c r="BK420" i="5"/>
  <c r="J420" i="5"/>
  <c r="BE420" i="5"/>
  <c r="BI412" i="5"/>
  <c r="BH412" i="5"/>
  <c r="BG412" i="5"/>
  <c r="BF412" i="5"/>
  <c r="T412" i="5"/>
  <c r="R412" i="5"/>
  <c r="P412" i="5"/>
  <c r="BK412" i="5"/>
  <c r="J412" i="5"/>
  <c r="BE412" i="5"/>
  <c r="BI408" i="5"/>
  <c r="BH408" i="5"/>
  <c r="BG408" i="5"/>
  <c r="BF408" i="5"/>
  <c r="T408" i="5"/>
  <c r="R408" i="5"/>
  <c r="P408" i="5"/>
  <c r="BK408" i="5"/>
  <c r="J408" i="5"/>
  <c r="BE408" i="5"/>
  <c r="BI404" i="5"/>
  <c r="BH404" i="5"/>
  <c r="BG404" i="5"/>
  <c r="BF404" i="5"/>
  <c r="T404" i="5"/>
  <c r="R404" i="5"/>
  <c r="P404" i="5"/>
  <c r="BK404" i="5"/>
  <c r="J404" i="5"/>
  <c r="BE404" i="5"/>
  <c r="BI400" i="5"/>
  <c r="BH400" i="5"/>
  <c r="BG400" i="5"/>
  <c r="BF400" i="5"/>
  <c r="T400" i="5"/>
  <c r="R400" i="5"/>
  <c r="P400" i="5"/>
  <c r="BK400" i="5"/>
  <c r="J400" i="5"/>
  <c r="BE400" i="5"/>
  <c r="BI388" i="5"/>
  <c r="BH388" i="5"/>
  <c r="BG388" i="5"/>
  <c r="BF388" i="5"/>
  <c r="T388" i="5"/>
  <c r="R388" i="5"/>
  <c r="P388" i="5"/>
  <c r="BK388" i="5"/>
  <c r="J388" i="5"/>
  <c r="BE388" i="5"/>
  <c r="BI384" i="5"/>
  <c r="BH384" i="5"/>
  <c r="BG384" i="5"/>
  <c r="BF384" i="5"/>
  <c r="T384" i="5"/>
  <c r="R384" i="5"/>
  <c r="P384" i="5"/>
  <c r="BK384" i="5"/>
  <c r="J384" i="5"/>
  <c r="BE384" i="5"/>
  <c r="BI367" i="5"/>
  <c r="BH367" i="5"/>
  <c r="BG367" i="5"/>
  <c r="BF367" i="5"/>
  <c r="T367" i="5"/>
  <c r="R367" i="5"/>
  <c r="P367" i="5"/>
  <c r="BK367" i="5"/>
  <c r="J367" i="5"/>
  <c r="BE367" i="5"/>
  <c r="BI364" i="5"/>
  <c r="BH364" i="5"/>
  <c r="BG364" i="5"/>
  <c r="BF364" i="5"/>
  <c r="T364" i="5"/>
  <c r="R364" i="5"/>
  <c r="P364" i="5"/>
  <c r="BK364" i="5"/>
  <c r="J364" i="5"/>
  <c r="BE364" i="5"/>
  <c r="BI359" i="5"/>
  <c r="BH359" i="5"/>
  <c r="BG359" i="5"/>
  <c r="BF359" i="5"/>
  <c r="T359" i="5"/>
  <c r="R359" i="5"/>
  <c r="P359" i="5"/>
  <c r="BK359" i="5"/>
  <c r="J359" i="5"/>
  <c r="BE359" i="5"/>
  <c r="BI356" i="5"/>
  <c r="BH356" i="5"/>
  <c r="BG356" i="5"/>
  <c r="BF356" i="5"/>
  <c r="T356" i="5"/>
  <c r="T355" i="5"/>
  <c r="T354" i="5" s="1"/>
  <c r="R356" i="5"/>
  <c r="P356" i="5"/>
  <c r="P355" i="5"/>
  <c r="P354" i="5" s="1"/>
  <c r="BK356" i="5"/>
  <c r="J356" i="5"/>
  <c r="BE356" i="5"/>
  <c r="BI350" i="5"/>
  <c r="BH350" i="5"/>
  <c r="BG350" i="5"/>
  <c r="BF350" i="5"/>
  <c r="T350" i="5"/>
  <c r="R350" i="5"/>
  <c r="P350" i="5"/>
  <c r="BK350" i="5"/>
  <c r="J350" i="5"/>
  <c r="BE350" i="5"/>
  <c r="BI346" i="5"/>
  <c r="BH346" i="5"/>
  <c r="BG346" i="5"/>
  <c r="BF346" i="5"/>
  <c r="T346" i="5"/>
  <c r="R346" i="5"/>
  <c r="P346" i="5"/>
  <c r="BK346" i="5"/>
  <c r="J346" i="5"/>
  <c r="BE346" i="5"/>
  <c r="BI342" i="5"/>
  <c r="BH342" i="5"/>
  <c r="BG342" i="5"/>
  <c r="BF342" i="5"/>
  <c r="T342" i="5"/>
  <c r="R342" i="5"/>
  <c r="P342" i="5"/>
  <c r="BK342" i="5"/>
  <c r="J342" i="5"/>
  <c r="BE342" i="5"/>
  <c r="BI341" i="5"/>
  <c r="BH341" i="5"/>
  <c r="BG341" i="5"/>
  <c r="BF341" i="5"/>
  <c r="T341" i="5"/>
  <c r="R341" i="5"/>
  <c r="P341" i="5"/>
  <c r="BK341" i="5"/>
  <c r="J341" i="5"/>
  <c r="BE341" i="5"/>
  <c r="BI330" i="5"/>
  <c r="BH330" i="5"/>
  <c r="BG330" i="5"/>
  <c r="BF330" i="5"/>
  <c r="T330" i="5"/>
  <c r="R330" i="5"/>
  <c r="P330" i="5"/>
  <c r="BK330" i="5"/>
  <c r="J330" i="5"/>
  <c r="BE330" i="5"/>
  <c r="BI316" i="5"/>
  <c r="BH316" i="5"/>
  <c r="BG316" i="5"/>
  <c r="BF316" i="5"/>
  <c r="T316" i="5"/>
  <c r="R316" i="5"/>
  <c r="P316" i="5"/>
  <c r="BK316" i="5"/>
  <c r="J316" i="5"/>
  <c r="BE316" i="5"/>
  <c r="BI311" i="5"/>
  <c r="BH311" i="5"/>
  <c r="BG311" i="5"/>
  <c r="BF311" i="5"/>
  <c r="T311" i="5"/>
  <c r="R311" i="5"/>
  <c r="P311" i="5"/>
  <c r="BK311" i="5"/>
  <c r="J311" i="5"/>
  <c r="BE311" i="5"/>
  <c r="BI310" i="5"/>
  <c r="BH310" i="5"/>
  <c r="BG310" i="5"/>
  <c r="BF310" i="5"/>
  <c r="T310" i="5"/>
  <c r="R310" i="5"/>
  <c r="P310" i="5"/>
  <c r="BK310" i="5"/>
  <c r="J310" i="5"/>
  <c r="BE310" i="5"/>
  <c r="BI282" i="5"/>
  <c r="BH282" i="5"/>
  <c r="BG282" i="5"/>
  <c r="BF282" i="5"/>
  <c r="T282" i="5"/>
  <c r="R282" i="5"/>
  <c r="P282" i="5"/>
  <c r="BK282" i="5"/>
  <c r="J282" i="5"/>
  <c r="BE282" i="5"/>
  <c r="BI242" i="5"/>
  <c r="BH242" i="5"/>
  <c r="BG242" i="5"/>
  <c r="BF242" i="5"/>
  <c r="T242" i="5"/>
  <c r="R242" i="5"/>
  <c r="P242" i="5"/>
  <c r="BK242" i="5"/>
  <c r="J242" i="5"/>
  <c r="BE242" i="5"/>
  <c r="BI233" i="5"/>
  <c r="BH233" i="5"/>
  <c r="BG233" i="5"/>
  <c r="BF233" i="5"/>
  <c r="T233" i="5"/>
  <c r="R233" i="5"/>
  <c r="P233" i="5"/>
  <c r="BK233" i="5"/>
  <c r="J233" i="5"/>
  <c r="BE233" i="5"/>
  <c r="BI224" i="5"/>
  <c r="BH224" i="5"/>
  <c r="BG224" i="5"/>
  <c r="BF224" i="5"/>
  <c r="T224" i="5"/>
  <c r="R224" i="5"/>
  <c r="P224" i="5"/>
  <c r="BK224" i="5"/>
  <c r="J224" i="5"/>
  <c r="BE224" i="5"/>
  <c r="BI207" i="5"/>
  <c r="BH207" i="5"/>
  <c r="BG207" i="5"/>
  <c r="BF207" i="5"/>
  <c r="T207" i="5"/>
  <c r="R207" i="5"/>
  <c r="P207" i="5"/>
  <c r="BK207" i="5"/>
  <c r="J207" i="5"/>
  <c r="BE207" i="5"/>
  <c r="BI192" i="5"/>
  <c r="BH192" i="5"/>
  <c r="BG192" i="5"/>
  <c r="BF192" i="5"/>
  <c r="T192" i="5"/>
  <c r="T191" i="5"/>
  <c r="T190" i="5" s="1"/>
  <c r="R192" i="5"/>
  <c r="P192" i="5"/>
  <c r="P191" i="5"/>
  <c r="P190" i="5" s="1"/>
  <c r="BK192" i="5"/>
  <c r="J192" i="5"/>
  <c r="BE192" i="5"/>
  <c r="BI183" i="5"/>
  <c r="BH183" i="5"/>
  <c r="BG183" i="5"/>
  <c r="BF183" i="5"/>
  <c r="T183" i="5"/>
  <c r="R183" i="5"/>
  <c r="P183" i="5"/>
  <c r="BK183" i="5"/>
  <c r="J183" i="5"/>
  <c r="BE183" i="5"/>
  <c r="BI175" i="5"/>
  <c r="BH175" i="5"/>
  <c r="BG175" i="5"/>
  <c r="BF175" i="5"/>
  <c r="T175" i="5"/>
  <c r="T174" i="5"/>
  <c r="R175" i="5"/>
  <c r="R174" i="5"/>
  <c r="P175" i="5"/>
  <c r="P174" i="5"/>
  <c r="BK175" i="5"/>
  <c r="BK174" i="5"/>
  <c r="J174" i="5" s="1"/>
  <c r="J175" i="5"/>
  <c r="BE175" i="5" s="1"/>
  <c r="J65" i="5"/>
  <c r="BI171" i="5"/>
  <c r="BH171" i="5"/>
  <c r="BG171" i="5"/>
  <c r="BF171" i="5"/>
  <c r="T171" i="5"/>
  <c r="R171" i="5"/>
  <c r="P171" i="5"/>
  <c r="BK171" i="5"/>
  <c r="J171" i="5"/>
  <c r="BE171" i="5"/>
  <c r="BI165" i="5"/>
  <c r="BH165" i="5"/>
  <c r="BG165" i="5"/>
  <c r="BF165" i="5"/>
  <c r="T165" i="5"/>
  <c r="R165" i="5"/>
  <c r="P165" i="5"/>
  <c r="BK165" i="5"/>
  <c r="J165" i="5"/>
  <c r="BE165" i="5"/>
  <c r="BI159" i="5"/>
  <c r="BH159" i="5"/>
  <c r="BG159" i="5"/>
  <c r="BF159" i="5"/>
  <c r="T159" i="5"/>
  <c r="R159" i="5"/>
  <c r="P159" i="5"/>
  <c r="BK159" i="5"/>
  <c r="J159" i="5"/>
  <c r="BE159" i="5"/>
  <c r="BI154" i="5"/>
  <c r="BH154" i="5"/>
  <c r="BG154" i="5"/>
  <c r="BF154" i="5"/>
  <c r="T154" i="5"/>
  <c r="T153" i="5"/>
  <c r="R154" i="5"/>
  <c r="R153" i="5"/>
  <c r="P154" i="5"/>
  <c r="P153" i="5"/>
  <c r="BK154" i="5"/>
  <c r="BK153" i="5"/>
  <c r="J153" i="5" s="1"/>
  <c r="J154" i="5"/>
  <c r="BE154" i="5" s="1"/>
  <c r="J64" i="5"/>
  <c r="BI150" i="5"/>
  <c r="BH150" i="5"/>
  <c r="BG150" i="5"/>
  <c r="BF150" i="5"/>
  <c r="T150" i="5"/>
  <c r="R150" i="5"/>
  <c r="P150" i="5"/>
  <c r="BK150" i="5"/>
  <c r="J150" i="5"/>
  <c r="BE150" i="5"/>
  <c r="BI143" i="5"/>
  <c r="BH143" i="5"/>
  <c r="BG143" i="5"/>
  <c r="BF143" i="5"/>
  <c r="T143" i="5"/>
  <c r="R143" i="5"/>
  <c r="P143" i="5"/>
  <c r="BK143" i="5"/>
  <c r="J143" i="5"/>
  <c r="BE143" i="5"/>
  <c r="BI140" i="5"/>
  <c r="BH140" i="5"/>
  <c r="BG140" i="5"/>
  <c r="BF140" i="5"/>
  <c r="T140" i="5"/>
  <c r="R140" i="5"/>
  <c r="P140" i="5"/>
  <c r="BK140" i="5"/>
  <c r="BK131" i="5" s="1"/>
  <c r="J140" i="5"/>
  <c r="BE140" i="5"/>
  <c r="BI132" i="5"/>
  <c r="F36" i="5"/>
  <c r="BD56" i="1" s="1"/>
  <c r="BH132" i="5"/>
  <c r="BG132" i="5"/>
  <c r="F34" i="5"/>
  <c r="BB56" i="1" s="1"/>
  <c r="BF132" i="5"/>
  <c r="T132" i="5"/>
  <c r="T131" i="5"/>
  <c r="R132" i="5"/>
  <c r="P132" i="5"/>
  <c r="P131" i="5"/>
  <c r="BK132" i="5"/>
  <c r="J132" i="5"/>
  <c r="BE132" i="5"/>
  <c r="J124" i="5"/>
  <c r="F124" i="5"/>
  <c r="F122" i="5"/>
  <c r="E120" i="5"/>
  <c r="J55" i="5"/>
  <c r="F55" i="5"/>
  <c r="F53" i="5"/>
  <c r="E51" i="5"/>
  <c r="J20" i="5"/>
  <c r="E20" i="5"/>
  <c r="F125" i="5" s="1"/>
  <c r="J19" i="5"/>
  <c r="J14" i="5"/>
  <c r="J122" i="5" s="1"/>
  <c r="J53" i="5"/>
  <c r="E7" i="5"/>
  <c r="E116" i="5"/>
  <c r="E47" i="5"/>
  <c r="AY54" i="1"/>
  <c r="AX54" i="1"/>
  <c r="BI422" i="4"/>
  <c r="BH422" i="4"/>
  <c r="BG422" i="4"/>
  <c r="BF422" i="4"/>
  <c r="T422" i="4"/>
  <c r="T421" i="4" s="1"/>
  <c r="R422" i="4"/>
  <c r="R421" i="4" s="1"/>
  <c r="P422" i="4"/>
  <c r="P421" i="4" s="1"/>
  <c r="BK422" i="4"/>
  <c r="BK421" i="4" s="1"/>
  <c r="J421" i="4"/>
  <c r="J67" i="4" s="1"/>
  <c r="J422" i="4"/>
  <c r="BE422" i="4"/>
  <c r="BI420" i="4"/>
  <c r="BH420" i="4"/>
  <c r="BG420" i="4"/>
  <c r="BF420" i="4"/>
  <c r="T420" i="4"/>
  <c r="R420" i="4"/>
  <c r="P420" i="4"/>
  <c r="BK420" i="4"/>
  <c r="J420" i="4"/>
  <c r="BE420" i="4" s="1"/>
  <c r="BI412" i="4"/>
  <c r="BH412" i="4"/>
  <c r="BG412" i="4"/>
  <c r="BF412" i="4"/>
  <c r="T412" i="4"/>
  <c r="R412" i="4"/>
  <c r="P412" i="4"/>
  <c r="BK412" i="4"/>
  <c r="J412" i="4"/>
  <c r="BE412" i="4" s="1"/>
  <c r="BI404" i="4"/>
  <c r="BH404" i="4"/>
  <c r="BG404" i="4"/>
  <c r="BF404" i="4"/>
  <c r="T404" i="4"/>
  <c r="R404" i="4"/>
  <c r="R403" i="4" s="1"/>
  <c r="P404" i="4"/>
  <c r="BK404" i="4"/>
  <c r="BK403" i="4" s="1"/>
  <c r="J403" i="4" s="1"/>
  <c r="J66" i="4" s="1"/>
  <c r="J404" i="4"/>
  <c r="BE404" i="4"/>
  <c r="BI400" i="4"/>
  <c r="BH400" i="4"/>
  <c r="BG400" i="4"/>
  <c r="BF400" i="4"/>
  <c r="T400" i="4"/>
  <c r="T399" i="4" s="1"/>
  <c r="R400" i="4"/>
  <c r="R399" i="4" s="1"/>
  <c r="P400" i="4"/>
  <c r="P399" i="4" s="1"/>
  <c r="BK400" i="4"/>
  <c r="BK399" i="4" s="1"/>
  <c r="J399" i="4"/>
  <c r="J65" i="4" s="1"/>
  <c r="J400" i="4"/>
  <c r="BE400" i="4"/>
  <c r="BI394" i="4"/>
  <c r="BH394" i="4"/>
  <c r="BG394" i="4"/>
  <c r="BF394" i="4"/>
  <c r="T394" i="4"/>
  <c r="T393" i="4" s="1"/>
  <c r="R394" i="4"/>
  <c r="R393" i="4"/>
  <c r="R392" i="4" s="1"/>
  <c r="P394" i="4"/>
  <c r="P393" i="4" s="1"/>
  <c r="BK394" i="4"/>
  <c r="BK393" i="4"/>
  <c r="J393" i="4" s="1"/>
  <c r="J64" i="4" s="1"/>
  <c r="J394" i="4"/>
  <c r="BE394" i="4" s="1"/>
  <c r="BI390" i="4"/>
  <c r="BH390" i="4"/>
  <c r="BG390" i="4"/>
  <c r="BF390" i="4"/>
  <c r="T390" i="4"/>
  <c r="R390" i="4"/>
  <c r="P390" i="4"/>
  <c r="BK390" i="4"/>
  <c r="J390" i="4"/>
  <c r="BE390" i="4" s="1"/>
  <c r="BI388" i="4"/>
  <c r="BH388" i="4"/>
  <c r="BG388" i="4"/>
  <c r="BF388" i="4"/>
  <c r="T388" i="4"/>
  <c r="R388" i="4"/>
  <c r="P388" i="4"/>
  <c r="BK388" i="4"/>
  <c r="J388" i="4"/>
  <c r="BE388" i="4" s="1"/>
  <c r="BI386" i="4"/>
  <c r="BH386" i="4"/>
  <c r="BG386" i="4"/>
  <c r="BF386" i="4"/>
  <c r="T386" i="4"/>
  <c r="R386" i="4"/>
  <c r="P386" i="4"/>
  <c r="BK386" i="4"/>
  <c r="J386" i="4"/>
  <c r="BE386" i="4" s="1"/>
  <c r="BI384" i="4"/>
  <c r="BH384" i="4"/>
  <c r="BG384" i="4"/>
  <c r="BF384" i="4"/>
  <c r="T384" i="4"/>
  <c r="R384" i="4"/>
  <c r="P384" i="4"/>
  <c r="BK384" i="4"/>
  <c r="J384" i="4"/>
  <c r="BE384" i="4" s="1"/>
  <c r="BI381" i="4"/>
  <c r="BH381" i="4"/>
  <c r="BG381" i="4"/>
  <c r="BF381" i="4"/>
  <c r="T381" i="4"/>
  <c r="R381" i="4"/>
  <c r="P381" i="4"/>
  <c r="BK381" i="4"/>
  <c r="J381" i="4"/>
  <c r="BE381" i="4" s="1"/>
  <c r="BI379" i="4"/>
  <c r="BH379" i="4"/>
  <c r="BG379" i="4"/>
  <c r="BF379" i="4"/>
  <c r="T379" i="4"/>
  <c r="R379" i="4"/>
  <c r="P379" i="4"/>
  <c r="BK379" i="4"/>
  <c r="J379" i="4"/>
  <c r="BE379" i="4" s="1"/>
  <c r="BI377" i="4"/>
  <c r="BH377" i="4"/>
  <c r="BG377" i="4"/>
  <c r="BF377" i="4"/>
  <c r="T377" i="4"/>
  <c r="R377" i="4"/>
  <c r="P377" i="4"/>
  <c r="BK377" i="4"/>
  <c r="J377" i="4"/>
  <c r="BE377" i="4" s="1"/>
  <c r="BI375" i="4"/>
  <c r="BH375" i="4"/>
  <c r="BG375" i="4"/>
  <c r="BF375" i="4"/>
  <c r="T375" i="4"/>
  <c r="R375" i="4"/>
  <c r="R374" i="4" s="1"/>
  <c r="P375" i="4"/>
  <c r="BK375" i="4"/>
  <c r="BK374" i="4" s="1"/>
  <c r="J374" i="4" s="1"/>
  <c r="J62" i="4" s="1"/>
  <c r="J375" i="4"/>
  <c r="BE375" i="4"/>
  <c r="BI360" i="4"/>
  <c r="BH360" i="4"/>
  <c r="BG360" i="4"/>
  <c r="BF360" i="4"/>
  <c r="T360" i="4"/>
  <c r="R360" i="4"/>
  <c r="P360" i="4"/>
  <c r="BK360" i="4"/>
  <c r="J360" i="4"/>
  <c r="BE360" i="4" s="1"/>
  <c r="BI348" i="4"/>
  <c r="BH348" i="4"/>
  <c r="BG348" i="4"/>
  <c r="BF348" i="4"/>
  <c r="T348" i="4"/>
  <c r="R348" i="4"/>
  <c r="R347" i="4" s="1"/>
  <c r="P348" i="4"/>
  <c r="BK348" i="4"/>
  <c r="BK347" i="4" s="1"/>
  <c r="J347" i="4" s="1"/>
  <c r="J61" i="4" s="1"/>
  <c r="J348" i="4"/>
  <c r="BE348" i="4"/>
  <c r="BI346" i="4"/>
  <c r="BH346" i="4"/>
  <c r="BG346" i="4"/>
  <c r="BF346" i="4"/>
  <c r="T346" i="4"/>
  <c r="R346" i="4"/>
  <c r="P346" i="4"/>
  <c r="BK346" i="4"/>
  <c r="J346" i="4"/>
  <c r="BE346" i="4" s="1"/>
  <c r="BI345" i="4"/>
  <c r="BH345" i="4"/>
  <c r="BG345" i="4"/>
  <c r="BF345" i="4"/>
  <c r="T345" i="4"/>
  <c r="R345" i="4"/>
  <c r="P345" i="4"/>
  <c r="BK345" i="4"/>
  <c r="J345" i="4"/>
  <c r="BE345" i="4" s="1"/>
  <c r="BI344" i="4"/>
  <c r="BH344" i="4"/>
  <c r="BG344" i="4"/>
  <c r="BF344" i="4"/>
  <c r="T344" i="4"/>
  <c r="R344" i="4"/>
  <c r="P344" i="4"/>
  <c r="BK344" i="4"/>
  <c r="J344" i="4"/>
  <c r="BE344" i="4" s="1"/>
  <c r="BI343" i="4"/>
  <c r="BH343" i="4"/>
  <c r="BG343" i="4"/>
  <c r="BF343" i="4"/>
  <c r="T343" i="4"/>
  <c r="R343" i="4"/>
  <c r="P343" i="4"/>
  <c r="BK343" i="4"/>
  <c r="J343" i="4"/>
  <c r="BE343" i="4" s="1"/>
  <c r="BI342" i="4"/>
  <c r="BH342" i="4"/>
  <c r="BG342" i="4"/>
  <c r="BF342" i="4"/>
  <c r="T342" i="4"/>
  <c r="R342" i="4"/>
  <c r="P342" i="4"/>
  <c r="BK342" i="4"/>
  <c r="J342" i="4"/>
  <c r="BE342" i="4" s="1"/>
  <c r="BI341" i="4"/>
  <c r="BH341" i="4"/>
  <c r="BG341" i="4"/>
  <c r="BF341" i="4"/>
  <c r="T341" i="4"/>
  <c r="R341" i="4"/>
  <c r="P341" i="4"/>
  <c r="BK341" i="4"/>
  <c r="J341" i="4"/>
  <c r="BE341" i="4" s="1"/>
  <c r="BI339" i="4"/>
  <c r="BH339" i="4"/>
  <c r="BG339" i="4"/>
  <c r="BF339" i="4"/>
  <c r="T339" i="4"/>
  <c r="R339" i="4"/>
  <c r="P339" i="4"/>
  <c r="BK339" i="4"/>
  <c r="J339" i="4"/>
  <c r="BE339" i="4" s="1"/>
  <c r="BI338" i="4"/>
  <c r="BH338" i="4"/>
  <c r="BG338" i="4"/>
  <c r="BF338" i="4"/>
  <c r="T338" i="4"/>
  <c r="R338" i="4"/>
  <c r="P338" i="4"/>
  <c r="BK338" i="4"/>
  <c r="J338" i="4"/>
  <c r="BE338" i="4" s="1"/>
  <c r="BI337" i="4"/>
  <c r="BH337" i="4"/>
  <c r="BG337" i="4"/>
  <c r="BF337" i="4"/>
  <c r="T337" i="4"/>
  <c r="R337" i="4"/>
  <c r="P337" i="4"/>
  <c r="BK337" i="4"/>
  <c r="J337" i="4"/>
  <c r="BE337" i="4" s="1"/>
  <c r="BI325" i="4"/>
  <c r="BH325" i="4"/>
  <c r="BG325" i="4"/>
  <c r="BF325" i="4"/>
  <c r="T325" i="4"/>
  <c r="R325" i="4"/>
  <c r="P325" i="4"/>
  <c r="BK325" i="4"/>
  <c r="J325" i="4"/>
  <c r="BE325" i="4" s="1"/>
  <c r="BI318" i="4"/>
  <c r="BH318" i="4"/>
  <c r="BG318" i="4"/>
  <c r="BF318" i="4"/>
  <c r="T318" i="4"/>
  <c r="R318" i="4"/>
  <c r="P318" i="4"/>
  <c r="BK318" i="4"/>
  <c r="J318" i="4"/>
  <c r="BE318" i="4" s="1"/>
  <c r="BI313" i="4"/>
  <c r="BH313" i="4"/>
  <c r="BG313" i="4"/>
  <c r="BF313" i="4"/>
  <c r="T313" i="4"/>
  <c r="R313" i="4"/>
  <c r="P313" i="4"/>
  <c r="BK313" i="4"/>
  <c r="J313" i="4"/>
  <c r="BE313" i="4" s="1"/>
  <c r="BI297" i="4"/>
  <c r="BH297" i="4"/>
  <c r="BG297" i="4"/>
  <c r="BF297" i="4"/>
  <c r="T297" i="4"/>
  <c r="R297" i="4"/>
  <c r="P297" i="4"/>
  <c r="BK297" i="4"/>
  <c r="J297" i="4"/>
  <c r="BE297" i="4" s="1"/>
  <c r="BI295" i="4"/>
  <c r="BH295" i="4"/>
  <c r="BG295" i="4"/>
  <c r="BF295" i="4"/>
  <c r="T295" i="4"/>
  <c r="R295" i="4"/>
  <c r="P295" i="4"/>
  <c r="BK295" i="4"/>
  <c r="J295" i="4"/>
  <c r="BE295" i="4" s="1"/>
  <c r="BI250" i="4"/>
  <c r="BH250" i="4"/>
  <c r="BG250" i="4"/>
  <c r="BF250" i="4"/>
  <c r="T250" i="4"/>
  <c r="R250" i="4"/>
  <c r="P250" i="4"/>
  <c r="BK250" i="4"/>
  <c r="J250" i="4"/>
  <c r="BE250" i="4" s="1"/>
  <c r="BI200" i="4"/>
  <c r="BH200" i="4"/>
  <c r="BG200" i="4"/>
  <c r="BF200" i="4"/>
  <c r="T200" i="4"/>
  <c r="R200" i="4"/>
  <c r="P200" i="4"/>
  <c r="BK200" i="4"/>
  <c r="J200" i="4"/>
  <c r="BE200" i="4" s="1"/>
  <c r="BI196" i="4"/>
  <c r="BH196" i="4"/>
  <c r="BG196" i="4"/>
  <c r="BF196" i="4"/>
  <c r="T196" i="4"/>
  <c r="R196" i="4"/>
  <c r="P196" i="4"/>
  <c r="BK196" i="4"/>
  <c r="J196" i="4"/>
  <c r="BE196" i="4" s="1"/>
  <c r="BI182" i="4"/>
  <c r="BH182" i="4"/>
  <c r="BG182" i="4"/>
  <c r="BF182" i="4"/>
  <c r="T182" i="4"/>
  <c r="R182" i="4"/>
  <c r="P182" i="4"/>
  <c r="BK182" i="4"/>
  <c r="J182" i="4"/>
  <c r="BE182" i="4" s="1"/>
  <c r="BI165" i="4"/>
  <c r="BH165" i="4"/>
  <c r="BG165" i="4"/>
  <c r="BF165" i="4"/>
  <c r="T165" i="4"/>
  <c r="R165" i="4"/>
  <c r="P165" i="4"/>
  <c r="BK165" i="4"/>
  <c r="J165" i="4"/>
  <c r="BE165" i="4" s="1"/>
  <c r="BI148" i="4"/>
  <c r="BH148" i="4"/>
  <c r="BG148" i="4"/>
  <c r="BF148" i="4"/>
  <c r="T148" i="4"/>
  <c r="R148" i="4"/>
  <c r="P148" i="4"/>
  <c r="BK148" i="4"/>
  <c r="J148" i="4"/>
  <c r="BE148" i="4" s="1"/>
  <c r="BI135" i="4"/>
  <c r="BH135" i="4"/>
  <c r="BG135" i="4"/>
  <c r="BF135" i="4"/>
  <c r="T135" i="4"/>
  <c r="R135" i="4"/>
  <c r="P135" i="4"/>
  <c r="BK135" i="4"/>
  <c r="J135" i="4"/>
  <c r="BE135" i="4" s="1"/>
  <c r="BI132" i="4"/>
  <c r="BH132" i="4"/>
  <c r="BG132" i="4"/>
  <c r="BF132" i="4"/>
  <c r="T132" i="4"/>
  <c r="R132" i="4"/>
  <c r="P132" i="4"/>
  <c r="BK132" i="4"/>
  <c r="J132" i="4"/>
  <c r="BE132" i="4" s="1"/>
  <c r="BI118" i="4"/>
  <c r="BH118" i="4"/>
  <c r="BG118" i="4"/>
  <c r="BF118" i="4"/>
  <c r="T118" i="4"/>
  <c r="R118" i="4"/>
  <c r="P118" i="4"/>
  <c r="BK118" i="4"/>
  <c r="J118" i="4"/>
  <c r="BE118" i="4" s="1"/>
  <c r="BI113" i="4"/>
  <c r="BH113" i="4"/>
  <c r="BG113" i="4"/>
  <c r="BF113" i="4"/>
  <c r="T113" i="4"/>
  <c r="R113" i="4"/>
  <c r="P113" i="4"/>
  <c r="BK113" i="4"/>
  <c r="J113" i="4"/>
  <c r="BE113" i="4" s="1"/>
  <c r="BI111" i="4"/>
  <c r="BH111" i="4"/>
  <c r="BG111" i="4"/>
  <c r="BF111" i="4"/>
  <c r="T111" i="4"/>
  <c r="R111" i="4"/>
  <c r="P111" i="4"/>
  <c r="BK111" i="4"/>
  <c r="J111" i="4"/>
  <c r="BE111" i="4" s="1"/>
  <c r="BI107" i="4"/>
  <c r="BH107" i="4"/>
  <c r="BG107" i="4"/>
  <c r="BF107" i="4"/>
  <c r="T107" i="4"/>
  <c r="R107" i="4"/>
  <c r="P107" i="4"/>
  <c r="BK107" i="4"/>
  <c r="J107" i="4"/>
  <c r="BE107" i="4" s="1"/>
  <c r="BI100" i="4"/>
  <c r="BH100" i="4"/>
  <c r="BG100" i="4"/>
  <c r="BF100" i="4"/>
  <c r="T100" i="4"/>
  <c r="T99" i="4" s="1"/>
  <c r="R100" i="4"/>
  <c r="R99" i="4" s="1"/>
  <c r="P100" i="4"/>
  <c r="P99" i="4" s="1"/>
  <c r="BK100" i="4"/>
  <c r="BK99" i="4" s="1"/>
  <c r="J99" i="4"/>
  <c r="J60" i="4" s="1"/>
  <c r="J100" i="4"/>
  <c r="BE100" i="4"/>
  <c r="BI97" i="4"/>
  <c r="BH97" i="4"/>
  <c r="BG97" i="4"/>
  <c r="BF97" i="4"/>
  <c r="T97" i="4"/>
  <c r="R97" i="4"/>
  <c r="P97" i="4"/>
  <c r="BK97" i="4"/>
  <c r="J97" i="4"/>
  <c r="BE97" i="4" s="1"/>
  <c r="BI94" i="4"/>
  <c r="BH94" i="4"/>
  <c r="BG94" i="4"/>
  <c r="BF94" i="4"/>
  <c r="T94" i="4"/>
  <c r="R94" i="4"/>
  <c r="P94" i="4"/>
  <c r="BK94" i="4"/>
  <c r="J94" i="4"/>
  <c r="BE94" i="4" s="1"/>
  <c r="BI91" i="4"/>
  <c r="BH91" i="4"/>
  <c r="F33" i="4"/>
  <c r="BC54" i="1" s="1"/>
  <c r="BG91" i="4"/>
  <c r="BF91" i="4"/>
  <c r="J31" i="4"/>
  <c r="AW54" i="1" s="1"/>
  <c r="F31" i="4"/>
  <c r="BA54" i="1" s="1"/>
  <c r="T91" i="4"/>
  <c r="T90" i="4" s="1"/>
  <c r="R91" i="4"/>
  <c r="R90" i="4"/>
  <c r="R89" i="4" s="1"/>
  <c r="R88" i="4" s="1"/>
  <c r="R87" i="4" s="1"/>
  <c r="P91" i="4"/>
  <c r="P90" i="4" s="1"/>
  <c r="BK91" i="4"/>
  <c r="BK90" i="4" s="1"/>
  <c r="J90" i="4"/>
  <c r="J59" i="4" s="1"/>
  <c r="J91" i="4"/>
  <c r="BE91" i="4"/>
  <c r="J30" i="4" s="1"/>
  <c r="AV54" i="1" s="1"/>
  <c r="AT54" i="1" s="1"/>
  <c r="J83" i="4"/>
  <c r="F83" i="4"/>
  <c r="F81" i="4"/>
  <c r="E79" i="4"/>
  <c r="J51" i="4"/>
  <c r="F51" i="4"/>
  <c r="F49" i="4"/>
  <c r="E47" i="4"/>
  <c r="J18" i="4"/>
  <c r="E18" i="4"/>
  <c r="F84" i="4" s="1"/>
  <c r="J17" i="4"/>
  <c r="J12" i="4"/>
  <c r="J81" i="4" s="1"/>
  <c r="J49" i="4"/>
  <c r="E7" i="4"/>
  <c r="E77" i="4"/>
  <c r="E45" i="4"/>
  <c r="AY53" i="1"/>
  <c r="AX53" i="1"/>
  <c r="BI151" i="3"/>
  <c r="BH151" i="3"/>
  <c r="BG151" i="3"/>
  <c r="BF151" i="3"/>
  <c r="T151" i="3"/>
  <c r="T150" i="3" s="1"/>
  <c r="T149" i="3" s="1"/>
  <c r="R151" i="3"/>
  <c r="R150" i="3"/>
  <c r="R149" i="3" s="1"/>
  <c r="P151" i="3"/>
  <c r="P150" i="3" s="1"/>
  <c r="P149" i="3" s="1"/>
  <c r="BK151" i="3"/>
  <c r="BK150" i="3"/>
  <c r="J150" i="3" s="1"/>
  <c r="J69" i="3" s="1"/>
  <c r="BK149" i="3"/>
  <c r="J149" i="3" s="1"/>
  <c r="J68" i="3" s="1"/>
  <c r="J151" i="3"/>
  <c r="BE151" i="3" s="1"/>
  <c r="BI147" i="3"/>
  <c r="BH147" i="3"/>
  <c r="BG147" i="3"/>
  <c r="BF147" i="3"/>
  <c r="T147" i="3"/>
  <c r="R147" i="3"/>
  <c r="P147" i="3"/>
  <c r="BK147" i="3"/>
  <c r="J147" i="3"/>
  <c r="BE147" i="3" s="1"/>
  <c r="BI144" i="3"/>
  <c r="BH144" i="3"/>
  <c r="BG144" i="3"/>
  <c r="BF144" i="3"/>
  <c r="T144" i="3"/>
  <c r="R144" i="3"/>
  <c r="P144" i="3"/>
  <c r="BK144" i="3"/>
  <c r="J144" i="3"/>
  <c r="BE144" i="3" s="1"/>
  <c r="BI142" i="3"/>
  <c r="BH142" i="3"/>
  <c r="BG142" i="3"/>
  <c r="BF142" i="3"/>
  <c r="T142" i="3"/>
  <c r="R142" i="3"/>
  <c r="P142" i="3"/>
  <c r="BK142" i="3"/>
  <c r="J142" i="3"/>
  <c r="BE142" i="3" s="1"/>
  <c r="BI140" i="3"/>
  <c r="BH140" i="3"/>
  <c r="BG140" i="3"/>
  <c r="BF140" i="3"/>
  <c r="T140" i="3"/>
  <c r="T139" i="3" s="1"/>
  <c r="R140" i="3"/>
  <c r="R139" i="3" s="1"/>
  <c r="P140" i="3"/>
  <c r="P139" i="3" s="1"/>
  <c r="BK140" i="3"/>
  <c r="BK139" i="3" s="1"/>
  <c r="J139" i="3" s="1"/>
  <c r="J67" i="3" s="1"/>
  <c r="J140" i="3"/>
  <c r="BE140" i="3"/>
  <c r="BI136" i="3"/>
  <c r="BH136" i="3"/>
  <c r="BG136" i="3"/>
  <c r="BF136" i="3"/>
  <c r="T136" i="3"/>
  <c r="R136" i="3"/>
  <c r="P136" i="3"/>
  <c r="BK136" i="3"/>
  <c r="J136" i="3"/>
  <c r="BE136" i="3" s="1"/>
  <c r="BI134" i="3"/>
  <c r="BH134" i="3"/>
  <c r="BG134" i="3"/>
  <c r="BF134" i="3"/>
  <c r="T134" i="3"/>
  <c r="T133" i="3" s="1"/>
  <c r="R134" i="3"/>
  <c r="R133" i="3" s="1"/>
  <c r="P134" i="3"/>
  <c r="P133" i="3" s="1"/>
  <c r="BK134" i="3"/>
  <c r="BK133" i="3" s="1"/>
  <c r="J133" i="3" s="1"/>
  <c r="J66" i="3" s="1"/>
  <c r="J134" i="3"/>
  <c r="BE134" i="3"/>
  <c r="BI132" i="3"/>
  <c r="BH132" i="3"/>
  <c r="BG132" i="3"/>
  <c r="BF132" i="3"/>
  <c r="T132" i="3"/>
  <c r="T131" i="3" s="1"/>
  <c r="R132" i="3"/>
  <c r="R131" i="3" s="1"/>
  <c r="P132" i="3"/>
  <c r="P131" i="3" s="1"/>
  <c r="BK132" i="3"/>
  <c r="BK131" i="3" s="1"/>
  <c r="J131" i="3" s="1"/>
  <c r="J65" i="3" s="1"/>
  <c r="J132" i="3"/>
  <c r="BE132" i="3"/>
  <c r="BI130" i="3"/>
  <c r="BH130" i="3"/>
  <c r="BG130" i="3"/>
  <c r="BF130" i="3"/>
  <c r="T130" i="3"/>
  <c r="R130" i="3"/>
  <c r="P130" i="3"/>
  <c r="BK130" i="3"/>
  <c r="J130" i="3"/>
  <c r="BE130" i="3" s="1"/>
  <c r="BI129" i="3"/>
  <c r="BH129" i="3"/>
  <c r="BG129" i="3"/>
  <c r="BF129" i="3"/>
  <c r="T129" i="3"/>
  <c r="R129" i="3"/>
  <c r="P129" i="3"/>
  <c r="BK129" i="3"/>
  <c r="J129" i="3"/>
  <c r="BE129" i="3" s="1"/>
  <c r="BI128" i="3"/>
  <c r="BH128" i="3"/>
  <c r="BG128" i="3"/>
  <c r="BF128" i="3"/>
  <c r="T128" i="3"/>
  <c r="R128" i="3"/>
  <c r="P128" i="3"/>
  <c r="BK128" i="3"/>
  <c r="J128" i="3"/>
  <c r="BE128" i="3" s="1"/>
  <c r="BI126" i="3"/>
  <c r="BH126" i="3"/>
  <c r="BG126" i="3"/>
  <c r="BF126" i="3"/>
  <c r="T126" i="3"/>
  <c r="R126" i="3"/>
  <c r="P126" i="3"/>
  <c r="BK126" i="3"/>
  <c r="J126" i="3"/>
  <c r="BE126" i="3" s="1"/>
  <c r="BI124" i="3"/>
  <c r="BH124" i="3"/>
  <c r="BG124" i="3"/>
  <c r="BF124" i="3"/>
  <c r="T124" i="3"/>
  <c r="R124" i="3"/>
  <c r="P124" i="3"/>
  <c r="BK124" i="3"/>
  <c r="J124" i="3"/>
  <c r="BE124" i="3" s="1"/>
  <c r="BI122" i="3"/>
  <c r="BH122" i="3"/>
  <c r="BG122" i="3"/>
  <c r="BF122" i="3"/>
  <c r="T122" i="3"/>
  <c r="R122" i="3"/>
  <c r="P122" i="3"/>
  <c r="BK122" i="3"/>
  <c r="J122" i="3"/>
  <c r="BE122" i="3" s="1"/>
  <c r="BI120" i="3"/>
  <c r="BH120" i="3"/>
  <c r="BG120" i="3"/>
  <c r="BF120" i="3"/>
  <c r="T120" i="3"/>
  <c r="T119" i="3" s="1"/>
  <c r="T118" i="3" s="1"/>
  <c r="R120" i="3"/>
  <c r="R119" i="3"/>
  <c r="R118" i="3" s="1"/>
  <c r="P120" i="3"/>
  <c r="P119" i="3" s="1"/>
  <c r="BK120" i="3"/>
  <c r="BK119" i="3"/>
  <c r="J119" i="3" s="1"/>
  <c r="J64" i="3" s="1"/>
  <c r="J120" i="3"/>
  <c r="BE120" i="3" s="1"/>
  <c r="BI115" i="3"/>
  <c r="BH115" i="3"/>
  <c r="BG115" i="3"/>
  <c r="BF115" i="3"/>
  <c r="T115" i="3"/>
  <c r="T114" i="3" s="1"/>
  <c r="R115" i="3"/>
  <c r="R114" i="3" s="1"/>
  <c r="P115" i="3"/>
  <c r="P114" i="3" s="1"/>
  <c r="BK115" i="3"/>
  <c r="BK114" i="3" s="1"/>
  <c r="J114" i="3" s="1"/>
  <c r="J62" i="3" s="1"/>
  <c r="J115" i="3"/>
  <c r="BE115" i="3"/>
  <c r="BI109" i="3"/>
  <c r="BH109" i="3"/>
  <c r="BG109" i="3"/>
  <c r="BF109" i="3"/>
  <c r="T109" i="3"/>
  <c r="R109" i="3"/>
  <c r="P109" i="3"/>
  <c r="BK109" i="3"/>
  <c r="J109" i="3"/>
  <c r="BE109" i="3" s="1"/>
  <c r="BI106" i="3"/>
  <c r="BH106" i="3"/>
  <c r="BG106" i="3"/>
  <c r="BF106" i="3"/>
  <c r="T106" i="3"/>
  <c r="R106" i="3"/>
  <c r="P106" i="3"/>
  <c r="BK106" i="3"/>
  <c r="J106" i="3"/>
  <c r="BE106" i="3" s="1"/>
  <c r="BI104" i="3"/>
  <c r="BH104" i="3"/>
  <c r="BG104" i="3"/>
  <c r="BF104" i="3"/>
  <c r="T104" i="3"/>
  <c r="T103" i="3" s="1"/>
  <c r="R104" i="3"/>
  <c r="R103" i="3" s="1"/>
  <c r="P104" i="3"/>
  <c r="P103" i="3" s="1"/>
  <c r="BK104" i="3"/>
  <c r="BK103" i="3" s="1"/>
  <c r="J103" i="3" s="1"/>
  <c r="J61" i="3" s="1"/>
  <c r="J104" i="3"/>
  <c r="BE104" i="3"/>
  <c r="BI100" i="3"/>
  <c r="BH100" i="3"/>
  <c r="BG100" i="3"/>
  <c r="BF100" i="3"/>
  <c r="T100" i="3"/>
  <c r="R100" i="3"/>
  <c r="P100" i="3"/>
  <c r="BK100" i="3"/>
  <c r="J100" i="3"/>
  <c r="BE100" i="3" s="1"/>
  <c r="BI97" i="3"/>
  <c r="BH97" i="3"/>
  <c r="BG97" i="3"/>
  <c r="BF97" i="3"/>
  <c r="T97" i="3"/>
  <c r="T96" i="3" s="1"/>
  <c r="R97" i="3"/>
  <c r="R96" i="3" s="1"/>
  <c r="P97" i="3"/>
  <c r="P96" i="3" s="1"/>
  <c r="BK97" i="3"/>
  <c r="BK96" i="3" s="1"/>
  <c r="J96" i="3" s="1"/>
  <c r="J60" i="3" s="1"/>
  <c r="J97" i="3"/>
  <c r="BE97" i="3"/>
  <c r="BI93" i="3"/>
  <c r="F34" i="3" s="1"/>
  <c r="BD53" i="1" s="1"/>
  <c r="BH93" i="3"/>
  <c r="F33" i="3"/>
  <c r="BC53" i="1" s="1"/>
  <c r="BG93" i="3"/>
  <c r="F32" i="3" s="1"/>
  <c r="BB53" i="1" s="1"/>
  <c r="BF93" i="3"/>
  <c r="J31" i="3"/>
  <c r="AW53" i="1" s="1"/>
  <c r="F31" i="3"/>
  <c r="BA53" i="1" s="1"/>
  <c r="T93" i="3"/>
  <c r="T92" i="3" s="1"/>
  <c r="R93" i="3"/>
  <c r="R92" i="3"/>
  <c r="P93" i="3"/>
  <c r="P92" i="3" s="1"/>
  <c r="P91" i="3" s="1"/>
  <c r="BK93" i="3"/>
  <c r="BK92" i="3" s="1"/>
  <c r="J93" i="3"/>
  <c r="BE93" i="3" s="1"/>
  <c r="J85" i="3"/>
  <c r="F85" i="3"/>
  <c r="F83" i="3"/>
  <c r="E81" i="3"/>
  <c r="J51" i="3"/>
  <c r="F51" i="3"/>
  <c r="F49" i="3"/>
  <c r="E47" i="3"/>
  <c r="J18" i="3"/>
  <c r="E18" i="3"/>
  <c r="F86" i="3"/>
  <c r="F52" i="3"/>
  <c r="J17" i="3"/>
  <c r="J12" i="3"/>
  <c r="J83" i="3"/>
  <c r="J49" i="3"/>
  <c r="E7" i="3"/>
  <c r="E79" i="3" s="1"/>
  <c r="E45" i="3"/>
  <c r="AY52" i="1"/>
  <c r="AX52" i="1"/>
  <c r="BI94" i="2"/>
  <c r="BH94" i="2"/>
  <c r="BG94" i="2"/>
  <c r="BF94" i="2"/>
  <c r="T94" i="2"/>
  <c r="T93" i="2"/>
  <c r="R94" i="2"/>
  <c r="R93" i="2"/>
  <c r="P94" i="2"/>
  <c r="P93" i="2"/>
  <c r="BK94" i="2"/>
  <c r="BK93" i="2"/>
  <c r="J93" i="2" s="1"/>
  <c r="J61" i="2" s="1"/>
  <c r="J94" i="2"/>
  <c r="BE94" i="2" s="1"/>
  <c r="BI92" i="2"/>
  <c r="BH92" i="2"/>
  <c r="BG92" i="2"/>
  <c r="BF92" i="2"/>
  <c r="T92" i="2"/>
  <c r="T91" i="2"/>
  <c r="R92" i="2"/>
  <c r="R91" i="2"/>
  <c r="P92" i="2"/>
  <c r="P91" i="2"/>
  <c r="BK92" i="2"/>
  <c r="BK91" i="2"/>
  <c r="J91" i="2" s="1"/>
  <c r="J60" i="2" s="1"/>
  <c r="J92" i="2"/>
  <c r="BE92" i="2" s="1"/>
  <c r="BI90" i="2"/>
  <c r="BH90" i="2"/>
  <c r="BG90" i="2"/>
  <c r="BF90" i="2"/>
  <c r="T90" i="2"/>
  <c r="R90" i="2"/>
  <c r="P90" i="2"/>
  <c r="BK90" i="2"/>
  <c r="J90" i="2"/>
  <c r="BE90" i="2"/>
  <c r="BI89" i="2"/>
  <c r="BH89" i="2"/>
  <c r="BG89" i="2"/>
  <c r="BF89" i="2"/>
  <c r="T89" i="2"/>
  <c r="R89" i="2"/>
  <c r="P89" i="2"/>
  <c r="BK89" i="2"/>
  <c r="J89" i="2"/>
  <c r="BE89" i="2"/>
  <c r="BI88" i="2"/>
  <c r="BH88" i="2"/>
  <c r="BG88" i="2"/>
  <c r="BF88" i="2"/>
  <c r="T88" i="2"/>
  <c r="R88" i="2"/>
  <c r="P88" i="2"/>
  <c r="BK88" i="2"/>
  <c r="J88" i="2"/>
  <c r="BE88" i="2"/>
  <c r="BI87" i="2"/>
  <c r="BH87" i="2"/>
  <c r="BG87" i="2"/>
  <c r="BF87" i="2"/>
  <c r="T87" i="2"/>
  <c r="R87" i="2"/>
  <c r="P87" i="2"/>
  <c r="BK87" i="2"/>
  <c r="J87" i="2"/>
  <c r="BE87" i="2"/>
  <c r="BI86" i="2"/>
  <c r="BH86" i="2"/>
  <c r="BG86" i="2"/>
  <c r="BF86" i="2"/>
  <c r="T86" i="2"/>
  <c r="T85" i="2"/>
  <c r="R86" i="2"/>
  <c r="R85" i="2"/>
  <c r="P86" i="2"/>
  <c r="P85" i="2"/>
  <c r="BK86" i="2"/>
  <c r="BK85" i="2"/>
  <c r="J85" i="2" s="1"/>
  <c r="J59" i="2" s="1"/>
  <c r="J86" i="2"/>
  <c r="BE86" i="2" s="1"/>
  <c r="BI84" i="2"/>
  <c r="F34" i="2"/>
  <c r="BD52" i="1" s="1"/>
  <c r="BH84" i="2"/>
  <c r="F33" i="2" s="1"/>
  <c r="BC52" i="1" s="1"/>
  <c r="BG84" i="2"/>
  <c r="F32" i="2"/>
  <c r="BB52" i="1" s="1"/>
  <c r="BF84" i="2"/>
  <c r="J31" i="2" s="1"/>
  <c r="AW52" i="1" s="1"/>
  <c r="T84" i="2"/>
  <c r="T83" i="2"/>
  <c r="T82" i="2" s="1"/>
  <c r="T81" i="2" s="1"/>
  <c r="R84" i="2"/>
  <c r="R83" i="2"/>
  <c r="R82" i="2" s="1"/>
  <c r="R81" i="2" s="1"/>
  <c r="P84" i="2"/>
  <c r="P83" i="2"/>
  <c r="P82" i="2" s="1"/>
  <c r="P81" i="2" s="1"/>
  <c r="AU52" i="1" s="1"/>
  <c r="BK84" i="2"/>
  <c r="BK83" i="2" s="1"/>
  <c r="J84" i="2"/>
  <c r="BE84" i="2" s="1"/>
  <c r="J77" i="2"/>
  <c r="F77" i="2"/>
  <c r="F75" i="2"/>
  <c r="E73" i="2"/>
  <c r="J51" i="2"/>
  <c r="F51" i="2"/>
  <c r="F49" i="2"/>
  <c r="E47" i="2"/>
  <c r="J18" i="2"/>
  <c r="E18" i="2"/>
  <c r="F78" i="2" s="1"/>
  <c r="J17" i="2"/>
  <c r="J12" i="2"/>
  <c r="J75" i="2" s="1"/>
  <c r="J49" i="2"/>
  <c r="E7" i="2"/>
  <c r="E71" i="2"/>
  <c r="E45" i="2"/>
  <c r="AU74" i="1"/>
  <c r="AS74" i="1"/>
  <c r="BD71" i="1"/>
  <c r="BB71" i="1"/>
  <c r="AX71" i="1"/>
  <c r="AS71" i="1"/>
  <c r="AS51" i="1" s="1"/>
  <c r="BD55" i="1"/>
  <c r="BB55" i="1"/>
  <c r="AX55" i="1"/>
  <c r="AS55" i="1"/>
  <c r="AT80" i="1"/>
  <c r="AT79" i="1"/>
  <c r="AT76" i="1"/>
  <c r="AT69" i="1"/>
  <c r="AT67" i="1"/>
  <c r="AT61" i="1"/>
  <c r="AT59" i="1"/>
  <c r="AT58" i="1"/>
  <c r="AT57" i="1"/>
  <c r="L47" i="1"/>
  <c r="AM46" i="1"/>
  <c r="L46" i="1"/>
  <c r="AM44" i="1"/>
  <c r="L44" i="1"/>
  <c r="L42" i="1"/>
  <c r="L41" i="1"/>
  <c r="BK82" i="2" l="1"/>
  <c r="J83" i="2"/>
  <c r="J58" i="2" s="1"/>
  <c r="J30" i="3"/>
  <c r="AV53" i="1" s="1"/>
  <c r="AT53" i="1" s="1"/>
  <c r="F30" i="3"/>
  <c r="AZ53" i="1" s="1"/>
  <c r="J131" i="5"/>
  <c r="J63" i="5" s="1"/>
  <c r="BK130" i="5"/>
  <c r="J30" i="2"/>
  <c r="AV52" i="1" s="1"/>
  <c r="AT52" i="1" s="1"/>
  <c r="F30" i="2"/>
  <c r="AZ52" i="1" s="1"/>
  <c r="BK91" i="3"/>
  <c r="J92" i="3"/>
  <c r="J59" i="3" s="1"/>
  <c r="R91" i="3"/>
  <c r="R90" i="3" s="1"/>
  <c r="R89" i="3" s="1"/>
  <c r="T91" i="3"/>
  <c r="T90" i="3" s="1"/>
  <c r="T89" i="3" s="1"/>
  <c r="P118" i="3"/>
  <c r="P90" i="3" s="1"/>
  <c r="P89" i="3" s="1"/>
  <c r="AU53" i="1" s="1"/>
  <c r="F52" i="4"/>
  <c r="J899" i="5"/>
  <c r="J79" i="5" s="1"/>
  <c r="BK898" i="5"/>
  <c r="J898" i="5" s="1"/>
  <c r="J78" i="5" s="1"/>
  <c r="J86" i="7"/>
  <c r="J62" i="7" s="1"/>
  <c r="BK85" i="7"/>
  <c r="J86" i="9"/>
  <c r="J62" i="9" s="1"/>
  <c r="BK85" i="9"/>
  <c r="J32" i="11"/>
  <c r="AV62" i="1" s="1"/>
  <c r="AT62" i="1" s="1"/>
  <c r="F32" i="11"/>
  <c r="AZ62" i="1" s="1"/>
  <c r="F52" i="2"/>
  <c r="BK118" i="3"/>
  <c r="J118" i="3" s="1"/>
  <c r="J63" i="3" s="1"/>
  <c r="J32" i="5"/>
  <c r="AV56" i="1" s="1"/>
  <c r="F32" i="5"/>
  <c r="AZ56" i="1" s="1"/>
  <c r="F31" i="2"/>
  <c r="BA52" i="1" s="1"/>
  <c r="F30" i="4"/>
  <c r="AZ54" i="1" s="1"/>
  <c r="BK89" i="4"/>
  <c r="F32" i="4"/>
  <c r="BB54" i="1" s="1"/>
  <c r="F34" i="4"/>
  <c r="BD54" i="1" s="1"/>
  <c r="P347" i="4"/>
  <c r="P89" i="4" s="1"/>
  <c r="P88" i="4" s="1"/>
  <c r="P87" i="4" s="1"/>
  <c r="AU54" i="1" s="1"/>
  <c r="T347" i="4"/>
  <c r="T89" i="4" s="1"/>
  <c r="T88" i="4" s="1"/>
  <c r="T87" i="4" s="1"/>
  <c r="P374" i="4"/>
  <c r="T374" i="4"/>
  <c r="BK392" i="4"/>
  <c r="J392" i="4" s="1"/>
  <c r="J63" i="4" s="1"/>
  <c r="P403" i="4"/>
  <c r="P392" i="4" s="1"/>
  <c r="T403" i="4"/>
  <c r="T392" i="4" s="1"/>
  <c r="F56" i="5"/>
  <c r="P130" i="5"/>
  <c r="P129" i="5" s="1"/>
  <c r="P128" i="5" s="1"/>
  <c r="AU56" i="1" s="1"/>
  <c r="AU55" i="1" s="1"/>
  <c r="R131" i="5"/>
  <c r="R130" i="5" s="1"/>
  <c r="T130" i="5"/>
  <c r="T129" i="5" s="1"/>
  <c r="T128" i="5" s="1"/>
  <c r="J33" i="5"/>
  <c r="AW56" i="1" s="1"/>
  <c r="F33" i="5"/>
  <c r="BA56" i="1" s="1"/>
  <c r="F35" i="5"/>
  <c r="BC56" i="1" s="1"/>
  <c r="BC55" i="1" s="1"/>
  <c r="AY55" i="1" s="1"/>
  <c r="BK191" i="5"/>
  <c r="R191" i="5"/>
  <c r="R190" i="5" s="1"/>
  <c r="BK355" i="5"/>
  <c r="R355" i="5"/>
  <c r="R354" i="5" s="1"/>
  <c r="J705" i="5"/>
  <c r="J74" i="5" s="1"/>
  <c r="BK704" i="5"/>
  <c r="J704" i="5" s="1"/>
  <c r="J73" i="5" s="1"/>
  <c r="J877" i="5"/>
  <c r="J76" i="5" s="1"/>
  <c r="BK876" i="5"/>
  <c r="J876" i="5" s="1"/>
  <c r="J75" i="5" s="1"/>
  <c r="J1320" i="5"/>
  <c r="J84" i="5" s="1"/>
  <c r="BK1319" i="5"/>
  <c r="J1319" i="5" s="1"/>
  <c r="J83" i="5" s="1"/>
  <c r="J1451" i="5"/>
  <c r="J90" i="5" s="1"/>
  <c r="BK1450" i="5"/>
  <c r="J1450" i="5" s="1"/>
  <c r="J89" i="5" s="1"/>
  <c r="J29" i="6"/>
  <c r="J60" i="6"/>
  <c r="J60" i="8"/>
  <c r="J29" i="8"/>
  <c r="J32" i="9"/>
  <c r="AV60" i="1" s="1"/>
  <c r="AT60" i="1" s="1"/>
  <c r="F32" i="9"/>
  <c r="AZ60" i="1" s="1"/>
  <c r="J60" i="10"/>
  <c r="J29" i="10"/>
  <c r="J86" i="11"/>
  <c r="J62" i="11" s="1"/>
  <c r="BK85" i="11"/>
  <c r="F33" i="7"/>
  <c r="BA58" i="1" s="1"/>
  <c r="F32" i="8"/>
  <c r="AZ59" i="1" s="1"/>
  <c r="F33" i="9"/>
  <c r="BA60" i="1" s="1"/>
  <c r="F32" i="10"/>
  <c r="AZ61" i="1" s="1"/>
  <c r="F33" i="11"/>
  <c r="BA62" i="1" s="1"/>
  <c r="J32" i="12"/>
  <c r="AV63" i="1" s="1"/>
  <c r="AT63" i="1" s="1"/>
  <c r="F32" i="12"/>
  <c r="AZ63" i="1" s="1"/>
  <c r="BK84" i="12"/>
  <c r="J84" i="12" s="1"/>
  <c r="F56" i="13"/>
  <c r="J29" i="13"/>
  <c r="J33" i="13"/>
  <c r="AW64" i="1" s="1"/>
  <c r="AT64" i="1" s="1"/>
  <c r="F33" i="13"/>
  <c r="BA64" i="1" s="1"/>
  <c r="J32" i="14"/>
  <c r="AV65" i="1" s="1"/>
  <c r="AT65" i="1" s="1"/>
  <c r="F32" i="14"/>
  <c r="AZ65" i="1" s="1"/>
  <c r="BK84" i="14"/>
  <c r="J84" i="14" s="1"/>
  <c r="J86" i="15"/>
  <c r="J62" i="15" s="1"/>
  <c r="BK85" i="15"/>
  <c r="J32" i="17"/>
  <c r="AV68" i="1" s="1"/>
  <c r="AT68" i="1" s="1"/>
  <c r="F32" i="17"/>
  <c r="AZ68" i="1" s="1"/>
  <c r="J60" i="18"/>
  <c r="J29" i="18"/>
  <c r="J86" i="19"/>
  <c r="J62" i="19" s="1"/>
  <c r="BK85" i="19"/>
  <c r="F32" i="6"/>
  <c r="AZ57" i="1" s="1"/>
  <c r="F33" i="6"/>
  <c r="BA57" i="1" s="1"/>
  <c r="E47" i="14"/>
  <c r="J32" i="15"/>
  <c r="AV66" i="1" s="1"/>
  <c r="AT66" i="1" s="1"/>
  <c r="F32" i="15"/>
  <c r="AZ66" i="1" s="1"/>
  <c r="J60" i="16"/>
  <c r="J29" i="16"/>
  <c r="J86" i="17"/>
  <c r="J62" i="17" s="1"/>
  <c r="BK85" i="17"/>
  <c r="J32" i="19"/>
  <c r="AV70" i="1" s="1"/>
  <c r="AT70" i="1" s="1"/>
  <c r="F32" i="19"/>
  <c r="AZ70" i="1" s="1"/>
  <c r="F33" i="15"/>
  <c r="BA66" i="1" s="1"/>
  <c r="F32" i="16"/>
  <c r="AZ67" i="1" s="1"/>
  <c r="F33" i="17"/>
  <c r="BA68" i="1" s="1"/>
  <c r="F32" i="18"/>
  <c r="AZ69" i="1" s="1"/>
  <c r="F56" i="20"/>
  <c r="P114" i="20"/>
  <c r="P113" i="20" s="1"/>
  <c r="T114" i="20"/>
  <c r="T113" i="20" s="1"/>
  <c r="T112" i="20" s="1"/>
  <c r="J33" i="20"/>
  <c r="AW72" i="1" s="1"/>
  <c r="F33" i="20"/>
  <c r="BA72" i="1" s="1"/>
  <c r="BA71" i="1" s="1"/>
  <c r="AW71" i="1" s="1"/>
  <c r="F35" i="20"/>
  <c r="BC72" i="1" s="1"/>
  <c r="BC71" i="1" s="1"/>
  <c r="AY71" i="1" s="1"/>
  <c r="BK331" i="20"/>
  <c r="J331" i="20" s="1"/>
  <c r="J72" i="20" s="1"/>
  <c r="J332" i="20"/>
  <c r="J73" i="20" s="1"/>
  <c r="BK481" i="20"/>
  <c r="J481" i="20" s="1"/>
  <c r="J76" i="20" s="1"/>
  <c r="J482" i="20"/>
  <c r="J77" i="20" s="1"/>
  <c r="R565" i="20"/>
  <c r="R113" i="20" s="1"/>
  <c r="R112" i="20" s="1"/>
  <c r="T610" i="20"/>
  <c r="J618" i="20"/>
  <c r="J86" i="20" s="1"/>
  <c r="BK610" i="20"/>
  <c r="J610" i="20" s="1"/>
  <c r="J84" i="20" s="1"/>
  <c r="P633" i="20"/>
  <c r="J661" i="20"/>
  <c r="J90" i="20" s="1"/>
  <c r="BK633" i="20"/>
  <c r="J633" i="20" s="1"/>
  <c r="J88" i="20" s="1"/>
  <c r="J30" i="21"/>
  <c r="AV73" i="1" s="1"/>
  <c r="AT73" i="1" s="1"/>
  <c r="F30" i="21"/>
  <c r="AZ73" i="1" s="1"/>
  <c r="J32" i="20"/>
  <c r="AV72" i="1" s="1"/>
  <c r="AT72" i="1" s="1"/>
  <c r="F32" i="20"/>
  <c r="AZ72" i="1" s="1"/>
  <c r="AZ71" i="1" s="1"/>
  <c r="AV71" i="1" s="1"/>
  <c r="AT71" i="1" s="1"/>
  <c r="BK178" i="20"/>
  <c r="J178" i="20" s="1"/>
  <c r="J69" i="20" s="1"/>
  <c r="J179" i="20"/>
  <c r="J70" i="20" s="1"/>
  <c r="J579" i="20"/>
  <c r="J81" i="20" s="1"/>
  <c r="BK565" i="20"/>
  <c r="J565" i="20" s="1"/>
  <c r="J79" i="20" s="1"/>
  <c r="J84" i="21"/>
  <c r="J58" i="21" s="1"/>
  <c r="BK83" i="21"/>
  <c r="F31" i="21"/>
  <c r="BA73" i="1" s="1"/>
  <c r="J178" i="22"/>
  <c r="J75" i="22" s="1"/>
  <c r="BK177" i="22"/>
  <c r="J177" i="22" s="1"/>
  <c r="J74" i="22" s="1"/>
  <c r="J60" i="23"/>
  <c r="J29" i="23"/>
  <c r="J86" i="24"/>
  <c r="J62" i="24" s="1"/>
  <c r="BK85" i="24"/>
  <c r="F32" i="22"/>
  <c r="AZ75" i="1" s="1"/>
  <c r="R100" i="22"/>
  <c r="R99" i="22" s="1"/>
  <c r="T99" i="22"/>
  <c r="T98" i="22" s="1"/>
  <c r="T97" i="22" s="1"/>
  <c r="J33" i="22"/>
  <c r="AW75" i="1" s="1"/>
  <c r="AT75" i="1" s="1"/>
  <c r="F33" i="22"/>
  <c r="BA75" i="1" s="1"/>
  <c r="BA74" i="1" s="1"/>
  <c r="AW74" i="1" s="1"/>
  <c r="F35" i="22"/>
  <c r="BC75" i="1" s="1"/>
  <c r="BC74" i="1" s="1"/>
  <c r="AY74" i="1" s="1"/>
  <c r="BK111" i="22"/>
  <c r="R111" i="22"/>
  <c r="R110" i="22" s="1"/>
  <c r="R145" i="22"/>
  <c r="R144" i="22" s="1"/>
  <c r="J32" i="24"/>
  <c r="AV77" i="1" s="1"/>
  <c r="AT77" i="1" s="1"/>
  <c r="F32" i="24"/>
  <c r="AZ77" i="1" s="1"/>
  <c r="F32" i="23"/>
  <c r="AZ76" i="1" s="1"/>
  <c r="F34" i="24"/>
  <c r="BB77" i="1" s="1"/>
  <c r="BB74" i="1" s="1"/>
  <c r="AX74" i="1" s="1"/>
  <c r="F36" i="24"/>
  <c r="BD77" i="1" s="1"/>
  <c r="BD74" i="1" s="1"/>
  <c r="BD51" i="1" s="1"/>
  <c r="W30" i="1" s="1"/>
  <c r="F52" i="25"/>
  <c r="BK84" i="25"/>
  <c r="J31" i="25"/>
  <c r="AW78" i="1" s="1"/>
  <c r="AT78" i="1" s="1"/>
  <c r="F31" i="25"/>
  <c r="BA78" i="1" s="1"/>
  <c r="F33" i="25"/>
  <c r="BC78" i="1" s="1"/>
  <c r="BK81" i="26"/>
  <c r="J82" i="26"/>
  <c r="J59" i="26" s="1"/>
  <c r="J100" i="27"/>
  <c r="J60" i="27" s="1"/>
  <c r="BK86" i="27"/>
  <c r="F30" i="26"/>
  <c r="AZ79" i="1" s="1"/>
  <c r="F31" i="26"/>
  <c r="BA79" i="1" s="1"/>
  <c r="F30" i="27"/>
  <c r="AZ80" i="1" s="1"/>
  <c r="F31" i="27"/>
  <c r="BA80" i="1" s="1"/>
  <c r="R98" i="22" l="1"/>
  <c r="R97" i="22" s="1"/>
  <c r="J85" i="24"/>
  <c r="J61" i="24" s="1"/>
  <c r="BK84" i="24"/>
  <c r="J84" i="24" s="1"/>
  <c r="AG76" i="1"/>
  <c r="AN76" i="1" s="1"/>
  <c r="J38" i="23"/>
  <c r="BK113" i="20"/>
  <c r="J85" i="17"/>
  <c r="J61" i="17" s="1"/>
  <c r="BK84" i="17"/>
  <c r="J84" i="17" s="1"/>
  <c r="AG67" i="1"/>
  <c r="AN67" i="1" s="1"/>
  <c r="J38" i="16"/>
  <c r="AG64" i="1"/>
  <c r="AN64" i="1" s="1"/>
  <c r="J38" i="13"/>
  <c r="J29" i="12"/>
  <c r="J60" i="12"/>
  <c r="J85" i="11"/>
  <c r="J61" i="11" s="1"/>
  <c r="BK84" i="11"/>
  <c r="J84" i="11" s="1"/>
  <c r="AG61" i="1"/>
  <c r="AN61" i="1" s="1"/>
  <c r="J38" i="10"/>
  <c r="AG59" i="1"/>
  <c r="AN59" i="1" s="1"/>
  <c r="J38" i="8"/>
  <c r="R129" i="5"/>
  <c r="R128" i="5" s="1"/>
  <c r="BK88" i="4"/>
  <c r="J89" i="4"/>
  <c r="J58" i="4" s="1"/>
  <c r="AT56" i="1"/>
  <c r="J130" i="5"/>
  <c r="J62" i="5" s="1"/>
  <c r="BK80" i="26"/>
  <c r="J81" i="26"/>
  <c r="J58" i="26" s="1"/>
  <c r="BK83" i="25"/>
  <c r="J84" i="25"/>
  <c r="J58" i="25" s="1"/>
  <c r="J86" i="27"/>
  <c r="J58" i="27" s="1"/>
  <c r="BK85" i="27"/>
  <c r="BK110" i="22"/>
  <c r="J111" i="22"/>
  <c r="J66" i="22" s="1"/>
  <c r="AZ74" i="1"/>
  <c r="AV74" i="1" s="1"/>
  <c r="AT74" i="1" s="1"/>
  <c r="J83" i="21"/>
  <c r="J57" i="21" s="1"/>
  <c r="BK82" i="21"/>
  <c r="J82" i="21" s="1"/>
  <c r="P112" i="20"/>
  <c r="AU72" i="1" s="1"/>
  <c r="AU71" i="1" s="1"/>
  <c r="AU51" i="1" s="1"/>
  <c r="J85" i="19"/>
  <c r="J61" i="19" s="1"/>
  <c r="BK84" i="19"/>
  <c r="J84" i="19" s="1"/>
  <c r="AG69" i="1"/>
  <c r="AN69" i="1" s="1"/>
  <c r="J38" i="18"/>
  <c r="J85" i="15"/>
  <c r="J61" i="15" s="1"/>
  <c r="BK84" i="15"/>
  <c r="J84" i="15" s="1"/>
  <c r="J29" i="14"/>
  <c r="J60" i="14"/>
  <c r="AG57" i="1"/>
  <c r="AN57" i="1" s="1"/>
  <c r="J38" i="6"/>
  <c r="BK354" i="5"/>
  <c r="J354" i="5" s="1"/>
  <c r="J68" i="5" s="1"/>
  <c r="J355" i="5"/>
  <c r="J69" i="5" s="1"/>
  <c r="BK190" i="5"/>
  <c r="J190" i="5" s="1"/>
  <c r="J66" i="5" s="1"/>
  <c r="J191" i="5"/>
  <c r="J67" i="5" s="1"/>
  <c r="BA55" i="1"/>
  <c r="AW55" i="1" s="1"/>
  <c r="AZ55" i="1"/>
  <c r="AV55" i="1" s="1"/>
  <c r="J85" i="9"/>
  <c r="J61" i="9" s="1"/>
  <c r="BK84" i="9"/>
  <c r="J84" i="9" s="1"/>
  <c r="J85" i="7"/>
  <c r="J61" i="7" s="1"/>
  <c r="BK84" i="7"/>
  <c r="J84" i="7" s="1"/>
  <c r="BK90" i="3"/>
  <c r="J91" i="3"/>
  <c r="J58" i="3" s="1"/>
  <c r="BC51" i="1"/>
  <c r="BK81" i="2"/>
  <c r="J81" i="2" s="1"/>
  <c r="J82" i="2"/>
  <c r="J57" i="2" s="1"/>
  <c r="BB51" i="1"/>
  <c r="W28" i="1" l="1"/>
  <c r="AX51" i="1"/>
  <c r="J56" i="2"/>
  <c r="J27" i="2"/>
  <c r="J29" i="7"/>
  <c r="J60" i="7"/>
  <c r="J29" i="9"/>
  <c r="J60" i="9"/>
  <c r="AT55" i="1"/>
  <c r="J29" i="15"/>
  <c r="J60" i="15"/>
  <c r="J29" i="19"/>
  <c r="J60" i="19"/>
  <c r="J85" i="27"/>
  <c r="J57" i="27" s="1"/>
  <c r="BK84" i="27"/>
  <c r="J84" i="27" s="1"/>
  <c r="BK129" i="5"/>
  <c r="AZ51" i="1"/>
  <c r="BA51" i="1"/>
  <c r="BK87" i="4"/>
  <c r="J87" i="4" s="1"/>
  <c r="J88" i="4"/>
  <c r="J57" i="4" s="1"/>
  <c r="J29" i="11"/>
  <c r="J60" i="11"/>
  <c r="J29" i="17"/>
  <c r="J60" i="17"/>
  <c r="J113" i="20"/>
  <c r="J61" i="20" s="1"/>
  <c r="BK112" i="20"/>
  <c r="J112" i="20" s="1"/>
  <c r="AY51" i="1"/>
  <c r="W29" i="1"/>
  <c r="BK89" i="3"/>
  <c r="J89" i="3" s="1"/>
  <c r="J90" i="3"/>
  <c r="J57" i="3" s="1"/>
  <c r="J38" i="14"/>
  <c r="AG65" i="1"/>
  <c r="AN65" i="1" s="1"/>
  <c r="J27" i="21"/>
  <c r="J56" i="21"/>
  <c r="J110" i="22"/>
  <c r="J65" i="22" s="1"/>
  <c r="BK98" i="22"/>
  <c r="BK82" i="25"/>
  <c r="J82" i="25" s="1"/>
  <c r="J83" i="25"/>
  <c r="J57" i="25" s="1"/>
  <c r="BK79" i="26"/>
  <c r="J79" i="26" s="1"/>
  <c r="J80" i="26"/>
  <c r="J57" i="26" s="1"/>
  <c r="J38" i="12"/>
  <c r="AG63" i="1"/>
  <c r="AN63" i="1" s="1"/>
  <c r="J29" i="24"/>
  <c r="J60" i="24"/>
  <c r="J98" i="22" l="1"/>
  <c r="J61" i="22" s="1"/>
  <c r="BK97" i="22"/>
  <c r="J97" i="22" s="1"/>
  <c r="J29" i="20"/>
  <c r="J60" i="20"/>
  <c r="AW51" i="1"/>
  <c r="AK27" i="1" s="1"/>
  <c r="W27" i="1"/>
  <c r="J129" i="5"/>
  <c r="J61" i="5" s="1"/>
  <c r="BK128" i="5"/>
  <c r="J128" i="5" s="1"/>
  <c r="J38" i="19"/>
  <c r="AG70" i="1"/>
  <c r="AN70" i="1" s="1"/>
  <c r="J38" i="15"/>
  <c r="AG66" i="1"/>
  <c r="AN66" i="1" s="1"/>
  <c r="AG52" i="1"/>
  <c r="J36" i="2"/>
  <c r="J38" i="24"/>
  <c r="AG77" i="1"/>
  <c r="AN77" i="1" s="1"/>
  <c r="J56" i="26"/>
  <c r="J27" i="26"/>
  <c r="J56" i="25"/>
  <c r="J27" i="25"/>
  <c r="J36" i="21"/>
  <c r="AG73" i="1"/>
  <c r="AN73" i="1" s="1"/>
  <c r="J56" i="3"/>
  <c r="J27" i="3"/>
  <c r="J38" i="17"/>
  <c r="AG68" i="1"/>
  <c r="AN68" i="1" s="1"/>
  <c r="J38" i="11"/>
  <c r="AG62" i="1"/>
  <c r="AN62" i="1" s="1"/>
  <c r="J56" i="4"/>
  <c r="J27" i="4"/>
  <c r="AV51" i="1"/>
  <c r="W26" i="1"/>
  <c r="J27" i="27"/>
  <c r="J56" i="27"/>
  <c r="J38" i="9"/>
  <c r="AG60" i="1"/>
  <c r="AN60" i="1" s="1"/>
  <c r="J38" i="7"/>
  <c r="AG58" i="1"/>
  <c r="AN58" i="1" s="1"/>
  <c r="AG54" i="1" l="1"/>
  <c r="AN54" i="1" s="1"/>
  <c r="J36" i="4"/>
  <c r="AG53" i="1"/>
  <c r="AN53" i="1" s="1"/>
  <c r="J36" i="3"/>
  <c r="AG78" i="1"/>
  <c r="AN78" i="1" s="1"/>
  <c r="J36" i="25"/>
  <c r="AG79" i="1"/>
  <c r="AN79" i="1" s="1"/>
  <c r="J36" i="26"/>
  <c r="J29" i="5"/>
  <c r="J60" i="5"/>
  <c r="J29" i="22"/>
  <c r="J60" i="22"/>
  <c r="AG80" i="1"/>
  <c r="AN80" i="1" s="1"/>
  <c r="J36" i="27"/>
  <c r="AK26" i="1"/>
  <c r="AT51" i="1"/>
  <c r="AN52" i="1"/>
  <c r="AG72" i="1"/>
  <c r="J38" i="20"/>
  <c r="AG71" i="1" l="1"/>
  <c r="AN72" i="1"/>
  <c r="AG75" i="1"/>
  <c r="J38" i="22"/>
  <c r="AG56" i="1"/>
  <c r="J38" i="5"/>
  <c r="AN56" i="1" l="1"/>
  <c r="AG55" i="1"/>
  <c r="AN55" i="1" s="1"/>
  <c r="AN75" i="1"/>
  <c r="AG74" i="1"/>
  <c r="AN74" i="1" s="1"/>
  <c r="AN71" i="1"/>
  <c r="AG51" i="1"/>
  <c r="AK23" i="1" l="1"/>
  <c r="AK32" i="1" s="1"/>
  <c r="AN51" i="1"/>
</calcChain>
</file>

<file path=xl/sharedStrings.xml><?xml version="1.0" encoding="utf-8"?>
<sst xmlns="http://schemas.openxmlformats.org/spreadsheetml/2006/main" count="50536" uniqueCount="5303">
  <si>
    <t>Export VZ</t>
  </si>
  <si>
    <t>List obsahuje:</t>
  </si>
  <si>
    <t>1) Rekapitulace stavby</t>
  </si>
  <si>
    <t>2) Rekapitulace objektů stavby a soupisů prací</t>
  </si>
  <si>
    <t>3.0</t>
  </si>
  <si>
    <t>ZAMOK</t>
  </si>
  <si>
    <t>False</t>
  </si>
  <si>
    <t>{34b692b3-9876-4974-b084-e41a9646f40e}</t>
  </si>
  <si>
    <t>0,01</t>
  </si>
  <si>
    <t>21</t>
  </si>
  <si>
    <t>15</t>
  </si>
  <si>
    <t>REKAPITULACE STAVBY</t>
  </si>
  <si>
    <t>v ---  níže se nacházejí doplnkové a pomocné údaje k sestavám  --- v</t>
  </si>
  <si>
    <t>Návod na vyplnění</t>
  </si>
  <si>
    <t>0,001</t>
  </si>
  <si>
    <t>Kód:</t>
  </si>
  <si>
    <t>201712A</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</si>
  <si>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</si>
  <si>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</si>
  <si>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Vytváření podmínek ke vzdělávání a mezigenerační spolupráci Mže</t>
  </si>
  <si>
    <t>KSO:</t>
  </si>
  <si>
    <t>801 49</t>
  </si>
  <si>
    <t>CC-CZ:</t>
  </si>
  <si>
    <t>1261</t>
  </si>
  <si>
    <t>Místo:</t>
  </si>
  <si>
    <t>Tachov</t>
  </si>
  <si>
    <t>Datum:</t>
  </si>
  <si>
    <t>2. 1. 2018</t>
  </si>
  <si>
    <t>CZ-CPV:</t>
  </si>
  <si>
    <t>45000000-7</t>
  </si>
  <si>
    <t>CZ-CPA:</t>
  </si>
  <si>
    <t>41.00.4</t>
  </si>
  <si>
    <t>Zadavatel:</t>
  </si>
  <si>
    <t>IČ:</t>
  </si>
  <si>
    <t/>
  </si>
  <si>
    <t>město Tachov</t>
  </si>
  <si>
    <t>DIČ:</t>
  </si>
  <si>
    <t>Uchazeč:</t>
  </si>
  <si>
    <t>Vyplň údaj</t>
  </si>
  <si>
    <t>Projektant:</t>
  </si>
  <si>
    <t>Architektonické studio Hysek spol s r.o.</t>
  </si>
  <si>
    <t>True</t>
  </si>
  <si>
    <t>Poznámka:</t>
  </si>
  <si>
    <t>Soupis prací je sestaven za využití položek cenové soustavy ÚRS. Cenové a technické podmínky položek Cenové soustavy ÚRS,  které nejsou uvedeny v soupisu prací (tzv. úvodní část katalogů) jsou neomezeně dálkově k dispouici na www.cs-urs.cz. Položky soupisu prací, které nemají ve sloupci "Cenová soustava" uveden žádný údaj, nepocházejí z cenové soustavy ÚRS._x000D_
Pokud je ve výkazu výměr uveden v konkrétní položce obchodní název, název firmy, nebo  konkrétní výrobek, umožňuje zadavatel použít rovnocenné nebo lepší řešení/materiál._x000D_
"Případné uvedené obchodní názvy či názvy výrobců představují minimální požadovaný kvalitativní standard, nikoli požadavek na konkrétní dodávku takového výrobku/výrobce."</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</si>
  <si>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</si>
  <si>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</si>
  <si>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</si>
  <si>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</si>
  <si>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</si>
  <si>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</si>
  <si>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</si>
  <si>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</si>
  <si>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</si>
  <si>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</si>
  <si>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</si>
  <si>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</si>
  <si>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</si>
  <si>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</si>
  <si>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</si>
  <si>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</si>
  <si>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</si>
  <si>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</si>
  <si>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</si>
  <si>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</si>
  <si>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</si>
  <si>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</si>
  <si>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</si>
  <si>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</si>
  <si>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</si>
  <si>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</si>
  <si>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</si>
  <si>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</si>
  <si>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</si>
  <si>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</si>
  <si>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</si>
  <si>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</si>
  <si>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</si>
  <si>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</si>
  <si>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</si>
  <si>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</si>
  <si>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</si>
  <si>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</si>
  <si>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</si>
  <si>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00</t>
  </si>
  <si>
    <t>Vedlejší rozpočtové náklady</t>
  </si>
  <si>
    <t>STA</t>
  </si>
  <si>
    <t>1</t>
  </si>
  <si>
    <t>{e9ae6b4a-c0d9-4205-a99f-8f6f399e0099}</t>
  </si>
  <si>
    <t>2</t>
  </si>
  <si>
    <t>01</t>
  </si>
  <si>
    <t>Zařízení a organizace výstavby</t>
  </si>
  <si>
    <t>{b72029e8-a5da-4b50-a6a6-6ac7009f972f}</t>
  </si>
  <si>
    <t>02</t>
  </si>
  <si>
    <t>SO-00 Bourací práce</t>
  </si>
  <si>
    <t>{f3070b15-fdd5-494d-b830-10bdce6ebba6}</t>
  </si>
  <si>
    <t>03</t>
  </si>
  <si>
    <t>SO-01 Konferenční sál</t>
  </si>
  <si>
    <t>{845577d4-4ffe-43be-b729-49721d7e514a}</t>
  </si>
  <si>
    <t>03.01</t>
  </si>
  <si>
    <t>SO-01 D.1.1 Stavební a konstrukční řešení</t>
  </si>
  <si>
    <t>Soupis</t>
  </si>
  <si>
    <t>{d93ff5c6-0d0f-496b-b147-f9017454148a}</t>
  </si>
  <si>
    <t>03.02</t>
  </si>
  <si>
    <t>D.1.3 PBŘ</t>
  </si>
  <si>
    <t>{9d53c31c-3650-47fa-b58e-1c7ad7801ace}</t>
  </si>
  <si>
    <t>03.03</t>
  </si>
  <si>
    <t>D.1.4.1 Vytápění</t>
  </si>
  <si>
    <t>{f9d94135-3bd3-4088-a020-943292a8255f}</t>
  </si>
  <si>
    <t>03.04</t>
  </si>
  <si>
    <t>D.1.4.2 VZT a rekuperace</t>
  </si>
  <si>
    <t>{e812b67b-fe45-4213-ab62-8dda993bf9f8}</t>
  </si>
  <si>
    <t>03.05</t>
  </si>
  <si>
    <t>D.1.4.3 ZTI</t>
  </si>
  <si>
    <t>{9b3cc649-c10b-49f9-980d-9e4bc89a1574}</t>
  </si>
  <si>
    <t>03.06</t>
  </si>
  <si>
    <t>D.1.4.4 Silnoproudá elektroinstalace</t>
  </si>
  <si>
    <t>{5ee22cbe-a38b-4847-bef0-6ffd400fa3cd}</t>
  </si>
  <si>
    <t>03.07</t>
  </si>
  <si>
    <t>D.1.4.5 Slaboproudá elektroinstalace</t>
  </si>
  <si>
    <t>{9b7ab35b-4a6f-4a4e-9344-0295b4db80d0}</t>
  </si>
  <si>
    <t>03.08</t>
  </si>
  <si>
    <t>D.1.4.6 Měření a regulace</t>
  </si>
  <si>
    <t>{6e2f5114-dd1e-475f-bb49-4b4656b4cb49}</t>
  </si>
  <si>
    <t>03.09</t>
  </si>
  <si>
    <t>D.1.4.8 Osvětlení</t>
  </si>
  <si>
    <t>{d1ae098e-923f-4466-a3f5-7a9441286931}</t>
  </si>
  <si>
    <t>03.10</t>
  </si>
  <si>
    <t>D.1.4.9 Audiovizuální technologie</t>
  </si>
  <si>
    <t>{cc60e812-ac41-4786-8559-da6a62198409}</t>
  </si>
  <si>
    <t>03.11</t>
  </si>
  <si>
    <t>D.1.4.10 Divadelní technologie</t>
  </si>
  <si>
    <t>{3a0df924-d7ee-47ec-acdb-7c0f68e2ca52}</t>
  </si>
  <si>
    <t>03.12</t>
  </si>
  <si>
    <t>D.1.4.11 SOZ</t>
  </si>
  <si>
    <t>{dd4402ff-5da4-46f2-b0a7-7b52b25a5f29}</t>
  </si>
  <si>
    <t>03.13</t>
  </si>
  <si>
    <t>D.1.4.12 Zádržný systém střech</t>
  </si>
  <si>
    <t>{d15a11eb-b3bc-4c28-91f0-c2f5e8a284ea}</t>
  </si>
  <si>
    <t>03.14</t>
  </si>
  <si>
    <t>D.1.4.13 Gastro zařízení</t>
  </si>
  <si>
    <t>{a6c4c796-78ca-44a6-9001-f6d0799aa92c}</t>
  </si>
  <si>
    <t>03.15</t>
  </si>
  <si>
    <t>D.1.4.14 Interiér</t>
  </si>
  <si>
    <t>{bf36049e-de62-4800-94d9-712b1754cb35}</t>
  </si>
  <si>
    <t>04</t>
  </si>
  <si>
    <t>SO-02 Vnější přístup</t>
  </si>
  <si>
    <t>{704b5d04-8709-4d26-97e8-7c8e4b66b7dd}</t>
  </si>
  <si>
    <t>04.01</t>
  </si>
  <si>
    <t>D.2.1 Stavební a konstrukční řešení</t>
  </si>
  <si>
    <t>{fdda1da6-eaa2-4c74-9edd-f9e16d1e7410}</t>
  </si>
  <si>
    <t>05</t>
  </si>
  <si>
    <t>SO-03 Retenční nádrž, vsakování a přípojka</t>
  </si>
  <si>
    <t>{4762b48e-e6fd-41cf-a3d3-41cb342191fa}</t>
  </si>
  <si>
    <t>06</t>
  </si>
  <si>
    <t>SO-04 Náhradní zdroj (dieselagregát)</t>
  </si>
  <si>
    <t>{0d02d12a-5b1d-4813-8da2-58407b72e776}</t>
  </si>
  <si>
    <t>06.01</t>
  </si>
  <si>
    <t>Architektonicko-stavební část</t>
  </si>
  <si>
    <t>{3958bd19-67e0-4e71-8888-d09c5cbde301}</t>
  </si>
  <si>
    <t>06.02</t>
  </si>
  <si>
    <t>Vzduchotechnika</t>
  </si>
  <si>
    <t>{89419c24-efd2-43ab-bac5-58d75bee5e17}</t>
  </si>
  <si>
    <t>06.03</t>
  </si>
  <si>
    <t>Elektroinstalace</t>
  </si>
  <si>
    <t>{0c0aff23-29bf-4b81-ac62-f7e4db1bda7d}</t>
  </si>
  <si>
    <t>07</t>
  </si>
  <si>
    <t>SO-11 Komunikace / SO-12 Terénní úpravy a zpevněné plochy</t>
  </si>
  <si>
    <t>{170c2b56-9ed5-4708-9f0c-baa827ab7c8e}</t>
  </si>
  <si>
    <t>08</t>
  </si>
  <si>
    <t>SO-13 Vegetační úpravy</t>
  </si>
  <si>
    <t>{ad1d0b83-4aa2-4176-8981-e8e01358b10b}</t>
  </si>
  <si>
    <t>09</t>
  </si>
  <si>
    <t>SO-14 Oplocení</t>
  </si>
  <si>
    <t>{b4741676-3a6c-46a2-92ac-fa62b36b4ccf}</t>
  </si>
  <si>
    <t>1) Krycí list soupisu</t>
  </si>
  <si>
    <t>2) Rekapitulace</t>
  </si>
  <si>
    <t>3) Soupis prací</t>
  </si>
  <si>
    <t>Zpět na list:</t>
  </si>
  <si>
    <t>Rekapitulace stavby</t>
  </si>
  <si>
    <t>KRYCÍ LIST SOUPISU</t>
  </si>
  <si>
    <t>Objekt:</t>
  </si>
  <si>
    <t>00 - Vedlejší rozpočtové náklady</t>
  </si>
  <si>
    <t>Soupis prací je sestaven za využití položek cenové soustavy ÚRS. Cenové a technické podmínky položek Cenové soustavy ÚRS,  které nejsou uvedeny v soupisu prací (tzv. úvodní část katalogů) jsou neomezeně dálkově k dispouici na www.cs-urs.cz. Položky soupisu prací, které nemají ve sloupci "Cenová soustava" uveden žádný údaj, nepocházejí z cenové soustavy ÚRS. Pokud je ve výkazu výměr uveden v konkrétní položce obchodní název, název firmy, nebo  konkrétní výrobek, umožňuje zadavatel použít rovnocenné nebo lepší řešení/materiál. "Případné uvedené obchodní názvy či názvy výrobců představují minimální požadovaný kvalitativní standard, nikoli požadavek na konkrétní dodávku takového výrobku/výrobce."</t>
  </si>
  <si>
    <t>REKAPITULACE ČLENĚNÍ SOUPISU PRACÍ</t>
  </si>
  <si>
    <t>Kód dílu - Popis</t>
  </si>
  <si>
    <t>Cena celkem [CZK]</t>
  </si>
  <si>
    <t>Náklady soupisu celkem</t>
  </si>
  <si>
    <t>-1</t>
  </si>
  <si>
    <t>VRN - Vedlejší rozpočtové náklady</t>
  </si>
  <si>
    <t xml:space="preserve">    VRN1 - Průzkumné, geodetické a projektové práce</t>
  </si>
  <si>
    <t xml:space="preserve">    VRN3 - Zařízení staveniště</t>
  </si>
  <si>
    <t xml:space="preserve">    VRN4 - Inženýrská činnost</t>
  </si>
  <si>
    <t xml:space="preserve">    VRN7 - Provozní vlivy</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</si>
  <si>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</si>
  <si>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</si>
  <si>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</si>
  <si>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</si>
  <si>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</si>
  <si>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</si>
  <si>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</si>
  <si>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</si>
  <si>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</si>
  <si>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</si>
  <si>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</si>
  <si>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</si>
  <si>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</si>
  <si>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</si>
  <si>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VRN</t>
  </si>
  <si>
    <t>5</t>
  </si>
  <si>
    <t>ROZPOCET</t>
  </si>
  <si>
    <t>VRN1</t>
  </si>
  <si>
    <t>Průzkumné, geodetické a projektové práce</t>
  </si>
  <si>
    <t>K</t>
  </si>
  <si>
    <t>012103000</t>
  </si>
  <si>
    <t>Průzkumné, geodetické a projektové práce geodetické práce před výstavbou</t>
  </si>
  <si>
    <t>Kč</t>
  </si>
  <si>
    <t>CS ÚRS 2017 01</t>
  </si>
  <si>
    <t>1024</t>
  </si>
  <si>
    <t>678224170</t>
  </si>
  <si>
    <t>VRN3</t>
  </si>
  <si>
    <t>Zařízení staveniště</t>
  </si>
  <si>
    <t>032002000</t>
  </si>
  <si>
    <t>Hlavní tituly průvodních činností a nákladů zařízení staveniště vybavení staveniště</t>
  </si>
  <si>
    <t>-869445123</t>
  </si>
  <si>
    <t>3</t>
  </si>
  <si>
    <t>034002000</t>
  </si>
  <si>
    <t>Hlavní tituly průvodních činností a nákladů zařízení staveniště zabezpečení staveniště</t>
  </si>
  <si>
    <t>1194469554</t>
  </si>
  <si>
    <t>4</t>
  </si>
  <si>
    <t>034503001</t>
  </si>
  <si>
    <t>Zařízení staveniště zabezpečení staveniště informační tabule - publicita, grafická podoba dle požadavku zadavatele</t>
  </si>
  <si>
    <t>-882536679</t>
  </si>
  <si>
    <t>034503002</t>
  </si>
  <si>
    <t>Informační tabule - pamětní tabulka stavby</t>
  </si>
  <si>
    <t>-1037707384</t>
  </si>
  <si>
    <t>6</t>
  </si>
  <si>
    <t>039002000</t>
  </si>
  <si>
    <t>Hlavní tituly průvodních činností a nákladů zařízení staveniště zrušení zařízení staveniště</t>
  </si>
  <si>
    <t>-1178888972</t>
  </si>
  <si>
    <t>VRN4</t>
  </si>
  <si>
    <t>Inženýrská činnost</t>
  </si>
  <si>
    <t>7</t>
  </si>
  <si>
    <t>042103000</t>
  </si>
  <si>
    <t>Inženýrská činnost posudky průkaz energetické náročnosti budovy</t>
  </si>
  <si>
    <t>1110620258</t>
  </si>
  <si>
    <t>VRN7</t>
  </si>
  <si>
    <t>Provozní vlivy</t>
  </si>
  <si>
    <t>8</t>
  </si>
  <si>
    <t>071002001</t>
  </si>
  <si>
    <t>Provoz investora, třetích osob - minimalizace vlivu stavby</t>
  </si>
  <si>
    <t>11355834</t>
  </si>
  <si>
    <t>01 - Zařízení a organizace výstavby</t>
  </si>
  <si>
    <t>HSV - Práce a dodávky HSV</t>
  </si>
  <si>
    <t xml:space="preserve">    1 - Zemní práce</t>
  </si>
  <si>
    <t xml:space="preserve">      12 - Zemní práce - odkopávky a prokopávky</t>
  </si>
  <si>
    <t xml:space="preserve">      13 - Zemní práce - hloubené vykopávky</t>
  </si>
  <si>
    <t xml:space="preserve">      16 - Zemní práce - přemístění výkopku</t>
  </si>
  <si>
    <t xml:space="preserve">      17 - Zemní práce - konstrukce ze zemin</t>
  </si>
  <si>
    <t xml:space="preserve">    9 - Ostatní konstrukce a práce, bourání</t>
  </si>
  <si>
    <t xml:space="preserve">      94 - Lešení a stavební výtahy</t>
  </si>
  <si>
    <t xml:space="preserve">      95 - Různé dokončovací konstrukce a práce pozemních staveb</t>
  </si>
  <si>
    <t xml:space="preserve">      96 - Bourání konstrukcí</t>
  </si>
  <si>
    <t xml:space="preserve">    997 - Přesun sutě</t>
  </si>
  <si>
    <t>HSV</t>
  </si>
  <si>
    <t>Práce a dodávky HSV</t>
  </si>
  <si>
    <t>Zemní práce</t>
  </si>
  <si>
    <t>12</t>
  </si>
  <si>
    <t>Zemní práce - odkopávky a prokopávky</t>
  </si>
  <si>
    <t>121101103</t>
  </si>
  <si>
    <t>Sejmutí ornice nebo lesní půdy s vodorovným přemístěním na hromady v místě upotřebení nebo na dočasné či trvalé skládky se složením, na vzdálenost přes 100 do 250 m</t>
  </si>
  <si>
    <t>m3</t>
  </si>
  <si>
    <t>219299956</t>
  </si>
  <si>
    <t>PSC</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</si>
  <si>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</si>
  <si>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VV</t>
  </si>
  <si>
    <t>(820*0,3)</t>
  </si>
  <si>
    <t>13</t>
  </si>
  <si>
    <t>Zemní práce - hloubené vykopávky</t>
  </si>
  <si>
    <t>131201102</t>
  </si>
  <si>
    <t>Hloubení nezapažených jam a zářezů s urovnáním dna do předepsaného profilu a spádu v hornině tř. 3 přes 100 do 1 000 m3</t>
  </si>
  <si>
    <t>1447927822</t>
  </si>
  <si>
    <t xml:space="preserve">Poznámka k souboru cen:_x000D_
1. Hloubení jam ve stržích a jam pro základy pro příčná a podélná zpevnění dna a břehů pod obrysem výkopu pro koryta vodotečí při lesnicko-technických melioracích (LTM) zejména vykopávky pro konstrukce těles, stupňů, boků, předprahů, prahů, podháněk, výhonů a pro základy zdí, dlažeb, rovnanin, plůtků a hatí se oceňují cenami příslušnými pro objem výkopů do 100 m3, i když skutečný objem výkopu je větší. 2. Ceny lze použít i pro hloubení nezapažených jam a zářezů pro podzemní vedení, jsou-li tyto práce prováděny z povrchu území. 3. Předepisuje-li projekt hloubit jámy popsané v pozn. č. 1 v hornině 5 až 7 bez použití trhavin, oceňuje se toto hloubení a) v suchu nebo v mokru cenami 138 40-1101, 138 50-1101 a 138 60-1101 Dolamování zapažených nebo nezapažených hloubených vykopávek; b) v tekoucí vodě při jakékoliv její rychlosti individuálně. 4. Hloubení nezapažených jam hloubky přes 16 m se oceňuje individuálně. 5. V cenách jsou započteny i náklady na případné nutné přemístění výkopku ve výkopišti a na přehození výkopku na přilehlém terénu na vzdálenost do 3 m od okraje jámy nebo naložení na dopravní prostředek. 6. Náklady na svislé přemístění výkopku nad 1 m hloubky se určí dle ustanovení článku č. 3161 všeobecných podmínek katalogu. </t>
  </si>
  <si>
    <t>(100*1) "výkop pro 1.PP a základy</t>
  </si>
  <si>
    <t>131201109</t>
  </si>
  <si>
    <t>Hloubení nezapažených jam a zářezů s urovnáním dna do předepsaného profilu a spádu Příplatek k cenám za lepivost horniny tř. 3</t>
  </si>
  <si>
    <t>-741022202</t>
  </si>
  <si>
    <t>100*0,5 'Přepočtené koeficientem množství</t>
  </si>
  <si>
    <t>16</t>
  </si>
  <si>
    <t>Zemní práce - přemístění výkopku</t>
  </si>
  <si>
    <t>162701105</t>
  </si>
  <si>
    <t>Vodorovné přemístění výkopku nebo sypaniny po suchu na obvyklém dopravním prostředku, bez naložení výkopku, avšak se složením bez rozhrnutí z horniny tř. 1 až 4 na vzdálenost přes 9 000 do 10 000 m</t>
  </si>
  <si>
    <t>1831527014</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</si>
  <si>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</si>
  <si>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162701109</t>
  </si>
  <si>
    <t>Vodorovné přemístění výkopku nebo sypaniny po suchu na obvyklém dopravním prostředku, bez naložení výkopku, avšak se složením bez rozhrnutí z horniny tř. 1 až 4 na vzdálenost Příplatek k ceně za každých dalších i započatých 1 000 m</t>
  </si>
  <si>
    <t>1988485348</t>
  </si>
  <si>
    <t>100*10 'Přepočtené koeficientem množství</t>
  </si>
  <si>
    <t>167101102</t>
  </si>
  <si>
    <t>Nakládání, skládání a překládání neulehlého výkopku nebo sypaniny nakládání, množství přes 100 m3, z hornin tř. 1 až 4</t>
  </si>
  <si>
    <t>2134966174</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</si>
  <si>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</si>
  <si>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(820*0,3) "ornice</t>
  </si>
  <si>
    <t>Součet</t>
  </si>
  <si>
    <t>17</t>
  </si>
  <si>
    <t>Zemní práce - konstrukce ze zemin</t>
  </si>
  <si>
    <t>171201211</t>
  </si>
  <si>
    <t>Uložení sypaniny poplatek za uložení sypaniny na skládce (skládkovné)</t>
  </si>
  <si>
    <t>t</t>
  </si>
  <si>
    <t>-301730639</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</si>
  <si>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</si>
  <si>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100*1,8 'Přepočtené koeficientem množství</t>
  </si>
  <si>
    <t>9</t>
  </si>
  <si>
    <t>Ostatní konstrukce a práce, bourání</t>
  </si>
  <si>
    <t>94</t>
  </si>
  <si>
    <t>Lešení a stavební výtahy</t>
  </si>
  <si>
    <t>949002631</t>
  </si>
  <si>
    <t>Montáž dočasné jeřábové dráhy s kolovým tlakem do 60 t (na jednu kolejnici) o rozchodu přes 4 do 5 m</t>
  </si>
  <si>
    <t>m</t>
  </si>
  <si>
    <t>541300161</t>
  </si>
  <si>
    <t xml:space="preserve">Poznámka k souboru cen:_x000D_
1. Množství měrných jednotek se určuje v m měřených v ose jeřábové dráhy. </t>
  </si>
  <si>
    <t>949002831</t>
  </si>
  <si>
    <t>Demontáž dočasné jeřábové dráhy s kolovým tlakem do 60 t (na 1 kolejnici) o rozchodu přes 4 do 5 m</t>
  </si>
  <si>
    <t>440457491</t>
  </si>
  <si>
    <t xml:space="preserve">Poznámka k souboru cen:_x000D_
1. Množství jednotek se určuje v m měřených v ose jeřábové dráhy. </t>
  </si>
  <si>
    <t>10</t>
  </si>
  <si>
    <t>949003011</t>
  </si>
  <si>
    <t>Montáž spodku dočasné jeřábové dráhy z prefabrikovaných dílců za každých 0,15 m výšky</t>
  </si>
  <si>
    <t>889463197</t>
  </si>
  <si>
    <t xml:space="preserve">Poznámka k souboru cen:_x000D_
1. Cenu lze použít pouze pro vyrovnání terénu pod svršek jeřábové dráhy. 2. Je-li výška pro jednotlivé kolejnice různá, uvažuje se aritmetický průměr obou výšek. 3. Počet vrstev se určí podílem výšky spodku dočasné jeřábové dráhy z prefabrikovaných dílců a výšky 0,15 m. Je-li zbytek výšky roven nebo větší než 0,08 m, zvyšuje se počet vrstev o jednu. 4. Množství měrných jednotek se určuje v m měřených v ose jeřábové dráhy. </t>
  </si>
  <si>
    <t>11</t>
  </si>
  <si>
    <t>949003811</t>
  </si>
  <si>
    <t>Demontáž spodku dočasné jeřábové dráhy z prefabrikovaných dílců každých 0,15 m výšky</t>
  </si>
  <si>
    <t>966228764</t>
  </si>
  <si>
    <t xml:space="preserve">Poznámka k souboru cen:_x000D_
1. Je-li výška pro jednotlivé kolejnice různá, uvažuje se aritmetický průměr obou výšek. 2. Počet vrstev se určí podílem výšky spodku dočasné jeřábové dráhy z prefabrikovaných dílců a výšky 0,15 m. Je-li zbytek výšky roven nebo větší než 0,08 m, zvyšuje se počet vrstev o jednu. 3. Množství jednotek se určuje v m měřených v ose jeřábové dráhy. </t>
  </si>
  <si>
    <t>94999001R</t>
  </si>
  <si>
    <t>Dovoz, sestavení a revize věžového jeřábu - doprava - montáž pomocí autojeřábu - revize před spuštěním</t>
  </si>
  <si>
    <t>ks</t>
  </si>
  <si>
    <t>-1156955759</t>
  </si>
  <si>
    <t>94999002R</t>
  </si>
  <si>
    <t>Pronájem věžového jeřábu, vč. obsluhy, pojištění, sady kotev; vyložení do 50 m, výška pod hák do 30 m - měsíční nájem - obsluha - sada základních kotev - měsíční pojištění - stacionární na základových kotvách</t>
  </si>
  <si>
    <t>měsíc</t>
  </si>
  <si>
    <t>486959396</t>
  </si>
  <si>
    <t>14</t>
  </si>
  <si>
    <t>94999003R</t>
  </si>
  <si>
    <t xml:space="preserve">Demontáž, odvoz věžového jeřábu - doprava - demontáž pomocí autojeřábu </t>
  </si>
  <si>
    <t>1636690807</t>
  </si>
  <si>
    <t>95</t>
  </si>
  <si>
    <t>Různé dokončovací konstrukce a práce pozemních staveb</t>
  </si>
  <si>
    <t>M</t>
  </si>
  <si>
    <t>95999001R</t>
  </si>
  <si>
    <t>Dočasné zastřešení archivu</t>
  </si>
  <si>
    <t>m2</t>
  </si>
  <si>
    <t>1016943174</t>
  </si>
  <si>
    <t>96</t>
  </si>
  <si>
    <t>Bourání konstrukcí</t>
  </si>
  <si>
    <t>966071711</t>
  </si>
  <si>
    <t>Bourání plotových sloupků a vzpěr ocelových trubkových nebo profilovaných výšky do 2,50 m zabetonovaných</t>
  </si>
  <si>
    <t>kus</t>
  </si>
  <si>
    <t>-673623592</t>
  </si>
  <si>
    <t>87,56/2,5 "viz SO 14</t>
  </si>
  <si>
    <t>966071822</t>
  </si>
  <si>
    <t>Rozebrání oplocení z pletiva drátěného se čtvercovými oky, výšky přes 1,6 do 2,0 m</t>
  </si>
  <si>
    <t>489215532</t>
  </si>
  <si>
    <t xml:space="preserve">Poznámka k souboru cen:_x000D_
1. V cenách nejsou započteny náklady na demontáž sloupků. </t>
  </si>
  <si>
    <t>87,56 "viz SO 14</t>
  </si>
  <si>
    <t>997</t>
  </si>
  <si>
    <t>Přesun sutě</t>
  </si>
  <si>
    <t>18</t>
  </si>
  <si>
    <t>997002611</t>
  </si>
  <si>
    <t>Nakládání suti a vybouraných hmot na dopravní prostředek pro vodorovné přemístění</t>
  </si>
  <si>
    <t>-1643183055</t>
  </si>
  <si>
    <t xml:space="preserve">Poznámka k souboru cen:_x000D_
1. Cena platí i pro překládání při lomené dopravě. 2. Cenu nelze použít při dopravě po železnici, po vodě nebo ručně. </t>
  </si>
  <si>
    <t>19</t>
  </si>
  <si>
    <t>997006512</t>
  </si>
  <si>
    <t>Vodorovná doprava suti na skládku s naložením na dopravní prostředek a složením přes 100 m do 1 km</t>
  </si>
  <si>
    <t>1997969605</t>
  </si>
  <si>
    <t xml:space="preserve">Poznámka k souboru cen:_x000D_
1. Pro volbu ceny je rozhodující dopravní vzdálenost těžiště skládky a půdorysné plochy objektu. </t>
  </si>
  <si>
    <t>20</t>
  </si>
  <si>
    <t>997006519</t>
  </si>
  <si>
    <t>Vodorovná doprava suti na skládku s naložením na dopravní prostředek a složením Příplatek k ceně za každý další i započatý 1 km</t>
  </si>
  <si>
    <t>1309264524</t>
  </si>
  <si>
    <t>2,518*20 'Přepočtené koeficientem množství</t>
  </si>
  <si>
    <t>997013831</t>
  </si>
  <si>
    <t>Poplatek za uložení stavebního odpadu na skládce (skládkovné) směsného</t>
  </si>
  <si>
    <t>1733646383</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</si>
  <si>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</si>
  <si>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22</t>
  </si>
  <si>
    <t>034203000</t>
  </si>
  <si>
    <t>Zařízení staveniště zabezpečení staveniště oplocení staveniště</t>
  </si>
  <si>
    <t>-1276777657</t>
  </si>
  <si>
    <t>"pronájm na 180 dnů</t>
  </si>
  <si>
    <t>(11,8+15+3+15,6+7+9+15+21+52+26+3+8+29+14+35,6+19,6+8+9+26,8+33+26)</t>
  </si>
  <si>
    <t>02 - SO-00 Bourací práce</t>
  </si>
  <si>
    <t xml:space="preserve">      97 - Prorážení otvorů a ostatní bourací práce</t>
  </si>
  <si>
    <t>PSV - Práce a dodávky PSV</t>
  </si>
  <si>
    <t xml:space="preserve">    712 - Povlakové krytiny</t>
  </si>
  <si>
    <t xml:space="preserve">    713 - Izolace tepelné</t>
  </si>
  <si>
    <t xml:space="preserve">    751 - Vzduchotechnika</t>
  </si>
  <si>
    <t xml:space="preserve">    767 - Konstrukce zámečnické</t>
  </si>
  <si>
    <t>941111122</t>
  </si>
  <si>
    <t>Montáž lešení řadového trubkového lehkého pracovního s podlahami s provozním zatížením tř. 3 do 200 kg/m2 šířky tř. W09 přes 0,9 do 1,2 m, výšky přes 10 do 25 m</t>
  </si>
  <si>
    <t>1480320624</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</si>
  <si>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</si>
  <si>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(25+30)*14</t>
  </si>
  <si>
    <t>941111222</t>
  </si>
  <si>
    <t>Montáž lešení řadového trubkového lehkého pracovního s podlahami s provozním zatížením tř. 3 do 200 kg/m2 Příplatek za první a každý další den použití lešení k ceně -1122</t>
  </si>
  <si>
    <t>-691254293</t>
  </si>
  <si>
    <t>770*14 'Přepočtené koeficientem množství</t>
  </si>
  <si>
    <t>941111822</t>
  </si>
  <si>
    <t>Demontáž lešení řadového trubkového lehkého pracovního s podlahami s provozním zatížením tř. 3 do 200 kg/m2 šířky tř. W09 přes 0,9 do 1,2 m, výšky přes 10 do 25 m</t>
  </si>
  <si>
    <t>819834704</t>
  </si>
  <si>
    <t xml:space="preserve">Poznámka k souboru cen:_x000D_
1. Demontáž lešení řadového trubkového lehkého výšky přes 25 m se oceňuje individuálně. </t>
  </si>
  <si>
    <t>966071111</t>
  </si>
  <si>
    <t>Demontáž ocelových konstrukcí profilů hmotnosti do 13 kg/m, hmotnosti konstrukce do 5 t</t>
  </si>
  <si>
    <t>1017825072</t>
  </si>
  <si>
    <t xml:space="preserve">Poznámka k souboru cen:_x000D_
1. Ceny nelze použít pro ocenění demontáží ocelových konstrukcí hmotnosti do 500 kg; tyto se oceňují cenami souboru cen 767 99-68 Demontáž ostatních zámečnických konstrukcí části B01 katalogu 800-767 Konstrukce zámečnické. </t>
  </si>
  <si>
    <t>41,9 "velký sál</t>
  </si>
  <si>
    <t>8,53 "profilované plechy VSŽ</t>
  </si>
  <si>
    <t>1,6 "podlahové rošty</t>
  </si>
  <si>
    <t>2 "venkovní ocelová rampa</t>
  </si>
  <si>
    <t>467366776</t>
  </si>
  <si>
    <t>34,9/2,5 "areál kina Mže</t>
  </si>
  <si>
    <t>40,5/2,5 "u katastrálního úřadu</t>
  </si>
  <si>
    <t>966073810</t>
  </si>
  <si>
    <t>Rozebrání vrat a vrátek k oplocení plochy jednotlivě do 2 m2</t>
  </si>
  <si>
    <t>-1090906349</t>
  </si>
  <si>
    <t>1 "areál kina Mže; vrátka š. 1,0 m</t>
  </si>
  <si>
    <t>-1011241825</t>
  </si>
  <si>
    <t>34,9 "areál kina Mže</t>
  </si>
  <si>
    <t>40,5 "u katastrálního úřadu</t>
  </si>
  <si>
    <t>963012520</t>
  </si>
  <si>
    <t>Bourání stropů z desek nebo panelů železobetonových prefabrikovaných s dutinami z panelů, š. přes 300 mm tl. přes 140 mm</t>
  </si>
  <si>
    <t>-934168344</t>
  </si>
  <si>
    <t xml:space="preserve">Poznámka k souboru cen:_x000D_
1. Bourání stropů z panelů plných se oceňuje cenami souboru cen 963 05-1 . Bourání železobetonových stropů. </t>
  </si>
  <si>
    <t>"1.NP</t>
  </si>
  <si>
    <t>(3,6*1,2*0,25) "vyjmutí strop. panelu pro VZT</t>
  </si>
  <si>
    <t>(2,4*0,7+2,4*1,4+2,4*1,4)*0,25 "vybourání stropu a dobetonávek</t>
  </si>
  <si>
    <t>"2.NP</t>
  </si>
  <si>
    <t>(4,8*5,6*0,25) "vybrourání strop. panel pro schodiště</t>
  </si>
  <si>
    <t>(5,8*1,2*0,25) "vyjmutí strop. panelu pro VZT</t>
  </si>
  <si>
    <t>(5,8*2,4*0,25) "průjhled mezi 2.NP a 1.NP</t>
  </si>
  <si>
    <t>(6*2,4*0,25) "vybourání stropních panelů pro schodiště</t>
  </si>
  <si>
    <t>(3,6*2,3*0,25) "vybourání stropních panelů</t>
  </si>
  <si>
    <t>(2,4*4*0,25) "pro střešní světlík</t>
  </si>
  <si>
    <t>962081141</t>
  </si>
  <si>
    <t>Bourání zdiva příček nebo vybourání otvorů ze skleněných tvárnic, tl. do 150 mm</t>
  </si>
  <si>
    <t>-993455564</t>
  </si>
  <si>
    <t>"výkres D.1.0.7 (východní průčelí)</t>
  </si>
  <si>
    <t>(2,1*0,6)*5</t>
  </si>
  <si>
    <t>962031132</t>
  </si>
  <si>
    <t>Bourání příček z cihel, tvárnic nebo příčkovek z cihel pálených, plných nebo dutých na maltu vápennou nebo vápenocementovou, tl. do 100 mm</t>
  </si>
  <si>
    <t>-1800544140</t>
  </si>
  <si>
    <t>"sociální zařízení</t>
  </si>
  <si>
    <t>(2,58+1,76+7,705+1,19+2,98)*3,5-(0,8*1,97*2) "obvod</t>
  </si>
  <si>
    <t>(1,84+2,55+0,34+0,2+1,2*2+1,8+3,58+2,6+1,4+1,41*2)-(0,8*1,97*2+0,6*1,97*4) "vnitřní</t>
  </si>
  <si>
    <t>"instalační příčky, přizdívky</t>
  </si>
  <si>
    <t>(0,97+0,5+0,84+1+1,5+1,1+1,6+2+0,48*2+0,6*2+0,4)*3,5</t>
  </si>
  <si>
    <t>"dělící stěny</t>
  </si>
  <si>
    <t>(2,6*2+9,8*2)*3,5-(0,8*1,97*2)</t>
  </si>
  <si>
    <t>"vnitřní vyzdívky</t>
  </si>
  <si>
    <t>(3*3,5)-(0,8*1,97)</t>
  </si>
  <si>
    <t>(6,75+4,8+1,51+1,02+4,2+0,5+5,1)*3,5-(0,8*1,97*2)</t>
  </si>
  <si>
    <t>962031133</t>
  </si>
  <si>
    <t>Bourání příček z cihel, tvárnic nebo příčkovek z cihel pálených, plných nebo dutých na maltu vápennou nebo vápenocementovou, tl. do 150 mm</t>
  </si>
  <si>
    <t>-303958610</t>
  </si>
  <si>
    <t>"výkres D.1.0.1 (D-0 Bourací práce)</t>
  </si>
  <si>
    <t>"1.PP</t>
  </si>
  <si>
    <t>(2,435*1,5) "bourání příčky pod stropem</t>
  </si>
  <si>
    <t>(2,4+2,4+0,2)*3,1-(0,8*1,97)</t>
  </si>
  <si>
    <t>(0,2+5,6+3,2)*3,1</t>
  </si>
  <si>
    <t>Mezisoučet 1.PP</t>
  </si>
  <si>
    <t>(3,58*3,5)</t>
  </si>
  <si>
    <t>"dělící příčky</t>
  </si>
  <si>
    <t>(4,15*3,5)</t>
  </si>
  <si>
    <t>(2,9*3,5)</t>
  </si>
  <si>
    <t>(0,45+0,22+0,86+0,5+0,8)*3,5</t>
  </si>
  <si>
    <t>Mezisoučet 1.NP</t>
  </si>
  <si>
    <t>962032231</t>
  </si>
  <si>
    <t>Bourání zdiva nadzákladového z cihel nebo tvárnic z cihel pálených nebo vápenopískových, na maltu vápennou nebo vápenocementovou, objemu přes 1 m3</t>
  </si>
  <si>
    <t>-1778259331</t>
  </si>
  <si>
    <t xml:space="preserve">Poznámka k souboru cen:_x000D_
1. Bourání pilířů o průřezu přes 0,36 m2 se oceňuje příslušnými cenami -2230, -2231, -2240, -2241,-2253 a -2254 jako bourání zdiva nadzákladového cihelného. </t>
  </si>
  <si>
    <t>"výkres D.0.9 (D-0 Bourací práce)</t>
  </si>
  <si>
    <t>"1.PP, 1.NP, 2.NP</t>
  </si>
  <si>
    <t>"venkovní schodiště</t>
  </si>
  <si>
    <t>"boční vnější stěna</t>
  </si>
  <si>
    <t>(6,29*7,25*0,3)</t>
  </si>
  <si>
    <t>((3,65*2,15)/2)*0,3</t>
  </si>
  <si>
    <t>(2,44*2,1*0,3)</t>
  </si>
  <si>
    <t>"lemování šachty</t>
  </si>
  <si>
    <t>(8,73*1,3*0,3)*2</t>
  </si>
  <si>
    <t>(8,73*5,45*0,3)</t>
  </si>
  <si>
    <t>"příčná vnější stěna</t>
  </si>
  <si>
    <t>(8,73*4,25*0,3)</t>
  </si>
  <si>
    <t>"pilíře 1.NP</t>
  </si>
  <si>
    <t>((1,4*0,9+0,4*0,5)*5,4)*3</t>
  </si>
  <si>
    <t>962052211</t>
  </si>
  <si>
    <t>Bourání zdiva železobetonového nadzákladového, objemu přes 1 m3</t>
  </si>
  <si>
    <t>-1247438894</t>
  </si>
  <si>
    <t xml:space="preserve">Poznámka k souboru cen:_x000D_
1. Bourání pilířů o průřezu přes 0,36 m2 se oceňuje cenami - 2210 a -2211 jako bourání zdiva nadzákladového železobetonového. </t>
  </si>
  <si>
    <t>(3*0,4*0,45) "beton. podezdívka</t>
  </si>
  <si>
    <t>(3,8*3,1*0,25) "panelová stěna</t>
  </si>
  <si>
    <t>"věnce a ukončení obvodových panelů</t>
  </si>
  <si>
    <t>5,81</t>
  </si>
  <si>
    <t>"výkres D.1.0.8 (severní průčelí)</t>
  </si>
  <si>
    <t>(8*3,65*0,28)+(0,28*(1,2*1,2)/2)+(3,65*1,2*0,28)+(4*4,95*0,28)+(3*3,65*0,28)+(4,95*1,6*0,28) "dělící stěna tanečního sálu</t>
  </si>
  <si>
    <t>"výkres D.1.0.5 (západní průčelí)</t>
  </si>
  <si>
    <t>(30,8*3,05*0,2)-((1,8*2*0,2)*3+(0,7*2*0,2+0,9*2*0,2)) "1.NP</t>
  </si>
  <si>
    <t>(23,3*4,45*0,2)+(7,7*3,65*0,2)+((1,3*1,3)/2)*0,2+(3,65*1,3*0,2)+(4*4,95*0,2)+(2,759*1*0,2) "2.NP</t>
  </si>
  <si>
    <t>965042231</t>
  </si>
  <si>
    <t>Bourání mazanin betonových nebo z litého asfaltu tl. přes 100 mm, plochy do 4 m2</t>
  </si>
  <si>
    <t>1190552289</t>
  </si>
  <si>
    <t>(1,15*1,55*0,25) "šachta pro dojezd zdvihací plošiny</t>
  </si>
  <si>
    <t>965042241</t>
  </si>
  <si>
    <t>Bourání mazanin betonových nebo z litého asfaltu tl. přes 100 mm, plochy přes 4 m2</t>
  </si>
  <si>
    <t>389764474</t>
  </si>
  <si>
    <t>"skladba Po 1</t>
  </si>
  <si>
    <t>"tl. 100 - 110 mm</t>
  </si>
  <si>
    <t>(116,96*0,11) "m 1.31 Chodba</t>
  </si>
  <si>
    <t>(53,39*0,11) "m 1.32 Kavárna 2</t>
  </si>
  <si>
    <t>(3,42*0,11) "m 1.35 Úklid</t>
  </si>
  <si>
    <t>(5,18*0,11) "m 1.36 Předsíň muži</t>
  </si>
  <si>
    <t>(10,64*0,11) "m 1.37 WC muži</t>
  </si>
  <si>
    <t>(5,39*0,11) "m 1.38 WC ZTP</t>
  </si>
  <si>
    <t>(7,92*0,11) "m 1.39 Sklad kavárna 2</t>
  </si>
  <si>
    <t>"skladba Po 2</t>
  </si>
  <si>
    <t>(8,28*0,11) "m 1.19 Schodiště</t>
  </si>
  <si>
    <t>(6,04*0,11) "m 1.22 Sklad</t>
  </si>
  <si>
    <t>(57,52*0,11) "m 1.23 Sklad</t>
  </si>
  <si>
    <t>(33,67*0,11) "m 1.24 Chodba neveřejná</t>
  </si>
  <si>
    <t>"skladba Po 3</t>
  </si>
  <si>
    <t>(3,29*0,11) "m 1.27 Zázemí účinkující</t>
  </si>
  <si>
    <t>(5,61*0,11) "m 1.28 Hygienická kabina</t>
  </si>
  <si>
    <t>(2,16*0,11) "m 1.29 WC</t>
  </si>
  <si>
    <t>(2,2*0,11) "m 1.30 WC</t>
  </si>
  <si>
    <t>(5,22*0,11) "m 1.33 Předsíň ženy</t>
  </si>
  <si>
    <t>(18,31*0,11) "m 1.34 Wc ženy</t>
  </si>
  <si>
    <t>"skladba Po 4</t>
  </si>
  <si>
    <t>(13,92*0,11) "m 1.25 Šatna 2</t>
  </si>
  <si>
    <t>(14,21*0,11) "m 1.26 Šatna 1</t>
  </si>
  <si>
    <t>(11,43*0,11) "m 1.40 Zádveří sálu</t>
  </si>
  <si>
    <t>(37,1*0,11) "m 1.41A Přízemí sálu</t>
  </si>
  <si>
    <t>"skladba Po 7</t>
  </si>
  <si>
    <t>(34,41*0,11) "m 2.09 Chodba neveřejná</t>
  </si>
  <si>
    <t>(7,69*0,11) "m 2.13 WC</t>
  </si>
  <si>
    <t>(4,32*0,11) "m 2.14 Hygienická kabina</t>
  </si>
  <si>
    <t>(16,02*0,11) "m 2.15 Chodba</t>
  </si>
  <si>
    <t>(158,67*0,11) "m 2.16 Galerie</t>
  </si>
  <si>
    <t>(57,54*0,11) "m 2.08 Jednací místnost</t>
  </si>
  <si>
    <t>(17,41*0,11) "m 2.10 Kancelář</t>
  </si>
  <si>
    <t>(17,36*0,11) "m 2.11 Kancelář</t>
  </si>
  <si>
    <t>(18,22*0,11) "m 2.12 Kancelář</t>
  </si>
  <si>
    <t>965081213</t>
  </si>
  <si>
    <t>Bourání podlah z dlaždic bez podkladního lože nebo mazaniny, s jakoukoliv výplní spár keramických nebo xylolitových tl. do 10 mm, plochy přes 1 m2</t>
  </si>
  <si>
    <t>-1546759601</t>
  </si>
  <si>
    <t xml:space="preserve">Poznámka k souboru cen:_x000D_
1. Odsekání soklíků se oceňuje cenami souboru cen 965 08. </t>
  </si>
  <si>
    <t>116,96 "m 1.31 Chodba</t>
  </si>
  <si>
    <t>53,39 "m 1.32 Kavárna 2</t>
  </si>
  <si>
    <t>3,42 "m 1.35 Úklid</t>
  </si>
  <si>
    <t>5,18 "m 1.36 Předsíň muži</t>
  </si>
  <si>
    <t>10,64 "m 1.37 WC muži</t>
  </si>
  <si>
    <t>5,39 "m 1.38 WC ZTP</t>
  </si>
  <si>
    <t>7,92 "m 1.39 Sklad kavárna 2</t>
  </si>
  <si>
    <t>8,28 "m 1.19 Schodiště</t>
  </si>
  <si>
    <t>6,04 "m 1.22 Sklad</t>
  </si>
  <si>
    <t>57,52 "m 1.23 Sklad</t>
  </si>
  <si>
    <t>33,67 "m 1.24 Chodba neveřejná</t>
  </si>
  <si>
    <t>3,29 "m 1.27 Zázemí účinkující</t>
  </si>
  <si>
    <t>5,61 "m 1.28 Hygienická kabina</t>
  </si>
  <si>
    <t>2,16 "m 1.29 WC</t>
  </si>
  <si>
    <t>2,2 "m 1.30 WC</t>
  </si>
  <si>
    <t>5,22 "m 1.33 Předsíň ženy</t>
  </si>
  <si>
    <t>18,31 "m 1.34 Wc ženy</t>
  </si>
  <si>
    <t>13,92 "m 1.25 Šatna 2</t>
  </si>
  <si>
    <t>14,21 "m 1.26 Šatna 1</t>
  </si>
  <si>
    <t>11,43 "m 1.40 Zádveří sálu</t>
  </si>
  <si>
    <t>37,1 "m 1.41A Přízemí sálu</t>
  </si>
  <si>
    <t>34,41 "m 2.09 Chodba neveřejná</t>
  </si>
  <si>
    <t>7,69 "m 2.13 WC</t>
  </si>
  <si>
    <t>4,32 "m 2.14 Hygienická kabina</t>
  </si>
  <si>
    <t>16,02 "m 2.15 Chodba</t>
  </si>
  <si>
    <t>158,67 "m 2.16 Galerie</t>
  </si>
  <si>
    <t>57,54 "m 2.08 Jednací místnost</t>
  </si>
  <si>
    <t>17,41 "m 2.10 Kancelář</t>
  </si>
  <si>
    <t>17,36 "m 2.11 Kancelář</t>
  </si>
  <si>
    <t>18,22 "m 2.12 Kancelář</t>
  </si>
  <si>
    <t>965041341</t>
  </si>
  <si>
    <t>Bourání mazanin škvárobetonových tl. do 100 mm, plochy přes 4 m2</t>
  </si>
  <si>
    <t>-789932141</t>
  </si>
  <si>
    <t>(1,2*13,45+18,2*3,8+19,4*7,6+18,2*3,6+16,1*2,7+15,4*0,5+14,7*4,1)*0,1 "hlavní střecha</t>
  </si>
  <si>
    <t>968072559</t>
  </si>
  <si>
    <t>Vybourání kovových rámů oken s křídly, dveřních zárubní, vrat, stěn, ostění nebo obkladů vrat, mimo posuvných a skládacích, plochy přes 5 m2</t>
  </si>
  <si>
    <t>-1435118912</t>
  </si>
  <si>
    <t xml:space="preserve">Poznámka k souboru cen:_x000D_
1. V cenách -2244 až -2559 jsou započteny i náklady na vyvěšení křídel. 2. Cenou -2641 se oceňuje i vybourání nosné ocelové konstrukce pro sádrokartonové příčky. </t>
  </si>
  <si>
    <t>(3*3,4)*2 "ocel. vrata třídílná</t>
  </si>
  <si>
    <t>"výkres D.1.0.6 (jižní průčelí)</t>
  </si>
  <si>
    <t xml:space="preserve">(4,5*1,75) </t>
  </si>
  <si>
    <t>(5,4+6,3+4,5)*1,75</t>
  </si>
  <si>
    <t>(3,6*2)*1,75</t>
  </si>
  <si>
    <t>(3*2,1)*4</t>
  </si>
  <si>
    <t>(3*1,45)*2</t>
  </si>
  <si>
    <t>(5,7*3,2)</t>
  </si>
  <si>
    <t>968072455</t>
  </si>
  <si>
    <t>Vybourání kovových rámů oken s křídly, dveřních zárubní, vrat, stěn, ostění nebo obkladů dveřních zárubní, plochy do 2 m2</t>
  </si>
  <si>
    <t>-987829541</t>
  </si>
  <si>
    <t>(0,9*2,05) "pro dveře 800/1970 mm</t>
  </si>
  <si>
    <t>968072355</t>
  </si>
  <si>
    <t>Vybourání kovových rámů oken s křídly, dveřních zárubní, vrat, stěn, ostění nebo obkladů okenních rámů s křídly zdvojených, plochy do 2 m2</t>
  </si>
  <si>
    <t>1254362027</t>
  </si>
  <si>
    <t>(2,1*0,5)*2 "vybourání okna vč. parapetu vnitř. a vněj.</t>
  </si>
  <si>
    <t>(2,1*0,75)*2 "vybourání okna vč. parapetu vnitř. a vněj.</t>
  </si>
  <si>
    <t>961055111</t>
  </si>
  <si>
    <t>Bourání základů z betonu železového</t>
  </si>
  <si>
    <t>-1720486261</t>
  </si>
  <si>
    <t>"základy venkovního schodiště</t>
  </si>
  <si>
    <t>(7,45*0,5*0,94)</t>
  </si>
  <si>
    <t>(1,2*0,5*0,94)</t>
  </si>
  <si>
    <t>(4,05*0,5*0,94)</t>
  </si>
  <si>
    <t>(6,95*0,5*0,94)</t>
  </si>
  <si>
    <t>(1,2*0,5*0,94)*2</t>
  </si>
  <si>
    <t>"betonové desky venkovního schodiště</t>
  </si>
  <si>
    <t>(5,45*2,6+1,5*1,6)*0,2</t>
  </si>
  <si>
    <t>96999001R</t>
  </si>
  <si>
    <t>Demontáž stávajícího jeviště</t>
  </si>
  <si>
    <t>-583994595</t>
  </si>
  <si>
    <t>23</t>
  </si>
  <si>
    <t>96999002R</t>
  </si>
  <si>
    <t>Demontáž stávajícího hlediště</t>
  </si>
  <si>
    <t>-639735059</t>
  </si>
  <si>
    <t>24</t>
  </si>
  <si>
    <t>96999003R</t>
  </si>
  <si>
    <t>Demontáž a likvodace sedadel</t>
  </si>
  <si>
    <t>ka</t>
  </si>
  <si>
    <t>1282989345</t>
  </si>
  <si>
    <t>(12+17+19*6+20*4+21)</t>
  </si>
  <si>
    <t>25</t>
  </si>
  <si>
    <t>96999004R</t>
  </si>
  <si>
    <t>Demontáž a opětovná montáž atikového panelu</t>
  </si>
  <si>
    <t>-1995178946</t>
  </si>
  <si>
    <t>26</t>
  </si>
  <si>
    <t>96999005R</t>
  </si>
  <si>
    <t>Demontáž dílců stěn obvodových ze železobetonu váhy do 1,5 t, výšky budovy do 24 m</t>
  </si>
  <si>
    <t>-1903948870</t>
  </si>
  <si>
    <t>27</t>
  </si>
  <si>
    <t>96999006R</t>
  </si>
  <si>
    <t>Demontáž dílců stěn obvodových ze železobetonu váhy nad 1,5 t, výšky budovy do 24 m</t>
  </si>
  <si>
    <t>-1111086271</t>
  </si>
  <si>
    <t>28</t>
  </si>
  <si>
    <t>96999007R</t>
  </si>
  <si>
    <t>Demontáž dílců parapetních a atikových ze železobetonu váhy dod 1,5 t, výšky budovy do 24 m</t>
  </si>
  <si>
    <t>2070403800</t>
  </si>
  <si>
    <t>29</t>
  </si>
  <si>
    <t>96999008R</t>
  </si>
  <si>
    <t>Demontáž dílců parapetních a atikových ze železobetonu váhy nad 1,5 t, výšky budovy do 24 m</t>
  </si>
  <si>
    <t>1655071268</t>
  </si>
  <si>
    <t>30</t>
  </si>
  <si>
    <t>96999009R</t>
  </si>
  <si>
    <t>Demontáž dílců parapetních a atikových ze železobetonu váhy nad 3 t, výšky budovy do 24 m</t>
  </si>
  <si>
    <t>-607049078</t>
  </si>
  <si>
    <t>97</t>
  </si>
  <si>
    <t>Prorážení otvorů a ostatní bourací práce</t>
  </si>
  <si>
    <t>31</t>
  </si>
  <si>
    <t>971042651</t>
  </si>
  <si>
    <t>Vybourání otvorů v betonových příčkách a zdech základových nebo nadzákladových plochy do 4 m2, tl. jakékoliv</t>
  </si>
  <si>
    <t>1804509844</t>
  </si>
  <si>
    <t>(2,5*1,2*0,375) "otvor pro dveře; panel tl. 375 mm</t>
  </si>
  <si>
    <t>(2,5*1,33*0,375) "otvor pro dveře; panel tl. 375 mm</t>
  </si>
  <si>
    <t>(1,25*1,78*0,5+2,5*1,78*0,375) "otvor pro dveře; panel tl. 500 mm, 375 mm</t>
  </si>
  <si>
    <t>(1,25*1,2*0,5+2,5*1,2*0,375) "otvor pro dveře; panel tl. 500 mm, 375 mm</t>
  </si>
  <si>
    <t>(1,5*1*0,5) "prostup VZT</t>
  </si>
  <si>
    <t>(1,7*0,7*0,5) "prostup VZT</t>
  </si>
  <si>
    <t>(2,1*0,5*0,4)*2 "parapet oken</t>
  </si>
  <si>
    <t>(2,1*0,75*0,4) "parapet okna</t>
  </si>
  <si>
    <t>32</t>
  </si>
  <si>
    <t>977211112</t>
  </si>
  <si>
    <t>Řezání železobetonových konstrukcí stěnovou pilou do průměru řezané výztuže 16 mm hloubka řezu od 200 do 350 mm</t>
  </si>
  <si>
    <t>-1915075190</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</si>
  <si>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</si>
  <si>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"předřez otvoru před vybouráním</t>
  </si>
  <si>
    <t>(2,5*2+1,2) "otvor pro dveře; panel tl. 375 mm</t>
  </si>
  <si>
    <t>(2,5*2+1,33) "otvor pro dveře; panel tl. 375 mm</t>
  </si>
  <si>
    <t>(1,25*2+2,5*2+1,78) "otvor pro dveře; panel tl. 500 mm, 375 mm</t>
  </si>
  <si>
    <t>(1,25*2+2,5*2+1,2) "otvor pro dveře; panel tl. 500 mm, 375 mm</t>
  </si>
  <si>
    <t>(1,5*2+1*2) "prostup VZT</t>
  </si>
  <si>
    <t>(1,7*2+0,7*2) "prostup VZT</t>
  </si>
  <si>
    <t>(0,5*2) "parapet oken</t>
  </si>
  <si>
    <t>(0,75*2) "parapet okna</t>
  </si>
  <si>
    <t>33</t>
  </si>
  <si>
    <t>1522920300</t>
  </si>
  <si>
    <t>34</t>
  </si>
  <si>
    <t>997013113</t>
  </si>
  <si>
    <t>Vnitrostaveništní doprava suti a vybouraných hmot vodorovně do 50 m svisle s použitím mechanizace pro budovy a haly výšky přes 9 do 12 m</t>
  </si>
  <si>
    <t>-357567483</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</si>
  <si>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</si>
  <si>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35</t>
  </si>
  <si>
    <t>1727879906</t>
  </si>
  <si>
    <t>36</t>
  </si>
  <si>
    <t>-1876384636</t>
  </si>
  <si>
    <t>1079,897*20 'Přepočtené koeficientem množství</t>
  </si>
  <si>
    <t>37</t>
  </si>
  <si>
    <t>997013801</t>
  </si>
  <si>
    <t>Poplatek za uložení stavebního odpadu na skládce (skládkovné) betonového</t>
  </si>
  <si>
    <t>1184505850</t>
  </si>
  <si>
    <t>38</t>
  </si>
  <si>
    <t>997013803</t>
  </si>
  <si>
    <t>Poplatek za uložení stavebního odpadu na skládce (skládkovné) z keramických materiálů</t>
  </si>
  <si>
    <t>43294062</t>
  </si>
  <si>
    <t>39</t>
  </si>
  <si>
    <t>997013814</t>
  </si>
  <si>
    <t>Poplatek za uložení stavebního odpadu na skládce (skládkovné) z izolačních materiálů</t>
  </si>
  <si>
    <t>-880459000</t>
  </si>
  <si>
    <t>40</t>
  </si>
  <si>
    <t>-414198083</t>
  </si>
  <si>
    <t>PSV</t>
  </si>
  <si>
    <t>Práce a dodávky PSV</t>
  </si>
  <si>
    <t>712</t>
  </si>
  <si>
    <t>Povlakové krytiny</t>
  </si>
  <si>
    <t>41</t>
  </si>
  <si>
    <t>712300832</t>
  </si>
  <si>
    <t>Odstranění ze střech plochých do 10 st. krytiny povlakové dvouvrstvé</t>
  </si>
  <si>
    <t>-1026061204</t>
  </si>
  <si>
    <t>(12*3,2+3,6*2,3) "CHÚC</t>
  </si>
  <si>
    <t>(37,21*8+10,08*5) "administrativa</t>
  </si>
  <si>
    <t>(1,2*13,45+18,2*3,8+19,4*7,6+18,2*3,6+16,1*2,7+15,4*0,5+14,7*4,1) "hlavní střecha</t>
  </si>
  <si>
    <t>713</t>
  </si>
  <si>
    <t>Izolace tepelné</t>
  </si>
  <si>
    <t>42</t>
  </si>
  <si>
    <t>713140833</t>
  </si>
  <si>
    <t>Odstranění tepelné izolace běžných stavebních konstrukcí z rohoží, pásů, dílců, desek, bloků střech plochých nadstřešních izolací připevněných přes 100 mm šrouby z vláknitých materiálů, tloušťky izolace</t>
  </si>
  <si>
    <t>-2017489600</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</si>
  <si>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</si>
  <si>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751</t>
  </si>
  <si>
    <t>43</t>
  </si>
  <si>
    <t>751510814</t>
  </si>
  <si>
    <t>Demontáž vzduchotechnického potrubí z pozinkovaného plechu čtyřhranného s přírubou, průřezu přes 0,13 do 0,28 m2</t>
  </si>
  <si>
    <t>-204653231</t>
  </si>
  <si>
    <t xml:space="preserve">Poznámka k souboru cen:_x000D_
1. V cenách jsou započteny náklady na demontáž potrubí včetně tvarovek. </t>
  </si>
  <si>
    <t>"hlavní rozvod VZT vedený do stávajícího kinosálu a venkovním prostorem přes garáž</t>
  </si>
  <si>
    <t>"dmtž navazujících rozvodů do obvodu 2000 mm</t>
  </si>
  <si>
    <t>20 "stávající strojovna VZT 1.PP</t>
  </si>
  <si>
    <t>20 "VZT rozvody vedené od strojovny do navazujících prostorů 1.PP</t>
  </si>
  <si>
    <t>44</t>
  </si>
  <si>
    <t>751510816</t>
  </si>
  <si>
    <t>Demontáž vzduchotechnického potrubí z pozinkovaného plechu čtyřhranného s přírubou, průřezu přes 0,50 do 0,79 m2</t>
  </si>
  <si>
    <t>-1029268930</t>
  </si>
  <si>
    <t>"dmtž navazujících rozvodů do obvodu 3260 mm</t>
  </si>
  <si>
    <t>15 "stávající strojovna VZT 1.PP</t>
  </si>
  <si>
    <t>45</t>
  </si>
  <si>
    <t>75161181R</t>
  </si>
  <si>
    <t>Demontáž vzduchotechnické jednotky rozebráním na místě; hmotnost v rozsahu 0,5 - 1,5 t</t>
  </si>
  <si>
    <t>-584040158</t>
  </si>
  <si>
    <t>767</t>
  </si>
  <si>
    <t>Konstrukce zámečnické</t>
  </si>
  <si>
    <t>46</t>
  </si>
  <si>
    <t>767581801</t>
  </si>
  <si>
    <t>Demontáž podhledů kazet</t>
  </si>
  <si>
    <t>1164314864</t>
  </si>
  <si>
    <t>03 - SO-01 Konferenční sál</t>
  </si>
  <si>
    <t>Soupis:</t>
  </si>
  <si>
    <t>03.01 - SO-01 D.1.1 Stavební a konstrukční řešení</t>
  </si>
  <si>
    <t xml:space="preserve">    2 - Zakládání</t>
  </si>
  <si>
    <t xml:space="preserve">      27 - Zakládání - základy</t>
  </si>
  <si>
    <t xml:space="preserve">    3 - Svislé a kompletní konstrukce</t>
  </si>
  <si>
    <t xml:space="preserve">      31 - Zdi pozemních staveb</t>
  </si>
  <si>
    <t xml:space="preserve">      33 - Sloupy a pilíře, rámové konstrukce</t>
  </si>
  <si>
    <t xml:space="preserve">      34 - Stěny a příčky</t>
  </si>
  <si>
    <t xml:space="preserve">      38 - Různé kompletní konstrukce</t>
  </si>
  <si>
    <t xml:space="preserve">    4 - Vodorovné konstrukce</t>
  </si>
  <si>
    <t xml:space="preserve">      41 - Stropy a stropní konstrukce pozemních staveb</t>
  </si>
  <si>
    <t xml:space="preserve">    5 - Komunikace pozemní</t>
  </si>
  <si>
    <t xml:space="preserve">      56 - Podkladní vrstvy komunikací, letišť a ploch</t>
  </si>
  <si>
    <t xml:space="preserve">      59 - Kryty pozemních komunikací, letišť a ploch dlážděné</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</si>
  <si>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</si>
  <si>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</si>
  <si>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</si>
  <si>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</si>
  <si>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</si>
  <si>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91 - Doplňující konstrukce a práce pozemních komunikací, letišť a ploch</t>
  </si>
  <si>
    <t xml:space="preserve">    998 - Přesun hmot</t>
  </si>
  <si>
    <t xml:space="preserve">    711 - Izolace proti vodě, vlhkosti a plynům</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</si>
  <si>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</si>
  <si>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</si>
  <si>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</si>
  <si>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</si>
  <si>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</si>
  <si>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</si>
  <si>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</si>
  <si>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</si>
  <si>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</si>
  <si>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</si>
  <si>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789 - Povrchové úpravy ocelových konstrukcí a technologických zařízení</t>
  </si>
  <si>
    <t>M - Práce a dodávky M</t>
  </si>
  <si>
    <t xml:space="preserve">    33-M - Montáže dopr.zaříz.,sklad. zař. a váh</t>
  </si>
  <si>
    <t>131201201</t>
  </si>
  <si>
    <t>Hloubení zapažených jam a zářezů s urovnáním dna do předepsaného profilu a spádu v hornině tř. 3 do 100 m3</t>
  </si>
  <si>
    <t>943898860</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</si>
  <si>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 2. Hloubení zapažených jam hloubky přes 16 m se oceňuje individuálně. 3. Náklady na svislé přemístění výkopku nad 1 m hloubky se určí dle ustanovení článku č. 3161 všeobecných podmínek katalogu. 4. Výpočet objemu vykopávky v pazených prostorách se stanovuje dle přílohy č. 4 tohoto ceníku. </t>
  </si>
  <si>
    <t>"sdružené patky</t>
  </si>
  <si>
    <t>(2*2,6*1)*2</t>
  </si>
  <si>
    <t>"patky</t>
  </si>
  <si>
    <t>(1,5*1,5*1,5)*2</t>
  </si>
  <si>
    <t>(2,3*2,5*3)*5</t>
  </si>
  <si>
    <t>131201209</t>
  </si>
  <si>
    <t>Hloubení zapažených jam a zářezů s urovnáním dna do předepsaného profilu a spádu Příplatek k cenám za lepivost horniny tř. 3</t>
  </si>
  <si>
    <t>2091904844</t>
  </si>
  <si>
    <t>103,4*0,5 'Přepočtené koeficientem množství</t>
  </si>
  <si>
    <t>132201201</t>
  </si>
  <si>
    <t>Hloubení zapažených i nezapažených rýh šířky přes 600 do 2 000 mm s urovnáním dna do předepsaného profilu a spádu v hornině tř. 3 do 100 m3</t>
  </si>
  <si>
    <t>-1726161637</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</si>
  <si>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</si>
  <si>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"šikmý základ po kavárnou</t>
  </si>
  <si>
    <t>(12,5*3*0,85)</t>
  </si>
  <si>
    <t>"základ u vstupu</t>
  </si>
  <si>
    <t>((7+5)*4*1)</t>
  </si>
  <si>
    <t>132201209</t>
  </si>
  <si>
    <t>Hloubení zapažených i nezapažených rýh šířky přes 600 do 2 000 mm s urovnáním dna do předepsaného profilu a spádu v hornině tř. 3 Příplatek k cenám za lepivost horniny tř. 3</t>
  </si>
  <si>
    <t>-1156549267</t>
  </si>
  <si>
    <t>79,875*0,5 'Přepočtené koeficientem množství</t>
  </si>
  <si>
    <t>1254709532</t>
  </si>
  <si>
    <t>103,4 "hloubení</t>
  </si>
  <si>
    <t>79,875 "rýhy</t>
  </si>
  <si>
    <t>162301101</t>
  </si>
  <si>
    <t>Vodorovné přemístění výkopku nebo sypaniny po suchu na obvyklém dopravním prostředku, bez naložení výkopku, avšak se složením bez rozhrnutí z horniny tř. 1 až 4 na vzdálenost přes 50 do 500 m</t>
  </si>
  <si>
    <t>-676497251</t>
  </si>
  <si>
    <t>"v rámci staveniště</t>
  </si>
  <si>
    <t>568813382</t>
  </si>
  <si>
    <t>-147,505 "zásypy</t>
  </si>
  <si>
    <t>312927001</t>
  </si>
  <si>
    <t>35,77*10 'Přepočtené koeficientem množství</t>
  </si>
  <si>
    <t>174101101</t>
  </si>
  <si>
    <t>Zásyp sypaninou z jakékoliv horniny s uložením výkopku ve vrstvách se zhutněním jam, šachet, rýh nebo kolem objektů v těchto vykopávkách</t>
  </si>
  <si>
    <t>1913627206</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</si>
  <si>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</si>
  <si>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"zásyp kolem základů apod.</t>
  </si>
  <si>
    <t>(27,22*1,6*1,4)</t>
  </si>
  <si>
    <t>(12,44*1*1,05+12,44*2,5*1,3)</t>
  </si>
  <si>
    <t>(8,5*1,6*1,4)</t>
  </si>
  <si>
    <t>(6,25*1,6*1,4)</t>
  </si>
  <si>
    <t>-47757305</t>
  </si>
  <si>
    <t>35,77*1,8 'Přepočtené koeficientem množství</t>
  </si>
  <si>
    <t>Zakládání</t>
  </si>
  <si>
    <t>Zakládání - základy</t>
  </si>
  <si>
    <t>271572211</t>
  </si>
  <si>
    <t>Podsyp pod základové konstrukce se zhutněním a urovnáním povrchu ze štěrkopísku netříděného</t>
  </si>
  <si>
    <t>641279037</t>
  </si>
  <si>
    <t xml:space="preserve">Poznámka k souboru cen:_x000D_
1. Ceny slouží pro ocenění násypů pod základové konstrukce tloušťky vrstvy do 300 mm. 2. Násypy s tloušťkou vrstvy přesahující 300 mm se ocení cenami souboru cen 213 31-…. Polštáře zhutněné pod základy v katalogu 800-2 Zvláštní zakládání objektů. </t>
  </si>
  <si>
    <t>"štěrkopískový polštář</t>
  </si>
  <si>
    <t>(2,45*1,8*0,3)*2</t>
  </si>
  <si>
    <t>"základ na štěrkovém polštáři</t>
  </si>
  <si>
    <t>(2,455*0,25*0,3)</t>
  </si>
  <si>
    <t>(2,355*1,6*0,3)</t>
  </si>
  <si>
    <t>((0,25+0,55)/2*(1,75+1,7)/2)*0,3</t>
  </si>
  <si>
    <t>(2,585*1,7*0,6)</t>
  </si>
  <si>
    <t>(1,8*1,945*0,3)</t>
  </si>
  <si>
    <t>((2,75+2,4)*2+(1,955+1,45)/2)*0,3</t>
  </si>
  <si>
    <t>(3,35*1,955*0,3)</t>
  </si>
  <si>
    <t>Mezisoučet základ na štěrkovém polštáři</t>
  </si>
  <si>
    <t>273313511</t>
  </si>
  <si>
    <t>Základy z betonu prostého desky z betonu kamenem neprokládaného tř. C 12/15</t>
  </si>
  <si>
    <t>-714823751</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</si>
  <si>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t>
  </si>
  <si>
    <t>"podkladní beton C12/15 XC0, tl. 100 mm</t>
  </si>
  <si>
    <t>(2,45*1,8*0,1)*2</t>
  </si>
  <si>
    <t>Mezisoučet sdružené patky</t>
  </si>
  <si>
    <t>(2,455*0,25*0,1)</t>
  </si>
  <si>
    <t>(2,355*1,6*0,1)</t>
  </si>
  <si>
    <t>((0,25+0,55)/2*(1,75+1,7)/2)*0,1</t>
  </si>
  <si>
    <t>(2,585*1,7*0,1)</t>
  </si>
  <si>
    <t>(1,8*1,945*0,1)</t>
  </si>
  <si>
    <t>((2,75+2,4)*2+(1,955+1,45)/2)*0,1</t>
  </si>
  <si>
    <t>(3,35*1,955*0,1)</t>
  </si>
  <si>
    <t>(1,245*1,9*0,1)</t>
  </si>
  <si>
    <t>273321411</t>
  </si>
  <si>
    <t>Základy z betonu železového (bez výztuže) desky z betonu bez zvýšených nároků na prostředí tř. C 20/25</t>
  </si>
  <si>
    <t>-525837995</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</si>
  <si>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t>
  </si>
  <si>
    <t>"skladba Po 11</t>
  </si>
  <si>
    <t>"žb zákl. deska tl. 150 mm</t>
  </si>
  <si>
    <t>(12,45*0,15) "m 0.05  Sklad</t>
  </si>
  <si>
    <t>(6,62*0,15) "m 0.07 Rozvaděče EI.</t>
  </si>
  <si>
    <t>(22,78*0,15) "m 0.09 Strojovna SOZ</t>
  </si>
  <si>
    <t>273362021</t>
  </si>
  <si>
    <t>Výztuž základů desek ze svařovaných sítí z drátů typu KARI</t>
  </si>
  <si>
    <t>1826906559</t>
  </si>
  <si>
    <t xml:space="preserve">Poznámka k souboru cen:_x000D_
1. Ceny platí pro desky rovné, s náběhy, hřibové nebo upnuté do žeber včetně výztuže těchto žeber. </t>
  </si>
  <si>
    <t>"žb zákl. deska tl. 150 mm - výztuž R8/150 (5,38 kg/m2)</t>
  </si>
  <si>
    <t>((12,45*0,15)*5,38/1000)*2 "m 0.05  Sklad</t>
  </si>
  <si>
    <t>((6,62*0,15)*5,38/1000)*2 "m 0.07 Rozvaděče EI.</t>
  </si>
  <si>
    <t>((22,78*0,15)*5,38/1000)*2 "m 0.09 Strojovna SOZ</t>
  </si>
  <si>
    <t>274321411</t>
  </si>
  <si>
    <t>Základy z betonu železového (bez výztuže) pasy z betonu bez zvýšených nároků na prostředí tř. C 20/25</t>
  </si>
  <si>
    <t>-828719265</t>
  </si>
  <si>
    <t>"základové konstrukce rampy C20/25 XC2</t>
  </si>
  <si>
    <t>(2,255*1,75+(1,55+1,5)/2*(0,25+0,55)/2)*(4,1-3,5)</t>
  </si>
  <si>
    <t>(2,685*1,5*(3,8-3,45))</t>
  </si>
  <si>
    <t>(1,745*1,6*(4,1-3,5))</t>
  </si>
  <si>
    <t>(4,25*1,75*(4,1-3,75))</t>
  </si>
  <si>
    <t>((1,4+1,7)/2+(1,75+1,45)/2)*(4,1-3,75)</t>
  </si>
  <si>
    <t>"základ pro rozšíření MU</t>
  </si>
  <si>
    <t>(5,15*0,7)*(4,5-3,5)</t>
  </si>
  <si>
    <t>(7,15*0,7)*(4,5-3,5)</t>
  </si>
  <si>
    <t>(5,57*0,7)*(4,5-3,5) "zaoblený základ</t>
  </si>
  <si>
    <t>(2*0,7)*(5,2-3,5)</t>
  </si>
  <si>
    <t>(2*0,7)*(5,65*3,5)</t>
  </si>
  <si>
    <t>Mezisoučet základ pro rozšíření MU</t>
  </si>
  <si>
    <t>"pas přes stáv. patky</t>
  </si>
  <si>
    <t>(2,3*0,8)*(4,9-3,5)</t>
  </si>
  <si>
    <t>Mezisoučet pas přes stáv. patky</t>
  </si>
  <si>
    <t>"pasy u podchycovaných základů</t>
  </si>
  <si>
    <t>((2,69*0,6*(7,15-5,9))+(2,89+0,6)*0,2*(7,1-6,4)) "rozšíření stáv. pasu</t>
  </si>
  <si>
    <t>(3,775*1*(7,15-5,9))</t>
  </si>
  <si>
    <t>Mezisoučet pasy u podchycovaných základů</t>
  </si>
  <si>
    <t>"základy schodiště</t>
  </si>
  <si>
    <t>(1,7*0,4*(6,75-5,75))</t>
  </si>
  <si>
    <t>Mezisoučet základy schodiště</t>
  </si>
  <si>
    <t>"šikmý pas pod kavárnou</t>
  </si>
  <si>
    <t>(1,63*0,6*(6,9-5,4))</t>
  </si>
  <si>
    <t>((2,13+2,25)/2*(0,6+1)/2*(6,25-5,4))</t>
  </si>
  <si>
    <t>((2,25+2,45)/2*(1,6+1,65)/2*(6,25-5,4))</t>
  </si>
  <si>
    <t>((0,95+0,975)/2*(1,2+1)/2*(6,25-5,4))</t>
  </si>
  <si>
    <t>(3,48*1*(6,25-5,4))</t>
  </si>
  <si>
    <t>(1,6*2*(6,25-5,4))</t>
  </si>
  <si>
    <t>((1,6+1,64)/2*(1,225+1,6)/2*(6,25-5,4))</t>
  </si>
  <si>
    <t>((0,65+0,8)/2*(0,975+0,85)/2*(6,25-5,4))</t>
  </si>
  <si>
    <t>(1,55*0,8*(6,25-5,4))</t>
  </si>
  <si>
    <t>(1,9*0,8*(5,65-4,4))</t>
  </si>
  <si>
    <t>(0,25*0,8*(5,15-4,4))</t>
  </si>
  <si>
    <t>274351215</t>
  </si>
  <si>
    <t>Bednění základových stěn pasů svislé nebo šikmé (odkloněné), půdorysně přímé nebo zalomené ve volných nebo zapažených jámách, rýhách, šachtách, včetně případných vzpěr zřízení</t>
  </si>
  <si>
    <t>-1773112384</t>
  </si>
  <si>
    <t>(0,55+0,7+1,75+2,255+2,01)*(4,1-3,5)</t>
  </si>
  <si>
    <t>(2,685*2)*(3,8-3,45)</t>
  </si>
  <si>
    <t>(0,25+1,6*2)*(4,1-3,5)</t>
  </si>
  <si>
    <t>(4,25+1,75+5,725+1,45)*(4,1-3,75)</t>
  </si>
  <si>
    <t>(5,15+7,15+5,57)*(4,5-3,5)</t>
  </si>
  <si>
    <t>(2*(5,2-3,5))*2</t>
  </si>
  <si>
    <t>(2*(5,65-3,5))*2</t>
  </si>
  <si>
    <t>(5,57+7,65+3,5+0,5)*(4,5-3,5)</t>
  </si>
  <si>
    <t>(2,3*(4,9-3,5))*2</t>
  </si>
  <si>
    <t>(2,69*(7,15-5,9))</t>
  </si>
  <si>
    <t>(3,775*(7,15-5,9))*2</t>
  </si>
  <si>
    <t>((1,7*2+0,4*2)*(6,75-5,75))</t>
  </si>
  <si>
    <t>(1,36+1,15+1,6+1,01+3,48+1,01+1,6+1,15+0,8+0,565+0,8+1,55+0,35+0,55+1,255+1,6+3,48+1,425)*(6,25-5,4)</t>
  </si>
  <si>
    <t>(2,15*(5,65-4,4))*2</t>
  </si>
  <si>
    <t>Mezisoučet šikmý pas pod kavárnou</t>
  </si>
  <si>
    <t>274351216</t>
  </si>
  <si>
    <t>Bednění základových stěn pasů svislé nebo šikmé (odkloněné), půdorysně přímé nebo zalomené ve volných nebo zapažených jámách, rýhách, šachtách, včetně případných vzpěr odstranění</t>
  </si>
  <si>
    <t>-699968810</t>
  </si>
  <si>
    <t>274361821</t>
  </si>
  <si>
    <t>Výztuž základů pasů z betonářské oceli 10 505 (R) nebo BSt 500</t>
  </si>
  <si>
    <t>211464469</t>
  </si>
  <si>
    <t>"základové pasy: 150 kg/m3</t>
  </si>
  <si>
    <t>(80,971*150/1000)</t>
  </si>
  <si>
    <t>12,146*1,1 'Přepočtené koeficientem množství</t>
  </si>
  <si>
    <t>275321411</t>
  </si>
  <si>
    <t>Základy z betonu železového (bez výztuže) patky z betonu bez zvýšených nároků na prostředí tř. C 20/25</t>
  </si>
  <si>
    <t>975595303</t>
  </si>
  <si>
    <t>"sdružené patky: C20/25 XC2</t>
  </si>
  <si>
    <t>(2,25*1,6*(4,1-3,5))*2</t>
  </si>
  <si>
    <t>(1,6*1,6*(4,5-3,9))</t>
  </si>
  <si>
    <t>"patky u stávajícího základu</t>
  </si>
  <si>
    <t>((0,7*0,7)*(5,21-3,65))*2</t>
  </si>
  <si>
    <t>"podchycení stávajícího základu</t>
  </si>
  <si>
    <t>(2,36*1,1+(1,06+1,5)/2*(2,25+2,5)/2)*(8,9-6,9)</t>
  </si>
  <si>
    <t>((2,36*1,6)*(8,9-6,9))*2</t>
  </si>
  <si>
    <t>(1,825*2,2)*(8,9-5,9)</t>
  </si>
  <si>
    <t>(2,2*1,7)*(8,9-5,9)</t>
  </si>
  <si>
    <t>275351215</t>
  </si>
  <si>
    <t>Bednění základových stěn patek svislé nebo šikmé (odkloněné), půdorysně přímé nebo zalomené ve volných nebo zapažených jámách, rýhách, šachtách, včetně případných vzpěr zřízení</t>
  </si>
  <si>
    <t>193904641</t>
  </si>
  <si>
    <t>((2,25*2+1,6*2)*(4,1-3,5))*2</t>
  </si>
  <si>
    <t>(1,6*4)*(4,5-3,9)</t>
  </si>
  <si>
    <t>(2,36+2,16+2,25+1,5+1,1)*(8,9-6,9)</t>
  </si>
  <si>
    <t>((2,36*2+1,6*2)*(8,9-6,9))*2</t>
  </si>
  <si>
    <t>(1,825*2+2,2*2)*(8,9-5,9)</t>
  </si>
  <si>
    <t>(2,2*2+1,7*2)*(8,9-5,9)</t>
  </si>
  <si>
    <t>275351216</t>
  </si>
  <si>
    <t>Bednění základových stěn patek svislé nebo šikmé (odkloněné), půdorysně přímé nebo zalomené ve volných nebo zapažených jámách, rýhách, šachtách, včetně případných vzpěr odstranění</t>
  </si>
  <si>
    <t>1010868824</t>
  </si>
  <si>
    <t>275361821</t>
  </si>
  <si>
    <t>Výztuž základů patek z betonářské oceli 10 505 (R)</t>
  </si>
  <si>
    <t>-2040364039</t>
  </si>
  <si>
    <t>"patky: 160 kg/m3</t>
  </si>
  <si>
    <t>(57,026*160/1000) "patky</t>
  </si>
  <si>
    <t>279113135</t>
  </si>
  <si>
    <t>Základové zdi z tvárnic ztraceného bednění včetně výplně z betonu bez zvláštních nároků na vliv prostředí třídy C 16/20, tloušťky zdiva přes 300 do 400 mm</t>
  </si>
  <si>
    <t>-1484528781</t>
  </si>
  <si>
    <t xml:space="preserve">Poznámka k souboru cen:_x000D_
1. V cenách jsou započteny i náklady na dodání a uložení betonu. 2. V cenách nejsou započteny náklady na dodání a uložení betonářské výztuže; tyto se oceňují cenami souboru cen 279 36- . . Výztuž základových zdí nosných. 3. Množství jednotek se určuje v m2 plochy zdiva. </t>
  </si>
  <si>
    <t>(1,15+6,7+3,5)*(7*0,25) "m 0.05/0.07</t>
  </si>
  <si>
    <t>279113134</t>
  </si>
  <si>
    <t>Základové zdi z tvárnic ztraceného bednění včetně výplně z betonu bez zvláštních nároků na vliv prostředí třídy C 16/20, tloušťky zdiva přes 250 do 300 mm</t>
  </si>
  <si>
    <t>-1151510574</t>
  </si>
  <si>
    <t>"stěna z BD u SOZ</t>
  </si>
  <si>
    <t>(22,3+1,5+5+5,4)*1,9</t>
  </si>
  <si>
    <t>Svislé a kompletní konstrukce</t>
  </si>
  <si>
    <t>Zdi pozemních staveb</t>
  </si>
  <si>
    <t>310279842</t>
  </si>
  <si>
    <t>Zazdívka otvorů ve zdivu nadzákladovém nepálenými tvárnicemi plochy přes 1 m2 do 4 m2 , ve zdi tl. do 300 mm</t>
  </si>
  <si>
    <t>1438732077</t>
  </si>
  <si>
    <t>(0,9*3,6*0,2)*2 "dozdění přizdívek s potrubím</t>
  </si>
  <si>
    <t>311272123</t>
  </si>
  <si>
    <t>Zdivo z pórobetonových přesných tvárnic nosné z tvárnic hladkých jakékoli pevnosti na tenké maltové lože, tloušťka zdiva 200 mm, objemová hmotnost 500 kg/m3</t>
  </si>
  <si>
    <t>-1415204115</t>
  </si>
  <si>
    <t>((3+4,2)*3,05-(1,6*2))*0,2 "1.23</t>
  </si>
  <si>
    <t>((4,35*3,05)-(1,6*2,1))*0,2 "1.24/31</t>
  </si>
  <si>
    <t>311272323</t>
  </si>
  <si>
    <t>Zdivo z pórobetonových přesných tvárnic nosné z tvárnic hladkých jakékoli pevnosti na tenké maltové lože, tloušťka zdiva 300 mm, objemová hmotnost 500 kg/m3</t>
  </si>
  <si>
    <t>-794258311</t>
  </si>
  <si>
    <t>(9,2*3,05*0,3)-(8*1,85*0,3) "1.32</t>
  </si>
  <si>
    <t>311238335</t>
  </si>
  <si>
    <t>Zdivo nosné jednovrstvé z cihel děrovaných vnitřní , spojené na pero a drážku zvukově izolační na maltu MC, pevnost cihel P15, tl. zdiva 200 mm</t>
  </si>
  <si>
    <t>-1943936578</t>
  </si>
  <si>
    <t xml:space="preserve">Poznámka k souboru cen:_x000D_
1. Množství jednotek se určuje v m2 plochy konstrukce. 2. Do plochy zdiva se započítává plocha vyzdívky nosných ocelových koster svislých i šikmých. Tato plocha se započítává plně bez odpočtu plochy ocelových koster nosníků. 3. Od plochy zdiva se odečítá: a) plocha otvorů jednotlivě větší než 0,25 m2, b) plocha otvorů okenních, dveřních a jiných (vnějších i vnitřních) stanovená z rozměrů kótovaných ve výkresech. Při zalomeném ostění oken a balkónových dveří se šířka zmenšuje o 100 mm. c) plocha překladů, obetonovaných hlav ocelových nosníků, věnců a jiných konstrukcí betonových a železobetonových. 4. V cenách jsou započteny i náklady na doplňkové cihly. 5. V cenách nejsou započteny náklady na: a) výplň kapes obvodového zdiva (např kolem oken); tyto se ocení cenou 311 23-8911, b) zásyp dutin první vrstvy zdiva; tyto se ocení příslušnými cenami 311 23-892.. </t>
  </si>
  <si>
    <t>(3+0,7+1,6+4,4)*3,45-(2*2,15+0,98*0,58+1,2*0,58) "m 0.08</t>
  </si>
  <si>
    <t>(0,65*3,45) "m 0.09</t>
  </si>
  <si>
    <t>(12,25+0,75+0,15+2,805)*2,95-(0,8*2) "1.08 - 1.16</t>
  </si>
  <si>
    <t>(3,6+1,5+3,6+1,5)*3,25 "hlediště/jeviště</t>
  </si>
  <si>
    <t>(1,2*4,65)-(3*2,1) "hlediště/jeviště</t>
  </si>
  <si>
    <t>(6,8*3)-(2,1*1,5+0,9*2,1) "hlediště/jeviště</t>
  </si>
  <si>
    <t>(2,35+1,25+5,65+1,25)*4,65-(0,8*2,1+3*2+0,65*0,65) "1.02</t>
  </si>
  <si>
    <t>(3,85+3,3)*4,65+(2,4+2,9)*1,2 "1.02</t>
  </si>
  <si>
    <t>(3,2+4,6+3,3+1,5+4,4+4,3+4,15)*3,42 "m 2.03, 06, 07</t>
  </si>
  <si>
    <t>-(1,4*2,1+0,9*2*2+1,5*0,8*2+0,55*0,8+2,3*0,8)</t>
  </si>
  <si>
    <t>(1,3+0,6+0,6+3,6+1,9+3,8+1,3+3,6)*2,25 "hlediště/jeviště</t>
  </si>
  <si>
    <t>311238323</t>
  </si>
  <si>
    <t>Zdivo nosné jednovrstvé z cihel děrovaných vnitřní , spojené na pero a drážku zvukově izolační s plně promaltovanými svislými kapsami P15, tl. zdiva 250 mm</t>
  </si>
  <si>
    <t>-2030107199</t>
  </si>
  <si>
    <t>((2,45*3,45)-(1,1*2,1)) "m 0.09</t>
  </si>
  <si>
    <t>311238325</t>
  </si>
  <si>
    <t>Zdivo nosné jednovrstvé z cihel děrovaných vnitřní , spojené na pero a drážku zvukově izolační s plně promaltovanými svislými kapsami P15, tl. zdiva 300 mm</t>
  </si>
  <si>
    <t>2099064092</t>
  </si>
  <si>
    <t>(4+5,34+7,9+6)*3,45 "rozšíření archivu (zaoblené)</t>
  </si>
  <si>
    <t>(1,57+0,8+1,73+5,09+5,07)*3,8-(1,16*2,85) "obvodové (m 0.09)</t>
  </si>
  <si>
    <t>(7,575+2,08+1,375+0,65+2,65+1,3+3,4+4,055+6,43+5,705)*4,65-(2,08*2+2,65*4,1+3,4*4,1+4,4*3,7) "obvod 1.01 - 1.05</t>
  </si>
  <si>
    <t>(15,7*3,05)-(1,65*3,05+4,3*3,05+1,02*2,05) "1.07</t>
  </si>
  <si>
    <t>(15,8*2,5) "dozdívky obvodové</t>
  </si>
  <si>
    <t>(9,4*1,5) "dozdívky obvodové</t>
  </si>
  <si>
    <t>310201111</t>
  </si>
  <si>
    <t>Příplatek za zaoblení zděného zdiva o vnitřním poloměru půdorysu do 5 m</t>
  </si>
  <si>
    <t>541546025</t>
  </si>
  <si>
    <t xml:space="preserve">Poznámka k souboru cen:_x000D_
1. Zdivo o vnitřním poloměru přes 15 m se oceňuje jako rovné. </t>
  </si>
  <si>
    <t>(5,34*3,45*0,3) "rozšíření archivu (zaoblené)</t>
  </si>
  <si>
    <t>311238451</t>
  </si>
  <si>
    <t>Zdivo nosné jednovrstvé z cihel děrovaných vnější , spojené na pero a drážku broušené, lepené celoplošně tenkovrstvou maltou, pevnost cihel P10, tl. zdiva 365 mm</t>
  </si>
  <si>
    <t>267585435</t>
  </si>
  <si>
    <t>(13,4*1,5)</t>
  </si>
  <si>
    <t>311238453</t>
  </si>
  <si>
    <t>Zdivo nosné jednovrstvé z cihel děrovaných vnější , spojené na pero a drážku broušené, lepené celoplošně tenkovrstvou maltou, pevnost cihel P10, tl. zdiva 400 mm</t>
  </si>
  <si>
    <t>-2133910819</t>
  </si>
  <si>
    <t>(1,15+6,7+3,5)*3,5 "m 0.05/0.07</t>
  </si>
  <si>
    <t>311321814</t>
  </si>
  <si>
    <t>Nadzákladové zdi z betonu železového (bez výztuže) nosné pohledového (v přírodní barvě drtí a přísad) tř. C 25/30</t>
  </si>
  <si>
    <t>-1738689627</t>
  </si>
  <si>
    <t xml:space="preserve">Poznámka k souboru cen:_x000D_
1. Při betonování do ztraceného bednění z desek je zohledněna zvýšená opatrnost, aby se předešlo poškození zabudovaných desek. 2. Při stanovení množství měrných jednotek betonu do ztraceného bednění z desek je třeba zohlednit skutečnou spotřebu betonu v m3 zdiva. 3. V cenách nejsou započteny náklady na: a) bednění; tyto se oceňují cenami souboru cen: - 31* 35-11 Bednění nadzákladových zdí, - 31* 35-12 Ztracené bednění nadzákladových zdí ze štěpkocementových desek, b) dodání a uložení výztuže; tyto se oceňují cenami souboru cen 31* 36- . . Výztuž nadzákladových zdí. 4. V cenách -1812 až -1816 jsou započteny i plastifikační přísady a pečlivé hutnění zejména při líci konstrukce pro docílení neporušeného maltového povrchu bez vzhledových kazů. V líci betonu nesmí být hnízda ani uštípané konce stahovacích drátů (čl. 3212 Všeobecných podmínek části A 02 tohoto katalogu). </t>
  </si>
  <si>
    <t>"stěny rampy, beton C25/30 XC4, XF2, pohledový PB2 podle TP03 ČBS</t>
  </si>
  <si>
    <t>"žb kce vstupu</t>
  </si>
  <si>
    <t>(5,06*1,1*0,3)</t>
  </si>
  <si>
    <t>(0,8*1,1+0,95*0,86)*0,3</t>
  </si>
  <si>
    <t>(4,542*(0,86+1,03)/2)*0,3</t>
  </si>
  <si>
    <t>311351101</t>
  </si>
  <si>
    <t>Bednění nadzákladových zdí nosných svislé nebo šikmé (odkloněné), půdorysně přímé nebo zalomené ve volném prostranství, ve volných nebo zapažených jamách, rýhách, šachtách, včetně případných vzpěr, jednostranné zřízení</t>
  </si>
  <si>
    <t>1160053942</t>
  </si>
  <si>
    <t xml:space="preserve">Poznámka k souboru cen:_x000D_
1. Položky -1101, -1102, -1105 a -1106 nelze použít pro bednění výšky přes 4 m při předepsané nepřetržité betonáži konstrukce. Toto bednění se oceňuje individuálně. 2. Položky -1111 a -1112 jsou určeny v nezapažených prostorách: a) pro masivní betonové konstrukce vyžadující podle statického posudku tuhost bednění a únosnost tlaku čerstvé betonové směsi přes 40 do 80 kN/m2, b) při požadované přesnosti povrchu betonových konstrukcí podle ČSN 73 0202, c) pro docílení požadovaného kvalitního hladkého povrchu zatmeleného bednění bez pracovních spár, vhodného i pro vzhled pohledového betonu (ceny 311 32-1812 až -1814) bez dalších zednických vnějších povrchových úprav, tj. omítek, nástřiků fasád apod. nebo zednických vnitřních povrchových úprav přímo pod malby, nátěry, tapety apod.. 3. Není-li v úvodním projektu odůvodněně předepsána nejméně jedna podmínka uvedená v poznámce 2, použijí se ceny -1105 a -1106. </t>
  </si>
  <si>
    <t>(5,06*1,1)*2+(1,1*0,3)</t>
  </si>
  <si>
    <t>(0,8*1,1+0,95*0,86)*2</t>
  </si>
  <si>
    <t>(4,542*(0,86+1,03)/2)*2</t>
  </si>
  <si>
    <t>311351102</t>
  </si>
  <si>
    <t>Bednění nadzákladových zdí nosných svislé nebo šikmé (odkloněné), půdorysně přímé nebo zalomené ve volném prostranství, ve volných nebo zapažených jamách, rýhách, šachtách, včetně případných vzpěr, jednostranné odstranění</t>
  </si>
  <si>
    <t>-1044231344</t>
  </si>
  <si>
    <t>311361821</t>
  </si>
  <si>
    <t>Výztuž nadzákladových zdí nosných svislých nebo odkloněných od svislice, rovných nebo oblých z betonářské oceli 10 505 (R) nebo BSt 500</t>
  </si>
  <si>
    <t>-406410132</t>
  </si>
  <si>
    <t>"žb kce vstupu: 180 kg/m3</t>
  </si>
  <si>
    <t>3,467*180/1000</t>
  </si>
  <si>
    <t>0,624*1,1 'Přepočtené koeficientem množství</t>
  </si>
  <si>
    <t>317141211</t>
  </si>
  <si>
    <t>Překlady ploché prefabrikované z pórobetonu osazené do tenkého maltového lože, včetně slepení dvou překladů vedle sebe po celé délce boční plochy, šířky překladu 125 mm, světlost otvoru do 900 mm</t>
  </si>
  <si>
    <t>-470889638</t>
  </si>
  <si>
    <t xml:space="preserve">Poznámka k souboru cen:_x000D_
1. V cenách jsou započteny náklady na: a) dodání a uložení překladu předepsané délky, včetně podmazáním ložné plochy tenkovrstvou maltou, b) montážní podepření plochých překladů tak, aby světlá vzdálenost mezi podporou a okrajem otvoru nebo mezi podporami byla maximálně 1,25 m. 2. Množství jednotek se určuje v kusech překladů podle šířky a světlosti otvoru. </t>
  </si>
  <si>
    <t>"min. tech standard např. PSF III/750</t>
  </si>
  <si>
    <t>5 "1.NP (dl. 1150 mm)</t>
  </si>
  <si>
    <t>317141212</t>
  </si>
  <si>
    <t>Překlady ploché prefabrikované z pórobetonu osazené do tenkého maltového lože, včetně slepení dvou překladů vedle sebe po celé délce boční plochy, šířky překladu 125 mm, světlost otvoru přes 900 do 1000 mm</t>
  </si>
  <si>
    <t>1953375246</t>
  </si>
  <si>
    <t>"min. tech standard např. PSF III/900</t>
  </si>
  <si>
    <t>10 "1.NP (dl. 1300 mm)</t>
  </si>
  <si>
    <t>317141217</t>
  </si>
  <si>
    <t>Překlady ploché prefabrikované z pórobetonu osazené do tenkého maltového lože, včetně slepení dvou překladů vedle sebe po celé délce boční plochy, šířky překladu 125 mm, světlost otvoru přes 1750 do 2000 mm</t>
  </si>
  <si>
    <t>-2006175656</t>
  </si>
  <si>
    <t>"min. tech standard např. PSF III/1750</t>
  </si>
  <si>
    <t>1 "1.NP (dl. 2250 mm)</t>
  </si>
  <si>
    <t>317141222</t>
  </si>
  <si>
    <t>Překlady ploché prefabrikované z pórobetonu osazené do tenkého maltového lože, včetně slepení dvou překladů vedle sebe po celé délce boční plochy, šířky překladu 150 mm, pro světlost otvoru přes 900 do 1000 mm</t>
  </si>
  <si>
    <t>2061187383</t>
  </si>
  <si>
    <t xml:space="preserve">"min. tech standard např. PSF IV/900 </t>
  </si>
  <si>
    <t>8 "2.NP (dl. 1300 mm)</t>
  </si>
  <si>
    <t>317141224</t>
  </si>
  <si>
    <t>Překlady ploché prefabrikované z pórobetonu osazené do tenkého maltového lože, včetně slepení dvou překladů vedle sebe po celé délce boční plochy, šířky překladu 150 mm, pro světlost otvoru přes 1100 do 1250 mm</t>
  </si>
  <si>
    <t>-363362025</t>
  </si>
  <si>
    <t>"min. tech standard např. PSF IV/1100</t>
  </si>
  <si>
    <t>1 "1.NP (dl. 1500 mm)</t>
  </si>
  <si>
    <t>317141226</t>
  </si>
  <si>
    <t>Překlady ploché prefabrikované z pórobetonu osazené do tenkého maltového lože, včetně slepení dvou překladů vedle sebe po celé délce boční plochy, šířky překladu 150 mm, pro světlost otvoru přes 1500 do 1750 mm</t>
  </si>
  <si>
    <t>1439717531</t>
  </si>
  <si>
    <t>"min. tech standard např. PSF IV/1500</t>
  </si>
  <si>
    <t>1 "1.NP (dl. 2000 mm)</t>
  </si>
  <si>
    <t>317141227</t>
  </si>
  <si>
    <t>Překlady ploché prefabrikované z pórobetonu osazené do tenkého maltového lože, včetně slepení dvou překladů vedle sebe po celé délce boční plochy, šířky překladu 150 mm, pro světlost otvoru přes 1750 do 2000 mm</t>
  </si>
  <si>
    <t>-2060613226</t>
  </si>
  <si>
    <t>"min. tech standard např. PSF IV/1750</t>
  </si>
  <si>
    <t>3 "1.NP (dl. 2250 mm)</t>
  </si>
  <si>
    <t>317168123</t>
  </si>
  <si>
    <t>Překlady keramické ploché osazené do maltového lože, výšky překladu 7,1 cm šířky 14,5 cm, délky 150 cm</t>
  </si>
  <si>
    <t>-809457871</t>
  </si>
  <si>
    <t xml:space="preserve">Poznámka k souboru cen:_x000D_
1. V cenách -81.. až – 82.. (překlady ploché, vysoké a roletové) jsou započteny i náklady na: a) očištění podkladu pod překladem a jeho navlhčení vodou, rozprostření malty pod ložnou plochu, osazení překladu do vodorovné polohy a začištění vytlačené malty, b) dodání příslušného překladu předepsané délky, c) dočasné montážní podepření plochých překladů tak, aby vzdálenost mezi podporou a okrajem otvoru nebo mezi podporami byla maximálně 1 m. 2. V cenách -83.. (překlady složené roletové) jsou započteny i náklady na: a) očištění podkladů pod překladem a jeho navlhčení vodou, rozprostření malty pod ložnou plochu, osazení překladu do vodorovné polohy a začištění vytlačené malty, b) dodání vnitřního keramobetonového překladu a vnějšího tepelněizolačního dílu příslušné délky, včetně izolace z pěnového polystyrénu (u zdiva tl. 400 mm), případně vysokého překladu (u zdiva tl. 440 mm), c) betonáž mezery mezi překladem a tepelněizolačním dílem z betonu třídy C 16/20; tato betonáž se provádí u překladů dlouhých 2000 mm a více zároveň s betonáží stropní konstrukce a ztužujícího věnce, d) dočasné montážní podepření zespodu v celé světlé délce překladu s dvěma podporami ve třetinách šířky otvoru a dvěma podporami po krajích otvoru - platí pouze pro překlady delší než 2000 mm, včetně. 3. V cenách -84.. (překlady vysoké spřažené) jsou započteny i náklady na: a) očištění podkladů pod překladem a jeho navlhčení vodou, rozprostření malty pod ložnou plochu, osazení překladu do vodorovné polohy a začištění vytlačené malty, b) dodání keramických překladů příslušné délky, c) uložení a dodávku výztuže d) betonáž mezi překlady z betonu třídy C 20/25 e) oboustranné bednění překladu při betonáži f) dočasné montážní podepření zespodu v celé světlé délce překladu 4. V cenách -82.. a -83.. (překlady roletové) nejsou započteny náklady na: a) vysoký překlad a svislou izolaci v úrovni stropního věnce u složených roletových překladů; tyto se ocení samostatně, b) dodávku a montáž rolet, případně žaluzií; tyto se ocení samostatně. 5. V cenách -84.. (překlady vysoké spřažené) nejsou započteny náklady na: a) betonáž a bednění v úrovni stropního věnce; tyto se ocení samostatně, 6. Množství jednotek se určuje v kusech překladu podle jeho celkové délky. Minimální délka uložení je stanovena: a) u plochých překladů na 120 mm na každé straně, b) u vysokých a roletových překladů délky do 1750 mm na 125mm, délky 2000 a 2250 mm na 200 mm a u délky 2500 mm a větší na 250 mm na každé straně překladu. c) u vysokých spřažených překladů 250 mm na každé straně překladu. </t>
  </si>
  <si>
    <t>1 "1.PP</t>
  </si>
  <si>
    <t>317168124</t>
  </si>
  <si>
    <t>Překlady keramické ploché osazené do maltového lože, výšky překladu 7,1 cm šířky 14,5 cm, délky 175 cm</t>
  </si>
  <si>
    <t>-627933675</t>
  </si>
  <si>
    <t>47</t>
  </si>
  <si>
    <t>317168130</t>
  </si>
  <si>
    <t>Překlady keramické vysoké osazené do maltového lože, šířky překladu 7 cm výšky 23,8 cm, délky 100 cm</t>
  </si>
  <si>
    <t>-1061986411</t>
  </si>
  <si>
    <t>2 "1.NP</t>
  </si>
  <si>
    <t>48</t>
  </si>
  <si>
    <t>317168131</t>
  </si>
  <si>
    <t>Překlady keramické vysoké osazené do maltového lože, šířky překladu 7 cm výšky 23,8 cm, délky 125 cm</t>
  </si>
  <si>
    <t>-1082119710</t>
  </si>
  <si>
    <t>2 "1.PP</t>
  </si>
  <si>
    <t>4 "1.NP</t>
  </si>
  <si>
    <t>4 "2.NP</t>
  </si>
  <si>
    <t>49</t>
  </si>
  <si>
    <t>317168132</t>
  </si>
  <si>
    <t>Překlady keramické vysoké osazené do maltového lože, šířky překladu 7 cm výšky 23,8 cm, délky 150 cm</t>
  </si>
  <si>
    <t>898215106</t>
  </si>
  <si>
    <t>10 "1.PP</t>
  </si>
  <si>
    <t>50</t>
  </si>
  <si>
    <t>317168133</t>
  </si>
  <si>
    <t>Překlady keramické vysoké osazené do maltového lože, šířky překladu 7 cm výšky 23,8 cm, délky 175 cm</t>
  </si>
  <si>
    <t>-977580458</t>
  </si>
  <si>
    <t>6 "2.NP</t>
  </si>
  <si>
    <t>51</t>
  </si>
  <si>
    <t>317168137</t>
  </si>
  <si>
    <t>Překlady keramické vysoké osazené do maltového lože, šířky překladu 7 cm výšky 23,8 cm, délky 275 cm</t>
  </si>
  <si>
    <t>645094620</t>
  </si>
  <si>
    <t>2 "2.NP</t>
  </si>
  <si>
    <t>52</t>
  </si>
  <si>
    <t>317168140</t>
  </si>
  <si>
    <t>Překlady keramické vysoké osazené do maltového lože, šířky překladu 7 cm výšky 23,8 cm, délky 350 cm</t>
  </si>
  <si>
    <t>-2072633704</t>
  </si>
  <si>
    <t>53</t>
  </si>
  <si>
    <t>317941123</t>
  </si>
  <si>
    <t>Osazování ocelových válcovaných nosníků na zdivu I nebo IE nebo U nebo UE nebo L č. 14 až 22 nebo výšky do 220 mm</t>
  </si>
  <si>
    <t>1936955364</t>
  </si>
  <si>
    <t xml:space="preserve">Poznámka k souboru cen:_x000D_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</si>
  <si>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"HEA 140 (24,7 kg/bm)</t>
  </si>
  <si>
    <t>(2,1*3+2,28*3)*24,7/1000</t>
  </si>
  <si>
    <t>"HEA 160 (30,4 kg/bm)</t>
  </si>
  <si>
    <t>(1,5*4+1,95*2+2,4*2)*30,4/1000</t>
  </si>
  <si>
    <t>54</t>
  </si>
  <si>
    <t>130109540</t>
  </si>
  <si>
    <t>ocel profilová HE-A, v jakosti 11 375, h=140 mm</t>
  </si>
  <si>
    <t>-304977726</t>
  </si>
  <si>
    <t>0,325*1,1 'Přepočtené koeficientem množství</t>
  </si>
  <si>
    <t>55</t>
  </si>
  <si>
    <t>130109560</t>
  </si>
  <si>
    <t>ocel profilová HE-A, v jakosti 11 375, h=160 mm</t>
  </si>
  <si>
    <t>-701601065</t>
  </si>
  <si>
    <t>0,447*1,1 'Přepočtené koeficientem množství</t>
  </si>
  <si>
    <t>Sloupy a pilíře, rámové konstrukce</t>
  </si>
  <si>
    <t>56</t>
  </si>
  <si>
    <t>330321511</t>
  </si>
  <si>
    <t>Sloupy, pilíře, táhla, rámové stojky, vzpěry z betonu železového (bez výztuže) pohledového bez zvláštních nároků na vliv prostředí tř. C 25/30</t>
  </si>
  <si>
    <t>-1374935734</t>
  </si>
  <si>
    <t>"beton sloupů C25/30 XC4, XF2</t>
  </si>
  <si>
    <t>"žb konstrukce vstupu</t>
  </si>
  <si>
    <t>(2,01*0,3*0,3) "na úhlových stěnách</t>
  </si>
  <si>
    <t>(3,4*0,3*0,3)*4 "v garáži</t>
  </si>
  <si>
    <t>57</t>
  </si>
  <si>
    <t>331351101</t>
  </si>
  <si>
    <t>Bednění hranatých pilířů, rámových stojek, táhel nebo vzpěr svislých nebo šikmých (odkloněných) o výšce do 4 m včetně vzepření průřezu pravoúhlého čtyřúhelníka zřízení</t>
  </si>
  <si>
    <t>-165205583</t>
  </si>
  <si>
    <t>(2,01*(0,3*4)) "na úhlových stěnách</t>
  </si>
  <si>
    <t>(3,4*(0,3*4))*4 "v garáži</t>
  </si>
  <si>
    <t>58</t>
  </si>
  <si>
    <t>331351102</t>
  </si>
  <si>
    <t>Bednění hranatých pilířů, rámových stojek, táhel nebo vzpěr svislých nebo šikmých (odkloněných) o výšce do 4 m včetně vzepření průřezu pravoúhlého čtyřúhelníka odstranění</t>
  </si>
  <si>
    <t>1714077777</t>
  </si>
  <si>
    <t>59</t>
  </si>
  <si>
    <t>331361821</t>
  </si>
  <si>
    <t>Výztuž sloupů, pilířů, rámových stojek, táhel nebo vzpěr hranatých svislých nebo šikmých (odkloněných) z betonářské oceli 10 505 (R) nebo BSt 500</t>
  </si>
  <si>
    <t>-2108779559</t>
  </si>
  <si>
    <t>"sloupy: 200 kg/m3</t>
  </si>
  <si>
    <t>1,405*200/1000</t>
  </si>
  <si>
    <t>0,281*1,1 'Přepočtené koeficientem množství</t>
  </si>
  <si>
    <t>60</t>
  </si>
  <si>
    <t>337173110</t>
  </si>
  <si>
    <t>Montáž ocelové konstrukce skeletu budov počtu podlaží 1 a 2</t>
  </si>
  <si>
    <t>365594945</t>
  </si>
  <si>
    <t xml:space="preserve">Poznámka k souboru cen:_x000D_
1. V cenách jsou započteny i náklady na montáž sloupů, průvlaků, zavětrování, apod. . </t>
  </si>
  <si>
    <t>"ocel S355</t>
  </si>
  <si>
    <t>14,204-(0,2605+0,74321) "Sál</t>
  </si>
  <si>
    <t>"ocel S235</t>
  </si>
  <si>
    <t>(0,2605+0,74321) "Sál</t>
  </si>
  <si>
    <t>15,293 "část 02 konferenční sál</t>
  </si>
  <si>
    <t>2,993 "revizní lávky</t>
  </si>
  <si>
    <t>4,494 "Balkon</t>
  </si>
  <si>
    <t>3,122 "opona</t>
  </si>
  <si>
    <t>20,487 "Přísálí</t>
  </si>
  <si>
    <t>3,437 "Schodiště S1, S2</t>
  </si>
  <si>
    <t>6,891 "Vstup</t>
  </si>
  <si>
    <t>27,597 "Kavárna a rampa</t>
  </si>
  <si>
    <t>9,855 "Hlediště</t>
  </si>
  <si>
    <t>4,106 "Jeviště</t>
  </si>
  <si>
    <t>61</t>
  </si>
  <si>
    <t>377spec-02</t>
  </si>
  <si>
    <t>materiál ocelových konstrukcí jakosti S 355 dle výpisu</t>
  </si>
  <si>
    <t>492910651</t>
  </si>
  <si>
    <t>(14,204-(0,2605+0,74321))*1,15 "Sál</t>
  </si>
  <si>
    <t>62</t>
  </si>
  <si>
    <t>337spec-01</t>
  </si>
  <si>
    <t>materiál ocelových konstrukcí jakostz S 235 dle výpisu</t>
  </si>
  <si>
    <t>1132468301</t>
  </si>
  <si>
    <t>"vč. prostřihu a spojovacího materiálu</t>
  </si>
  <si>
    <t>(0,2605+0,74321)*1,15 "Sál</t>
  </si>
  <si>
    <t>15,293*1,15 "část 02 konferenční sál</t>
  </si>
  <si>
    <t>2,993*1,1 "revizní lávky</t>
  </si>
  <si>
    <t>4,494*1,1 "Balkon</t>
  </si>
  <si>
    <t>3,122*1,1 "opona</t>
  </si>
  <si>
    <t>20,487*1,15 "Přísálí</t>
  </si>
  <si>
    <t>3,437*1,1 "Schodiště S1, S2</t>
  </si>
  <si>
    <t>6,891*1,1 "Vstup</t>
  </si>
  <si>
    <t>27,597*1,15 "Kavárna a rampa</t>
  </si>
  <si>
    <t>9,855*1,1 "Hlediště</t>
  </si>
  <si>
    <t>4,106*1,1 "Jeviště</t>
  </si>
  <si>
    <t>63</t>
  </si>
  <si>
    <t>338171123</t>
  </si>
  <si>
    <t>Osazování sloupků a vzpěr plotových ocelových trubkových nebo profilovaných výšky do 2,60 m se zabetonováním (tř. C 25/30) do 0,08 m3 do připravených jamek</t>
  </si>
  <si>
    <t>1739761878</t>
  </si>
  <si>
    <t xml:space="preserve">Poznámka k souboru cen:_x000D_
1. Ceny lze použít i pro zalití (zabetonování) vzpěr rohových sloupků. 2. V cenách nejsou započteny náklady na sloupky a vzpěry. Jejich dodání se oceňuje ve specifikaci. 3. Výškou sloupku se rozumí jeho délka před osazením. 4. Montáž pletiva se oceňuje cenami souboru cen 348 17 Osazení oplocení. 5. V cenách osazování do zemního vrutu je započten i štěrk fixující sloupek. </t>
  </si>
  <si>
    <t>"ozn. Z2, specifikace viz. D.1.1.24</t>
  </si>
  <si>
    <t>"výška oplocení 2900 mm</t>
  </si>
  <si>
    <t>"ozn. Z3, specifikace viz. D.1.1.24</t>
  </si>
  <si>
    <t>64</t>
  </si>
  <si>
    <t>338spec-001</t>
  </si>
  <si>
    <t>dodávka sloupek plotový výška 2900 + 800 mm</t>
  </si>
  <si>
    <t>-640679478</t>
  </si>
  <si>
    <t>Stěny a příčky</t>
  </si>
  <si>
    <t>65</t>
  </si>
  <si>
    <t>345124012</t>
  </si>
  <si>
    <t>Montáž dílců parapetních, zábradelních a atikových ze železobetonu se svařovanými spoji, v budovách výšky přes 18 do 52 m, hmotnosti přes 1,5 do 5 t</t>
  </si>
  <si>
    <t>-2093318813</t>
  </si>
  <si>
    <t>"část 03 - nástavba přísálí</t>
  </si>
  <si>
    <t>" obvodové panely (03-06)</t>
  </si>
  <si>
    <t>"úroveň +6,050 (osa E)</t>
  </si>
  <si>
    <t>1 "P.01; 5420/2250-2070/150 mm; panel bez otvoru, kotevní lišta atiky</t>
  </si>
  <si>
    <t>1 "P.03; 7200/2070-1830/150 mm; panel bez otvoru, kotevní lišta atiky</t>
  </si>
  <si>
    <t>1 "P.05; 7200/1830-1590/150 mm; panel bez otvoru, kotevní lišta atiky</t>
  </si>
  <si>
    <t>1 "P.06; 7200/2790-2190/150 mm; panel s otvory, kotevní lišta atiky</t>
  </si>
  <si>
    <t>1 "P.08; 7200/2190-1600/150 mm; panel s otvory, kotevní lišta atiky</t>
  </si>
  <si>
    <t>1 "P.10; 7700/2400/150 mm; panel s otvorem, kotevní lišta atiky</t>
  </si>
  <si>
    <t>Mezisoučet úroveň +6,050 m</t>
  </si>
  <si>
    <t>1 "P.02; 5420/2000/150 mm; panel bez otvoru</t>
  </si>
  <si>
    <t>2 "P.04; 7200/2000/150 mm; panel bez otvoru</t>
  </si>
  <si>
    <t>1 "P.07; 7200/800/150 mm; panel s otvorem</t>
  </si>
  <si>
    <t>1 "P.09; 7200/800/150 mm; panel s otvory</t>
  </si>
  <si>
    <t>Mezisoučet úroveň +4,050 m</t>
  </si>
  <si>
    <t>"čelní panely (osa 10)</t>
  </si>
  <si>
    <t>1 "P.11; 9740/1000/150 mm; panel bez otvoru</t>
  </si>
  <si>
    <t>2 "P.12; 870/3250/150 mm; panel bez otvoru</t>
  </si>
  <si>
    <t>Mezisoučet čelní panely</t>
  </si>
  <si>
    <t>"úroveň +7,300 a +6,900 (osa D)</t>
  </si>
  <si>
    <t>1 "P.13; 5420/1000-815/150 mm; panel bez otvoru</t>
  </si>
  <si>
    <t>1 "P.14; 7200/815-580/150 mm; panel bez otvoru</t>
  </si>
  <si>
    <t>1 "P.15; 7200/760-880-580/150 mm; panel bez otvoru</t>
  </si>
  <si>
    <t>Mezisoučet úroveň +7,300 a +6,900</t>
  </si>
  <si>
    <t>66</t>
  </si>
  <si>
    <t>345spec-001</t>
  </si>
  <si>
    <t>P.01; 5420/2250-2070/150 mm; panel bez otvoru, kotevní lišta atiky</t>
  </si>
  <si>
    <t>-1588688999</t>
  </si>
  <si>
    <t>67</t>
  </si>
  <si>
    <t>345spec-002</t>
  </si>
  <si>
    <t>P.02; 5420/2000/150 mm; panel bez otvoru</t>
  </si>
  <si>
    <t>1357595094</t>
  </si>
  <si>
    <t>68</t>
  </si>
  <si>
    <t>345spec-003</t>
  </si>
  <si>
    <t>P.03; 7200/2070-1830/150 mm; panel bez otvoru, kotevní lišta atiky</t>
  </si>
  <si>
    <t>-1054510628</t>
  </si>
  <si>
    <t>69</t>
  </si>
  <si>
    <t>345spec-004</t>
  </si>
  <si>
    <t>P.04; 7200/2000/150 mm; panel bez otvoru</t>
  </si>
  <si>
    <t>1433459747</t>
  </si>
  <si>
    <t>70</t>
  </si>
  <si>
    <t>345spec-005</t>
  </si>
  <si>
    <t>P.05; 7200/1830-1590/150 mm; panel bez otvoru, kotevní lišta atiky</t>
  </si>
  <si>
    <t>386772734</t>
  </si>
  <si>
    <t>71</t>
  </si>
  <si>
    <t>345spec-006</t>
  </si>
  <si>
    <t>P.06; 7200/2790-2190/150 mm; panel s otvory, kotevní lišta atiky</t>
  </si>
  <si>
    <t>952105891</t>
  </si>
  <si>
    <t>72</t>
  </si>
  <si>
    <t>345spec-007</t>
  </si>
  <si>
    <t>P.07; 7200/800/150 mm; panel s otvorem</t>
  </si>
  <si>
    <t>1731352404</t>
  </si>
  <si>
    <t>73</t>
  </si>
  <si>
    <t>345spec-008</t>
  </si>
  <si>
    <t>P.08; 7200/2190-1600/150 mm; panel s otvory, kotevní lišta atiky</t>
  </si>
  <si>
    <t>564905392</t>
  </si>
  <si>
    <t>74</t>
  </si>
  <si>
    <t>345spec-009</t>
  </si>
  <si>
    <t>P.09; 7200/800/150 mm; panel s otvory</t>
  </si>
  <si>
    <t>83998132</t>
  </si>
  <si>
    <t>75</t>
  </si>
  <si>
    <t>345spec-010</t>
  </si>
  <si>
    <t>P.10; 7700/2400/150 mm; panel s otvorem, kotevní lišta atiky</t>
  </si>
  <si>
    <t>-875027246</t>
  </si>
  <si>
    <t>76</t>
  </si>
  <si>
    <t>345spec-011</t>
  </si>
  <si>
    <t>P.11; 9740/1000/150 mm; panel bez otvoru</t>
  </si>
  <si>
    <t>127753770</t>
  </si>
  <si>
    <t>77</t>
  </si>
  <si>
    <t>345spec-012</t>
  </si>
  <si>
    <t>P.12; 870/3250/150 mm; panel bez otvoru</t>
  </si>
  <si>
    <t>346405296</t>
  </si>
  <si>
    <t>78</t>
  </si>
  <si>
    <t>345spec-013</t>
  </si>
  <si>
    <t>P.13; 5420/1000-815/150 mm; panel bez otvoru</t>
  </si>
  <si>
    <t>173320631</t>
  </si>
  <si>
    <t>79</t>
  </si>
  <si>
    <t>345spec-014</t>
  </si>
  <si>
    <t>P.14; 7200/815-580/150 mm; panel bez otvoru</t>
  </si>
  <si>
    <t>666344320</t>
  </si>
  <si>
    <t>80</t>
  </si>
  <si>
    <t>345spec-015</t>
  </si>
  <si>
    <t>P.15; 7200/760-880-580/150 mm; panel bez otvoru</t>
  </si>
  <si>
    <t>-347261465</t>
  </si>
  <si>
    <t>81</t>
  </si>
  <si>
    <t>346244381</t>
  </si>
  <si>
    <t>Plentování ocelových válcovaných nosníků jednostranné cihlami na maltu, výška stojiny do 200 mm</t>
  </si>
  <si>
    <t>46858738</t>
  </si>
  <si>
    <t>"pro nosníky HEA 140</t>
  </si>
  <si>
    <t>(2,1*0,2)*2</t>
  </si>
  <si>
    <t>(2,28*0,2)*2</t>
  </si>
  <si>
    <t>"pro nosníky HEA 160</t>
  </si>
  <si>
    <t>(1,5*0,2)*4</t>
  </si>
  <si>
    <t>(1,95*0,2)*2</t>
  </si>
  <si>
    <t>(2,4*0,2)*2</t>
  </si>
  <si>
    <t>82</t>
  </si>
  <si>
    <t>342272248</t>
  </si>
  <si>
    <t>Příčky z pórobetonových přesných příčkovek hladkých, objemové hmotnosti 500 kg/m3 na tenké maltové lože, tloušťky příčky 75 mm</t>
  </si>
  <si>
    <t>706821210</t>
  </si>
  <si>
    <t>(1,3+0,55)*2,95 "1.13</t>
  </si>
  <si>
    <t>(2,15*2,95) "1.11</t>
  </si>
  <si>
    <t>(0,1+0,4*2)*2,95 "1.09</t>
  </si>
  <si>
    <t>(2,85+1,2)*4,09 "m 2.13, 14</t>
  </si>
  <si>
    <t>83</t>
  </si>
  <si>
    <t>342272323</t>
  </si>
  <si>
    <t>Příčky z pórobetonových přesných příčkovek hladkých, objemové hmotnosti 500 kg/m3 na tenké maltové lože, tloušťky příčky 100 mm</t>
  </si>
  <si>
    <t>-2126087893</t>
  </si>
  <si>
    <t>(1,055*2,95) "1.09/1.16</t>
  </si>
  <si>
    <t>(1,1+2,1+0,9*2+0,8+1,1)*3,05 "instal. šachta VZT</t>
  </si>
  <si>
    <t>84</t>
  </si>
  <si>
    <t>342272423</t>
  </si>
  <si>
    <t>Příčky z pórobetonových přesných příčkovek hladkých, objemové hmotnosti 500 kg/m3 na tenké maltové lože, tloušťky příčky 125 mm</t>
  </si>
  <si>
    <t>-730376009</t>
  </si>
  <si>
    <t>(4,3*2,95)-(0,8*2,1) "mezi 1.08/1.09</t>
  </si>
  <si>
    <t>(2,25+0,125+2+1,575)*2,95 "1.08,09 a 1.15,16</t>
  </si>
  <si>
    <t>(3,1+2,225+0,125+2+1,055)*2,95-(0,8*2,1*2) "1.15, 16/1.10,11</t>
  </si>
  <si>
    <t>(2,3*2,95)-(0,9*2,1) "1.11/1.10</t>
  </si>
  <si>
    <t>(3,1+2,225+0,125+2+1,055)*2,95-(0,8*2,1) "1.10,11/1.12,13</t>
  </si>
  <si>
    <t>(2,175+1,125+1,925)*2,95-(0,8*2,1*2) "1.12-14</t>
  </si>
  <si>
    <t>(1,55+1)*3,05-(0,7*2,1) "1.21</t>
  </si>
  <si>
    <t>(1,75+1,15+0,9)*3,05-(0,7*2*2) "1.29, 30</t>
  </si>
  <si>
    <t>(3,3+0,55+0,5)*3,05 "instalační šachta VZT</t>
  </si>
  <si>
    <t>(2,135+1,5+2,965+2,4+2,9)*4,6 "1.04, 05</t>
  </si>
  <si>
    <t>85</t>
  </si>
  <si>
    <t>342273523</t>
  </si>
  <si>
    <t>Příčky z pórobetonových přesných příčkovek na pero a drážku, objemové hmotnosti 500 kg/m3 na tenké maltové lože, tloušťky příčky 150 mm</t>
  </si>
  <si>
    <t>-978025739</t>
  </si>
  <si>
    <t>(5,95+1,7)*3,05-(1,4*2+0,8*2,1) "1.18, 20</t>
  </si>
  <si>
    <t>(8,15*3,05)-(0,9*2,1) "1.23</t>
  </si>
  <si>
    <t>(5,02+1,6+2,5)*3,05-(1,6*2) "1.23</t>
  </si>
  <si>
    <t>(7,55+4,62*2+2,95)*3,05-(0,9*2,1*4) "1.24 - 28</t>
  </si>
  <si>
    <t>(4,62*4+2,53*2+1,2+4,77+13,22)*3,05-(1*2,1+0,8*2,1*4+0,95*2) "1.33-39</t>
  </si>
  <si>
    <t>(8+3,5*2+1,15+2,35+3,7)*3,05 "1.40-41</t>
  </si>
  <si>
    <t>(1,19+5,6+4,57+0,15+3,4)*3,15-(0,9*2,1) "m 2.08</t>
  </si>
  <si>
    <t>(4,44*3,45)-(0,9*2,1) "mezi 2.09 a 2.15</t>
  </si>
  <si>
    <t>(4,72*4,09) "mezi 2.16 a 2.13,14</t>
  </si>
  <si>
    <t>(3,015*4,09)-(0,8*2,1) "mezi 2.13 a 2.14</t>
  </si>
  <si>
    <t>(4,57*3,77+4,57*3,45+4,57*3,3) "příčné mezi 2.10, 11, 12</t>
  </si>
  <si>
    <t>((3,835+0,15*3+3,815+3,985+3,015)*(4,09+3,15)/2)-(0,8*2,1)*4 "podélná stěna mezi 2.08 - 2.13</t>
  </si>
  <si>
    <t>86</t>
  </si>
  <si>
    <t>342248342</t>
  </si>
  <si>
    <t>Příčky jednoduché z cihel děrovaných spojených na pero a drážku broušených, lepených tenkovrstvou maltou, pevnost cihel P10, tl. příčky 140 mm</t>
  </si>
  <si>
    <t>713882287</t>
  </si>
  <si>
    <t xml:space="preserve">Poznámka k souboru cen:_x000D_
1. Množství jednotek se určuje v m2 plochy konstrukce. </t>
  </si>
  <si>
    <t>(3,14*3,4) "mezi 005/007</t>
  </si>
  <si>
    <t>((2,1*3,4)-(1,1*2))*2 "m 0.09</t>
  </si>
  <si>
    <t>(15,7*(5+4,4)/2)+(2,5*4,4) "2.16</t>
  </si>
  <si>
    <t>87</t>
  </si>
  <si>
    <t>348171130</t>
  </si>
  <si>
    <t>Osazení oplocení z dílců kovových rámových, na ocelové sloupky do 15 st. sklonu svahu, výšky přes 1,5 do 2,0 m</t>
  </si>
  <si>
    <t>-1601414308</t>
  </si>
  <si>
    <t xml:space="preserve">Poznámka k souboru cen:_x000D_
1. V cenách nejsou započteny náklady na dodávku dílců, tyto se oceňují ve specifikaci. </t>
  </si>
  <si>
    <t>"výška 2900 mm</t>
  </si>
  <si>
    <t>6,77</t>
  </si>
  <si>
    <t>22,65</t>
  </si>
  <si>
    <t>88</t>
  </si>
  <si>
    <t>348spec-001</t>
  </si>
  <si>
    <t>Dodávka plotových panelů</t>
  </si>
  <si>
    <t>624041425</t>
  </si>
  <si>
    <t>(6,77*2,9) "Z2</t>
  </si>
  <si>
    <t>(22,65*2,9) "Z3</t>
  </si>
  <si>
    <t>85,318*1,1 'Přepočtené koeficientem množství</t>
  </si>
  <si>
    <t>89</t>
  </si>
  <si>
    <t>348101210</t>
  </si>
  <si>
    <t>Montáž vrat a vrátek k oplocení na sloupky ocelové, plochy jednotlivě do 2 m2</t>
  </si>
  <si>
    <t>1718398499</t>
  </si>
  <si>
    <t xml:space="preserve">Poznámka k souboru cen:_x000D_
1. V cenách nejsou započteny náklady na dodávku vrat a vrátek; tyto se oceňují ve specifikaci. </t>
  </si>
  <si>
    <t>1 "branka 700/2000 mm vč. zámku, kliky...</t>
  </si>
  <si>
    <t>90</t>
  </si>
  <si>
    <t>55342321R</t>
  </si>
  <si>
    <t>branka vchodová kovová 700/2000 mm</t>
  </si>
  <si>
    <t>785964306</t>
  </si>
  <si>
    <t>Různé kompletní konstrukce</t>
  </si>
  <si>
    <t>91</t>
  </si>
  <si>
    <t>389381001</t>
  </si>
  <si>
    <t>Dobetonování prefabrikovaných konstrukcí</t>
  </si>
  <si>
    <t>-1695218321</t>
  </si>
  <si>
    <t xml:space="preserve">Poznámka k souboru cen:_x000D_
1. V ceně jsou započteny i náklady na bednění. 2. V ceně nejsou započteny náklady na výztuž, která se oceňuje cenou 389 36-1001 Doplňující výztuž prefabrikovaných konstrukcí. </t>
  </si>
  <si>
    <t>"dobetonovávka atikového panelu (mezi P.11 a P.12)</t>
  </si>
  <si>
    <t>(8*0,2*0,15) "úroveň +4,050</t>
  </si>
  <si>
    <t>Vodorovné konstrukce</t>
  </si>
  <si>
    <t>Stropy a stropní konstrukce pozemních staveb</t>
  </si>
  <si>
    <t>92</t>
  </si>
  <si>
    <t>417388114</t>
  </si>
  <si>
    <t>Ztužující věnce keramické stropní konstrukce pro nosné vnější zdivo z děrovaných cihel včetně věncovky, výztuže a izolantu šířka vnější zdi 36,5 cm, stropní konstrukce tl. 25 cm</t>
  </si>
  <si>
    <t>349410413</t>
  </si>
  <si>
    <t xml:space="preserve">Poznámka k souboru cen:_x000D_
1. V cenách jsou započteny náklady na : a) dodání a uložení betonářské výztuže, b) dodání a uložení betonu C 16/20, c) v cenách -8111 až -8136 a -818. jsou dále započteny i náklady na : - dodání a osazení věncovek, - tepelnou izolaci z pěnového polystyrenu tl. 70 mm na výšku věncovky. 2. Množství jednotek se určuje v m délky ztužujícího věnce. </t>
  </si>
  <si>
    <t>13,4</t>
  </si>
  <si>
    <t>93</t>
  </si>
  <si>
    <t>417388124</t>
  </si>
  <si>
    <t>Ztužující věnce keramické stropní konstrukce pro nosné vnější zdivo z děrovaných cihel včetně věncovky, výztuže a izolantu šířka vnější zdi 40 cm, stropní konstrukce tl. 25 cm</t>
  </si>
  <si>
    <t>-1469324081</t>
  </si>
  <si>
    <t>(1,15+6,7+3,5) "m 0.05/0.07</t>
  </si>
  <si>
    <t>417388164</t>
  </si>
  <si>
    <t>Ztužující věnce keramické stropní konstrukce pro vnitřní zdivo z děrovaných cihel včetně výztuže šířka vnitřní zdi 24 cm, stropní konstrukce tl. 25 cm</t>
  </si>
  <si>
    <t>1644970768</t>
  </si>
  <si>
    <t>2,45 "m 0.09</t>
  </si>
  <si>
    <t>417388174</t>
  </si>
  <si>
    <t>Ztužující věnce keramické stropní konstrukce pro vnitřní zdivo z děrovaných cihel včetně výztuže šířka vnitřní zdi 30 cm, stropní konstrukce tl. 25 cm</t>
  </si>
  <si>
    <t>929392836</t>
  </si>
  <si>
    <t>(9,2*3,05*0,3) "1.32</t>
  </si>
  <si>
    <t>(4+5,34+7,9+6) "rozšíření archivu (zaoblené)</t>
  </si>
  <si>
    <t>(1,57+0,8+1,73+5,09+5,07) "obvodové (m 0.09)</t>
  </si>
  <si>
    <t>(7,575+2,08+1,375+0,65+2,65+1,3+3,4+4,055+6,43+5,705) "obvod 1.01 - 1.05</t>
  </si>
  <si>
    <t>15,7 "1.07</t>
  </si>
  <si>
    <t>15,8 "dozdívky obvodové</t>
  </si>
  <si>
    <t>9,4 "dozdívky obvodové</t>
  </si>
  <si>
    <t>417388194</t>
  </si>
  <si>
    <t>Ztužující věnce keramické stropní konstrukce pro vnitřní zdivo z děrovaných cihel včetně výztuže šířka vnitřní zdi 20 cm, stropní konstrukce tl. 25 cm</t>
  </si>
  <si>
    <t>-387160630</t>
  </si>
  <si>
    <t>(3+0,7+1,6+4,4) "m 0.08</t>
  </si>
  <si>
    <t>0,65 "m 0.09</t>
  </si>
  <si>
    <t>(12,25+0,75+0,15+2,805) "1.08 - 1.16</t>
  </si>
  <si>
    <t>(3,6+1,5+3,6+1,5) "hlediště/jeviště</t>
  </si>
  <si>
    <t>1,2 "hlediště/jeviště</t>
  </si>
  <si>
    <t>6,8 "hlediště/jeviště</t>
  </si>
  <si>
    <t>(2,35+1,25+5,65+1,25) "1.02</t>
  </si>
  <si>
    <t>(3,85+3,3) "1.02</t>
  </si>
  <si>
    <t>(3,2+4,6+3,3+1,5+4,4+4,3+4,15) "m 2.03, 06, 07</t>
  </si>
  <si>
    <t>(1,3+0,6+0,6+3,6+1,9+3,8+1,3+3,6) "hlediště/jeviště</t>
  </si>
  <si>
    <t>411171121</t>
  </si>
  <si>
    <t>Montáž ocelové konstrukce podlah a plošin pokrytou plechy hmotnosti konstrukce podlahy do 30 kg/m2</t>
  </si>
  <si>
    <t>-2053032202</t>
  </si>
  <si>
    <t xml:space="preserve">Poznámka k souboru cen:_x000D_
1. V cenách -1111 až -1115 nejsou započteny náklady na dodávku a montáž betonových nebo železobetonových desek monolitických nebo montovaných. 2. V cenách -1121 až -1135 jsou započteny i náklady na montáž plechu nebo roštu; dodávka materiálu se oceňuje ve specifikaci. </t>
  </si>
  <si>
    <t>27,45*13,02/1000 "TR plech 40S/160/1,25; vč. 10% na přesahy)</t>
  </si>
  <si>
    <t>98</t>
  </si>
  <si>
    <t>15484113R</t>
  </si>
  <si>
    <t>profil trapézový aluzink 39/160 tl 1,00 mm</t>
  </si>
  <si>
    <t>42293482</t>
  </si>
  <si>
    <t xml:space="preserve">27,45 "TR plech 40S/160/1,25 </t>
  </si>
  <si>
    <t>27,45*1,1 'Přepočtené koeficientem množství</t>
  </si>
  <si>
    <t>99</t>
  </si>
  <si>
    <t>411321414</t>
  </si>
  <si>
    <t>Stropy z betonu železového (bez výztuže) stropů deskových, plochých střech, desek balkonových, desek hřibových stropů včetně hlavic hřibových sloupů tř. C 25/30</t>
  </si>
  <si>
    <t>89566081</t>
  </si>
  <si>
    <t>"beton stropních desek C25/30 XC1</t>
  </si>
  <si>
    <t>"deska D5</t>
  </si>
  <si>
    <t>(6,7*3,84*0,25)</t>
  </si>
  <si>
    <t>"žb deska vstupu</t>
  </si>
  <si>
    <t>(186,96*0,2)</t>
  </si>
  <si>
    <t>"deska D2 promítač</t>
  </si>
  <si>
    <t>(61,54*(4,15-3,95))</t>
  </si>
  <si>
    <t>(14,77*(3,305-3,155))</t>
  </si>
  <si>
    <t>(5,64*(2,96-2,81))</t>
  </si>
  <si>
    <t>(1,994*1,4*0,2) "šikmina</t>
  </si>
  <si>
    <t>100</t>
  </si>
  <si>
    <t>411322424</t>
  </si>
  <si>
    <t>Stropy z betonu železového (bez výztuže) trámových, žebrových, kazetových nebo vložkových z tvárnic nebo z hraněných či zaoblených vln zabudovaného plechového bednění tř. C 25/30</t>
  </si>
  <si>
    <t>889950912</t>
  </si>
  <si>
    <t>"beton do vln</t>
  </si>
  <si>
    <t>"skladba Po 5</t>
  </si>
  <si>
    <t>(54,71*0,071)+(54,71*(((0,051+0,01085)/2)*0,039)*6,25) "m 1.06 Chodba</t>
  </si>
  <si>
    <t>(100,23*0,071)+(100,23*(((0,051+0,01085)/2)*0,039)*6,25) "m 1.07 Kavárna 1</t>
  </si>
  <si>
    <t>(11,83*0,071)+(11,83*(((0,051+0,01085)/2)*0,039)*6,25) "m 1.08 Bar</t>
  </si>
  <si>
    <t>(10,11*0,071)+(10,11*(((0,051+0,01085)/2)*0,039)*6,25) "m 1.09 Zázemí baru</t>
  </si>
  <si>
    <t>(7,58*0,071)+(7,58*(((0,051+0,01085)/2)*0,039)*6,25) "m 1.10 Předsíň WC</t>
  </si>
  <si>
    <t>(4,52*0,071)+(4,52*(((0,051+0,01085)/2)*0,039)*6,25) "m 1.11 WC ZTP</t>
  </si>
  <si>
    <t>(4,21*0,071)+(4,21*(((0,051+0,01085)/2)*0,039)*6,25) "m 1.12 Předsíň muži</t>
  </si>
  <si>
    <t>(8,76*0,071)+(8,76*(((0,051+0,01085)/2)*0,039)*6,25) "m 1.13 WC muži</t>
  </si>
  <si>
    <t>(2,03*0,071)+(2,03*(((0,051+0,01085)/2)*0,039)*6,25) "m 1.14 Úklid</t>
  </si>
  <si>
    <t>(6,9*0,071)+(6,9*(((0,051+0,01085)/2)*0,039)*6,25) "m 1.15 Přesíň ženy</t>
  </si>
  <si>
    <t>(11,23*0,071)+(11,23*(((0,051+0,01085)/2)*0,039)*6,25) "m 1.16 WC ženy</t>
  </si>
  <si>
    <t>(11,3*0,071)+(11,3*(((0,051+0,01085)/2)*0,039)*6,25) "m 1.18 Lodžie</t>
  </si>
  <si>
    <t>(2,33*0,071)+(2,33*(((0,051+0,01085)/2)*0,039)*6,25) "m 1.20 Předsíň WC personál</t>
  </si>
  <si>
    <t>(1,66*0,071)+(1,66*(((0,051+0,01085)/2)*0,039)*6,25) "m 1.21 WC personál</t>
  </si>
  <si>
    <t>Mezisoučet Po 5</t>
  </si>
  <si>
    <t>"skladba Po 10</t>
  </si>
  <si>
    <t>(9,93*0,071)+(9,93*(((0,051+0,01085)/2)*0,039)*6,25) "m 1.44 Rozvodna RPO</t>
  </si>
  <si>
    <t>Mezisoučet Po 10</t>
  </si>
  <si>
    <t>19,424*1,05 'Přepočtené koeficientem množství</t>
  </si>
  <si>
    <t>101</t>
  </si>
  <si>
    <t>411351101</t>
  </si>
  <si>
    <t>Bednění stropů, kleneb nebo skořepin bez podpěrné konstrukce stropů deskových, balkonových nebo plošných konzol plné, rovné, popř. s náběhy zřízení</t>
  </si>
  <si>
    <t>-359216611</t>
  </si>
  <si>
    <t xml:space="preserve">Poznámka k souboru cen:_x000D_
1. Při poloměru klenby do 1 m oceňuje se Bednění fabionů na přechodu stěn do stropů, monolitických kleneb, vnějších říms cenami souboru cen 416 35-11. </t>
  </si>
  <si>
    <t>(6,7*3,84)+(6,7*2+3,84*2)*0,25</t>
  </si>
  <si>
    <t>(186,96+(65,84*0,2))</t>
  </si>
  <si>
    <t>(61,54+(37,36*0,2))</t>
  </si>
  <si>
    <t>(14,77+(24,59*0,2))</t>
  </si>
  <si>
    <t>(5,64+(10,56*0,2))</t>
  </si>
  <si>
    <t>(1,994*1,4)+(1,994*2)*0,2 "šikmina</t>
  </si>
  <si>
    <t>102</t>
  </si>
  <si>
    <t>411351102</t>
  </si>
  <si>
    <t>Bednění stropů, kleneb nebo skořepin bez podpěrné konstrukce stropů deskových, balkonových nebo plošných konzol plné, rovné, popř. s náběhy odstranění</t>
  </si>
  <si>
    <t>-1114772801</t>
  </si>
  <si>
    <t>103</t>
  </si>
  <si>
    <t>411354173</t>
  </si>
  <si>
    <t>Podpěrná konstrukce stropů výšky do 4 m se zesílením dna bednění na výměru m2 půdorysu pro zatížení betonovou směsí a výztuží přes 5 do 12 kPa zřízení</t>
  </si>
  <si>
    <t>1819886148</t>
  </si>
  <si>
    <t>54,71 "m 1.06 Chodba</t>
  </si>
  <si>
    <t>100,23 "m 1.07 Kavárna 1</t>
  </si>
  <si>
    <t>11,83 "m 1.08 Bar</t>
  </si>
  <si>
    <t>10,11 "m 1.09 Zázemí baru</t>
  </si>
  <si>
    <t>7,58 "m 1.10 Předsíň WC</t>
  </si>
  <si>
    <t>4,52 "m 1.11 WC ZTP</t>
  </si>
  <si>
    <t>4,21 "m 1.12 Předsíň muži</t>
  </si>
  <si>
    <t>8,76 "m 1.13 WC muži</t>
  </si>
  <si>
    <t>2,03 "m 1.14 Úklid</t>
  </si>
  <si>
    <t>6,9 "m 1.15 Přesíň ženy</t>
  </si>
  <si>
    <t>11,23 "m 1.16 WC ženy</t>
  </si>
  <si>
    <t>11,3 "m 1.18 Lodžie</t>
  </si>
  <si>
    <t>2,33 "m 1.20 Předsíň WC personál</t>
  </si>
  <si>
    <t>1,66 "m 1.21 WC personál</t>
  </si>
  <si>
    <t>9,93 "m 1.44 Rozvodna RPO</t>
  </si>
  <si>
    <t>104</t>
  </si>
  <si>
    <t>411354174</t>
  </si>
  <si>
    <t>Podpěrná konstrukce stropů výšky do 4 m se zesílením dna bednění na výměru m2 půdorysu pro zatížení betonovou směsí a výztuží přes 5 do 12 kPa odstranění</t>
  </si>
  <si>
    <t>-1655408421</t>
  </si>
  <si>
    <t>105</t>
  </si>
  <si>
    <t>411354175</t>
  </si>
  <si>
    <t>Podpěrná konstrukce stropů výšky do 4 m se zesílením dna bednění na výměru m2 půdorysu pro zatížení betonovou směsí a výztuží přes 12 do 20 kPa zřízení</t>
  </si>
  <si>
    <t>-1370604504</t>
  </si>
  <si>
    <t>106</t>
  </si>
  <si>
    <t>411354176</t>
  </si>
  <si>
    <t>Podpěrná konstrukce stropů výšky do 4 m se zesílením dna bednění na výměru m2 půdorysu pro zatížení betonovou směsí a výztuží přes 12 do 20 kPa odstranění</t>
  </si>
  <si>
    <t>1484039110</t>
  </si>
  <si>
    <t>107</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</si>
  <si>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</si>
  <si>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</si>
  <si>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41098466</t>
  </si>
  <si>
    <t>"výztuž stropních desek</t>
  </si>
  <si>
    <t>(6,7*3,84*0,25)*170/1000</t>
  </si>
  <si>
    <t>(186,96*0,2)*290/1000</t>
  </si>
  <si>
    <t>(61,54*(4,15-3,95))*160/1000</t>
  </si>
  <si>
    <t>(14,77*(3,305-3,155))*160/1000</t>
  </si>
  <si>
    <t>(5,64*(2,96-2,81))*160/1000</t>
  </si>
  <si>
    <t>(1,994*1,4*0,2)*160/1000 "šikmina</t>
  </si>
  <si>
    <t>14,484*1,1 'Přepočtené koeficientem množství</t>
  </si>
  <si>
    <t>108</t>
  </si>
  <si>
    <t>417321515</t>
  </si>
  <si>
    <t>Ztužující pásy a věnce z betonu železového (bez výztuže) tř. C 25/30</t>
  </si>
  <si>
    <t>-2001613643</t>
  </si>
  <si>
    <t>"věnce C25/30 XC2</t>
  </si>
  <si>
    <t>"ukončení desky</t>
  </si>
  <si>
    <t>(11,03+12,05+6,29+5,404)*0,3*0,35</t>
  </si>
  <si>
    <t>"deska D2 (promítač)</t>
  </si>
  <si>
    <t>(9,95*0,6*0,3) "průvlak</t>
  </si>
  <si>
    <t>"ztužující věnec zdiva promítače</t>
  </si>
  <si>
    <t>(4,38*0,365*0,21)</t>
  </si>
  <si>
    <t>(15,335*0,3*0,21)</t>
  </si>
  <si>
    <t>(5,25*0,495*0,21)</t>
  </si>
  <si>
    <t>(1,305*0,55*0,21)</t>
  </si>
  <si>
    <t>109</t>
  </si>
  <si>
    <t>417351115</t>
  </si>
  <si>
    <t>Bednění bočnic ztužujících pásů a věnců včetně vzpěr zřízení</t>
  </si>
  <si>
    <t>-83906478</t>
  </si>
  <si>
    <t>((11,03+12,05+6,29+5,404)*0,35)*2</t>
  </si>
  <si>
    <t>(11,03+12,05+6,29+5,404)*0,3</t>
  </si>
  <si>
    <t>(9,95*0,6)*2+(9,95*0,3) "průvlak</t>
  </si>
  <si>
    <t>(0,55+1,305*2+0,495+4,4+5,25+16,195+15,335+4,08+4,38+0,3)*0,21</t>
  </si>
  <si>
    <t>110</t>
  </si>
  <si>
    <t>417351116</t>
  </si>
  <si>
    <t>Bednění bočnic ztužujících pásů a věnců včetně vzpěr odstranění</t>
  </si>
  <si>
    <t>-521483894</t>
  </si>
  <si>
    <t>111</t>
  </si>
  <si>
    <t>417361821</t>
  </si>
  <si>
    <t>Výztuž ztužujících pásů a věnců z betonářské oceli 10 505 (R) nebo BSt 500</t>
  </si>
  <si>
    <t>62834510</t>
  </si>
  <si>
    <t>"výztuž věnců: 250 kg/m3</t>
  </si>
  <si>
    <t>3,651*250/1000</t>
  </si>
  <si>
    <t>"průvlak promítače: 250 kg/m3</t>
  </si>
  <si>
    <t>1,791*250/1000</t>
  </si>
  <si>
    <t>"žb věnce zakončení zdiva promítače: 130 kg/m3</t>
  </si>
  <si>
    <t>(0,336+0,966+0,546+0,151)*130/1000</t>
  </si>
  <si>
    <t>1,621*1,1 'Přepočtené koeficientem množství</t>
  </si>
  <si>
    <t>Komunikace pozemní</t>
  </si>
  <si>
    <t>Podkladní vrstvy komunikací, letišť a ploch</t>
  </si>
  <si>
    <t>112</t>
  </si>
  <si>
    <t>564231111</t>
  </si>
  <si>
    <t>Podklad nebo podsyp ze štěrkopísku ŠP s rozprostřením, vlhčením a zhutněním, po zhutnění tl. 100 mm</t>
  </si>
  <si>
    <t>-1672728501</t>
  </si>
  <si>
    <t>"skladba Po22</t>
  </si>
  <si>
    <t xml:space="preserve">"ŠP frakce 0/8 </t>
  </si>
  <si>
    <t>118,58 "0.02A Parkovací plocha SO 01</t>
  </si>
  <si>
    <t>113</t>
  </si>
  <si>
    <t>564271111</t>
  </si>
  <si>
    <t>Podklad nebo podsyp ze štěrkopísku ŠP s rozprostřením, vlhčením a zhutněním, po zhutnění tl. 250 mm</t>
  </si>
  <si>
    <t>-270112941</t>
  </si>
  <si>
    <t>"ŠP frakce 0/63 tl. 250 mm</t>
  </si>
  <si>
    <t>114</t>
  </si>
  <si>
    <t>564811111</t>
  </si>
  <si>
    <t>Podklad ze štěrkodrti ŠD s rozprostřením a zhutněním, po zhutnění tl. 50 mm</t>
  </si>
  <si>
    <t>-652378476</t>
  </si>
  <si>
    <t>"ŠD frakce 8/16 tl. 50 mm</t>
  </si>
  <si>
    <t>Kryty pozemních komunikací, letišť a ploch dlážděné</t>
  </si>
  <si>
    <t>115</t>
  </si>
  <si>
    <t>596212212</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</si>
  <si>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přes 100 do 300 m2</t>
  </si>
  <si>
    <t>-2070031734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</si>
  <si>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50 mm se oceňuje cenami souboru cen 451 ..-9 Příplatek za každých dalších 10 mm tloušťky podkladu nebo lože. </t>
  </si>
  <si>
    <t>"dlažba tl. 80 dle výběru zadavatele</t>
  </si>
  <si>
    <t>116</t>
  </si>
  <si>
    <t>596spec-001</t>
  </si>
  <si>
    <t>dlažba betonová přírodní tl. 80 mm</t>
  </si>
  <si>
    <t>-1233329609</t>
  </si>
  <si>
    <t>118,58*1,02 'Přepočtené koeficientem množství</t>
  </si>
  <si>
    <t>Úpravy povrchů, podlahy a osazování výplní</t>
  </si>
  <si>
    <t>Úprava povrchů vnitřních</t>
  </si>
  <si>
    <t>117</t>
  </si>
  <si>
    <t>611131301</t>
  </si>
  <si>
    <t>Podkladní a spojovací vrstva vnitřních omítaných ploch cementový postřik nanášený strojně celoplošně stropů</t>
  </si>
  <si>
    <t>233873128</t>
  </si>
  <si>
    <t>104,43 "m 0.01 Strojovna VZT č. 1</t>
  </si>
  <si>
    <t>12,22 "m 1.45 Schodiště</t>
  </si>
  <si>
    <t>118</t>
  </si>
  <si>
    <t>611322121</t>
  </si>
  <si>
    <t>Omítka vápenocementová lehčená vnitřních ploch nanášená ručně jednovrstvá, tloušťky do 10 mm hladká vodorovných konstrukcí stropů rovných</t>
  </si>
  <si>
    <t>-1460556907</t>
  </si>
  <si>
    <t xml:space="preserve">Poznámka k souboru cen:_x000D_
1. Pro ocenění nanášení omítky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</si>
  <si>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119</t>
  </si>
  <si>
    <t>612131301</t>
  </si>
  <si>
    <t>Podkladní a spojovací vrstva vnitřních omítaných ploch cementový postřik nanášený strojně celoplošně stěn</t>
  </si>
  <si>
    <t>1584701140</t>
  </si>
  <si>
    <t>"1.NP - zdivo nosné tl. 200 mm</t>
  </si>
  <si>
    <t>((3+4,2)*3,05-(1,6*2))*2 "1.23</t>
  </si>
  <si>
    <t>((4,35*3,05)-(1,6*2,1))*2 "1.24/31</t>
  </si>
  <si>
    <t>"1.NP - zdivo nosné tl. 300 mm</t>
  </si>
  <si>
    <t>((9,2*3,05)-(8*1,85))*2 "1.32</t>
  </si>
  <si>
    <t>"1NP - AKU tl. 200 mm</t>
  </si>
  <si>
    <t>317,126*2</t>
  </si>
  <si>
    <t>"1.PP - AKU tl. 250 mm</t>
  </si>
  <si>
    <t>"1.PP - 2.NP - tl. 300</t>
  </si>
  <si>
    <t>330,835*2</t>
  </si>
  <si>
    <t>"tl. 365 mm</t>
  </si>
  <si>
    <t>(13,4*1,5)*2</t>
  </si>
  <si>
    <t>"1.PP - tl. 400 mm</t>
  </si>
  <si>
    <t xml:space="preserve">"tl. 140 </t>
  </si>
  <si>
    <t>(105,346*2)</t>
  </si>
  <si>
    <t>120</t>
  </si>
  <si>
    <t>612322121</t>
  </si>
  <si>
    <t>Omítka vápenocementová lehčená vnitřních ploch nanášená ručně jednovrstvá, tloušťky do 10 mm hladká svislých konstrukcí stěn</t>
  </si>
  <si>
    <t>-786041195</t>
  </si>
  <si>
    <t>"příčky a zdivo plynosilikát</t>
  </si>
  <si>
    <t>31,021 "příčky tl. 75 mm</t>
  </si>
  <si>
    <t>(24,157*2) "příčky tl. 100 mm</t>
  </si>
  <si>
    <t>(173,753*2) "příčky tl. 125 mm</t>
  </si>
  <si>
    <t>(490,88*2) "příčky tl. 150 mm</t>
  </si>
  <si>
    <t>Mezisoučet plynosilikát</t>
  </si>
  <si>
    <t>"keramické zdivo</t>
  </si>
  <si>
    <t>Mezisoučet keramické zdivo</t>
  </si>
  <si>
    <t>Úprava povrchů vnějších</t>
  </si>
  <si>
    <t>121</t>
  </si>
  <si>
    <t>62227310R</t>
  </si>
  <si>
    <t>Montáž odvětrávané fasády stěn lepením na hliníkový rošt bez tepelné izolace (pouze montáž)</t>
  </si>
  <si>
    <t>1853025601</t>
  </si>
  <si>
    <t xml:space="preserve">Poznámka k souboru cen:_x000D_
1. V cenách jsou započteny náklady na: a) montáž a dodávku nosné konstrukce (roštu) se vzdáleností podpěr 425 mm pro podhledy a 600 mm pro stěny. Montáž roštu s jinými (menšími) roztečemi podpěr se oceňuje individuálně, b) montáž a dodávku tepelné izolace z desek z minerální vlny, c) montáž fasádní desky, 2. V cenách nejsou započteny náklady na: a) dodávku fasádních desek, tyto se oceňují ve specifikaci. Ztratné pro kompaktní desky - (cementovláknité, cementotřískové, z vysokotlakého laminátu) stanovit ve výši 25 %. b) případnou povrchovou úpravu desek. </t>
  </si>
  <si>
    <t>"vláknocementové desky</t>
  </si>
  <si>
    <t>305 "typ Linea</t>
  </si>
  <si>
    <t>1160 "typ tectiva</t>
  </si>
  <si>
    <t>122</t>
  </si>
  <si>
    <t>622spec-001</t>
  </si>
  <si>
    <t xml:space="preserve">dodávka vláknocementové fasádní desky "typ Linea"_x000D_
- dvakrát lisované, autoklávované, sušené a broušené_x000D_
- přední strana opatřena hydrofobizačním nátěrem_x000D_
- tl. 10 mm </t>
  </si>
  <si>
    <t>243537606</t>
  </si>
  <si>
    <t>123</t>
  </si>
  <si>
    <t>622spec-002</t>
  </si>
  <si>
    <t xml:space="preserve">dodávka vláknocementové fasádní desky hladké "typ Tectiva"_x000D_
- dvakrát lisované, autoklávované, sušené a broušené_x000D_
- přední a zadní strana opatřena hydrofobizačním nátěrem_x000D_
- tl. 8 mm </t>
  </si>
  <si>
    <t>422614202</t>
  </si>
  <si>
    <t>124</t>
  </si>
  <si>
    <t>622spec-003</t>
  </si>
  <si>
    <t>kompletní dodávka AL roštu vč. kotev a skrytých kotev</t>
  </si>
  <si>
    <t>357272406</t>
  </si>
  <si>
    <t>P</t>
  </si>
  <si>
    <t>Poznámka k položce:
např. Iltegro</t>
  </si>
  <si>
    <t>1842 "typ Linea</t>
  </si>
  <si>
    <t>7338 "typ Tectiva</t>
  </si>
  <si>
    <t>125</t>
  </si>
  <si>
    <t>622142001</t>
  </si>
  <si>
    <t>Potažení vnějších ploch pletivem v ploše nebo pruzích, na plném podkladu sklovláknitým vtlačením do tmelu stěn</t>
  </si>
  <si>
    <t>-205695880</t>
  </si>
  <si>
    <t xml:space="preserve">Poznámka k souboru cen:_x000D_
1. V cenách -2001 jsou započteny i náklady na tmel. </t>
  </si>
  <si>
    <t>"St6</t>
  </si>
  <si>
    <t>126</t>
  </si>
  <si>
    <t>622221011</t>
  </si>
  <si>
    <t>Montáž kontaktního zateplení z desek z minerální vlny s podélnou orientací vláken na vnější stěny, tloušťky desek přes 40 do 80 mm</t>
  </si>
  <si>
    <t>1250353954</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</si>
  <si>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</si>
  <si>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"St2</t>
  </si>
  <si>
    <t>"minerální vlákno tl. 50 mm</t>
  </si>
  <si>
    <t>73,37 "východní pohled</t>
  </si>
  <si>
    <t>27,2 "západní pohled</t>
  </si>
  <si>
    <t>(42,73+13,9) "jižní pohled</t>
  </si>
  <si>
    <t>Mezisoučet "St2</t>
  </si>
  <si>
    <t>"St3</t>
  </si>
  <si>
    <t>81,7 "západní pohled</t>
  </si>
  <si>
    <t>Mezisoučet St3</t>
  </si>
  <si>
    <t>"St5</t>
  </si>
  <si>
    <t>(51,4+49,8) "východní pohled</t>
  </si>
  <si>
    <t>52,5 "západní pohled</t>
  </si>
  <si>
    <t>Mezisoučet St5</t>
  </si>
  <si>
    <t>"St7</t>
  </si>
  <si>
    <t>41,6 "východní pohled</t>
  </si>
  <si>
    <t>30,4 "západní pohled</t>
  </si>
  <si>
    <t>(87,5+44,2+15,5+120,6) "jižní pohled</t>
  </si>
  <si>
    <t>83,6 "dvůr; řez B-B</t>
  </si>
  <si>
    <t>Mezisoučet St7</t>
  </si>
  <si>
    <t>127</t>
  </si>
  <si>
    <t>631515190</t>
  </si>
  <si>
    <t>deska izolační minerální kontaktních fasád podélné vlákno λ-0.036 tl. 50 mm</t>
  </si>
  <si>
    <t>-1813838744</t>
  </si>
  <si>
    <t>816*1,02 'Přepočtené koeficientem množství</t>
  </si>
  <si>
    <t>128</t>
  </si>
  <si>
    <t>622221021</t>
  </si>
  <si>
    <t>Montáž kontaktního zateplení z desek z minerální vlny s podélnou orientací vláken na vnější stěny, tloušťky desek přes 80 do 120 mm</t>
  </si>
  <si>
    <t>-539855367</t>
  </si>
  <si>
    <t>"St1</t>
  </si>
  <si>
    <t>"minerální vlákno tl. 120 mm</t>
  </si>
  <si>
    <t>(53,94+32,8) "severní pohled</t>
  </si>
  <si>
    <t>(23,42+37,4+21,1) "východní pohled</t>
  </si>
  <si>
    <t>(30,2+16,37+46,12) "jižní pohled</t>
  </si>
  <si>
    <t>Mezisoučet St1</t>
  </si>
  <si>
    <t>"minerální vlákno tl. 100 mm</t>
  </si>
  <si>
    <t>Mezisoučet St6</t>
  </si>
  <si>
    <t>129</t>
  </si>
  <si>
    <t>631515270</t>
  </si>
  <si>
    <t>deska izolační minerální kontaktních fasád podélné vlákno λ-0.036 tl. 100 mm</t>
  </si>
  <si>
    <t>-196000944</t>
  </si>
  <si>
    <t>80,178*1,02 'Přepočtené koeficientem množství</t>
  </si>
  <si>
    <t>130</t>
  </si>
  <si>
    <t>631515290</t>
  </si>
  <si>
    <t>deska izolační minerální kontaktních fasád podélné vlákno λ-0.036 tl. 120 mm</t>
  </si>
  <si>
    <t>-1151570394</t>
  </si>
  <si>
    <t>261,35*1,02 'Přepočtené koeficientem množství</t>
  </si>
  <si>
    <t>131</t>
  </si>
  <si>
    <t>622221031</t>
  </si>
  <si>
    <t>Montáž kontaktního zateplení z desek z minerální vlny s podélnou orientací vláken na vnější stěny, tloušťky desek přes 120 do 160 mm</t>
  </si>
  <si>
    <t>-1972474165</t>
  </si>
  <si>
    <t>"minerální vlákno tl. 140 mm</t>
  </si>
  <si>
    <t>132</t>
  </si>
  <si>
    <t>631515310</t>
  </si>
  <si>
    <t>deska izolační minerální kontaktních fasád podélné vlákno λ-0.036 tl. 140 mm</t>
  </si>
  <si>
    <t>-1689054301</t>
  </si>
  <si>
    <t>153,7*1,02 'Přepočtené koeficientem množství</t>
  </si>
  <si>
    <t>133</t>
  </si>
  <si>
    <t>622221041</t>
  </si>
  <si>
    <t>Montáž kontaktního zateplení z desek z minerální vlny s podélnou orientací vláken na vnější stěny, tloušťky desek přes 160 mm</t>
  </si>
  <si>
    <t>796295432</t>
  </si>
  <si>
    <t>"minerální vlákno tl. 200 mm</t>
  </si>
  <si>
    <t>"St4</t>
  </si>
  <si>
    <t>54,5 "severní pohled</t>
  </si>
  <si>
    <t>183,9 "západní pohled</t>
  </si>
  <si>
    <t>Mezisoučet St4</t>
  </si>
  <si>
    <t>134</t>
  </si>
  <si>
    <t>631515400</t>
  </si>
  <si>
    <t>deska izolační minerální kontaktních fasád podélné vlákno λ-0.036 tl. 200 mm</t>
  </si>
  <si>
    <t>310187543</t>
  </si>
  <si>
    <t>395,6*1,02 'Přepočtené koeficientem množství</t>
  </si>
  <si>
    <t>135</t>
  </si>
  <si>
    <t>622251105</t>
  </si>
  <si>
    <t>Montáž kontaktního zateplení Příplatek k cenám za zápustnou montáž kotev s použitím tepelněizolačních zátek na vnější stěny z minerální vlny</t>
  </si>
  <si>
    <t>-1290283769</t>
  </si>
  <si>
    <t>(72,73+13,9) "jižní pohled</t>
  </si>
  <si>
    <t>136</t>
  </si>
  <si>
    <t>622521001</t>
  </si>
  <si>
    <t>Omítka tenkovrstvá silikátová vnějších ploch probarvená, včetně penetrace podkladu zrnitá, tloušťky 1,0 mm stěn</t>
  </si>
  <si>
    <t>-1791944016</t>
  </si>
  <si>
    <t>Podlahy a podlahové konstrukce</t>
  </si>
  <si>
    <t>137</t>
  </si>
  <si>
    <t>635111241</t>
  </si>
  <si>
    <t>Násyp ze štěrkopísku, písku nebo kameniva pod podlahy se zhutněním z kameniva hrubého 8-16</t>
  </si>
  <si>
    <t>2057399629</t>
  </si>
  <si>
    <t xml:space="preserve">Poznámka k souboru cen:_x000D_
1. Ceny jsou určeny pro násyp vodorovný nebo ve spádu pod podlahy, mazaniny, dlažby a pro násypy na plochých střechách. </t>
  </si>
  <si>
    <t>"štěrkový polštář fr. 8/16 tl. 150 mm</t>
  </si>
  <si>
    <t>6,278*1,05 'Přepočtené koeficientem množství</t>
  </si>
  <si>
    <t>138</t>
  </si>
  <si>
    <t>632453361</t>
  </si>
  <si>
    <t>Potěr betonový samonivelační litý tl. přes 50 mm do 60 mm tř. C 25/30</t>
  </si>
  <si>
    <t>951413239</t>
  </si>
  <si>
    <t xml:space="preserve">Poznámka k souboru cen:_x000D_
1. Ceny jsou určeny pro potěr na betonových konstrukcích. </t>
  </si>
  <si>
    <t>"cementový litý potěr s vloženou sítí tl. 52 mm</t>
  </si>
  <si>
    <t>43,01 "m 1.19 Chráněná úniková cesta</t>
  </si>
  <si>
    <t>"cementový litý potěr s vloženou sítí tl. 50 mm</t>
  </si>
  <si>
    <t>"cementový litý potěr s vloženou sítí tl. 60 mm</t>
  </si>
  <si>
    <t>"skladba Po 6</t>
  </si>
  <si>
    <t>14,85 "m 1.01 Zádveří</t>
  </si>
  <si>
    <t>151,82 "m 1.02 Foyer</t>
  </si>
  <si>
    <t>27,87 "m 1.03 Šatna</t>
  </si>
  <si>
    <t>4,51 "m 1.04 Centrální ovlávání</t>
  </si>
  <si>
    <t>4,78 "m 1.05 Pokladna</t>
  </si>
  <si>
    <t>"skladba Po 8</t>
  </si>
  <si>
    <t>"skladba Po 9</t>
  </si>
  <si>
    <t>10,46 "m 2.03 Chodba</t>
  </si>
  <si>
    <t>4,47 "m 2.04 Tlumočnická kabina</t>
  </si>
  <si>
    <t>4,47 "m 2.05 Tlumočnická kabina</t>
  </si>
  <si>
    <t>22,91 "m 2.06 Promítárna/velín</t>
  </si>
  <si>
    <t>11,18 "m 2.07 RACK</t>
  </si>
  <si>
    <t>12,45 "m 0.05  Sklad</t>
  </si>
  <si>
    <t>6,62 "m 0.07 Rozvaděče EI.</t>
  </si>
  <si>
    <t>22,78 "m 0.09 Strojovna SOZ</t>
  </si>
  <si>
    <t>139</t>
  </si>
  <si>
    <t>631362021</t>
  </si>
  <si>
    <t>Výztuž mazanin ze svařovaných sítí z drátů typu KARI</t>
  </si>
  <si>
    <t>-961311188</t>
  </si>
  <si>
    <t>(1334,73*3,01/1000)</t>
  </si>
  <si>
    <t>4,018*1,1 'Přepočtené koeficientem množství</t>
  </si>
  <si>
    <t>140</t>
  </si>
  <si>
    <t>632481213</t>
  </si>
  <si>
    <t>Separační vrstva k oddělení podlahových vrstev z polyetylénové fólie</t>
  </si>
  <si>
    <t>-1632487144</t>
  </si>
  <si>
    <t>141</t>
  </si>
  <si>
    <t>633811111</t>
  </si>
  <si>
    <t>Broušení betonových podlah nerovností do 2 mm (stržení šlemu)</t>
  </si>
  <si>
    <t>860864971</t>
  </si>
  <si>
    <t>142</t>
  </si>
  <si>
    <t>634112113</t>
  </si>
  <si>
    <t>Obvodová dilatace mezi stěnou a samonivelačním potěrem podlahovým páskem výšky 80 mm</t>
  </si>
  <si>
    <t>806718867</t>
  </si>
  <si>
    <t>143</t>
  </si>
  <si>
    <t>637121114</t>
  </si>
  <si>
    <t>Okapový chodník z kameniva s udusáním a urovnáním povrchu z kačírku tl. 250 mm</t>
  </si>
  <si>
    <t>809754685</t>
  </si>
  <si>
    <t>"okap. chodník š. 300 mm</t>
  </si>
  <si>
    <t>(3,75+0,85)*0,3 "u CHÚC</t>
  </si>
  <si>
    <t>(7,93+0,2+4,3+0,55)*0,3 "před CHÚC a skladem</t>
  </si>
  <si>
    <t>"okap chodník š. 600 mm</t>
  </si>
  <si>
    <t>(1,4*0,6) "před skladem</t>
  </si>
  <si>
    <t>(23,4+11,1)*0,6</t>
  </si>
  <si>
    <t>Osazování výplní otvorů</t>
  </si>
  <si>
    <t>144</t>
  </si>
  <si>
    <t>642942611</t>
  </si>
  <si>
    <t>Osazování zárubní nebo rámů kovových dveřních lisovaných nebo z úhelníků bez dveřních křídel, na montážní pěnu, plochy otvoru do 2,5 m2</t>
  </si>
  <si>
    <t>887155994</t>
  </si>
  <si>
    <t xml:space="preserve">Poznámka k souboru cen:_x000D_
1. Ceny lze použít i pro osazování zárubní a rámů do stěn z prefadílců např. pórobetonových nebo sesazovaných, které se provádí současně nebo bezprostředně po osazení stěnových dílců; podobně platí u konstrukcí zděných přes 150 mm tloušťky, kde se osazování provádí převážně až po jejich vyzdění. 2. Ceny lze použít i pro osazení ocelových rámů na maltu určených pro zasklívání sklem profilovaným oceňované cenami katalogu 800-787 Zasklívání. 3. V cenách jsou započteny i náklady na kotvení rámů do zdiva. 4. Ceny jsou určeny pro jakýkoliv způsob provádění (např. bodovým přivařením k obnažené výztuži, uklínováním, zalitím pracen apod.). 5. V cenách nejsou započteny náklady na dodávku zárubní nebo rámů, které se oceňují ve specifikaci. </t>
  </si>
  <si>
    <t>"označení D3; D.1.1.23</t>
  </si>
  <si>
    <t>"zárubeň ocelová</t>
  </si>
  <si>
    <t>"rozměr 700/2100 mm</t>
  </si>
  <si>
    <t>3 "D7 ; 700/2100 mm</t>
  </si>
  <si>
    <t>"rozměr 800/2100 mm</t>
  </si>
  <si>
    <t>1 "D9 ; 800/2100 mm</t>
  </si>
  <si>
    <t>2 "D12 ; 800/2100 mm</t>
  </si>
  <si>
    <t>2 "D13 ; 800/2100 mm</t>
  </si>
  <si>
    <t>5 "D14 ; 800/2100 mm</t>
  </si>
  <si>
    <t>1 "D15 ; 800/2100 mm</t>
  </si>
  <si>
    <t>2 "D16 ; 800/2100 mm</t>
  </si>
  <si>
    <t>4 "D17 ; 800/2100 mm</t>
  </si>
  <si>
    <t>1 "D18 ; 800/2100 mm</t>
  </si>
  <si>
    <t>"rozměr 900/2100 mm</t>
  </si>
  <si>
    <t>1 "D23 ; 900/2100 mm</t>
  </si>
  <si>
    <t>1 "D24 ; 900/2100 mm</t>
  </si>
  <si>
    <t>1 "D30 ; 900/2100 mm</t>
  </si>
  <si>
    <t>1 "D31 ; 900/2100 mm</t>
  </si>
  <si>
    <t>1 "D32 ; 900/2100 mm</t>
  </si>
  <si>
    <t>1 "D33 ; 900/2100 mm</t>
  </si>
  <si>
    <t>2 "D34 ; 900/2100 mm</t>
  </si>
  <si>
    <t>"rozměr 1000/2100 mm</t>
  </si>
  <si>
    <t>1 "D35 ; 1000/2100 mm</t>
  </si>
  <si>
    <t>"zárubeň hliníková</t>
  </si>
  <si>
    <t>1 "D1 ; 900/2100 mm</t>
  </si>
  <si>
    <t>145</t>
  </si>
  <si>
    <t>64spec-04</t>
  </si>
  <si>
    <t>dodávka ocelová zárubeň; 700/2100 mm</t>
  </si>
  <si>
    <t>-1758284275</t>
  </si>
  <si>
    <t>146</t>
  </si>
  <si>
    <t>64spec-05</t>
  </si>
  <si>
    <t>dodávka ocelová zárubeň; 800/2100 mm</t>
  </si>
  <si>
    <t>2021758311</t>
  </si>
  <si>
    <t>147</t>
  </si>
  <si>
    <t>64spec-06</t>
  </si>
  <si>
    <t>dodávka ocelová zárubeň; 900/2100 mm</t>
  </si>
  <si>
    <t>-1756914927</t>
  </si>
  <si>
    <t>148</t>
  </si>
  <si>
    <t>64spec-07</t>
  </si>
  <si>
    <t>dodávka ocelová zárubeň; 1000/2100 mm</t>
  </si>
  <si>
    <t>-1768373799</t>
  </si>
  <si>
    <t>149</t>
  </si>
  <si>
    <t>64spec-08</t>
  </si>
  <si>
    <t>dodávka hliníková zárubeň; 900/2100 mm</t>
  </si>
  <si>
    <t>-396916917</t>
  </si>
  <si>
    <t>150</t>
  </si>
  <si>
    <t>642942721</t>
  </si>
  <si>
    <t>Osazování zárubní nebo rámů kovových dveřních lisovaných nebo z úhelníků bez dveřních křídel, na montážní pěnu, plochy otvoru přes 2,5 do 4,5 m2</t>
  </si>
  <si>
    <t>1622660726</t>
  </si>
  <si>
    <t>"rozměr 1500/2100 mm</t>
  </si>
  <si>
    <t>3 "D40 ; 1500/2100 mm</t>
  </si>
  <si>
    <t>"rozměr 1600/2100 mm</t>
  </si>
  <si>
    <t>1 "D43 ; 1600/2100 mm</t>
  </si>
  <si>
    <t>151</t>
  </si>
  <si>
    <t>64spec-09</t>
  </si>
  <si>
    <t>dodávka ocelová zárubeň; 1500/2100 mm</t>
  </si>
  <si>
    <t>-950570964</t>
  </si>
  <si>
    <t>152</t>
  </si>
  <si>
    <t>64spec-10</t>
  </si>
  <si>
    <t>dodávka ocelová zárubeň; 1600/2100 mm</t>
  </si>
  <si>
    <t>753069732</t>
  </si>
  <si>
    <t>153</t>
  </si>
  <si>
    <t>642945111</t>
  </si>
  <si>
    <t>Osazování ocelových zárubní protipožárních nebo protiplynových dveří do vynechaného otvoru, s obetonováním, dveří jednokřídlových do 2,5 m2</t>
  </si>
  <si>
    <t>940849108</t>
  </si>
  <si>
    <t xml:space="preserve">Poznámka k souboru cen:_x000D_
1. Ceny jsou určeny pro jakýkoliv způsob provedení, např. s uklínováním, s případným přivařením k obnažené výztuži, se zalitím, resp. zabetonováním, včetně bednění. 2. V cenách jsou započteny i náklady na manipulační dopravu, na kotvení zárubně do zdiva. 3. V cenách není započtena dodávka zárubní, která se oceňuje ve specifikaci. 4. Vyvěšení a zavěšení dveřního křídla (křídel) je započteno v cenách za osazení. 5. Ceny lze použít i pro osazení zárubně včetně křídla (křídel), které nelze vyvěsit. 6. Kompletace zárubně s křídlem (křídly) se ocení cenami katalogu PSV 800-767 Konstrukce zámečnické - montáž. </t>
  </si>
  <si>
    <t>"rámová zárubeň hliníková</t>
  </si>
  <si>
    <t>1 "D4 ; 800/2100 mm (PO)</t>
  </si>
  <si>
    <t>1 "D8 ; 800/2100 mm (PO)</t>
  </si>
  <si>
    <t>1 "D11 ; 800/2100 mm (PO)</t>
  </si>
  <si>
    <t>1 "D19 ; 800/2100 mm (PO)</t>
  </si>
  <si>
    <t>1 "D20 ; 800/2100 mm (PO)</t>
  </si>
  <si>
    <t>1 "D6; 900/2100 mm (PO)</t>
  </si>
  <si>
    <t>1 "D21; 900/2100 mm (PO)</t>
  </si>
  <si>
    <t>1 "D22; 900/2100 mm (PO)</t>
  </si>
  <si>
    <t>1 "D25; 900/2100 mm (PO)</t>
  </si>
  <si>
    <t>1 "D26; 900/2100 mm (PO)</t>
  </si>
  <si>
    <t>1 "D27; 900/2100 mm (PO)</t>
  </si>
  <si>
    <t>1 "D28; 900/2100 mm (PO)</t>
  </si>
  <si>
    <t>1 "D29; 900/2100 mm (PO)</t>
  </si>
  <si>
    <t>154</t>
  </si>
  <si>
    <t>64spec-01</t>
  </si>
  <si>
    <t>dodávka rámová zárubeň hliníková; 800/2100 mm (PO)</t>
  </si>
  <si>
    <t>1719850251</t>
  </si>
  <si>
    <t>155</t>
  </si>
  <si>
    <t>64spec-02</t>
  </si>
  <si>
    <t>dodávka ocelová zárubeň; 800/2100 mm; PO</t>
  </si>
  <si>
    <t>-875514245</t>
  </si>
  <si>
    <t>156</t>
  </si>
  <si>
    <t>64spec-03</t>
  </si>
  <si>
    <t>dodávka ocelová zárubeň ; 900/2100 mm; PO</t>
  </si>
  <si>
    <t>-292726268</t>
  </si>
  <si>
    <t>157</t>
  </si>
  <si>
    <t>642945112</t>
  </si>
  <si>
    <t>Osazování ocelových zárubní protipožárních nebo protiplynových dveří do vynechaného otvoru, s obetonováním, dveří dvoukřídlových přes 2,5 do 6,5 m2</t>
  </si>
  <si>
    <t>1957564600</t>
  </si>
  <si>
    <t>1 "D2 ; 1250/2100 mm</t>
  </si>
  <si>
    <t>1 "D3 ; 1600/2100 mm (PO)</t>
  </si>
  <si>
    <t>1 "D5 ; 1900/2100 mm (PO)</t>
  </si>
  <si>
    <t>"rozměr 1400/2100 mm</t>
  </si>
  <si>
    <t>1 "D36 ; 1400/2100 mm (PO)</t>
  </si>
  <si>
    <t>1 "D37 ; 1400/2100 mm (PO)</t>
  </si>
  <si>
    <t>1 "D38 ; 1400/2100 mm (PO)</t>
  </si>
  <si>
    <t>3 "D39 ; 1500/2100 mm (PO)</t>
  </si>
  <si>
    <t>1 "D41 ; 1600/2100 mm (PO)</t>
  </si>
  <si>
    <t>1 "D42 ; 1600/2100 mm (PO)</t>
  </si>
  <si>
    <t>"rozměr 2000/2100 mm</t>
  </si>
  <si>
    <t>1 "D44 ; 2000/2100 mm (PO)</t>
  </si>
  <si>
    <t>158</t>
  </si>
  <si>
    <t>64spec-011</t>
  </si>
  <si>
    <t>dodávka hliníkové zárubně; 1250/2100 mm</t>
  </si>
  <si>
    <t>834624567</t>
  </si>
  <si>
    <t>159</t>
  </si>
  <si>
    <t>64spec-12</t>
  </si>
  <si>
    <t>dodávka hliníkové zárubně; 1600/2100 mm (PO)</t>
  </si>
  <si>
    <t>1020503320</t>
  </si>
  <si>
    <t>160</t>
  </si>
  <si>
    <t>64spec-13</t>
  </si>
  <si>
    <t>dodávka hliníkové zárubně; 1900/2100 mm (PO)</t>
  </si>
  <si>
    <t>-901030790</t>
  </si>
  <si>
    <t>161</t>
  </si>
  <si>
    <t>64spec-14</t>
  </si>
  <si>
    <t>dodávka ocelové zárubně; 1400/2100 mm (PO)</t>
  </si>
  <si>
    <t>-1305442338</t>
  </si>
  <si>
    <t>162</t>
  </si>
  <si>
    <t>64spec-15</t>
  </si>
  <si>
    <t>dodávka ocelové zárubně; 1500/2100 mm (PO)</t>
  </si>
  <si>
    <t>749392536</t>
  </si>
  <si>
    <t>163</t>
  </si>
  <si>
    <t>64spec-16</t>
  </si>
  <si>
    <t>dodávka ocelové zárubně; 1600/2100 mm (PO)</t>
  </si>
  <si>
    <t>-1889980541</t>
  </si>
  <si>
    <t>164</t>
  </si>
  <si>
    <t>64spec-17</t>
  </si>
  <si>
    <t>dodávka ocelové zárubně; 2000/1970 mm (PO)</t>
  </si>
  <si>
    <t>-2081654477</t>
  </si>
  <si>
    <t>165</t>
  </si>
  <si>
    <t>642946111</t>
  </si>
  <si>
    <t>Osazení stavebního pouzdra posuvných dveří do zděné příčky s jednou kapsou pro jedno dveřní křídlo průchozí šířky do 800 mm</t>
  </si>
  <si>
    <t>-2093820213</t>
  </si>
  <si>
    <t xml:space="preserve">Poznámka k souboru cen:_x000D_
1. Pro volbu položky je rozhodující čistá průchozí šířka dveřního otvoru resp.dveřních křídel. 2. Ceny souboru cen -61 . . nelze použít pro montáž stavebního pouzdra posuvných dveří do sádrokartonové konstrukce. Tato montáž se oceňuje položkami 763 18-3… v části A01 katalogu 800-763 Konstrukce suché výstavby. 3. V cenách jsou započteny i náklady na sestavení stavebního pouzdra. 4. V cenách nejsou započteny náklady na potažení stavebního pouzdra tmelem a zaomítání, tyto se oceňují položkami příslušných souborů cen tohoto katalogu. </t>
  </si>
  <si>
    <t>"označení D10; D.1.1.23</t>
  </si>
  <si>
    <t>1 "800/2000, L; RAL 6017; 1.PP</t>
  </si>
  <si>
    <t>166</t>
  </si>
  <si>
    <t>553316120</t>
  </si>
  <si>
    <t>pouzdro stavební posuvných dveří  jednopouzdrové  800 mm - standartní rozměr</t>
  </si>
  <si>
    <t>1022778932</t>
  </si>
  <si>
    <t>Doplňující konstrukce a práce pozemních komunikací, letišť a ploch</t>
  </si>
  <si>
    <t>167</t>
  </si>
  <si>
    <t>916331112</t>
  </si>
  <si>
    <t>Osazení zahradního obrubníku betonového s ložem tl. od 50 do 100 mm z betonu prostého tř. C 12/15 s boční opěrou z betonu prostého tř. C 12/15</t>
  </si>
  <si>
    <t>1143448550</t>
  </si>
  <si>
    <t xml:space="preserve">Poznámka k souboru cen:_x000D_
1. V cenách jsou započteny i náklady na zalití a zatření spár cementovou maltou. 2. V cenách nejsou započteny náklady na dodání obrubníků; tyto se oceňují ve specifikaci. 3. Část lože přesahující tloušťku 100 mm lze ocenit cenou 916 99-1121 Lože pod obrubníky, krajníky nebo obruby z dlažebních kostek, katalogu 822-1. </t>
  </si>
  <si>
    <t>"okapový chodník</t>
  </si>
  <si>
    <t>(4,05+10,15+0,45+5,55+1,1+23,3+11+0,6)</t>
  </si>
  <si>
    <t>168</t>
  </si>
  <si>
    <t>592172110</t>
  </si>
  <si>
    <t>obrubník betonový zahradní betonový hladký šedý 100 x 5 x 25 cm</t>
  </si>
  <si>
    <t>-1028015379</t>
  </si>
  <si>
    <t>56,2*1,02 'Přepočtené koeficientem množství</t>
  </si>
  <si>
    <t>169</t>
  </si>
  <si>
    <t>941111111</t>
  </si>
  <si>
    <t>Montáž lešení řadového trubkového lehkého pracovního s podlahami s provozním zatížením tř. 3 do 200 kg/m2 šířky tř. W06 od 0,6 do 0,9 m, výšky do 10 m</t>
  </si>
  <si>
    <t>1667642515</t>
  </si>
  <si>
    <t>170</t>
  </si>
  <si>
    <t>941111211</t>
  </si>
  <si>
    <t>Montáž lešení řadového trubkového lehkého pracovního s podlahami s provozním zatížením tř. 3 do 200 kg/m2 Příplatek za první a každý další den použití lešení k ceně -1111</t>
  </si>
  <si>
    <t>-1274649116</t>
  </si>
  <si>
    <t>1500*60 'Přepočtené koeficientem množství</t>
  </si>
  <si>
    <t>171</t>
  </si>
  <si>
    <t>941111811</t>
  </si>
  <si>
    <t>Demontáž lešení řadového trubkového lehkého pracovního s podlahami s provozním zatížením tř. 3 do 200 kg/m2 šířky tř. W06 od 0,6 do 0,9 m, výšky do 10 m</t>
  </si>
  <si>
    <t>-638980546</t>
  </si>
  <si>
    <t>172</t>
  </si>
  <si>
    <t>944511111</t>
  </si>
  <si>
    <t>Montáž ochranné sítě zavěšené na konstrukci lešení z textilie z umělých vláken</t>
  </si>
  <si>
    <t>771133610</t>
  </si>
  <si>
    <t xml:space="preserve">Poznámka k souboru cen:_x000D_
1. V cenách nejsou započteny náklady na lešení potřebné pro zavěšení sítí; toto lešení se oceňuje příslušnými cenami lešení. </t>
  </si>
  <si>
    <t>173</t>
  </si>
  <si>
    <t>944511211</t>
  </si>
  <si>
    <t>Montáž ochranné sítě Příplatek za první a každý další den použití sítě k ceně -1111</t>
  </si>
  <si>
    <t>-1712900937</t>
  </si>
  <si>
    <t>174</t>
  </si>
  <si>
    <t>944511811</t>
  </si>
  <si>
    <t>Demontáž ochranné sítě zavěšené na konstrukci lešení z textilie z umělých vláken</t>
  </si>
  <si>
    <t>229008144</t>
  </si>
  <si>
    <t>175</t>
  </si>
  <si>
    <t>949111112</t>
  </si>
  <si>
    <t>Montáž lešení lehkého kozového trubkového o výšce lešeňové podlahy přes 1,2 do 1,9 m</t>
  </si>
  <si>
    <t>sada</t>
  </si>
  <si>
    <t>974512654</t>
  </si>
  <si>
    <t xml:space="preserve">Poznámka k souboru cen:_x000D_
1. Množství měrných jednotek se určuje v počtu sad lešení (2 kozy a dřevěná podlaha). 2. V cenách nájmu jsou započteny i náklady na manipulaci s lešením. </t>
  </si>
  <si>
    <t>176</t>
  </si>
  <si>
    <t>949111212</t>
  </si>
  <si>
    <t>Montáž lešení lehkého kozového trubkového Příplatek za první a každý další den použití lešení k ceně -1112</t>
  </si>
  <si>
    <t>-1183913683</t>
  </si>
  <si>
    <t>5*300 'Přepočtené koeficientem množství</t>
  </si>
  <si>
    <t>177</t>
  </si>
  <si>
    <t>949111812</t>
  </si>
  <si>
    <t>Demontáž lešení lehkého kozového trubkového o výšce lešeňové podlahy přes 1,2 do 1,9 m</t>
  </si>
  <si>
    <t>961815654</t>
  </si>
  <si>
    <t xml:space="preserve">Poznámka k souboru cen:_x000D_
1. Množství měrných jednotek se určuje v počtu sad lešení (2 kozy a dřevěná podlaha). </t>
  </si>
  <si>
    <t>178</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</si>
  <si>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</si>
  <si>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</si>
  <si>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1843311745</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</si>
  <si>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</si>
  <si>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118,58 "m 0.02A Parkovací plocha SO-01</t>
  </si>
  <si>
    <t>107,93 "m 0.02B Parkovací plocha SO-02</t>
  </si>
  <si>
    <t>20,9 "m 0.03 Chodba CHÚC</t>
  </si>
  <si>
    <t>24,14 "m 0.04 Sklad</t>
  </si>
  <si>
    <t>77,75 "m 0.06 Rezerva archivu</t>
  </si>
  <si>
    <t>38,91 "m 0.08 Strojovna VZT č. 2</t>
  </si>
  <si>
    <t>8,17 "m 1.17 Schodiště</t>
  </si>
  <si>
    <t>117,02 "m 1.41B Jeviště</t>
  </si>
  <si>
    <t>191 "m 1.41C Hlediště sálu</t>
  </si>
  <si>
    <t>14,5 "m 1.46 Schodiště do 2.NP</t>
  </si>
  <si>
    <t>327,78 "m 2,01 Sál</t>
  </si>
  <si>
    <t>21,92 "m 2.02 Balkon sálu</t>
  </si>
  <si>
    <t>Mezisoučet 2.NP</t>
  </si>
  <si>
    <t>179</t>
  </si>
  <si>
    <t>975011631</t>
  </si>
  <si>
    <t>Podpěrné dřevení při podezdívání základového zdiva při výšce vyzdívky do 2 m, při tl. zdiva přes 1200 do 1500 mm a délce podchycení přes 1 do 3 m</t>
  </si>
  <si>
    <t>16187695</t>
  </si>
  <si>
    <t xml:space="preserve">Poznámka k souboru cen:_x000D_
1. V cenách jsou započteny i náklady na: a) podpěrné dřevení; při oboustranném podpěrném dřevení oceňuje se podpírání na každé straně samostatně. b) kapes pro vzpěry. </t>
  </si>
  <si>
    <t>(1,8*2+1)</t>
  </si>
  <si>
    <t>180</t>
  </si>
  <si>
    <t>975011731</t>
  </si>
  <si>
    <t>Podpěrné dřevení při podezdívání základového zdiva při výšce vyzdívky do 2 m, při tl. zdiva přes 1500 mm a délce podchycení přes 1 do 3 m</t>
  </si>
  <si>
    <t>-650951984</t>
  </si>
  <si>
    <t>181</t>
  </si>
  <si>
    <t>975021211</t>
  </si>
  <si>
    <t>Podchycení nadzákladového zdiva pod stropem dřevěnou výztuhou nad vybouraným otvorem, pro jakoukoliv délku podchycení, při tl. zdiva do 450 mm</t>
  </si>
  <si>
    <t>-695599923</t>
  </si>
  <si>
    <t xml:space="preserve">Poznámka k souboru cen:_x000D_
1. Ceny lze použít tehdy, provádí-li se přechodné vynesení hmotnosti zdiva nad otvorem v témž podlaží, v němž se zřizuje otvor a při výšce podchycení do 4 m. U otvorů s podchycením vyšším než 4 m a u otvorů, v nichž se nosníky tvořící překlad ukládají těsně pod strop a přechodné vynesení hmotnosti zdiva nad otvorem se proto provádí v besprostředně vyšším podlaží, jsou určeny ceny souboru cen 975 02-2 . Podchycení nadzákladového zdiva dřevěnou výztuhou 2. V cenách jsou započteny i náklady na: a) vybourání otvorů pro provléknutí vynášecích trámů pro podchycení zdí, b) vynesení podchycené konstrukce. 3. Množství jednotek podchycování při vybourávání otvorů se určuje v m světlosti otvoru. </t>
  </si>
  <si>
    <t>(2,1*2)</t>
  </si>
  <si>
    <t>(2,28*2)</t>
  </si>
  <si>
    <t>(1,5*4)</t>
  </si>
  <si>
    <t>(1,95*2)</t>
  </si>
  <si>
    <t>(2,4*2)</t>
  </si>
  <si>
    <t>998</t>
  </si>
  <si>
    <t>Přesun hmot</t>
  </si>
  <si>
    <t>182</t>
  </si>
  <si>
    <t>998017003</t>
  </si>
  <si>
    <t>Přesun hmot pro budovy občanské výstavby, bydlení, výrobu a služby s omezením mechanizace vodorovná dopravní vzdálenost do 100 m pro budovy s jakoukoliv nosnou konstrukcí výšky přes 12 do 24 m</t>
  </si>
  <si>
    <t>1446866193</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</si>
  <si>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</si>
  <si>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711</t>
  </si>
  <si>
    <t>Izolace proti vodě, vlhkosti a plynům</t>
  </si>
  <si>
    <t>183</t>
  </si>
  <si>
    <t>711111001</t>
  </si>
  <si>
    <t>Provedení izolace proti zemní vlhkosti natěradly a tmely za studena na ploše vodorovné V nátěrem penetračním</t>
  </si>
  <si>
    <t>-776696695</t>
  </si>
  <si>
    <t xml:space="preserve">Poznámka k souboru cen:_x000D_
1. Izolace plochy jednotlivě do 10 m2 se oceňují skladebně cenou příslušné izolace a cenou 711 19-9095 Příplatek za plochu do 10 m2. </t>
  </si>
  <si>
    <t>Mezisoučet Po 1</t>
  </si>
  <si>
    <t>"skladba Po 1, 2</t>
  </si>
  <si>
    <t>Mezisoučet Po 1, 2</t>
  </si>
  <si>
    <t>Mezisoučet Po 2</t>
  </si>
  <si>
    <t>Mezisoučet Po 3</t>
  </si>
  <si>
    <t>Mezisoučet Po 4</t>
  </si>
  <si>
    <t>Mezisoučet Po 6</t>
  </si>
  <si>
    <t>Mezisoučet Po 9</t>
  </si>
  <si>
    <t>Mezisoučet Po 11</t>
  </si>
  <si>
    <t>184</t>
  </si>
  <si>
    <t>111631500</t>
  </si>
  <si>
    <t>lak asfaltový penetrační (MJ t) bal 9 kg</t>
  </si>
  <si>
    <t>-1662087317</t>
  </si>
  <si>
    <t>968,36*0,0003 'Přepočtené koeficientem množství</t>
  </si>
  <si>
    <t>185</t>
  </si>
  <si>
    <t>711141559</t>
  </si>
  <si>
    <t>Provedení izolace proti zemní vlhkosti pásy přitavením NAIP na ploše vodorovné V</t>
  </si>
  <si>
    <t>-1824165048</t>
  </si>
  <si>
    <t xml:space="preserve">Poznámka k souboru cen:_x000D_
1. Izolace plochy jednotlivě do 10 m2 se oceňují skladebně cenou příslušné izolace a cenou 711 19-9097 Příplatek za plochu do 10 m2. </t>
  </si>
  <si>
    <t>"2x asf. izol. pás</t>
  </si>
  <si>
    <t>(3,42*2) "m 1.35 Úklid</t>
  </si>
  <si>
    <t>(5,18*2) "m 1.36 Předsíň muži</t>
  </si>
  <si>
    <t>(10,64*2) "m 1.37 WC muži</t>
  </si>
  <si>
    <t>(5,39*2) "m 1.38 WC ZTP</t>
  </si>
  <si>
    <t>(7,92*2) "m 1.39 Sklad kavárna 2</t>
  </si>
  <si>
    <t>(116,96*2) "m 1.31 Chodba</t>
  </si>
  <si>
    <t>(53,39*2) "m 1.32 Kavárna 2</t>
  </si>
  <si>
    <t>"asf. izol. pás</t>
  </si>
  <si>
    <t>(12,45*2) "m 0.05  Sklad</t>
  </si>
  <si>
    <t>(6,62*2) "m 0.07 Rozvaděče EI.</t>
  </si>
  <si>
    <t>(22,78*2) "m 0.09 Strojovna SOZ</t>
  </si>
  <si>
    <t>186</t>
  </si>
  <si>
    <t>1010151880</t>
  </si>
  <si>
    <t>Hydroizolace Asfaltové pásy Parozábrany Hydroizolační asfaltový pás GLASTEK 40 SPECIAL MINERAL</t>
  </si>
  <si>
    <t>-288429325</t>
  </si>
  <si>
    <t>1213,11*1,15 'Přepočtené koeficientem množství</t>
  </si>
  <si>
    <t>187</t>
  </si>
  <si>
    <t>998711101</t>
  </si>
  <si>
    <t>Přesun hmot pro izolace proti vodě, vlhkosti a plynům stanovený z hmotnosti přesunovaného materiálu vodorovná dopravní vzdálenost do 50 m v objektech výšky do 6 m</t>
  </si>
  <si>
    <t>-246760033</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</si>
  <si>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</si>
  <si>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188</t>
  </si>
  <si>
    <t>712311101</t>
  </si>
  <si>
    <t>Provedení povlakové krytiny střech plochých do 10 st. natěradly a tmely za studena nátěrem lakem penetračním nebo asfaltovým</t>
  </si>
  <si>
    <t>-856698684</t>
  </si>
  <si>
    <t xml:space="preserve">Poznámka k souboru cen:_x000D_
1. Povlakové krytiny střech jednotlivě do 10 m2 se oceňují skladebně cenou příslušné izolace a cenou 712 39-9095 Příplatek za plochu do 10 m2. </t>
  </si>
  <si>
    <t>"skladba S1</t>
  </si>
  <si>
    <t>"střecha víceúčelový sál</t>
  </si>
  <si>
    <t>500 "plocha</t>
  </si>
  <si>
    <t>(15,885+24,995+18,76+11,35+15,4)*0,25 "obvod</t>
  </si>
  <si>
    <t>Mezisoučet S1</t>
  </si>
  <si>
    <t>"skladba S4</t>
  </si>
  <si>
    <t>"plochá střecha nad původním stropem (1.NP chodba mezi sály)</t>
  </si>
  <si>
    <t>(10,4*3,1) "plocha</t>
  </si>
  <si>
    <t>(10,4*2)*0,2 "obvod</t>
  </si>
  <si>
    <t>Mezisoučet S4</t>
  </si>
  <si>
    <t>"skladba S5</t>
  </si>
  <si>
    <t>"plochá střecha nad CHÚC (1.PP-1.NP; chodba, stáv. schodiště)</t>
  </si>
  <si>
    <t>(11,93*3,3) "plocha</t>
  </si>
  <si>
    <t>(11,93*2+3,3*2)*0,3 "obvod</t>
  </si>
  <si>
    <t>Mezisoučet S5</t>
  </si>
  <si>
    <t>189</t>
  </si>
  <si>
    <t>5993546</t>
  </si>
  <si>
    <t>606,505*0,0003 'Přepočtené koeficientem množství</t>
  </si>
  <si>
    <t>190</t>
  </si>
  <si>
    <t>712341559</t>
  </si>
  <si>
    <t>Provedení povlakové krytiny střech plochých do 10 st. pásy přitavením NAIP v plné ploše</t>
  </si>
  <si>
    <t>280364666</t>
  </si>
  <si>
    <t xml:space="preserve">Poznámka k souboru cen:_x000D_
1. Povlakové krytiny střech jednotlivě do 10 m2 se oceňují skladebně cenou příslušné izolace a cenou 712 39-9097 Příplatek za plochu do 10 m2. </t>
  </si>
  <si>
    <t>191</t>
  </si>
  <si>
    <t>-26283400</t>
  </si>
  <si>
    <t>606,505*1,15 'Přepočtené koeficientem množství</t>
  </si>
  <si>
    <t>192</t>
  </si>
  <si>
    <t>712331111</t>
  </si>
  <si>
    <t>Provedení povlakové krytiny střech plochých do 10 st. pásy na sucho podkladní samolepící asfaltový pás</t>
  </si>
  <si>
    <t>-282222752</t>
  </si>
  <si>
    <t xml:space="preserve">Poznámka k souboru cen:_x000D_
1. Povlakové krytiny střech jednotlivě do 10 m2 se oceňují skladebně cenou příslušné izolace a cenou 712 39-9096 Příplatek za plochu do 10 m2, a to jen při položení pásů za použití natěradel nebo tmelů za horka. </t>
  </si>
  <si>
    <t>"skladba S2</t>
  </si>
  <si>
    <t>"1.NP - střecha kavárny 1 a rampy, zádveří</t>
  </si>
  <si>
    <t>388 "plocha</t>
  </si>
  <si>
    <t>(14,35+12+6+5,1+15,4+18+6,4*2+3,5+9,3+3,7+16,5+15,7+11,8+5,8)*0,18 "obvod</t>
  </si>
  <si>
    <t>(7,7*2+8,95)*0,18 "obvod</t>
  </si>
  <si>
    <t>"skladba S3</t>
  </si>
  <si>
    <t>"2. NP administrativa, galerie</t>
  </si>
  <si>
    <t>(15,5*8,95+18,8*9,37) "plocha</t>
  </si>
  <si>
    <t>(15,4+0,45+18,8+9,37+34,3)*0,18</t>
  </si>
  <si>
    <t>Mezisoučet S3</t>
  </si>
  <si>
    <t>193</t>
  </si>
  <si>
    <t>1010501130</t>
  </si>
  <si>
    <t>Hydroizolace Asfaltové pásy Parozábrany Samolepicí asfaltový pás DACO KSD parotěsný</t>
  </si>
  <si>
    <t>76675670</t>
  </si>
  <si>
    <t>748,353*1,15 'Přepočtené koeficientem množství</t>
  </si>
  <si>
    <t>194</t>
  </si>
  <si>
    <t>712391172</t>
  </si>
  <si>
    <t>Provedení povlakové krytiny střech plochých do 10 st. -ostatní práce provedení vrstvy textilní ochranné</t>
  </si>
  <si>
    <t>750172758</t>
  </si>
  <si>
    <t xml:space="preserve">Poznámka k souboru cen:_x000D_
1. Cenami -9095 až -9097 lze oceňovat jen tehdy, nepřesáhne-li součet plochy vodorovné a svislé izolační vrstvy 10 m2. 2. Cenou -9095 až -9097 nelze oceňovat opravy a údržbu povlakové krytiny. </t>
  </si>
  <si>
    <t>Mezisoučet S2</t>
  </si>
  <si>
    <t>195</t>
  </si>
  <si>
    <t>2615261020</t>
  </si>
  <si>
    <t>Hydroizolace Hydroizolační fólie Separační textilie FILTEK 200 g/m2 netkaná geotextilie (role/100m2) tavený</t>
  </si>
  <si>
    <t>-182103530</t>
  </si>
  <si>
    <t>1354,858*1,15 'Přepočtené koeficientem množství</t>
  </si>
  <si>
    <t>196</t>
  </si>
  <si>
    <t>712363001</t>
  </si>
  <si>
    <t>Provedení povlakové krytiny střech plochých do 10 st. fólií termoplastickou mPVC (měkčené PVC) rozvinutí a natažení fólie v ploše</t>
  </si>
  <si>
    <t>238950602</t>
  </si>
  <si>
    <t>197</t>
  </si>
  <si>
    <t>1015102115</t>
  </si>
  <si>
    <t>Hydroizolace Hydroizolační fólie DEKPLAN A ALKORPLAN Fólie ke kotvení Hydroizolační fólie z PVC-PDEKPLAN 76 k mechanickému kotvení 1,8 mm</t>
  </si>
  <si>
    <t>-1022839731</t>
  </si>
  <si>
    <t>198</t>
  </si>
  <si>
    <t>712363002</t>
  </si>
  <si>
    <t>Provedení povlakové krytiny střech plochých do 10 st. fólií termoplastickou mPVC (měkčené PVC) vytvoření spoje dvou pásů fólií slepením lepidlem</t>
  </si>
  <si>
    <t>-166517775</t>
  </si>
  <si>
    <t>(11,35/1,4)*18,76 "podélné spoje</t>
  </si>
  <si>
    <t>(8*1,6) "příčné spoje</t>
  </si>
  <si>
    <t>(13,605/1,4)*17,322 "podélné spoje</t>
  </si>
  <si>
    <t>(10*1,6) "příčné spoje</t>
  </si>
  <si>
    <t>(3,1/1,4)*14,35 "podélné spoje</t>
  </si>
  <si>
    <t>(2*1,6) "příčné spoje</t>
  </si>
  <si>
    <t>(8,9/1,4)*8,55 "podélné spoje</t>
  </si>
  <si>
    <t>(6/1,4)*8,125 "podélné spoje</t>
  </si>
  <si>
    <t>(2,5/1,4)*13 "podélné spoje</t>
  </si>
  <si>
    <t>(16,5/1,4)*(2,9+4,6)/2 "podélné spoje</t>
  </si>
  <si>
    <t>(8,3/1,4)*5,8 "podélné spoje</t>
  </si>
  <si>
    <t>(7,7/1,4)*8,95</t>
  </si>
  <si>
    <t>(18,8/1,4)*9,37</t>
  </si>
  <si>
    <t>(15,5/1,4)*8,95</t>
  </si>
  <si>
    <t>(3,1/1,4)*10,4</t>
  </si>
  <si>
    <t>(3,3/1,4)*11,93</t>
  </si>
  <si>
    <t>199</t>
  </si>
  <si>
    <t>247446170</t>
  </si>
  <si>
    <t>lepidlo vodivé na linoleum (bal. 18 kg)</t>
  </si>
  <si>
    <t>kg</t>
  </si>
  <si>
    <t>-712057508</t>
  </si>
  <si>
    <t>900,459*0,05 'Přepočtené koeficientem množství</t>
  </si>
  <si>
    <t>200</t>
  </si>
  <si>
    <t>712391176</t>
  </si>
  <si>
    <t>Provedení povlakové krytiny střech plochých do 10 st. -ostatní práce připevnění izolace kotvícími terči</t>
  </si>
  <si>
    <t>-228052381</t>
  </si>
  <si>
    <t>500*5 "plocha</t>
  </si>
  <si>
    <t>388*5 "plocha</t>
  </si>
  <si>
    <t>(15,5*8,95+18,8*9,37)*5 "plocha</t>
  </si>
  <si>
    <t>(10,4*3,1)*5 "plocha</t>
  </si>
  <si>
    <t>(11,93*3,3)*5 "plocha</t>
  </si>
  <si>
    <t>201</t>
  </si>
  <si>
    <t>590512170</t>
  </si>
  <si>
    <t>hmoždinka talířová PE zapouštěcí s ETA zátkou pro beton a zdivo 8x60 x 275</t>
  </si>
  <si>
    <t>-1328053688</t>
  </si>
  <si>
    <t>6372,45*1,02 'Přepočtené koeficientem množství</t>
  </si>
  <si>
    <t>202</t>
  </si>
  <si>
    <t>3420104216</t>
  </si>
  <si>
    <t>Ploché střechy Kotevní technika Šrouby Šroub EDS-H 5x120 (500ks/bal)</t>
  </si>
  <si>
    <t>1767373043</t>
  </si>
  <si>
    <t>203</t>
  </si>
  <si>
    <t>998712103</t>
  </si>
  <si>
    <t>Přesun hmot pro povlakové krytiny stanovený z hmotnosti přesunovaného materiálu vodorovná dopravní vzdálenost do 50 m v objektech výšky přes 12 do 24 m</t>
  </si>
  <si>
    <t>651619198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</si>
  <si>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</si>
  <si>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204</t>
  </si>
  <si>
    <t>713111127</t>
  </si>
  <si>
    <t>Montáž tepelné izolace stropů rohožemi, pásy, dílci, deskami, bloky (izolační materiál ve specifikaci) rovných spodem lepením celoplošně</t>
  </si>
  <si>
    <t>-1864867039</t>
  </si>
  <si>
    <t>"minerální izolace tl. 200 mm s nástřikem</t>
  </si>
  <si>
    <t>205</t>
  </si>
  <si>
    <t>713spec-001</t>
  </si>
  <si>
    <t>Deska z kamenné vlny tl. 200 mm s orientací vláken kolmo k povrchu desky, pojená organickou pryskyřicí, v celém objemu hydrofobizovaná_x000D_
- zkosené hrany o 16 mm pod úhlem 45°_x000D_
- nástřik silikátovou hmotou jednostranný na lícové straně</t>
  </si>
  <si>
    <t>-330769575</t>
  </si>
  <si>
    <t>301,23*1,02 'Přepočtené koeficientem množství</t>
  </si>
  <si>
    <t>206</t>
  </si>
  <si>
    <t>713121111</t>
  </si>
  <si>
    <t>Montáž tepelné izolace podlah rohožemi, pásy, deskami, dílci, bloky (izolační materiál ve specifikaci) kladenými volně jednovrstvá</t>
  </si>
  <si>
    <t>1542027238</t>
  </si>
  <si>
    <t xml:space="preserve">Poznámka k souboru cen:_x000D_
1. Množství tepelné izolace podlah okrajovými pásky k ceně -1211 se určuje v m projektované délky obložení (bez přesahů) na obvodu podlahy. </t>
  </si>
  <si>
    <t>"tepelná izolce polystyren XPS 2000 nebo PIR desky tl. 30 mm</t>
  </si>
  <si>
    <t>"skldba Po 7</t>
  </si>
  <si>
    <t>Mezisoučet Po 7</t>
  </si>
  <si>
    <t>"Skladba Po 8</t>
  </si>
  <si>
    <t>Mezisoučet Po 8</t>
  </si>
  <si>
    <t>"tepelná izolce polystyren XPS 2000 nebo PIR desky tl. 40 mm</t>
  </si>
  <si>
    <t>207</t>
  </si>
  <si>
    <t>283765230</t>
  </si>
  <si>
    <t>deska izolační s oboustranným rounem s rastrem 1250 x 625 x 30 mm</t>
  </si>
  <si>
    <t>265089362</t>
  </si>
  <si>
    <t>1096,17*1,02 'Přepočtené koeficientem množství</t>
  </si>
  <si>
    <t>208</t>
  </si>
  <si>
    <t>11025</t>
  </si>
  <si>
    <t>Izolační materiály Minerální vata Rockwool FASROCK LG1 tl.160 mm frézovaná minerální vata (m2)</t>
  </si>
  <si>
    <t>-473102929</t>
  </si>
  <si>
    <t>209</t>
  </si>
  <si>
    <t>283765240</t>
  </si>
  <si>
    <t>deska izolační s oboustranným rounem s rastrem 1250 x 625 x 40 mm</t>
  </si>
  <si>
    <t>-127343263</t>
  </si>
  <si>
    <t>203,83*1,02 'Přepočtené koeficientem množství</t>
  </si>
  <si>
    <t>210</t>
  </si>
  <si>
    <t>713131151</t>
  </si>
  <si>
    <t>Montáž tepelné izolace stěn rohožemi, pásy, deskami, dílci, bloky (izolační materiál ve specifikaci) vložením jednovrstvě</t>
  </si>
  <si>
    <t>-781105221</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</si>
  <si>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</si>
  <si>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"izolace atik</t>
  </si>
  <si>
    <t>"označení Te 1; D.1.1.25</t>
  </si>
  <si>
    <t>(59,3*0,165)</t>
  </si>
  <si>
    <t>"označení Te 2; D.1.1.25</t>
  </si>
  <si>
    <t>(9,2*0,52)</t>
  </si>
  <si>
    <t>"označení Te 3; D.1.1.25</t>
  </si>
  <si>
    <t>(10*0,42)</t>
  </si>
  <si>
    <t>"označení Te 4; D.1.1.25</t>
  </si>
  <si>
    <t>(15,4*0,45)</t>
  </si>
  <si>
    <t>"označení Te 5; D.1.1.25</t>
  </si>
  <si>
    <t>(17,75*0,225)</t>
  </si>
  <si>
    <t>"označení Te 6; D.1.1.25</t>
  </si>
  <si>
    <t>(37,4*0,53)</t>
  </si>
  <si>
    <t>211</t>
  </si>
  <si>
    <t>1445291130</t>
  </si>
  <si>
    <t>Tepelné izolace Minerální vata Do šikmých střech Minerální vata MULTIPLAT 35 100 mm 1200x625 mm</t>
  </si>
  <si>
    <t>2131162201</t>
  </si>
  <si>
    <t>49,515*1,02 'Přepočtené koeficientem množství</t>
  </si>
  <si>
    <t>212</t>
  </si>
  <si>
    <t>713131161</t>
  </si>
  <si>
    <t>Montáž tepelné izolace stěn připevněné sponkami parotěsná reflexní, tloušťka izolace do 5 mm</t>
  </si>
  <si>
    <t>-672076082</t>
  </si>
  <si>
    <t>"difuzně otevřená větrotěsná folie tmavá</t>
  </si>
  <si>
    <t>213</t>
  </si>
  <si>
    <t>2600201110</t>
  </si>
  <si>
    <t>Šikmé střechy Příslušenství, fólie Fólie Difuzně propustné fólie Difúzně propustná fólie DEKTEN FASSADE</t>
  </si>
  <si>
    <t>1026972839</t>
  </si>
  <si>
    <t>1315,75*1,05 'Přepočtené koeficientem množství</t>
  </si>
  <si>
    <t>214</t>
  </si>
  <si>
    <t>713141181</t>
  </si>
  <si>
    <t>Montáž tepelné izolace střech plochých rohožemi, pásy, deskami, dílci, bloky (izolační materiál ve specifikaci) přišroubovanými šrouby tl. izolace přes 170 mm budovy výšky do 20 m vnitřní pole</t>
  </si>
  <si>
    <t>-951243981</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</si>
  <si>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</si>
  <si>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500*2 "polystyren tl. 2x120 mm</t>
  </si>
  <si>
    <t>388 "polystyren tl. 160 mm</t>
  </si>
  <si>
    <t>388*2 "minerální vlákna 2x 30 mm</t>
  </si>
  <si>
    <t>(15,5*8,95+18,8*9,37) "polystyren tl. 180 mm</t>
  </si>
  <si>
    <t>(15,5*8,95+18,8*9,37)*2 "minerální vlákna 2x 30 mm</t>
  </si>
  <si>
    <t>(10,4*3,1) "polystyren tl. 160 mm</t>
  </si>
  <si>
    <t>(10,4*3,1)*2 "vyrovnání rozdílů výšek cca polystyren tl. 200 mm</t>
  </si>
  <si>
    <t>(11,93*3,3)*2 "polystyren tl. 2x120 mm</t>
  </si>
  <si>
    <t>215</t>
  </si>
  <si>
    <t>283759930</t>
  </si>
  <si>
    <t>deska z pěnového polystyrenu pro trvalé zatížení v tlaku (max. 3000 kg/m2) 1000 x 500 x 200 mm</t>
  </si>
  <si>
    <t>1516690990</t>
  </si>
  <si>
    <t>64,48*1,02 'Přepočtené koeficientem množství</t>
  </si>
  <si>
    <t>216</t>
  </si>
  <si>
    <t>283723200</t>
  </si>
  <si>
    <t>deska z pěnového polystyrenu pro trvalé zatížení v tlaku (max. 2000 kg/m2) 1000 x 500 x 180 mm</t>
  </si>
  <si>
    <t>832766290</t>
  </si>
  <si>
    <t>314,881*1,02 'Přepočtené koeficientem množství</t>
  </si>
  <si>
    <t>217</t>
  </si>
  <si>
    <t>283723190</t>
  </si>
  <si>
    <t>deska z pěnového polystyrenu pro trvalé zatížení v tlaku (max. 2000 kg/m2) 1000 x 500 x 160 mm</t>
  </si>
  <si>
    <t>1249403673</t>
  </si>
  <si>
    <t>420,24*1,02 'Přepočtené koeficientem množství</t>
  </si>
  <si>
    <t>218</t>
  </si>
  <si>
    <t>283723120</t>
  </si>
  <si>
    <t>deska z pěnového polystyrenu pro trvalé zatížení v tlaku (max. 2000 kg/m2) 1000 x 500 x 120 mm</t>
  </si>
  <si>
    <t>-1510603684</t>
  </si>
  <si>
    <t>500 "druhá vrstva</t>
  </si>
  <si>
    <t>388</t>
  </si>
  <si>
    <t>(11,93*3,3) "druhá vrstva</t>
  </si>
  <si>
    <t>927,369*1,02 'Přepočtené koeficientem množství</t>
  </si>
  <si>
    <t>219</t>
  </si>
  <si>
    <t>283759150</t>
  </si>
  <si>
    <t>deska z pěnového polystyrenu pro trvalé zatížení v tlaku (max. 3000 kg/m2) 1000 x 500 x 120 mm</t>
  </si>
  <si>
    <t>1474689795</t>
  </si>
  <si>
    <t>500 "první vrstva</t>
  </si>
  <si>
    <t>(11,93*3,3) "první vrstva</t>
  </si>
  <si>
    <t>539,369*1,02 'Přepočtené koeficientem množství</t>
  </si>
  <si>
    <t>220</t>
  </si>
  <si>
    <t>631514810</t>
  </si>
  <si>
    <t>deska izolační minerální těžkých plovoucích podlah λ-0.039 tl. 30 mm</t>
  </si>
  <si>
    <t>2078012389</t>
  </si>
  <si>
    <t>(388*2) "minerální vlákna 2x 30 mm</t>
  </si>
  <si>
    <t>1405,762*1,02 'Přepočtené koeficientem množství</t>
  </si>
  <si>
    <t>221</t>
  </si>
  <si>
    <t>713141311</t>
  </si>
  <si>
    <t>Montáž tepelné izolace střech plochých spádovými klíny v ploše kladenými volně</t>
  </si>
  <si>
    <t>-440552771</t>
  </si>
  <si>
    <t>(3*(1,8+1,5)/2)</t>
  </si>
  <si>
    <t>(4,71*(1,5+2)/2)*2</t>
  </si>
  <si>
    <t>(((3,465+3,8)/2)*(1,5+2)/2)</t>
  </si>
  <si>
    <t>(10,4*3,1)</t>
  </si>
  <si>
    <t>(11,93*3,3)</t>
  </si>
  <si>
    <t>222</t>
  </si>
  <si>
    <t>283761420</t>
  </si>
  <si>
    <t>klín izolační z pěnového polystyrenu EPS 150 spádový, 1000x1000 mm</t>
  </si>
  <si>
    <t>1436195976</t>
  </si>
  <si>
    <t>27,792*0,15</t>
  </si>
  <si>
    <t>388*0,08</t>
  </si>
  <si>
    <t>(10,4*3,1)*0,08</t>
  </si>
  <si>
    <t>(11,93*3,3)*0,08</t>
  </si>
  <si>
    <t>223</t>
  </si>
  <si>
    <t>998713103</t>
  </si>
  <si>
    <t>Přesun hmot pro izolace tepelné stanovený z hmotnosti přesunovaného materiálu vodorovná dopravní vzdálenost do 50 m v objektech výšky přes 12 m do 24 m</t>
  </si>
  <si>
    <t>1690431652</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</si>
  <si>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</si>
  <si>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714</t>
  </si>
  <si>
    <t>Akustická a protiotřesová opatření</t>
  </si>
  <si>
    <t>224</t>
  </si>
  <si>
    <t>71499001R</t>
  </si>
  <si>
    <t>Montáž zavěšených kruhových pohltivých desek; rozměr 800/40 mm</t>
  </si>
  <si>
    <t>-248460183</t>
  </si>
  <si>
    <t>225</t>
  </si>
  <si>
    <t>714spec-001</t>
  </si>
  <si>
    <t>dodávka kruhová pohltivá deska zavěšená, rozměr 800/40 mm_x000D_
- vč. stavitelný závěs lankový systémový (3 ks/deska)_x000D_
- vč. spirální kotvy (1 ks/deska)</t>
  </si>
  <si>
    <t>-901803962</t>
  </si>
  <si>
    <t>226</t>
  </si>
  <si>
    <t>71499002R</t>
  </si>
  <si>
    <t>Montáž zavěšených kruhových pohltivých desek; rozměr 1200/40 mm</t>
  </si>
  <si>
    <t>641710247</t>
  </si>
  <si>
    <t>227</t>
  </si>
  <si>
    <t>714spec-002</t>
  </si>
  <si>
    <t>dodávka kruhová pohltivá deska zavěšená, rozměr 1200/40 mm_x000D_
- vč. stavitelný závěs lankový systémový (3 ks/deska)_x000D_
- vč. spirální kotvy (1 ks/deska)</t>
  </si>
  <si>
    <t>994401957</t>
  </si>
  <si>
    <t>228</t>
  </si>
  <si>
    <t>71499003R</t>
  </si>
  <si>
    <t>Montáž zavěšených kruhových pohltivých desek; rozměr 1600/40 mm</t>
  </si>
  <si>
    <t>308427485</t>
  </si>
  <si>
    <t>229</t>
  </si>
  <si>
    <t>714spec-003</t>
  </si>
  <si>
    <t>dodávka kruhová pohltivá deska zavěšená, rozměr 1600/40 mm_x000D_
- vč. hlavni profil 3,7 m_x000D_
- vč. závěs lklip 4 ks_x000D_
- vč. stav. závěs lankový dl. 2,0 m/4ks_x000D_
- vč. spirální kotvy 10 ks</t>
  </si>
  <si>
    <t>1899717530</t>
  </si>
  <si>
    <t>230</t>
  </si>
  <si>
    <t>71499004R</t>
  </si>
  <si>
    <t>Montáž vertikálně instalovaných akustických prvků (zavěšená isntalace)</t>
  </si>
  <si>
    <t>sestava</t>
  </si>
  <si>
    <t>-2028844510</t>
  </si>
  <si>
    <t>231</t>
  </si>
  <si>
    <t>714spec-004</t>
  </si>
  <si>
    <t>dodávka vertikálně inst. akust. sestavy; rozměr 1200/600/40 mm_x000D_
- vč. hlavní profil L 3,7 m_x000D_
- vč. vodících spojek_x000D_
- vč. stavitelných závěsů</t>
  </si>
  <si>
    <t>1177533318</t>
  </si>
  <si>
    <t>232</t>
  </si>
  <si>
    <t>71499005R</t>
  </si>
  <si>
    <t>Montáž akustických podhledů (zavěšená instalace)</t>
  </si>
  <si>
    <t>-822093197</t>
  </si>
  <si>
    <t>233</t>
  </si>
  <si>
    <t>74spec-005</t>
  </si>
  <si>
    <t>dodávka akust. podhled. zavěšená instalace; rozměr 1200/600/20 mm_x000D_
- vč. závěsného a montážního materiálu</t>
  </si>
  <si>
    <t>488029062</t>
  </si>
  <si>
    <t>234</t>
  </si>
  <si>
    <t>71499006</t>
  </si>
  <si>
    <t>Montáž akustického podhledu - přímá inst. s obvod. lištou</t>
  </si>
  <si>
    <t>-702162255</t>
  </si>
  <si>
    <t>235</t>
  </si>
  <si>
    <t>714spec-006</t>
  </si>
  <si>
    <t>dodávka akust. podhl. s obvod. lištou, rozměr 1200/600/20 mm</t>
  </si>
  <si>
    <t>575627816</t>
  </si>
  <si>
    <t>236</t>
  </si>
  <si>
    <t>71499007R</t>
  </si>
  <si>
    <t>Montáž akustického podhledu z panelů</t>
  </si>
  <si>
    <t>-2056838258</t>
  </si>
  <si>
    <t>237</t>
  </si>
  <si>
    <t>714spec-007</t>
  </si>
  <si>
    <t>dodávka akust. panelů - zavěšená instalace_x000D_
- vč. závěsného a montážního profilu</t>
  </si>
  <si>
    <t>-2112098513</t>
  </si>
  <si>
    <t>238</t>
  </si>
  <si>
    <t>71499008R</t>
  </si>
  <si>
    <t>Montáž velkoplošného podhledu</t>
  </si>
  <si>
    <t>79636309</t>
  </si>
  <si>
    <t>239</t>
  </si>
  <si>
    <t>714spec-008</t>
  </si>
  <si>
    <t>dodávka lemovací obvodové lišty</t>
  </si>
  <si>
    <t>bm</t>
  </si>
  <si>
    <t>-1384983369</t>
  </si>
  <si>
    <t>240</t>
  </si>
  <si>
    <t>714spec-009</t>
  </si>
  <si>
    <t>dodávka velkoplošného akust. podhledu , rozměrf 2400/600/20 mm</t>
  </si>
  <si>
    <t>-1504857959</t>
  </si>
  <si>
    <t>241</t>
  </si>
  <si>
    <t>71499009R</t>
  </si>
  <si>
    <t>Montáž akustických stěnových pohltivých panelů</t>
  </si>
  <si>
    <t>1657167639</t>
  </si>
  <si>
    <t>95 "typ 1</t>
  </si>
  <si>
    <t>140 "typ 2</t>
  </si>
  <si>
    <t>242</t>
  </si>
  <si>
    <t>714spec-010</t>
  </si>
  <si>
    <t>dodávka akustických stěnových panelů, typ 1, rozměr 2700/600/40 mm_x000D_
- vč. spojovacího a montážního materiálu</t>
  </si>
  <si>
    <t>1840025487</t>
  </si>
  <si>
    <t>243</t>
  </si>
  <si>
    <t>714spec-011</t>
  </si>
  <si>
    <t>dodávka akustických stěnových panelů, typ 2, rozměr 2700/600/40 mm_x000D_
- vč. spojovacího a montážního materiálu</t>
  </si>
  <si>
    <t>-1048369030</t>
  </si>
  <si>
    <t>244</t>
  </si>
  <si>
    <t>998714103</t>
  </si>
  <si>
    <t>Přesun hmot pro akustická a protiotřesová opatření stanovený z hmotnosti přesunovaného materiálu vodorovná dopravní vzdálenost do 50 m v objektech výšky přes 12 do 24 m</t>
  </si>
  <si>
    <t>1911536957</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</si>
  <si>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</si>
  <si>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762</t>
  </si>
  <si>
    <t>Konstrukce tesařské</t>
  </si>
  <si>
    <t>245</t>
  </si>
  <si>
    <t>762112110</t>
  </si>
  <si>
    <t>Montáž konstrukce stěn a příček na hladko (bez zářezů) z hraněného a polohraněného řeziva, průřezové plochy do 120 cm2</t>
  </si>
  <si>
    <t>186312335</t>
  </si>
  <si>
    <t>59,3 "KVH profil 100/100 mm</t>
  </si>
  <si>
    <t>59,3 "KVH profil 50/100 mm</t>
  </si>
  <si>
    <t>9,2 "KVH profil 100/100 mm</t>
  </si>
  <si>
    <t>9,2 "KVH profil 50/100 mm</t>
  </si>
  <si>
    <t>10 "KVH profil 100/100 mm</t>
  </si>
  <si>
    <t>10 "KVH profil 50/100 mm</t>
  </si>
  <si>
    <t>15,4 "KVH profil 100/100 mm</t>
  </si>
  <si>
    <t>15,4 "KVH profil 50/100 mm</t>
  </si>
  <si>
    <t>17,75 "KVH profil 100/100 mm</t>
  </si>
  <si>
    <t>17,75 "KVH profil 50/100 mm</t>
  </si>
  <si>
    <t>37,4 "KVH profil 100/100 mm</t>
  </si>
  <si>
    <t>37,4 "KVH profil 50/100 mm</t>
  </si>
  <si>
    <t>246</t>
  </si>
  <si>
    <t>612211440</t>
  </si>
  <si>
    <t>hranol konstrukční masivní smrk nepohledový 100 x 100 x 13000 mm, vlhkostí do 15%</t>
  </si>
  <si>
    <t>1376003142</t>
  </si>
  <si>
    <t>149,05*1,05 'Přepočtené koeficientem množství</t>
  </si>
  <si>
    <t>247</t>
  </si>
  <si>
    <t>612211230</t>
  </si>
  <si>
    <t>hranol konstrukční masivní smrk nepohledový 60 x 100 x 13000 mm, vlhkostí do 15%</t>
  </si>
  <si>
    <t>-93100937</t>
  </si>
  <si>
    <t>248</t>
  </si>
  <si>
    <t>762195000</t>
  </si>
  <si>
    <t>Spojovací prostředky stěn a příček hřebíky, svory, fixační prkna</t>
  </si>
  <si>
    <t>-1172469310</t>
  </si>
  <si>
    <t xml:space="preserve">Poznámka k souboru cen:_x000D_
1. Cena je určena pouze pro soubory cen: a) 762 11- Montáž stěn a příček na hladko, b) 762 12- Montáž stěn a příček tesařsky vázaných, c) 762 13- Montáž bednění stěn. 2. Ochrana konstrukce se oceňuje samostatně, např. položkami 762 08-3 Impregnace řeziva tohoto katalogu nebo příslušnými položkami katalogu 800-783 Nátěry. </t>
  </si>
  <si>
    <t>(59,3*0,1*0,1) "KVH profil 100/100 mm</t>
  </si>
  <si>
    <t>(59,3*0,05*0,1) "KVH profil 50/100 mm</t>
  </si>
  <si>
    <t>(9,2*0,1*0,1) "KVH profil 100/100 mm</t>
  </si>
  <si>
    <t>(9,2*0,05*0,1) "KVH profil 50/100 mm</t>
  </si>
  <si>
    <t>(10*0,1*0,1) "KVH profil 100/100 mm</t>
  </si>
  <si>
    <t>(10*0,05*0,1) "KVH profil 50/100 mm</t>
  </si>
  <si>
    <t>(15,4*0,1*0,1) "KVH profil 100/100 mm</t>
  </si>
  <si>
    <t>(15,4*0,05*0,1) "KVH profil 50/100 mm</t>
  </si>
  <si>
    <t>(17,75*0,1*0,1) "KVH profil 100/100 mm</t>
  </si>
  <si>
    <t>(17,75*0,05*0,1) "KVH profil 50/100 mm</t>
  </si>
  <si>
    <t>(37,4*0,1*0,1) "KVH profil 100/100 mm</t>
  </si>
  <si>
    <t>(37,4*0,05*0,1) "KVH profil 50/100 mm</t>
  </si>
  <si>
    <t>249</t>
  </si>
  <si>
    <t>762431014</t>
  </si>
  <si>
    <t>Obložení stěn z dřevoštěpkových desek přibíjených na sraz, tloušťky desky 18 mm</t>
  </si>
  <si>
    <t>-1001946309</t>
  </si>
  <si>
    <t xml:space="preserve">Poznámka k souboru cen:_x000D_
1. V cenách -0011 až -1036 obložení stěn z desek dřevoštěpkových a cementotřískových jsou započteny i náklady na dodávku spojovacích prostředků, na tyto položky se nevztahuje ocenění dodávky spojovacích prostředků položka 762 49-5000. 2. V cenách není započtena montáž podkladového roštu; tato montáž se oceňuje cenami části A 01 katalogu 800-767 Konstrukce zámečnické v případě kovové konstrukce nebo cenou -9001 v případě dřevěné konstrukce. 3. V ceně -9001 není započtena montáž a dodávka nosných prvků (např. konzol, trnů) pro zavěšený rošt; tato montáž a dodávka se oceňují individuálně. 4. V cenách nejsou započteny náklady na olištování; toto olištování se oceňuje cenou 762 41-2.01 Olištování spár stěn. 5. Tento soubor cen neobsahuje položky pro ocenění typových sádrokartonových, sádrovláknitých a cementovláknitých konstrukcí; tyto konstrukce se oceňují cenami části A 01 katalogu 800-763 Konstrukce suché výstavby. </t>
  </si>
  <si>
    <t>"rš 200</t>
  </si>
  <si>
    <t>"označení K8; D.1.1.27</t>
  </si>
  <si>
    <t>(16,8*0,2) "1.NP</t>
  </si>
  <si>
    <t>"označení K11; D.1.1.27</t>
  </si>
  <si>
    <t>(5*0,2) "1.NP</t>
  </si>
  <si>
    <t>"rš 250</t>
  </si>
  <si>
    <t>"označení K4; D.1.1.27</t>
  </si>
  <si>
    <t>(3*1,05)*0,25 "1.NP</t>
  </si>
  <si>
    <t>(1,05*0,25) "2.NP</t>
  </si>
  <si>
    <t>"označení K5; D.1.1.27</t>
  </si>
  <si>
    <t>(2*2)*0,25 "1.NP</t>
  </si>
  <si>
    <t>"označení K6; D.1.1.27</t>
  </si>
  <si>
    <t>(2*4,4)*0,25 "1.NP</t>
  </si>
  <si>
    <t>(4,4*0,25) "2.NP</t>
  </si>
  <si>
    <t>"označení K7; D.1.1.27</t>
  </si>
  <si>
    <t>(0,97*0,25) "1.NP</t>
  </si>
  <si>
    <t>"označení K9; D.1.1.27</t>
  </si>
  <si>
    <t>(3*0,25) "1.NP</t>
  </si>
  <si>
    <t>"označení K10; D.1.1.27</t>
  </si>
  <si>
    <t>(3*2,25)*0,25 "2.NP</t>
  </si>
  <si>
    <t>"rš 280</t>
  </si>
  <si>
    <t>"označení K3; D.1.1.27</t>
  </si>
  <si>
    <t>(8*0,28) "1.NP</t>
  </si>
  <si>
    <t>(8*0,28) "2.NP</t>
  </si>
  <si>
    <t>250</t>
  </si>
  <si>
    <t>762431220</t>
  </si>
  <si>
    <t>Obložení stěn montáž deskami z dřevovláknitých hmot včetně tvarování a úpravy pro olištování spár dřevotřískovými nebo dřevoštěpkovými na sraz</t>
  </si>
  <si>
    <t>-1269622608</t>
  </si>
  <si>
    <t>(59,3*0,485) "vrchní vodorovná část</t>
  </si>
  <si>
    <t>(59,3*0,315)*2 "svislé opláštění konstrukce atiky</t>
  </si>
  <si>
    <t>(9,2*0,31) "vrchní vodorovná část</t>
  </si>
  <si>
    <t>(9,2*0,67)*2 "svislé opláštění konstrukce atiky</t>
  </si>
  <si>
    <t>(10*0,485) "vrchní vodorovná část</t>
  </si>
  <si>
    <t>(10*0,57)*2 "svislé opláštění konstrukce atiky</t>
  </si>
  <si>
    <t>(15,4*0,325) "vrchní vodorovná část</t>
  </si>
  <si>
    <t>(15,4*0,6)*2 "svislé opláštění konstrukce atiky</t>
  </si>
  <si>
    <t>(17,75*0,37) "vrchní vodorovná část</t>
  </si>
  <si>
    <t>(17,75*0,375)*2 "svislé opláštění konstrukce atiky</t>
  </si>
  <si>
    <t>(37,4*0,315) "vrchní vodorovná část</t>
  </si>
  <si>
    <t>(37,4*0,68)*2 "svislé opláštění konstrukce atiky</t>
  </si>
  <si>
    <t>251</t>
  </si>
  <si>
    <t>607262860</t>
  </si>
  <si>
    <t>deska dřevoštěpková OSB perodrážka broušená 2500x675x25 mm</t>
  </si>
  <si>
    <t>-1550031228</t>
  </si>
  <si>
    <t>203,561*1,04 'Přepočtené koeficientem množství</t>
  </si>
  <si>
    <t>252</t>
  </si>
  <si>
    <t>762511153</t>
  </si>
  <si>
    <t>Podlahové konstrukce podkladové z cementotřískových desek jednovrstvých šroubovaných na pero a drážku 16 mm nebroušených, tloušťky desky</t>
  </si>
  <si>
    <t>14819842</t>
  </si>
  <si>
    <t xml:space="preserve">Poznámka k souboru cen:_x000D_
1. V cenách -1123 až -2225 podlahové konstrukce podkladové z desek dřevoětepkových a cementotřískových jsou započteny i náklady na dodávku spojovacích prostředků, na tyto položky se nevztahuje ocenění dodávky spojovacích prostředků položka 762 59-5001. </t>
  </si>
  <si>
    <t>"hlediště</t>
  </si>
  <si>
    <t>"spodní PO vrstva (nášlap)</t>
  </si>
  <si>
    <t>(12*0,8+12+10,85)</t>
  </si>
  <si>
    <t>(12*1,1+2*2)</t>
  </si>
  <si>
    <t>(14*1,2)</t>
  </si>
  <si>
    <t>(14*0,6+15,1*0,6)</t>
  </si>
  <si>
    <t>(15*1,2)*7</t>
  </si>
  <si>
    <t>Mezisoučet spodní PO vrstva (nášlap)</t>
  </si>
  <si>
    <t>"svislé podstupnice</t>
  </si>
  <si>
    <t>(15*9+14*3)*0,29</t>
  </si>
  <si>
    <t>(15*1,075+15*0,53) "SOZ</t>
  </si>
  <si>
    <t>(11+1,8*2)*0,8 "jeviště</t>
  </si>
  <si>
    <t>Mezisoučet svislé podstupnice</t>
  </si>
  <si>
    <t>253</t>
  </si>
  <si>
    <t>762511155</t>
  </si>
  <si>
    <t>Podlahové konstrukce podkladové z cementotřískových desek jednovrstvých šroubovaných na pero a drážku 20 mm nebroušených, tloušťky desky</t>
  </si>
  <si>
    <t>997304884</t>
  </si>
  <si>
    <t>"plošné ztužení cementotřísková deska tl. 20</t>
  </si>
  <si>
    <t>254</t>
  </si>
  <si>
    <t>762511273</t>
  </si>
  <si>
    <t>Podlahové konstrukce podkladové z dřevoštěpkových desek jednovrstvých šroubovaných na pero a drážku 15 mm broušených, tloušťky desky</t>
  </si>
  <si>
    <t>-1431136995</t>
  </si>
  <si>
    <t>"OSB tl. 15 mm požární kalibrovaná (nášlap)</t>
  </si>
  <si>
    <t>Mezisoučet hlediště</t>
  </si>
  <si>
    <t>"jeviště</t>
  </si>
  <si>
    <t>(11,5*1,8)</t>
  </si>
  <si>
    <t>(14*1,8+14*1,5)</t>
  </si>
  <si>
    <t>(16,39*2,3)</t>
  </si>
  <si>
    <t>Mezisoučet jeviště</t>
  </si>
  <si>
    <t>255</t>
  </si>
  <si>
    <t>762511277</t>
  </si>
  <si>
    <t>Podlahové konstrukce podkladové z dřevoštěpkových desek jednovrstvých šroubovaných na pero a drážku 25 mm broušených, tloušťky desky</t>
  </si>
  <si>
    <t>730033087</t>
  </si>
  <si>
    <t>256</t>
  </si>
  <si>
    <t>762810047</t>
  </si>
  <si>
    <t>Záklop stropů z dřevoštěpkových desek šroubovaných na rošt na pero a drážku, tloušťky desky 25 mm</t>
  </si>
  <si>
    <t>-1979197174</t>
  </si>
  <si>
    <t>"OSB3 deska s přelepenými spoji tl. 25 mm</t>
  </si>
  <si>
    <t>257</t>
  </si>
  <si>
    <t>762595001</t>
  </si>
  <si>
    <t>Spojovací prostředky podlah a podkladových konstrukcí hřebíky, vruty</t>
  </si>
  <si>
    <t>2015690766</t>
  </si>
  <si>
    <t xml:space="preserve">Poznámka k souboru cen:_x000D_
1. Cena -5001 je určena pro montážní ceny souborů cen : 762 51- Podlahové konstrukce podkladové, ceny -2235 až - 2255, 762 52- Položení podlah, 762 59- Zakrytí kanálů a výkopů 2. Ochrana konstrukce se oceňuje samostatně, např. položkami 762 08-3 Impregnace řeziva, tohoto katalogu, nebo příslušnými položkami katalogu 800-783 Nátěry. </t>
  </si>
  <si>
    <t>(314,507*2+296,955) "hlediště, jeviště</t>
  </si>
  <si>
    <t>187,2 "St2</t>
  </si>
  <si>
    <t>153,7 "St5</t>
  </si>
  <si>
    <t>258</t>
  </si>
  <si>
    <t>76299001R</t>
  </si>
  <si>
    <t>Větrací mřížky do hlediště</t>
  </si>
  <si>
    <t>-1977116627</t>
  </si>
  <si>
    <t>(0,125*0,325)*61</t>
  </si>
  <si>
    <t>(0,225*0,325)*58</t>
  </si>
  <si>
    <t>(0,125*0,325)*120</t>
  </si>
  <si>
    <t>259</t>
  </si>
  <si>
    <t>998762103</t>
  </si>
  <si>
    <t>Přesun hmot pro konstrukce tesařské stanovený z hmotnosti přesunovaného materiálu vodorovná dopravní vzdálenost do 50 m v objektech výšky přes 12 do 24 m</t>
  </si>
  <si>
    <t>310513230</t>
  </si>
  <si>
    <t>763</t>
  </si>
  <si>
    <t>Konstrukce suché výstavby</t>
  </si>
  <si>
    <t>260</t>
  </si>
  <si>
    <t>763111314</t>
  </si>
  <si>
    <t>Příčka ze sádrokartonových desek s nosnou konstrukcí z jednoduchých ocelových profilů UW, CW jednoduše opláštěná deskou standardní A tl. 12,5 mm, příčka tl. 100 mm, profil 75 TI tl. 60 mm, EI 30, Rw 47 dB</t>
  </si>
  <si>
    <t>-483434745</t>
  </si>
  <si>
    <t xml:space="preserve">Poznámka k souboru cen:_x000D_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</si>
  <si>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"2.NP balkon</t>
  </si>
  <si>
    <t>(6,3*3,45)</t>
  </si>
  <si>
    <t>261</t>
  </si>
  <si>
    <t>763111741</t>
  </si>
  <si>
    <t>Příčka ze sádrokartonových desek ostatní konstrukce a práce na příčkách ze sádrokartonových desek montáž parotěsné zábrany</t>
  </si>
  <si>
    <t>2131644708</t>
  </si>
  <si>
    <t>"dvojitá příčka mezi kancelářemi a sálem</t>
  </si>
  <si>
    <t>(15,1*(3,9+2,7)/2)</t>
  </si>
  <si>
    <t>(7,8*2,7)</t>
  </si>
  <si>
    <t>(1,1+11,4+15,5)*4,6</t>
  </si>
  <si>
    <t>262</t>
  </si>
  <si>
    <t>283292100</t>
  </si>
  <si>
    <t>folie podstřešní parotěsná PE role 1,5 x 50 m</t>
  </si>
  <si>
    <t>773354257</t>
  </si>
  <si>
    <t>199,69*1,1 'Přepočtené koeficientem množství</t>
  </si>
  <si>
    <t>263</t>
  </si>
  <si>
    <t>763113341</t>
  </si>
  <si>
    <t>Příčka instalační ze sádrokartonových desek s nosnou konstrukcí ze zdvojených ocelových profilů UW, CW s mezerou, CW profily navzájem spojeny páskem sádry dvojitě opláštěná deskami impregnovanými H2 tl. 2 x 12,5 mm, EI 60, příčka tl. 155 mm, profil 50 TI tl. 50 mm, Rw 52 dB</t>
  </si>
  <si>
    <t>513819713</t>
  </si>
  <si>
    <t xml:space="preserve">Poznámka k souboru cen:_x000D_
1. V cenách jsou započteny i náklady na tmelení a výztužnou pásku. 2. V cenách nejsou započteny náklady na základní penetrační nátěr; tyto se oceňují cenou 763 11-1717. 3. Ceny -3321 a -3323 lze použít i pro příčky s tepelnou izolací tl. 40 mm o objemové hmotnosti 100 kg/m3. 4. Cena -3611 Montáž nosné konstrukce je stanovena pro m2 plochy instalační příčky. 5. Cena -3621 Montáž desek je stanovena pro obě strany instalační příčky. 6. V ceně -3611 nejsou započteny náklady na profily; tyto se oceňují ve specifikaci. Doporučené množství na 1 m2 příčky je 3,8 m profilu CW a 1,6 m profilu UW. 7. V ceně -3621 nejsou započteny náklady na desky; tato dodávka se oceňuje ve specifikaci. 8. Ostatní konstrukce a práce a příplatky u instalačních příček se oceňují cenami 763 11-17.. pro příčky ze sádrokartonových desek. </t>
  </si>
  <si>
    <t>(1,055+3,055)*1,5 "1.16</t>
  </si>
  <si>
    <t>(1,85+2)*1,5 "1.13</t>
  </si>
  <si>
    <t>264</t>
  </si>
  <si>
    <t>763121415</t>
  </si>
  <si>
    <t>Stěna předsazená ze sádrokartonových desek s nosnou konstrukcí z ocelových profilů CW, UW jednoduše opláštěná deskou standardní A tl. 12,5 mm, bez TI, EI 15 stěna tl. 112,5 mm, profil 100</t>
  </si>
  <si>
    <t>968440401</t>
  </si>
  <si>
    <t xml:space="preserve">Poznámka k souboru cen:_x000D_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a lepené na pásky jsou určeny pro podklad o nerovnosti přes 20 mm. 4. Ceny -1611 a -1612 Montáž nosné konstrukce je stanoveny pro m2 plochy předsazené stěny. 5. V ceně -1611 a -1612 nejsou započteny náklady na profily; tyto se oceňují ve specifikaci. Doporučené množství na 1 m2 stěny je: a) 1,9 m profilu CW a 0,8 m profilu UW u ceny. -1611, b) 1,9 m profilu CD a 0,5 m profilu UD u ceny -1612. 6. V cenách -1621 až -1641 Montáž desek nejsou započteny náklady na desky; tato dodávka se oceňuje ve specifikaci. 7. Ostatní konstrukce a práce a příplatky, neuvedené v tomto souboru cen, se oceňují cenami 763 11-17.. pro příčky ze sádrokartonových desek. </t>
  </si>
  <si>
    <t>13,7*(4,7+4,38)/2-(4,1*2,25) "čelní stěna</t>
  </si>
  <si>
    <t>(2,25*2+4,1)*0,9 "lemování vstupu</t>
  </si>
  <si>
    <t>(4,7*0,9+4,38*0,9+4,6*0,85) "boky + střední příčka</t>
  </si>
  <si>
    <t>265</t>
  </si>
  <si>
    <t>763121423</t>
  </si>
  <si>
    <t>Stěna předsazená ze sádrokartonových desek s nosnou konstrukcí z ocelových profilů CW, UW jednoduše opláštěná deskou protipožární DF tl. 12,5 mm, TI tl. 40 mm, EI 30 stěna tl. 87,5 mm, profil 75</t>
  </si>
  <si>
    <t>-1770729775</t>
  </si>
  <si>
    <t>(4,8+5,6+2,2+0,3+1,9+18,5+2,4)*3,65-(4,8*3,25+16,79*3,25) "1.07, 18</t>
  </si>
  <si>
    <t>(12,8*(3,65+4,5)/2)-(3*(3,29+3,465)/2) "1.06</t>
  </si>
  <si>
    <t>266</t>
  </si>
  <si>
    <t>763121451</t>
  </si>
  <si>
    <t>Stěna předsazená ze sádrokartonových desek s nosnou konstrukcí z ocelových profilů CW, UW dvojitě opláštěná deskami protipožárními DF tl. 2 x 12,5 mm, TI tl. 50 mm, EI 45, stěna tl. 75 mm, profil 50</t>
  </si>
  <si>
    <t>1448246548</t>
  </si>
  <si>
    <t>(15,1*(3,9+2,7)/2)*2</t>
  </si>
  <si>
    <t>(7,8*2,7)*2</t>
  </si>
  <si>
    <t>267</t>
  </si>
  <si>
    <t>763131414</t>
  </si>
  <si>
    <t>Podhled ze sádrokartonových desek dvouvrstvá zavěšená spodní konstrukce z ocelových profilů CD, UD jednoduše opláštěná deskou standardní A, tl. 15 mm, bez TI</t>
  </si>
  <si>
    <t>-884771424</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</si>
  <si>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</si>
  <si>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268</t>
  </si>
  <si>
    <t>763131431</t>
  </si>
  <si>
    <t>Podhled ze sádrokartonových desek dvouvrstvá zavěšená spodní konstrukce z ocelových profilů CD, UD jednoduše opláštěná deskou protipožární DF, tl. 12,5 mm, bez TI</t>
  </si>
  <si>
    <t>1635631226</t>
  </si>
  <si>
    <t>"SDK podhled R15 DP1</t>
  </si>
  <si>
    <t>269</t>
  </si>
  <si>
    <t>763131432</t>
  </si>
  <si>
    <t>Podhled ze sádrokartonových desek dvouvrstvá zavěšená spodní konstrukce z ocelových profilů CD, UD jednoduše opláštěná deskou protipožární DF, tl. 15 mm, bez TI</t>
  </si>
  <si>
    <t>1624585069</t>
  </si>
  <si>
    <t>"SDK podhled R60 DP1</t>
  </si>
  <si>
    <t>270</t>
  </si>
  <si>
    <t>763131491</t>
  </si>
  <si>
    <t>Podhled ze sádrokartonových desek dvouvrstvá zavěšená spodní konstrukce z ocelových profilů CD, UD jednoduše opláštěná deskou akustickou, tl. 12,5 mm, TI tl. 40 mm</t>
  </si>
  <si>
    <t>-2000325167</t>
  </si>
  <si>
    <t>"akustický podhled</t>
  </si>
  <si>
    <t>271</t>
  </si>
  <si>
    <t>763131713</t>
  </si>
  <si>
    <t>Podhled ze sádrokartonových desek ostatní práce a konstrukce na podhledech ze sádrokartonových desek napojení na obvodové konstrukce profilem</t>
  </si>
  <si>
    <t>-186532944</t>
  </si>
  <si>
    <t>(564+705+28)</t>
  </si>
  <si>
    <t>272</t>
  </si>
  <si>
    <t>763131714</t>
  </si>
  <si>
    <t>Podhled ze sádrokartonových desek ostatní práce a konstrukce na podhledech ze sádrokartonových desek základní penetrační nátěr</t>
  </si>
  <si>
    <t>-1013812755</t>
  </si>
  <si>
    <t>564,56 "SDK podhled standardní</t>
  </si>
  <si>
    <t>705,55 "SDK  PO 15 minut</t>
  </si>
  <si>
    <t>27,87 "SDK PO 60 min</t>
  </si>
  <si>
    <t>273</t>
  </si>
  <si>
    <t>763131751</t>
  </si>
  <si>
    <t>Podhled ze sádrokartonových desek ostatní práce a konstrukce na podhledech ze sádrokartonových desek montáž parotěsné zábrany</t>
  </si>
  <si>
    <t>1285345331</t>
  </si>
  <si>
    <t>274</t>
  </si>
  <si>
    <t>283292580</t>
  </si>
  <si>
    <t>fólie hořlavá parotěsná pro interiér (reakce na oheň - třída F) 110 g/m2</t>
  </si>
  <si>
    <t>541196983</t>
  </si>
  <si>
    <t>1297,98*1,1 'Přepočtené koeficientem množství</t>
  </si>
  <si>
    <t>275</t>
  </si>
  <si>
    <t>763182411</t>
  </si>
  <si>
    <t>Výplně otvorů konstrukcí ze sádrokartonových desek opláštění obvodu střešního okna z desek a UA profilů hloubky do 0,5 m</t>
  </si>
  <si>
    <t>-1084799153</t>
  </si>
  <si>
    <t xml:space="preserve">Poznámka k souboru cen:_x000D_
1. V cenách montáže zárubní -1311 až -1322 nejsou započteny náklady na dodávku zárubní, profilů a patek zárubní; tato dodávka se oceňuje ve specifikaci. Množství profilů se určí: a) pro příčku výšky do 2,75 m takto: - délka profilu CW = 2x konstrukční výška příčky - délka profilu UW = 2x konstrukční výška příčky + šířka dveří + 300 mm, b) pro příčku výšky přes 2,75 do 4,25 m takto: - délka profilu UW = šířka dveří + 300 mm, - délka profilu UA = 2x konstrukční výška příčky, - patka UA = 4 kusy. 2. Montáž zárubní dřevěných a obložkových lze oceňovat cenami katalogu 800-766 Konstrukce truhlářské. 3. V cenách -2313 a -2314 ostění oken jsou započteny i náklady na ochranné úhelníky. 4. V ceně -2411 opláštění střešního okna jsou započteny i náklady na UA profily. 5. Pro volbu ceny montáže stavebního pouzdra -3111 až -3222 je rozhodující čistá průchozí šířka dveřního otvoru resp. dveřních otvorů. 6. V cenách -3111 až -3222 jsou započteny i náklady na sestavení stavebního pouzdra. 7. V cenách -3111 až -3222 nejsou započteny náklady na opláštění stavebního pouzdra sádrokartonovými deskami a jejich povrchové úpravy. Tyto práce se oceňují příslušnými položkami souboru cen 763 11-1 Příčka ze sádrokartonových desek. </t>
  </si>
  <si>
    <t>(1,2*4)*2 "O21</t>
  </si>
  <si>
    <t>(0,9*4)*4 "O22</t>
  </si>
  <si>
    <t>276</t>
  </si>
  <si>
    <t>763411111</t>
  </si>
  <si>
    <t>Sanitární příčky vhodné do mokrého prostředí dělící z dřevotřískových desek s HPL-laminátem tl. 19,6 mm</t>
  </si>
  <si>
    <t>-721552081</t>
  </si>
  <si>
    <t xml:space="preserve">Poznámka k souboru cen:_x000D_
1. Množství měrných jednotek se u cen -1111 až -1116, -1211 až -1216, -2111 až -2114, -2211 až -2214 určuje v m2 plochy příčky bez výškově stavitelných nožek a dveří. 2. U cen -1111, -1121, -1211 je dřevotřísková deska tl. 18 mm opatřena z obou stran vysokotlakým laminátem tl. 0,8 mm. </t>
  </si>
  <si>
    <t>"označení Tr 9; D.1.1.26</t>
  </si>
  <si>
    <t>(3,1*2,1)*2 "1.NP (2x dveře 700/1900 mm)</t>
  </si>
  <si>
    <t>"označení Tr 10; D.1.1.26</t>
  </si>
  <si>
    <t>(8,5*2,1) "1.NP (4x dveře 700/1900 mm)</t>
  </si>
  <si>
    <t>"označení Tr 11; D.1.1.26</t>
  </si>
  <si>
    <t>(7,2*2,1) "1.NP (4x dveře 700/1900 mm)</t>
  </si>
  <si>
    <t>"označení Tr 12; D.1.1.26</t>
  </si>
  <si>
    <t>(3,5*2,1) "1.NP (2x dveře 700/1900 mm)</t>
  </si>
  <si>
    <t>"označení Tr 13; D.1.1.26</t>
  </si>
  <si>
    <t>(4,45*2,1) "2.NP (2x dveře 700/1900 mm)</t>
  </si>
  <si>
    <t>277</t>
  </si>
  <si>
    <t>763411121</t>
  </si>
  <si>
    <t>Sanitární příčky vhodné do mokrého prostředí dveře vnitřní do sanitárních příček šířky do 800 mm, výšky do 2 000 mm z dřevotřískových desek s HPL-laminátem včetně nerezového kování tl. 19,6 mm</t>
  </si>
  <si>
    <t>1896718555</t>
  </si>
  <si>
    <t>2*2 "1.NP (2x dveře 700/1900 mm)</t>
  </si>
  <si>
    <t>4 "1.NP (4x dveře 700/1900 mm)</t>
  </si>
  <si>
    <t>2 "1.NP (2x dveře 700/1900 mm)</t>
  </si>
  <si>
    <t>2 "2.NP (2x dveře 700/1900 mm)</t>
  </si>
  <si>
    <t>278</t>
  </si>
  <si>
    <t>998763303</t>
  </si>
  <si>
    <t>Přesun hmot pro konstrukce montované z desek sádrokartonových, sádrovláknitých, cementovláknitých nebo cementových stanovený z hmotnosti přesunovaného materiálu vodorovná dopravní vzdálenost do 50 m v objektech výšky přes 12 do 24 m</t>
  </si>
  <si>
    <t>72815898</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</si>
  <si>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</si>
  <si>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279</t>
  </si>
  <si>
    <t>998763381</t>
  </si>
  <si>
    <t>Přesun hmot pro konstrukce montované z desek sádrokartonových, sádrovláknitých, cementovláknitých nebo cementových Příplatek k cenám za přesun prováděný bez použití mechanizace pro jakoukoliv výšku objektu</t>
  </si>
  <si>
    <t>-1149278269</t>
  </si>
  <si>
    <t>764</t>
  </si>
  <si>
    <t>Konstrukce klempířské</t>
  </si>
  <si>
    <t>280</t>
  </si>
  <si>
    <t>764214603</t>
  </si>
  <si>
    <t>Oplechování horních ploch zdí a nadezdívek (atik) z pozinkovaného plechu s povrchovou úpravou mechanicky kotvené rš 250 mm</t>
  </si>
  <si>
    <t>-1250099874</t>
  </si>
  <si>
    <t>279,5 "označení K1; D.1.1.27</t>
  </si>
  <si>
    <t>281</t>
  </si>
  <si>
    <t>764214604</t>
  </si>
  <si>
    <t>Oplechování horních ploch zdí a nadezdívek (atik) z pozinkovaného plechu s povrchovou úpravou mechanicky kotvené rš 330 mm</t>
  </si>
  <si>
    <t>704591411</t>
  </si>
  <si>
    <t>15,5 "označení K1; D.1.1.27</t>
  </si>
  <si>
    <t>282</t>
  </si>
  <si>
    <t>764216602</t>
  </si>
  <si>
    <t>Oplechování parapetů z pozinkovaného plechu s povrchovou úpravou rovných mechanicky kotvené, bez rohů rš 200 mm</t>
  </si>
  <si>
    <t>-1464876080</t>
  </si>
  <si>
    <t>16,8 "1.NP</t>
  </si>
  <si>
    <t>5 "1.NP</t>
  </si>
  <si>
    <t>283</t>
  </si>
  <si>
    <t>764216603</t>
  </si>
  <si>
    <t>Oplechování parapetů z pozinkovaného plechu s povrchovou úpravou rovných mechanicky kotvené, bez rohů rš 250 mm</t>
  </si>
  <si>
    <t>-1707942615</t>
  </si>
  <si>
    <t>(3*1,05) "1.NP</t>
  </si>
  <si>
    <t>1,05 "2.NP</t>
  </si>
  <si>
    <t>(2*2) "1.NP</t>
  </si>
  <si>
    <t>(2*4,4) "1.NP</t>
  </si>
  <si>
    <t>4,4 "2.NP</t>
  </si>
  <si>
    <t>0,97 "1.NP</t>
  </si>
  <si>
    <t>3 "1.NP</t>
  </si>
  <si>
    <t>(3*2,25) "2.NP</t>
  </si>
  <si>
    <t>284</t>
  </si>
  <si>
    <t>764216604</t>
  </si>
  <si>
    <t>Oplechování parapetů z pozinkovaného plechu s povrchovou úpravou rovných mechanicky kotvené, bez rohů rš 330 mm</t>
  </si>
  <si>
    <t>1539762764</t>
  </si>
  <si>
    <t>8 "1.NP</t>
  </si>
  <si>
    <t>8 "2.NP</t>
  </si>
  <si>
    <t>285</t>
  </si>
  <si>
    <t>998764102</t>
  </si>
  <si>
    <t>Přesun hmot pro konstrukce klempířské stanovený z hmotnosti přesunovaného materiálu vodorovná dopravní vzdálenost do 50 m v objektech výšky přes 6 do 12 m</t>
  </si>
  <si>
    <t>-1985268825</t>
  </si>
  <si>
    <t>766</t>
  </si>
  <si>
    <t>Konstrukce truhlářské</t>
  </si>
  <si>
    <t>286</t>
  </si>
  <si>
    <t>766121210</t>
  </si>
  <si>
    <t>Montáž dřevěných stěn plných, s výplní palubovkou nebo překližkou, výšky do 2,75 m</t>
  </si>
  <si>
    <t>-1387864865</t>
  </si>
  <si>
    <t xml:space="preserve">Poznámka k souboru cen:_x000D_
1. V cenách je započtena i montáž oboustranného olištování. </t>
  </si>
  <si>
    <t>"označení Tr 14 ; D.1.1.26</t>
  </si>
  <si>
    <t>"vodící fošna tl. 30 mm divadelní opony, horizontu a výkrytů</t>
  </si>
  <si>
    <t>(32,8*0,2)</t>
  </si>
  <si>
    <t>287</t>
  </si>
  <si>
    <t>605161000</t>
  </si>
  <si>
    <t>řezivo smrkové sušené tl. 30mm</t>
  </si>
  <si>
    <t>280522425</t>
  </si>
  <si>
    <t>6,560*0,03</t>
  </si>
  <si>
    <t>0,197*1,1 'Přepočtené koeficientem množství</t>
  </si>
  <si>
    <t>288</t>
  </si>
  <si>
    <t>766694113</t>
  </si>
  <si>
    <t>Montáž ostatních truhlářských konstrukcí parapetních desek dřevěných nebo plastových šířky do 300 mm, délky přes 1600 do 2600 mm</t>
  </si>
  <si>
    <t>-716500773</t>
  </si>
  <si>
    <t xml:space="preserve">Poznámka k souboru cen:_x000D_
1. Cenami -8111 a -8112 se oceňuje montáž vrat oboru JKPOV 611. 2. Cenami -97 . . nelze oceňovat venkovní krycí lišty balkónových dveří; tato montáž se oceňuje cenou -1610. </t>
  </si>
  <si>
    <t>"označení Tr 1; D.1.1.26</t>
  </si>
  <si>
    <t>2,6 "1.NP</t>
  </si>
  <si>
    <t>2,6 "2.NP</t>
  </si>
  <si>
    <t>"označení Tr 2; D.1.1.26</t>
  </si>
  <si>
    <t>"označení Tr 6; D.1.1.26</t>
  </si>
  <si>
    <t>(2,25*3) "2.NP</t>
  </si>
  <si>
    <t>289</t>
  </si>
  <si>
    <t>607941030</t>
  </si>
  <si>
    <t>deska parapetní dřevotřísková vnitřní 0,3 x 1 m</t>
  </si>
  <si>
    <t>-766888110</t>
  </si>
  <si>
    <t>15,95*1,1 'Přepočtené koeficientem množství</t>
  </si>
  <si>
    <t>290</t>
  </si>
  <si>
    <t>766694114</t>
  </si>
  <si>
    <t>Montáž ostatních truhlářských konstrukcí parapetních desek dřevěných nebo plastových šířky do 300 mm, délky přes 2600 mm</t>
  </si>
  <si>
    <t>-1837411313</t>
  </si>
  <si>
    <t>"označení Tr 3; D.1.1.26</t>
  </si>
  <si>
    <t>4,4 "1.NP</t>
  </si>
  <si>
    <t>"označení Tr 4; D.1.1.26</t>
  </si>
  <si>
    <t>"označení Tr 5; D.1.1.26</t>
  </si>
  <si>
    <t>"označení Tr 8; D.1.1.26</t>
  </si>
  <si>
    <t>8,45 "1.NP</t>
  </si>
  <si>
    <t>291</t>
  </si>
  <si>
    <t>-709002259</t>
  </si>
  <si>
    <t>24,65*1,1 'Přepočtené koeficientem množství</t>
  </si>
  <si>
    <t>292</t>
  </si>
  <si>
    <t>766660001</t>
  </si>
  <si>
    <t>Montáž dveřních křídel dřevěných nebo plastových otevíravých do ocelové zárubně povrchově upravených jednokřídlových, šířky do 800 mm</t>
  </si>
  <si>
    <t>203375954</t>
  </si>
  <si>
    <t xml:space="preserve">Poznámka k souboru cen:_x000D_
1. Cenami -0021 až -0031, -0161 až -0163, -0181 až -0183, se oceňují dveře s protipožární odolností do 30 min. 2. V cenách -0201 až -0272 je započtena i montáž okopného plechu, stavěče křídel a držadel kyvných dveří. 3. V cenách -0311 až -0324 jsou započtené i náklady na osazení kování, vodícího trnu, dorazů, seřízení pojezdů a následné vyrovnání a seřízení dveřních křídel. 4. V cenách -0351 až -0358 jsou započtené i náklady na osazení kování, vodícího trnu, dorazů, seřízení pojezdů na stěnu a následné vyrovnání a seřízení dveřních křídel. 5. V ceně -0722 je započtena montáž zámku, zámkové vložky a osazení štítku s klikou 6. V cenách -0311 až -0324 nejsou započtené náklady na sestavení a osazení stavebního pouzdra, tyto náklady se oceňují cenami souboru cen 642 94-6 . . . Osazení stavebního pouzdra posuvných dveří do zděné příčky, katalogu 801-1 Budovy a haly - zděné a monolitické. </t>
  </si>
  <si>
    <t>"specifikace dveří viz D.1.1.23</t>
  </si>
  <si>
    <t>3 "700/2100 mm; ozn. D7; bezfalcové, plné hladké, HPL laminát; 1.NP (bez PO)</t>
  </si>
  <si>
    <t>293</t>
  </si>
  <si>
    <t>766spec-001</t>
  </si>
  <si>
    <t>dodávka dveře vn. jednokř. bezfalc. plné hladké, HPL laminát/alt. CPL; rozměr 700/2100 mm_x000D_
- ozn D7_x000D_
- specifikace viz. D.1.1.23</t>
  </si>
  <si>
    <t>97541586</t>
  </si>
  <si>
    <t>294</t>
  </si>
  <si>
    <t>766660002</t>
  </si>
  <si>
    <t>Montáž dveřních křídel dřevěných nebo plastových otevíravých do ocelové zárubně povrchově upravených jednokřídlových, šířky přes 800 mm</t>
  </si>
  <si>
    <t>-1333117736</t>
  </si>
  <si>
    <t>1 "800/2000 mm; ozn. D9; bezfalcové, plné hladké, HPL laminát; 2.NP (bez PO)</t>
  </si>
  <si>
    <t>1+1 "800/2100 mm; ozn. D12; bezfalcové, plné hladké, HPL laminát; 1.NP (bez PO)</t>
  </si>
  <si>
    <t>1+1 "800/2100 mm; ozn. D13; bezfalcové, plné hladké, HPL laminát; 1.NP (bez PO)</t>
  </si>
  <si>
    <t>4+1 "800/2100 mm; ozn. D14; bezfalcové, plné hladké, HPL laminát; 1.NP (bez PO)</t>
  </si>
  <si>
    <t>2 "800/2100 mm; ozn. D16; bezfalcové, plné hladké, HPL laminát; 1.NP (bez PO)</t>
  </si>
  <si>
    <t>1 "800/2100 mm; ozn. D18; bezfalcové, plné hladké, HPL laminát; 1.NP (bez PO)</t>
  </si>
  <si>
    <t>1 "900/2100 mm; ozn. D30; bezfalcové, plné hladké, HPL laminát; 1.NP (bez PO)</t>
  </si>
  <si>
    <t>1 "900/2100 mm; ozn. D31; bezfalcové, plné hladké, HPL laminát; 1.NP (bez PO)</t>
  </si>
  <si>
    <t>1 "900/2100 mm; ozn. D32; bezfalcové, plné hladké, HPL laminát; 1.NP (bez PO)</t>
  </si>
  <si>
    <t>1+1 "900/2100 mm; ozn. D34; bezfalcové, plné hladké, HPL laminát; 1.NP (bez PO)</t>
  </si>
  <si>
    <t>1 "1000/2100 mm; ozn. D35; bezfalcové, plné hladké, HPL laminát; 1.NP (bez PO)</t>
  </si>
  <si>
    <t>295</t>
  </si>
  <si>
    <t>766spec-002</t>
  </si>
  <si>
    <t>dodávka dveře vn. jednokř. bezfalc. plné hladké, HPL laminát/alt. CPL; rozměr 800/2100 mm_x000D_
- ozn. D9_x000D_
- specifikace viz D.1.1.23</t>
  </si>
  <si>
    <t>-62454986</t>
  </si>
  <si>
    <t>296</t>
  </si>
  <si>
    <t>766spec-003</t>
  </si>
  <si>
    <t>dodávka dveře vn. jednokř. bezfalc. plné hladké, HPL laminát/alt. CPL; rozměr 800/2100 mm_x000D_
- ozn. D12_x000D_
- specifikace viz. D.1.1.23</t>
  </si>
  <si>
    <t>-189300632</t>
  </si>
  <si>
    <t>297</t>
  </si>
  <si>
    <t>766spec-004</t>
  </si>
  <si>
    <t>dodávka dveře vn. jednokř. bezfalc. plné hladké, HPL laminát/alt. CPL; rozměr 800/2100 mm_x000D_
- ozn. D13_x000D_
- specifikace viz D.1.1.23</t>
  </si>
  <si>
    <t>-622390560</t>
  </si>
  <si>
    <t>298</t>
  </si>
  <si>
    <t>766spec-005</t>
  </si>
  <si>
    <t>dodávka dveře vn. jednokř. bezfalc. plné hladké, HPL laminát/alt. CPL; rozměr 800/2100 mm_x000D_
- ozn. D14_x000D_
- specifikace viz D.1.1.23</t>
  </si>
  <si>
    <t>1905811440</t>
  </si>
  <si>
    <t>299</t>
  </si>
  <si>
    <t>766spec-006</t>
  </si>
  <si>
    <t>dodávka dveře vn. jednokř. bezfalc. plné hladké, HPL laminát/alt. CPL; rozměr 800/2100 mm_x000D_
- ozn D16_x000D_
- specifikace viz D.1.1.23</t>
  </si>
  <si>
    <t>-341188912</t>
  </si>
  <si>
    <t>300</t>
  </si>
  <si>
    <t>766spec-007</t>
  </si>
  <si>
    <t>dodávka dveře vn. jednokř. bezfalc. plné hladké, HPL laminát/alt. CPL; rozměr 800/2100 mm_x000D_
- ozn. D18_x000D_
- specifikace viz. D.1.1.23</t>
  </si>
  <si>
    <t>1103639657</t>
  </si>
  <si>
    <t>301</t>
  </si>
  <si>
    <t>766spec-008</t>
  </si>
  <si>
    <t>dodávka dveře vn. jednokř. bezfalc. plné hladké, HPL laminát/alt. CPL; rozměr 900/2100 mm_x000D_
- ozn. D30_x000D_
- specifikace viz D.1.1.23</t>
  </si>
  <si>
    <t>1737339507</t>
  </si>
  <si>
    <t>302</t>
  </si>
  <si>
    <t>766spec-009</t>
  </si>
  <si>
    <t>dodávka dveře vn. jednokř. bezfalc. plné hladké, HPL laminát/alt. CPL; rozměr 900/2100 mm_x000D_
- ozn. D31_x000D_
- specifikace viz. D.1.1.23</t>
  </si>
  <si>
    <t>995442538</t>
  </si>
  <si>
    <t>303</t>
  </si>
  <si>
    <t>766spec-010</t>
  </si>
  <si>
    <t>dodávka dveře vn. jednokř. bezfalc. plné hladké, HPL laminát/alt. CPL; rozměr 900/2100 mm_x000D_
- ozn. D32_x000D_
- specifikace viz. D.1.1.23</t>
  </si>
  <si>
    <t>588813782</t>
  </si>
  <si>
    <t>304</t>
  </si>
  <si>
    <t>766spec-011</t>
  </si>
  <si>
    <t>dodávka dveře vn. jednokř. bezfalc. plné hladké, HPL laminát/alt. CPL; rozměr 900/2100 mm_x000D_
- ozn. D34_x000D_
- specifikace viz. D.1.1.23</t>
  </si>
  <si>
    <t>-802361586</t>
  </si>
  <si>
    <t>305</t>
  </si>
  <si>
    <t>766spec-012</t>
  </si>
  <si>
    <t>dodávka dveře vn. jednokř. bezfalc. plné hladké, HPL laminát/alt. CPL; rozměr 1000/2100 mm_x000D_
- ozn. D35_x000D_
- specifikace viz. D1.1.23</t>
  </si>
  <si>
    <t>1522978201</t>
  </si>
  <si>
    <t>306</t>
  </si>
  <si>
    <t>766660022</t>
  </si>
  <si>
    <t>Montáž dveřních křídel dřevěných nebo plastových otevíravých do ocelové zárubně protipožárních jednokřídlových, šířky přes 800 mm</t>
  </si>
  <si>
    <t>1407950074</t>
  </si>
  <si>
    <t>1 "800/2000 mm; ozn. D8; polodrážka, plné hladké, HPL laminát nebo AL; 1.PP (PO EI30DP3C)</t>
  </si>
  <si>
    <t>1 "800/2100 mm; ozn. D11; bezfalcové, plné hladké, HPL laminát; 1.NP (PO EI15DP3C)</t>
  </si>
  <si>
    <t>1 "800/2100 mm; ozn. D15; bezfalcové, plné hladké, HPL laminát; 2.NP (PO EW15DP3C)</t>
  </si>
  <si>
    <t>1+3 "800/2100 mm; ozn. D17; bezfalcové, plné hladké, HPL laminát; 3.NP (PO EW15DP3C)</t>
  </si>
  <si>
    <t>1 "800/2100 mm; ozn. D19; bezfalcové, plné hladké, HPL laminát; 1.NP (PO EW15DP3CS)</t>
  </si>
  <si>
    <t>1 "800/2100 mm; ozn. D20; bezfalcové, plné hladké, HPL laminát; 1.NP (PO EW30DP3)</t>
  </si>
  <si>
    <t>1 "900/2100 mm; ozn. D21; bezfalcové, plné hladké, HPL laminát; 1.NP (PO EW15DP3C)</t>
  </si>
  <si>
    <t>1 "900/2100 mm; ozn. D22; bezfalcové, plné hladké, HPL laminát; 2.NP (PO EW15DP3CS)</t>
  </si>
  <si>
    <t>1 "900/2100 mm; ozn. D23; bezfalcové, plné hladké, HPL laminát; 2.NP (PO EW15DP3C)</t>
  </si>
  <si>
    <t>1 "900/2100 mm; ozn. D24; bezfalcové, plné hladké, HPL laminát; 2.NP (PO EW15DP3C)</t>
  </si>
  <si>
    <t>1 "900/2100 mm; ozn. D25; bezfalcové, plné hladké, HPL laminát; 1.NP (PO EI15DP3C)</t>
  </si>
  <si>
    <t>1 "900/2100 mm; ozn. D26; bezfalcové, plné hladké, HPL laminát; 1.NP (PO EI30DP3C)</t>
  </si>
  <si>
    <t>1 "900/2100 mm; ozn. D27; bezfalcové, plné hladké, HPL laminát; 2.NP (PO EW15DP3C)</t>
  </si>
  <si>
    <t>1 "900/2100 mm; ozn. D28; bezfalcové, plné hladké, HPL laminát; 1.NP (PO EW15DP3CS)</t>
  </si>
  <si>
    <t>1 "900/2100 mm; ozn. D29; bezfalcové, plné hladké, HPL laminát; 1.NP (PO EW30DP3C)</t>
  </si>
  <si>
    <t>1 "900/2100 mm; ozn. D33; bezfalcové, plné hladké, HPL laminát; 2.NP (PO EW15DP3C)</t>
  </si>
  <si>
    <t>307</t>
  </si>
  <si>
    <t>766spec-013</t>
  </si>
  <si>
    <t>dodávka dveře vn. jednokř. bezfalc. plné hladké, HPL laminát/alt. CPL; rozměr 800/2000 mm; PO EI30DP3C_x000D_
- ozn. D8_x000D_
- specifikace viz. D.1.1.23</t>
  </si>
  <si>
    <t>-1118609242</t>
  </si>
  <si>
    <t>308</t>
  </si>
  <si>
    <t>766spec-014</t>
  </si>
  <si>
    <t>dodávka dveře vn. jednokř. bezfalc. plné hladké, HPL laminát/alt. CPL; rozměr 800/2100 mm; PO EI15DP3C_x000D_
- ozn. D11_x000D_
- specifikace viz. D.1.1.23</t>
  </si>
  <si>
    <t>-1850508735</t>
  </si>
  <si>
    <t>309</t>
  </si>
  <si>
    <t>766spec-015</t>
  </si>
  <si>
    <t>dodávka dveře vn. jednokř. bezfalc. plné hladké, HPL laminát/alt. CPL; rozměr 800/2100 mm; PO EW15DP3C_x000D_
- ozn. D15_x000D_
- specifikace viz. D.1.1.23</t>
  </si>
  <si>
    <t>120849457</t>
  </si>
  <si>
    <t>310</t>
  </si>
  <si>
    <t>766spec-016</t>
  </si>
  <si>
    <t>dodávka dveře vn. jednokř. bezfalc. plné hladké, HPL laminát/alt. CPL; rozměr 800/2100 mm; PO EW15DP3C_x000D_
- ozn. D17_x000D_
- specifikace viz D.1.1.23</t>
  </si>
  <si>
    <t>-2001863420</t>
  </si>
  <si>
    <t>311</t>
  </si>
  <si>
    <t>766spec-017</t>
  </si>
  <si>
    <t>dodávka dveře vn. jednokř. bezfalc. plné hladké, HPL laminát/alt. CPL; rozměr 800/2100 mm; PO EW15DP3CS_x000D_
- ozn. D19_x000D_
- specifikace viz D.1.1.23</t>
  </si>
  <si>
    <t>1792653449</t>
  </si>
  <si>
    <t>312</t>
  </si>
  <si>
    <t>766spec-018</t>
  </si>
  <si>
    <t>dodávka dveře vn. jednokř. bezfalc. plné hladké, HPL laminát/alt. CPL; rozměr 800/2100 mm; PO EW30DP3_x000D_
- ozn. D20_x000D_
- specifikace viz D.1.1.23</t>
  </si>
  <si>
    <t>-1315659884</t>
  </si>
  <si>
    <t>313</t>
  </si>
  <si>
    <t>766spec-019</t>
  </si>
  <si>
    <t>dodávka dveře vn. jednokř. bezfalc. plné hladké, HPL laminát/alt. CPL; rozměr 900/2100 mm; PO EW15DP3C_x000D_
- ozn. D21_x000D_
- specifikace viz D.1.1.23</t>
  </si>
  <si>
    <t>529924680</t>
  </si>
  <si>
    <t>314</t>
  </si>
  <si>
    <t>766spec-020</t>
  </si>
  <si>
    <t>dodávka dveře vn. jednokř. bezfalc. plné hladké, HPL laminát/alt. CPL; rozměr 900/2100 mm; PO EW15DP3CS_x000D_
- ozn. D22_x000D_
- specifikace viz D.1.1.23</t>
  </si>
  <si>
    <t>-2071016987</t>
  </si>
  <si>
    <t>315</t>
  </si>
  <si>
    <t>766spec-021</t>
  </si>
  <si>
    <t>dodávka dveře vn. jednokř. bezfalc. plné hladké, HPL laminát/alt. CPL; rozměr 900/2100 mm; PO EW15DP3C_x000D_
- ozn. D23_x000D_
- specifikace viz D.1.1.23</t>
  </si>
  <si>
    <t>57542665</t>
  </si>
  <si>
    <t>316</t>
  </si>
  <si>
    <t>766spec-022</t>
  </si>
  <si>
    <t>dodávka dveře vn. jednokř. bezfalc. plné hladké, HPL laminát/alt. CPL; rozměr 900/2100 mm; PO EW15DP3C_x000D_
- ozn. D24_x000D_
- specifikace viz D.1.1.23</t>
  </si>
  <si>
    <t>-845536041</t>
  </si>
  <si>
    <t>317</t>
  </si>
  <si>
    <t>766spec-023</t>
  </si>
  <si>
    <t>dodávka dveře vn. jednokř. bezfalc. plné hladké, HPL laminát/alt. CPL; rozměr 900/2100 mm; PO EI15DP3C_x000D_
- ozn. D25_x000D_
- specifikace viz D.1.1.23</t>
  </si>
  <si>
    <t>-598563115</t>
  </si>
  <si>
    <t>318</t>
  </si>
  <si>
    <t>766spec-024</t>
  </si>
  <si>
    <t>dodávka dveře vn. jednokř. bezfalc. plné hladké, HPL laminát/alt. CPL; rozměr 900/2100 mm; PO EI30DP3C_x000D_
- ozn. D26_x000D_
- specifikace viz D.1.1.23</t>
  </si>
  <si>
    <t>-917424654</t>
  </si>
  <si>
    <t>319</t>
  </si>
  <si>
    <t>766spec-025</t>
  </si>
  <si>
    <t>dodávka dveře vn. jednokř. bezfalc. plné hladké, HPL laminát/alt. CPL; rozměr 900/2100 mm; PO EW15DP3C_x000D_
- ozn. D27_x000D_
- specifikace viz D.1.1.23</t>
  </si>
  <si>
    <t>1258646013</t>
  </si>
  <si>
    <t>320</t>
  </si>
  <si>
    <t>766spec-026</t>
  </si>
  <si>
    <t>dodávka dveře vn. jednokř. bezfalc. plné hladké, HPL laminát/alt. CPL; rozměr 900/2100 mm; PO EW15DP3CS_x000D_
- ozn. D28_x000D_
- specifikace viz D.1.1.23</t>
  </si>
  <si>
    <t>-267736593</t>
  </si>
  <si>
    <t>321</t>
  </si>
  <si>
    <t>766spec-027</t>
  </si>
  <si>
    <t>dodávka dveře vn. jednokř. bezfalc. plné hladké, HPL laminát/alt. CPL; rozměr 900/2100 mm; PO EW30DP3C_x000D_
- ozn. D29_x000D_
- specifikace viz D.1.1.23</t>
  </si>
  <si>
    <t>1339834883</t>
  </si>
  <si>
    <t>322</t>
  </si>
  <si>
    <t>766spec-028</t>
  </si>
  <si>
    <t>dodávka dveře vn. jednokř. bezfalc. plné hladké, HPL laminát/alt. CPL; rozměr 900/2100 mm; PO EW15DP3C_x000D_
- ozn. D33_x000D_
- specifikace viz D.1.1.23</t>
  </si>
  <si>
    <t>-1366786091</t>
  </si>
  <si>
    <t>323</t>
  </si>
  <si>
    <t>766660011</t>
  </si>
  <si>
    <t>Montáž dveřních křídel dřevěných nebo plastových otevíravých do ocelové zárubně povrchově upravených dvoukřídlových, šířky do 1450 mm</t>
  </si>
  <si>
    <t>2058847943</t>
  </si>
  <si>
    <t>1 "1400 (900+500)/2100 mm; ozn. D36; bezfalcové, plné hladké, asymetr., HPL laminát; 1.NP (PO EI15DP3C)</t>
  </si>
  <si>
    <t>1 "1400 (900+500)/2100 mm; ozn. D37; bezfalcové, plné hladké, asymetr., HPL laminát; 2.NP (PO EW15DP3CS)</t>
  </si>
  <si>
    <t>1 "1400 (900+500)/2100 mm; ozn. D38; bezfalcové, plné hladké, asymetr., HPL laminát; 2.NP (PO EW30DP3C)</t>
  </si>
  <si>
    <t>324</t>
  </si>
  <si>
    <t>766spec-029</t>
  </si>
  <si>
    <t>dodávka dveře vn. dvoukř. bezfalc. plné hladké, HPL laminát/alt. CPL; rozměr 900+500/2100 mm; PO EI15DP3C_x000D_
- ozn. D36_x000D_
- specifikace viz D.1.1.23</t>
  </si>
  <si>
    <t>-500857949</t>
  </si>
  <si>
    <t>325</t>
  </si>
  <si>
    <t>766spec-030</t>
  </si>
  <si>
    <t>dodávka dveře vn. dvoukř. bezfalc. plné hladké, HPL laminát/alt. CPL; rozměr 900+500/2100 mm; PO EW15DP3CS_x000D_
- ozn. D37_x000D_
- specifikace viz D.1.1.23</t>
  </si>
  <si>
    <t>-401423098</t>
  </si>
  <si>
    <t>326</t>
  </si>
  <si>
    <t>766spec-031</t>
  </si>
  <si>
    <t>dodávka dveře vn. dvoukř. bezfalc. plné hladké, HPL laminát/alt. CPL; rozměr 900+500/2100 mm; PO EW30DP3C_x000D_
- ozn. D38_x000D_
- specifikace viz D.1.1.23</t>
  </si>
  <si>
    <t>202484928</t>
  </si>
  <si>
    <t>327</t>
  </si>
  <si>
    <t>766660012</t>
  </si>
  <si>
    <t>Montáž dveřních křídel dřevěných nebo plastových otevíravých do ocelové zárubně povrchově upravených dvoukřídlových, šířky přes 1450 mm</t>
  </si>
  <si>
    <t>1291391095</t>
  </si>
  <si>
    <t>2+1 "1500/2100 mm; ozn. D40; bezfalcové, plné hladké, HPL laminát; 2.NP (bez PO)</t>
  </si>
  <si>
    <t>1 "1500/2100 mm; ozn. D43; bezfalcové, plné hladké, HPL laminát; 1.NP (bez PO)</t>
  </si>
  <si>
    <t>328</t>
  </si>
  <si>
    <t>766spec-032</t>
  </si>
  <si>
    <t>dodávka dveře vn. dvoukř. bezfalc. plné hladké, HPL laminát/alt. CPL; rozměr 1500/2100 mm_x000D_
- ozn. D40_x000D_
- specifikace viz D.1.1.23</t>
  </si>
  <si>
    <t>2067194752</t>
  </si>
  <si>
    <t>329</t>
  </si>
  <si>
    <t>766spec-033</t>
  </si>
  <si>
    <t>dodávka dveře vn. dvoukř. bezfalc. plné hladké, HPL laminát/alt. CPL; rozměr 1500/2100 mm_x000D_
- ozn. D43_x000D_
- specifikace viz D.1.1.23</t>
  </si>
  <si>
    <t>1793503491</t>
  </si>
  <si>
    <t>330</t>
  </si>
  <si>
    <t>766660031</t>
  </si>
  <si>
    <t>Montáž dveřních křídel dřevěných nebo plastových otevíravých do ocelové zárubně protipožárních dvoukřídlových jakékoliv šířky</t>
  </si>
  <si>
    <t>409299304</t>
  </si>
  <si>
    <t>2+1 "1500/2100 mm; ozn. D39; bezfalcové, plné hladké, HPL laminát; 2.NP (PO EW15DP3CS)</t>
  </si>
  <si>
    <t>1 "1600/2100 mm; ozn. D41; bezfalcové, plné hladké, HPL laminát; 1.NP (PO EI30DP3C)</t>
  </si>
  <si>
    <t>1 "1600/2100 mm; ozn. D42; bezfalcové, plné hladké, HPL laminát; 1.NP (PO EW30DP3C)</t>
  </si>
  <si>
    <t>1 "2000/1970 mm; ozn. D44; bezfalcové, plné hladké, HPL laminát; 2.NP (PO EW15DP3CS)</t>
  </si>
  <si>
    <t>331</t>
  </si>
  <si>
    <t>766spec-034</t>
  </si>
  <si>
    <t>dodávka dveře vn. dvoukř. bezfalc. plné hladké, HPL laminát/alt. CPL; rozměr 1500/2100 mm; PO EW15DP3CS_x000D_
- ozn. D39_x000D_
- specifikace viz D.1.1.23</t>
  </si>
  <si>
    <t>12591258</t>
  </si>
  <si>
    <t>332</t>
  </si>
  <si>
    <t>766spec-035</t>
  </si>
  <si>
    <t>dodávka dveře vn. dvoukř. bezfalc. plné hladké, HPL laminát/alt. CPL; rozměr 1600/2100 mm; PO EI30DP3C_x000D_
- ozn. D41_x000D_
- specifikace viz D.1.1.23</t>
  </si>
  <si>
    <t>-644866706</t>
  </si>
  <si>
    <t>333</t>
  </si>
  <si>
    <t>766spec-036</t>
  </si>
  <si>
    <t>dodávka dveře vn. dvoukř. bezfalc. plné hladké, HPL laminát/alt. CPL; rozměr 1600/2100 mm; PO EW30DP3C_x000D_
- ozn. D42_x000D_
- specifikace viz D.1.1.23</t>
  </si>
  <si>
    <t>1403131797</t>
  </si>
  <si>
    <t>334</t>
  </si>
  <si>
    <t>766spec-037</t>
  </si>
  <si>
    <t>dodávka dveře vn. dvoukř. bezfalc. plné hladké, HPL laminát/alt. CPL; rozměr 2000/1970 mm; PO EW15DP3CS_x000D_
- ozn. D44_x000D_
- specifikace viz D.1.1.23</t>
  </si>
  <si>
    <t>-1134282783</t>
  </si>
  <si>
    <t>335</t>
  </si>
  <si>
    <t>766660717</t>
  </si>
  <si>
    <t>Montáž dveřních křídel dřevěných nebo plastových ostatní práce samozavírače na zárubeň ocelovou</t>
  </si>
  <si>
    <t>-2064356476</t>
  </si>
  <si>
    <t>"samozavírače dřevěných dveří</t>
  </si>
  <si>
    <t>1 "ozn. D8; 1.PP</t>
  </si>
  <si>
    <t>1 "ozn. D11; 1.NP</t>
  </si>
  <si>
    <t>1 "ozn. D15; 2.NP</t>
  </si>
  <si>
    <t>(3+1) "ozn. D17; 2.NP</t>
  </si>
  <si>
    <t>1 "ozn. D19; 1.NP</t>
  </si>
  <si>
    <t>1 "ozn. D20; 1.NP</t>
  </si>
  <si>
    <t>1 "ozn. D21; 1.NP</t>
  </si>
  <si>
    <t>1 "ozn. D22; 2.NP</t>
  </si>
  <si>
    <t>1 "ozn. D23; 2.NP</t>
  </si>
  <si>
    <t>1 "ozn. D24; 2.NP</t>
  </si>
  <si>
    <t>1 "ozn. D25; 1.NP</t>
  </si>
  <si>
    <t>1 "ozn. D26; 1.NP</t>
  </si>
  <si>
    <t>1 "ozn. D27; 2.NP</t>
  </si>
  <si>
    <t>1 "ozn. D28; 1.NP</t>
  </si>
  <si>
    <t>1 "ozn. D29; 1.NP</t>
  </si>
  <si>
    <t>1 "ozn. D33; 2.NP</t>
  </si>
  <si>
    <t>1 "ozn. D36; 1.NP</t>
  </si>
  <si>
    <t>1 "ozn. D37; 2.NP</t>
  </si>
  <si>
    <t>1 "ozn. D38; 2.NP</t>
  </si>
  <si>
    <t>(2+1) "ozn. D39; 2.NP</t>
  </si>
  <si>
    <t>1 "ozn. D41; 1.NP</t>
  </si>
  <si>
    <t>1 "ozn. D42; 1.NP</t>
  </si>
  <si>
    <t>1 "ozn. D44; 2.NP</t>
  </si>
  <si>
    <t>336</t>
  </si>
  <si>
    <t>549172500</t>
  </si>
  <si>
    <t>samozavírač dveří hydraulický K214 č.11 zlatá bronz</t>
  </si>
  <si>
    <t>781190733</t>
  </si>
  <si>
    <t>337</t>
  </si>
  <si>
    <t>998766103</t>
  </si>
  <si>
    <t>Přesun hmot pro konstrukce truhlářské stanovený z hmotnosti přesunovaného materiálu vodorovná dopravní vzdálenost do 50 m v objektech výšky přes 12 do 24 m</t>
  </si>
  <si>
    <t>-1464029890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</si>
  <si>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</si>
  <si>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338</t>
  </si>
  <si>
    <t>767122112</t>
  </si>
  <si>
    <t>Montáž stěn a příček s výplní drátěnou sítí spojených svařováním</t>
  </si>
  <si>
    <t>11675871</t>
  </si>
  <si>
    <t xml:space="preserve">Poznámka k souboru cen:_x000D_
1. V cenách nejsou započteny náklady na: a) oplechování a úpravu otvorů, b) montáž doplňků dveří; tyto práce se oceňují cenami 767 64-9191 až -9196 Montáž doplňků dveří. </t>
  </si>
  <si>
    <t>"ozn Z1, specifikace viz. D.1.1.24</t>
  </si>
  <si>
    <t>"ocel. výplně otvorů garáží</t>
  </si>
  <si>
    <t>"povrchová úprava pozink</t>
  </si>
  <si>
    <t>3,15 "Z1 A</t>
  </si>
  <si>
    <t>5,3 "Z1 B</t>
  </si>
  <si>
    <t>8,05 "Z1 C</t>
  </si>
  <si>
    <t>2,5 "Z1 D</t>
  </si>
  <si>
    <t>13 "Z1 E</t>
  </si>
  <si>
    <t>339</t>
  </si>
  <si>
    <t>767spec-030</t>
  </si>
  <si>
    <t>dodávka prolam. plech tahokov</t>
  </si>
  <si>
    <t>1038833732</t>
  </si>
  <si>
    <t>32*1,1 'Přepočtené koeficientem množství</t>
  </si>
  <si>
    <t>340</t>
  </si>
  <si>
    <t>13010429R</t>
  </si>
  <si>
    <t>úhelník ocelový rovnostranný, v jakosti 11 375, 50 x 50 x 4 mm</t>
  </si>
  <si>
    <t>-2053498388</t>
  </si>
  <si>
    <t xml:space="preserve">109,3*3,06/1000 </t>
  </si>
  <si>
    <t>0,334*1,1 'Přepočtené koeficientem množství</t>
  </si>
  <si>
    <t>341</t>
  </si>
  <si>
    <t>767135221</t>
  </si>
  <si>
    <t>Montáž stěn a příček z plechu stěn z lamel, šířky do150 mm na pomocnou konstrukci</t>
  </si>
  <si>
    <t>-710494009</t>
  </si>
  <si>
    <t xml:space="preserve">Poznámka k souboru cen:_x000D_
1. V cenách -1111 až –1113 nejsou započteny náklady na: a) montáž dokončení okování dveří a oken; tyto práce se oceňují cenami souborů cen 767 61- . . Montáž oken jednoduchých, 767 62- . . Montáž oken zdvojených a 767 64- . . Montáž dveří, b) montáž lištování hliníkovými profily, potního žlábku a okopových plechů; tyto práce se oceňují cenami 767 89-6110 až -6120 Montáž lišt a okopových plechů, c) montáž těsnění stěn; tyto práce se oceňují cenami 767 62-6101 až -6103 Montáž těsnění oken, d) zhotovení otvoru ve výplni stěn a příček plechem; tyto práce se oceňují cenami 767 13-7601 až -7613 Zhotovení otvoru v plechu ocelovém, e) montáž ocelových krycích lišt jednostranně; tyto práce se oceňují cenami 767 62-71 Montáž krycích ocelových lišt oboustranně. Množství se určuje v m jako 1/2 (spoje dvou kovových prvků) nebo 1/4 (krajový prvek) délky olištovávaného prvku. 2. V cenách 767 13-1111 a -1112 není započtena montáž spojení stěn z dílů před osazením; tyto práce se oceňují cenou 767 64-8351 Spojení dveří a stěn. 3. Cenami -7601 až -7613 lze oceňovat také zhotovení otvorů v opláštění a v podhledech. 4. V cenách -5221 až -5322 není započtena montáž vložené lišty; tyto práce se oceňují 767 58-3354 Montáž vložené lišty. 5. V cenách není započtena montáž dveřního a nadedveřního panelu; tyto práce se oceňují cenami -6131 až -6135. 6. Množství obkladů pilířů a sloupů se určí v m2 z rozměrů plochy obkladů podle projektu, 7. Ceny jsou určené pro stěny a příčky s jakoukoli povrchovou úpravou. </t>
  </si>
  <si>
    <t>"montáž nosné kce stěn opláštění</t>
  </si>
  <si>
    <t>(13,9+42,73+30,2+73,37+51,4+49,8+52,5+27,2)</t>
  </si>
  <si>
    <t>342</t>
  </si>
  <si>
    <t>767spec-037</t>
  </si>
  <si>
    <t>dodávka materiálu rastru fasádních obvod. stěn_x000D_
- ocel S350GD, Z275_x000D_
- vč. montážní dokumentace</t>
  </si>
  <si>
    <t>-1007636067</t>
  </si>
  <si>
    <t>343</t>
  </si>
  <si>
    <t>767161111</t>
  </si>
  <si>
    <t>Montáž zábradlí rovného z trubek nebo tenkostěnných profilů do zdiva, hmotnosti 1 m zábradlí do 20 kg</t>
  </si>
  <si>
    <t>1005988542</t>
  </si>
  <si>
    <t xml:space="preserve">Poznámka k souboru cen:_x000D_
1. Cenami -51 . . lze oceňovat i montáž madel a průběžnou (horizontální) výplň z trubek nebo tenkostěnných profilů, které se montují z dodaných dílů na samostatně osazované ocelové sloupky nebo na zabudované kotevní prvky. 2. Cenami nelze oceňovat montáž samostatného sloupku pro dřevěné madlo; tyto práce se oceňují cenou 767 22-0550 Osazení samostatného sloupku. 3. V cenách nejsou započteny náklady na: a) vytvoření ohybu nebo ohybníku; tyto práce se oceňují cenou 767 22-0191 nebo -0490 Příplatek za vytvoření ohybu, b) montáž hliníkových krycích lišt; tyto práce se oceňují cenami 767 89-6110 až -6115 Montáž ostatních zámečnických konstrukcí, c) montáž výplně tvarovaným plechem. </t>
  </si>
  <si>
    <t>"ozn Z5, specifikace viz. D.1.1.24</t>
  </si>
  <si>
    <t>17,2 "zábradlí schodiště v CHÚC + madlo na stěně  - rameno 1</t>
  </si>
  <si>
    <t>"ozn Z6, specifikace viz. D.1.1.24</t>
  </si>
  <si>
    <t>(4,65*2) "zábradlí schodiště v CHÚC + madlo na stěně  - rameno 2</t>
  </si>
  <si>
    <t>"ozn Z7, specifikace viz. D.1.1.24</t>
  </si>
  <si>
    <t>5 "zábradlí schodiště v CHÚC - rameno + podesta</t>
  </si>
  <si>
    <t>"ozn Z8, specifikace viz. D.1.1.24</t>
  </si>
  <si>
    <t>(4,2*2) "madlo schodiště - vstup do hlediště od kavárny</t>
  </si>
  <si>
    <t>"ozn Z9, specifikace viz. D.1.1.24</t>
  </si>
  <si>
    <t>6,5 "schody do kanceláří 2.NP</t>
  </si>
  <si>
    <t>"ozn Z11, specifikace viz. D.1.1.24</t>
  </si>
  <si>
    <t>2,2 "madlo schodiště - schody do zázemí promítárny</t>
  </si>
  <si>
    <t>"ozn Z26, specifikace viz. D.1.1.24</t>
  </si>
  <si>
    <t>(1,53*2)" madlo schody na jeviště</t>
  </si>
  <si>
    <t>344</t>
  </si>
  <si>
    <t>767spec-032</t>
  </si>
  <si>
    <t>kotevní desky</t>
  </si>
  <si>
    <t>-1797996880</t>
  </si>
  <si>
    <t>(8+6+4)</t>
  </si>
  <si>
    <t>345</t>
  </si>
  <si>
    <t>140110260</t>
  </si>
  <si>
    <t>trubka ocelová bezešvá hladká jakost 11 353, 51 x 3,2 mm</t>
  </si>
  <si>
    <t>1492588673</t>
  </si>
  <si>
    <t>51,66*1,1 'Přepočtené koeficientem množství</t>
  </si>
  <si>
    <t>346</t>
  </si>
  <si>
    <t>767531111</t>
  </si>
  <si>
    <t>Montáž vstupních čistících zón z rohoží kovových nebo plastových</t>
  </si>
  <si>
    <t>118496931</t>
  </si>
  <si>
    <t xml:space="preserve">Poznámka k souboru cen:_x000D_
1. Cena -1111 je určena pro všechny typy rohoží kromě textilních, tj. hliníkové nebo plastové v kombinaci s různými typy kartáčů, kovové - škrabáky, pryžové, z vláken z plastických hmot, apod. 2. Textilní rohože se oceňují souborem cen 776 57-3 Montáž textilních čistících zón katalogu 800-776 Podlahy povlakové. </t>
  </si>
  <si>
    <t>"ozm. Z32</t>
  </si>
  <si>
    <t>(0,9*1,8) "hrubé čištění</t>
  </si>
  <si>
    <t>(0,9*1,8) "jemné čištění</t>
  </si>
  <si>
    <t>347</t>
  </si>
  <si>
    <t>697520030</t>
  </si>
  <si>
    <t>rohož vstupní provedení hliník super 27 mm</t>
  </si>
  <si>
    <t>410972534</t>
  </si>
  <si>
    <t>348</t>
  </si>
  <si>
    <t>697520300</t>
  </si>
  <si>
    <t>rohož vstupní provedení hliník nebo mosaz/gumové vlnovky/</t>
  </si>
  <si>
    <t>1124612923</t>
  </si>
  <si>
    <t>349</t>
  </si>
  <si>
    <t>767531121</t>
  </si>
  <si>
    <t>Montáž vstupních čistících zón z rohoží osazení rámu mosazného nebo hliníkového zapuštěného z L profilů</t>
  </si>
  <si>
    <t>432234816</t>
  </si>
  <si>
    <t>"ozn. Z32</t>
  </si>
  <si>
    <t>(0,9*2+1,8*2) "hrubé čištění</t>
  </si>
  <si>
    <t>(0,9*2+1,8*2) "jemné čištění</t>
  </si>
  <si>
    <t>350</t>
  </si>
  <si>
    <t>697521600</t>
  </si>
  <si>
    <t>rám pro zapuštění, profil L - 30/30, 25/25, 20/30, 15/30 - Al</t>
  </si>
  <si>
    <t>-1979467447</t>
  </si>
  <si>
    <t>10,8*1,05 'Přepočtené koeficientem množství</t>
  </si>
  <si>
    <t>351</t>
  </si>
  <si>
    <t>767833100</t>
  </si>
  <si>
    <t>Montáž žebříků do zdiva s bočnicemi z profilové oceli, z trubek nebo tenkostěnných profilů</t>
  </si>
  <si>
    <t>-1817130955</t>
  </si>
  <si>
    <t>2,8 "ozn. Z19</t>
  </si>
  <si>
    <t>2,9 "ozn. Z20</t>
  </si>
  <si>
    <t>2,7 "ozn. Z21</t>
  </si>
  <si>
    <t>9,3 "ozn. Z22</t>
  </si>
  <si>
    <t>2 "ozn. Z28</t>
  </si>
  <si>
    <t>352</t>
  </si>
  <si>
    <t>767spec-034</t>
  </si>
  <si>
    <t>dodávka požárních žebříků</t>
  </si>
  <si>
    <t>-1530390641</t>
  </si>
  <si>
    <t>353</t>
  </si>
  <si>
    <t>76789612R</t>
  </si>
  <si>
    <t>Montáž lišt a okopových plechů z hliníkových a jiných slitin okopových plechů výšky do 500 mm</t>
  </si>
  <si>
    <t>1421604875</t>
  </si>
  <si>
    <t>"ozn Z31</t>
  </si>
  <si>
    <t>"nerez</t>
  </si>
  <si>
    <t>2,95 "pokladna</t>
  </si>
  <si>
    <t>5,45 "šatna</t>
  </si>
  <si>
    <t>354</t>
  </si>
  <si>
    <t>767spec-035</t>
  </si>
  <si>
    <t>dodávka okop. plechu v. 200 mm</t>
  </si>
  <si>
    <t>1926929608</t>
  </si>
  <si>
    <t>8,4*1,05 'Přepočtené koeficientem množství</t>
  </si>
  <si>
    <t>355</t>
  </si>
  <si>
    <t>76799001R</t>
  </si>
  <si>
    <t>Povrchová úprava pozinkováním (zábradlí)</t>
  </si>
  <si>
    <t>-1018841995</t>
  </si>
  <si>
    <t>(51,66*3,55)</t>
  </si>
  <si>
    <t>356</t>
  </si>
  <si>
    <t>76799002R</t>
  </si>
  <si>
    <t>Ocelové zábradlí lodžie; rozměr 4900/1100 mm; ozn Z10; nerez</t>
  </si>
  <si>
    <t>-1579866595</t>
  </si>
  <si>
    <t>357</t>
  </si>
  <si>
    <t>76799003R</t>
  </si>
  <si>
    <t>Zábradlí galerie; ozn. Z12</t>
  </si>
  <si>
    <t>-207568606</t>
  </si>
  <si>
    <t>358</t>
  </si>
  <si>
    <t>76799004R</t>
  </si>
  <si>
    <t>Prosklená stěna galerie; ozn Z13</t>
  </si>
  <si>
    <t>875790286</t>
  </si>
  <si>
    <t>359</t>
  </si>
  <si>
    <t>76799005R</t>
  </si>
  <si>
    <t>Zábradlí galerie; ozn. Z14</t>
  </si>
  <si>
    <t>-545339427</t>
  </si>
  <si>
    <t>360</t>
  </si>
  <si>
    <t>76799006R</t>
  </si>
  <si>
    <t>Zábradlí schodiště a galerie; ozn. Z15</t>
  </si>
  <si>
    <t>-1373689213</t>
  </si>
  <si>
    <t>361</t>
  </si>
  <si>
    <t>767315151</t>
  </si>
  <si>
    <t>Montáž světlíků pultových se zasklením</t>
  </si>
  <si>
    <t>2020872428</t>
  </si>
  <si>
    <t xml:space="preserve">Poznámka k souboru cen:_x000D_
1. V cenách -3110 až -3152 je započtena i montáž krytiny. 2. V ceně -2737 je započteno i dokončení okování větracích křídel. </t>
  </si>
  <si>
    <t>(3,265*3,57) "ozn. O 23; rozměr 3265/3570 mm</t>
  </si>
  <si>
    <t>362</t>
  </si>
  <si>
    <t>767spec-003</t>
  </si>
  <si>
    <t>dodávka pevný světlík AL prof.; rozměr 3265/3570 mm_x000D_
- ozn. O23_x000D_
- specifikace viz D.1.1.22</t>
  </si>
  <si>
    <t>-543922835</t>
  </si>
  <si>
    <t>363</t>
  </si>
  <si>
    <t>767316310</t>
  </si>
  <si>
    <t>Montáž světlíků bodových do 1 m2</t>
  </si>
  <si>
    <t>-1670322868</t>
  </si>
  <si>
    <t>4 "ozn. O 22; rozměr 900/900 mm</t>
  </si>
  <si>
    <t>364</t>
  </si>
  <si>
    <t>767spec-001</t>
  </si>
  <si>
    <t>dodávka střešní světlík el. ovl. 1000/1000 mm, vč. nástavce a mont. přísl._x000D_
- ozn. O22_x000D_
- specifikace viz D.1.1.22</t>
  </si>
  <si>
    <t>-65446310</t>
  </si>
  <si>
    <t>365</t>
  </si>
  <si>
    <t>767316311</t>
  </si>
  <si>
    <t>Montáž světlíků bodových přes 1 do 1,5 m2</t>
  </si>
  <si>
    <t>968213798</t>
  </si>
  <si>
    <t>2 "ozn. O 21; rozměr 1200/1200 mm</t>
  </si>
  <si>
    <t>366</t>
  </si>
  <si>
    <t>767spec-002</t>
  </si>
  <si>
    <t>dodávka střešní světlík el. ovl. 1200/1200 mm, odvod kouře, ovl. EPS, vč. zvedacího rámu a mont. přísl._x000D_
- ozn. O 21_x000D_
- specifikace viz D.1.1.22</t>
  </si>
  <si>
    <t>1709079842</t>
  </si>
  <si>
    <t>367</t>
  </si>
  <si>
    <t>767spec-038</t>
  </si>
  <si>
    <t>řídící jednotka ZOKT pro ovládání světlíků, vč. kouřového senzoru a požárně poplachového spínače</t>
  </si>
  <si>
    <t>1575259016</t>
  </si>
  <si>
    <t>Poznámka k položce:
například: řídící jednotka ZOKT KFC 220 EU</t>
  </si>
  <si>
    <t>368</t>
  </si>
  <si>
    <t>767620126</t>
  </si>
  <si>
    <t>Montáž oken zdvojených z hliníkových nebo ocelových profilů otevíravých nebo výklopných do zdiva, plochy přes 0,6 do 1,5 m2</t>
  </si>
  <si>
    <t>179578845</t>
  </si>
  <si>
    <t xml:space="preserve">Poznámka k souboru cen:_x000D_
1. V cenách montáže oken jsou započteny i náklady na zaměření, vyklínování, horizontální i vertikální vyrovnání okenního rámu, ukotvení a vyplnění spáry mezi rámem a ostěním polyuretanovou pěnou. 2. V cenách není započtena montáž dokončení okování oken zdvojených pákovým uzávěrem; tyto práce se oceňují cenou 767 62-0718 Montáž okování pákového uzávěru. 3. Cenami -71 . . lze oceňovat montáž: a) oboustranného spojení dvou prvků (oken,stěn, dveří, vrat, zárubní a jiných) krycími lištami ocelovými před osazením prvků nebo dodatečně po jejich osazení, b) jednostranného spojení dvou prvků; množství se určí polovinou výměry, c) krycích lišt, které se montují jen na jeden prvek; množství se určí čtvrtinou výměry. </t>
  </si>
  <si>
    <t>(1,05*1,05)*4 "ozn. O1; rozměr 1050/1050 mm</t>
  </si>
  <si>
    <t>(1,45*0,8)*2 "ozn O15; rozměr 1450/800 mm</t>
  </si>
  <si>
    <t>(2,3*0,8) "ozn. O17; rozměr 2300/800 mm</t>
  </si>
  <si>
    <t>369</t>
  </si>
  <si>
    <t>767spec-004</t>
  </si>
  <si>
    <t>dodávka okno jednodílné otev. a skop. AL rám; rozměr 1050/1050 mm_x000D_
- ozn. O1_x000D_
- specifikace viz D.1.1.22</t>
  </si>
  <si>
    <t>-1266072727</t>
  </si>
  <si>
    <t>370</t>
  </si>
  <si>
    <t>767spec-005</t>
  </si>
  <si>
    <t>dodávka okno jednod. fix, inter. AL rám; rozměr 1450/800 mm_x000D_
- ozn. O 15_x000D_
- specifikace viz D.1.1.22</t>
  </si>
  <si>
    <t>-2035162739</t>
  </si>
  <si>
    <t>371</t>
  </si>
  <si>
    <t>767spec-006</t>
  </si>
  <si>
    <t>dodávka okno dvoudílné fix a posuv.. int. AL rám; rozměr 2300/800 mm_x000D_
- ozn. O17_x000D_
- specifikace viz D.1.1.22</t>
  </si>
  <si>
    <t>-631728082</t>
  </si>
  <si>
    <t>372</t>
  </si>
  <si>
    <t>767620127</t>
  </si>
  <si>
    <t>Montáž oken zdvojených z hliníkových nebo ocelových profilů otevíravých nebo výklopných do zdiva, plochy přes 1,5 do 2,5 m2</t>
  </si>
  <si>
    <t>-442684560</t>
  </si>
  <si>
    <t>(1,715*1,2) "ozn. O24; rozměr 1715/1200 mm</t>
  </si>
  <si>
    <t>373</t>
  </si>
  <si>
    <t>767spec-007</t>
  </si>
  <si>
    <t>dodávka okno třídíl. fix a posuv, int. AL rám; rozměr 1715/1200 mm_x000D_
- ozn. O24_x000D_
- specifikace viz D.1.1.22</t>
  </si>
  <si>
    <t>-1409163224</t>
  </si>
  <si>
    <t>374</t>
  </si>
  <si>
    <t>767620128</t>
  </si>
  <si>
    <t>Montáž oken zdvojených z hliníkových nebo ocelových profilů otevíravých nebo výklopných do zdiva, plochy přes 2,5 m2</t>
  </si>
  <si>
    <t>-1612887992</t>
  </si>
  <si>
    <t>(2*1,75)*2 "ozn. O2; rozměr 2000/1750 mm (1xL; 1xP)</t>
  </si>
  <si>
    <t xml:space="preserve">(4,4*1,05) "ozn. O3; rozměr 4400/1050 mm </t>
  </si>
  <si>
    <t>(8*1,85) "ozn O4; rozměr 8000/1050 mm</t>
  </si>
  <si>
    <t>(0,97*3,25) "ozn. O5; rozměr 970/3250 mm</t>
  </si>
  <si>
    <t>(5,51*3,25) "ozn. O6; rozměr 5510/3250 mm</t>
  </si>
  <si>
    <t>(16,825*3,25) "ozn O7; rozměr 16825/3250 mm</t>
  </si>
  <si>
    <t>(3*(3,575+3,405)/2) "ozn. O8; rozměr 3000/3575-3405 mm</t>
  </si>
  <si>
    <t>(4,405*3,7) "ozn. O9; rozměr 4405/3700 mm</t>
  </si>
  <si>
    <t>(3,28*4,1) "ozn. O10; rozměr 3280/4100 mm</t>
  </si>
  <si>
    <t>(2,66*4,1) "ozn. O11; rozměr 2660/4100 mm</t>
  </si>
  <si>
    <t>(4,55*4,25) "ozn. O12; rozměr 4550/4250 mm</t>
  </si>
  <si>
    <t>(8*3,05) "ozn O13; rozměr 8000/3050 mm</t>
  </si>
  <si>
    <t>(2,25*1,65) "ozn. O14; rozměr 2250/1650 mm</t>
  </si>
  <si>
    <t>(4,4*1,65) "ozn. O18; rozměr 4400/1650 mm</t>
  </si>
  <si>
    <t>(1,8*2,85) "ozn. O19; rozměr 1800/2850 mm</t>
  </si>
  <si>
    <t>(1,8*3,8) "ozn O20; rozměr 1800/3800 mm</t>
  </si>
  <si>
    <t>(4,44*3,95) "ozn. O25; rozměr 4440/3950 mm</t>
  </si>
  <si>
    <t>375</t>
  </si>
  <si>
    <t>767spec-008</t>
  </si>
  <si>
    <t>dodávka okno dvoudílné; otev. a sklop. AL rám; rozměr 2000/1750 mm_x000D_
- ozn. O2_x000D_
- specifikace viz D.1.1.22</t>
  </si>
  <si>
    <t>207213888</t>
  </si>
  <si>
    <t>376</t>
  </si>
  <si>
    <t>767spec-009</t>
  </si>
  <si>
    <t>dodávka okno třídílné, sklop a otev. AL rám; rozměr 4400/1050 mm_x000D_
- ozn. O3_x000D_
- specifikace viz D.1.1.22</t>
  </si>
  <si>
    <t>-1777621177</t>
  </si>
  <si>
    <t>377</t>
  </si>
  <si>
    <t>767spec-010</t>
  </si>
  <si>
    <t>dodávka okenní sestava; 2x třídíl. okno 3860/1850 mm, dělící panel 280/1850 mm; otev a sklop, AL rám; rozm. 8000/1850 mm_x000D_
- ozn. O4_x000D_
- specifikace viz D.1.1.22</t>
  </si>
  <si>
    <t>-1189375148</t>
  </si>
  <si>
    <t>378</t>
  </si>
  <si>
    <t>767spec-011</t>
  </si>
  <si>
    <t>dodávka okno otev. dvoud. + fix, AL rám; rozměr 970/3250 mm_x000D_
- ozn. O5_x000D_
- specifikace viz D.1.1.22</t>
  </si>
  <si>
    <t>-733070395</t>
  </si>
  <si>
    <t>379</t>
  </si>
  <si>
    <t>767spec-012</t>
  </si>
  <si>
    <t>dodávka prosklená stěna, AL rám; rozměr 5510/3250 mm_x000D_
- ozn. O6_x000D_
- specifikace viz D.1.1.22</t>
  </si>
  <si>
    <t>-1674612979</t>
  </si>
  <si>
    <t>380</t>
  </si>
  <si>
    <t>767spec-013</t>
  </si>
  <si>
    <t>dodávkaproskl. stěna, AL rám; rozměr 16735/3250 mm_x000D_
- ozn. O7_x000D_
- specifikace viz D.1.1.22</t>
  </si>
  <si>
    <t>1140343216</t>
  </si>
  <si>
    <t>381</t>
  </si>
  <si>
    <t>767spec-014</t>
  </si>
  <si>
    <t>dodávka prosklená stěna, Al rám; rozměr 3000/3405-3575 mm_x000D_
- ozn. O8_x000D_
- specifikace viz D.1.1.22</t>
  </si>
  <si>
    <t>-1637673362</t>
  </si>
  <si>
    <t>382</t>
  </si>
  <si>
    <t>767spec-015</t>
  </si>
  <si>
    <t>dodávka prosklená stěna, AL rám; rozměr 4405/3700 mm_x000D_
- ozn. O9_x000D_
- specifikace viz D.1.1.22</t>
  </si>
  <si>
    <t>-618851427</t>
  </si>
  <si>
    <t>383</t>
  </si>
  <si>
    <t>767spec-016</t>
  </si>
  <si>
    <t>dodávka prosklená stěna, AL rám; rozměr 3280/4100 mm_x000D_
- ozn. O10_x000D_
- specifikace viz D.1.1.22</t>
  </si>
  <si>
    <t>2137458353</t>
  </si>
  <si>
    <t>384</t>
  </si>
  <si>
    <t>767spec-017</t>
  </si>
  <si>
    <t>dodávka prosklená stěna, AL rám; rozměr 2660/4100 mm_x000D_
- ozn. O11_x000D_
- specifikace viz D.1.1.22</t>
  </si>
  <si>
    <t>-1207544524</t>
  </si>
  <si>
    <t>385</t>
  </si>
  <si>
    <t>767spec-018</t>
  </si>
  <si>
    <t>dodávka prosklená stěna AL rám; rozměr 4550/4250 mm_x000D_
- ozn O12_x000D_
- specifikace viz D.1.1.22</t>
  </si>
  <si>
    <t>368457366</t>
  </si>
  <si>
    <t>386</t>
  </si>
  <si>
    <t>767spec-019</t>
  </si>
  <si>
    <t>dodávka sestava prosklených stěn, AL rám; rouzměr 8000/3050 mm_x000D_
- ozn O13_x000D_
- specifikace viz D.1.1.22</t>
  </si>
  <si>
    <t>-128560901</t>
  </si>
  <si>
    <t>387</t>
  </si>
  <si>
    <t>767spec-020</t>
  </si>
  <si>
    <t>dodávka okno dvoudílné, otev. a sklop., AL rám; rozměr 2250/1650 mm_x000D_
- ozn. O14_x000D_
- specifikace viz D.1.1.22</t>
  </si>
  <si>
    <t>1411563803</t>
  </si>
  <si>
    <t>767spec-021</t>
  </si>
  <si>
    <t>dodávka okno tříd. otev. a sklop, AL rám; rozměr 4400/1650 mm_x000D_
- ozn O18_x000D_
- specifikace viz D.1.1.22</t>
  </si>
  <si>
    <t>-301527445</t>
  </si>
  <si>
    <t>389</t>
  </si>
  <si>
    <t>767spec-022</t>
  </si>
  <si>
    <t>dodávka dveře prosklené s nadsvětl., AL rám; rozměr 1800/2850 mm_x000D_
- ozn. O19_x000D_
- specifikace viz D.1.1.22</t>
  </si>
  <si>
    <t>-1001479152</t>
  </si>
  <si>
    <t>390</t>
  </si>
  <si>
    <t>767spec-023</t>
  </si>
  <si>
    <t>dodávka prosklená stěna, AL rám; rozměr 1800/3800 mm_x000D_
- ozn. O20_x000D_
- specifikace viz D.1.1.22</t>
  </si>
  <si>
    <t>-1368129626</t>
  </si>
  <si>
    <t>391</t>
  </si>
  <si>
    <t>767spec-036</t>
  </si>
  <si>
    <t>dodávka prosklená stěna, AL rám; rozměr 4440/3950 mm_x000D_
- ozn. O25_x000D_
- specifikace viz D.1.1.22</t>
  </si>
  <si>
    <t>-2009438771</t>
  </si>
  <si>
    <t>392</t>
  </si>
  <si>
    <t>76799008R</t>
  </si>
  <si>
    <t xml:space="preserve">D+M parozábrany oken a proskl. stěn </t>
  </si>
  <si>
    <t>soubor</t>
  </si>
  <si>
    <t>-1693064069</t>
  </si>
  <si>
    <t>393</t>
  </si>
  <si>
    <t>76799009R</t>
  </si>
  <si>
    <t>D+M parozábrany EPDM oken a prosklených stěn</t>
  </si>
  <si>
    <t>144469055</t>
  </si>
  <si>
    <t>394</t>
  </si>
  <si>
    <t>767640111</t>
  </si>
  <si>
    <t>Montáž dveří ocelových vchodových jednokřídlových bez nadsvětlíku</t>
  </si>
  <si>
    <t>1402192523</t>
  </si>
  <si>
    <t xml:space="preserve">Poznámka k souboru cen:_x000D_
1. Cenami nelze oceňovat montáž kompletu dveří s rámem charakteru stěny; tyto práce se oceňují cenami souborů cen 767 11- . . Montáž stěn a příček pro zasklení, 767 12- . . Montáž stěn a příček s výplní drátěnou sítí a 767 13- . . Montáž stěn a příček z hliníkového plechu. 2. V cenách nejsou započteny náklady na: a) montáž okopových plechů a hliníkových lišt; tyto práce se oceňují cenami souboru cen 767 89-61 Montáž lišt a okopových plechů, b) montáž těsnění dveří; tyto práce se oceňují cenami 767 62-6101 až -6103 Montáž těsnění oken. 3. V cenách – 0111 až -0224 jsou započteny i náklady na montáž dveří včetně zárubní nebo ocelových rámů. 4. V ceně -8351 je započtena i montáž jednostranného spojení ocelovou lištou přivařením nebo oboustranným svařením dvou prvků (dveří, stěn, oken). 5. V ceně -8353 je započteno i provedení rohového spojení dvou prvků. </t>
  </si>
  <si>
    <t>1 "ozn. D1; Al plech; rozměr 900/2100 mm; 1.PP</t>
  </si>
  <si>
    <t>1 "ozn. D4; Al plech; rozměr 800/2100 mm; 1.PP</t>
  </si>
  <si>
    <t xml:space="preserve">1 "ozn. D6; ocel; rozměr 900/2100 mm; 1.PP </t>
  </si>
  <si>
    <t>395</t>
  </si>
  <si>
    <t>767spec-024</t>
  </si>
  <si>
    <t>dodávka dveří, jednokřídlé, AL plech; rozměr 900/2100 mm_x000D_
- ozn. D1_x000D_
- specifikace viz. D.1.1.23</t>
  </si>
  <si>
    <t>-535635676</t>
  </si>
  <si>
    <t>396</t>
  </si>
  <si>
    <t>767spec-025</t>
  </si>
  <si>
    <t>dodávka dveří, jednokřídlé, AL plech; rozměr 800/2100 mm_x000D_
- ozn. D4_x000D_
- specifikace viz. D.1.1.23</t>
  </si>
  <si>
    <t>1611357319</t>
  </si>
  <si>
    <t>397</t>
  </si>
  <si>
    <t>767spec-026</t>
  </si>
  <si>
    <t>dodávka dveří jednokřídlé, ocelové; rozměr 900/2000 mm_x000D_
- ozn. D6_x000D_
- specifikace viz. D.1.1.23</t>
  </si>
  <si>
    <t>1884610279</t>
  </si>
  <si>
    <t>398</t>
  </si>
  <si>
    <t>767640221</t>
  </si>
  <si>
    <t>Montáž dveří ocelových vchodových dvoukřídlové bez nadsvětlíku</t>
  </si>
  <si>
    <t>-1507252170</t>
  </si>
  <si>
    <t>1 "ozn. D3; Al plech; rozměr 1600/2100 mm; 1.PP</t>
  </si>
  <si>
    <t>1 "ozn. D5; Al plech; rozměr 1900/2100 mm; 1.PP</t>
  </si>
  <si>
    <t>399</t>
  </si>
  <si>
    <t>767spec-027</t>
  </si>
  <si>
    <t>dodávka dveří dvoukřídlé, AL plech; rozměr 1600/2100 mm_x000D_
- ozn. D3_x000D_
- specifikace viz. D.1.1.23</t>
  </si>
  <si>
    <t>-1347367024</t>
  </si>
  <si>
    <t>400</t>
  </si>
  <si>
    <t>767spec-028</t>
  </si>
  <si>
    <t>dodávka dveře dvoukřídlé, AL plech; rozměr 1900/2100 mm_x000D_
- ozn D5_x000D_
- specifikace viz. D.1.1.23</t>
  </si>
  <si>
    <t>1430775513</t>
  </si>
  <si>
    <t>401</t>
  </si>
  <si>
    <t>767640223</t>
  </si>
  <si>
    <t>Montáž dveří ocelových vchodových dvoukřídlové s pevným bočním dílem</t>
  </si>
  <si>
    <t>4252728</t>
  </si>
  <si>
    <t>1 "ozn. D2; Al plech; rozměr 900+350/2100 mm; 1.PP</t>
  </si>
  <si>
    <t>402</t>
  </si>
  <si>
    <t>767spec-029</t>
  </si>
  <si>
    <t>dodávka dveře dvoukřídlé, AL plech; rozměr 900+350/2100 mm_x000D_
- ozn. D2_x000D_
- specifikace viz. D.1.1.23</t>
  </si>
  <si>
    <t>-1633646684</t>
  </si>
  <si>
    <t>403</t>
  </si>
  <si>
    <t>767649191</t>
  </si>
  <si>
    <t>Montáž dveří ocelových doplňků dveří samozavírače hydraulického</t>
  </si>
  <si>
    <t>1055727198</t>
  </si>
  <si>
    <t>"samozavírače kovových dveří</t>
  </si>
  <si>
    <t>1 "ozn. D3; 1.PP</t>
  </si>
  <si>
    <t>1 "ozn. D4; 1.PP</t>
  </si>
  <si>
    <t>1 "ozn. D5; 1.PP</t>
  </si>
  <si>
    <t>1 "ozn. D6; 1.PP</t>
  </si>
  <si>
    <t>404</t>
  </si>
  <si>
    <t>-1985470408</t>
  </si>
  <si>
    <t>405</t>
  </si>
  <si>
    <t>76799007R</t>
  </si>
  <si>
    <t>Úprava vrat snížením; ozn. Z 27</t>
  </si>
  <si>
    <t>-1646063065</t>
  </si>
  <si>
    <t>406</t>
  </si>
  <si>
    <t>767995111</t>
  </si>
  <si>
    <t>Montáž ostatních atypických zámečnických konstrukcí hmotnosti do 5 kg</t>
  </si>
  <si>
    <t>887819878</t>
  </si>
  <si>
    <t xml:space="preserve">Poznámka k souboru cen:_x000D_
1. Určení cen se řídí hmotností jednotlivě montovaného dílu konstrukce. </t>
  </si>
  <si>
    <t>"ozn Z4, specifikace viz. D.1.1.24</t>
  </si>
  <si>
    <t>"ocelové únikové schodiště z pororoštů</t>
  </si>
  <si>
    <t>560</t>
  </si>
  <si>
    <t>"ozn. Z16</t>
  </si>
  <si>
    <t>"nosná kce vyrovn. schod. 2.NP tanečního sálu</t>
  </si>
  <si>
    <t>(20,5*3,41) "jekl 40/3 mm</t>
  </si>
  <si>
    <t>"ozn. Z17</t>
  </si>
  <si>
    <t>"nosný prvek jednotky chlazení</t>
  </si>
  <si>
    <t>"ozn. Z18</t>
  </si>
  <si>
    <t>"ozn. Z 29</t>
  </si>
  <si>
    <t>"nosná trubka scénického osv.</t>
  </si>
  <si>
    <t>"ozn. Z30</t>
  </si>
  <si>
    <t>"nosný rám scénického osvětlení</t>
  </si>
  <si>
    <t>407</t>
  </si>
  <si>
    <t>767spec-031</t>
  </si>
  <si>
    <t>dodávka konstrukce ocel. únik schod. z pororoštů</t>
  </si>
  <si>
    <t>1783573013</t>
  </si>
  <si>
    <t>408</t>
  </si>
  <si>
    <t>767spec-033</t>
  </si>
  <si>
    <t>dodávka materiálu prvků ve specifikaci vč. povrchové úpravy pozinkováním</t>
  </si>
  <si>
    <t>-49944698</t>
  </si>
  <si>
    <t>349,905*1,1 'Přepočtené koeficientem množství</t>
  </si>
  <si>
    <t>409</t>
  </si>
  <si>
    <t>998767103</t>
  </si>
  <si>
    <t>Přesun hmot pro zámečnické konstrukce stanovený z hmotnosti přesunovaného materiálu vodorovná dopravní vzdálenost do 50 m v objektech výšky přes 12 do 24 m</t>
  </si>
  <si>
    <t>323103178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</si>
  <si>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</si>
  <si>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771</t>
  </si>
  <si>
    <t>Podlahy z dlaždic</t>
  </si>
  <si>
    <t>410</t>
  </si>
  <si>
    <t>771574152</t>
  </si>
  <si>
    <t>Montáž podlah z dlaždic keramických lepených flexibilním lepidlem režných nebo glazovaných velkoformátových s rozlivovým lepidlem přes 0,5 do 2 ks/ m2</t>
  </si>
  <si>
    <t>-1293769690</t>
  </si>
  <si>
    <t>"keramická dlažba (velký formát)</t>
  </si>
  <si>
    <t>411</t>
  </si>
  <si>
    <t>771spec-02</t>
  </si>
  <si>
    <t>dodávka velkoformátová keramická dlažba kalibrovaná rozměr 1200/600 mm</t>
  </si>
  <si>
    <t>-391492018</t>
  </si>
  <si>
    <t>Poznámka k položce:
- výběr provede investor na základě předložených vzorků a barevných vzorníků</t>
  </si>
  <si>
    <t>831,41*1,15 'Přepočtené koeficientem množství</t>
  </si>
  <si>
    <t>412</t>
  </si>
  <si>
    <t>771574154</t>
  </si>
  <si>
    <t>Montáž podlah z dlaždic keramických lepených flexibilním lepidlem režných nebo glazovaných velkoformátových s rozlivovým lepidlem přes 4 do 6 ks/ m2</t>
  </si>
  <si>
    <t>-1345294553</t>
  </si>
  <si>
    <t>"keramická dlažba (malý formát)</t>
  </si>
  <si>
    <t>413</t>
  </si>
  <si>
    <t>771spec-01</t>
  </si>
  <si>
    <t>dodávka dlaždice keramické kalibrované rozměr 600/300 mm</t>
  </si>
  <si>
    <t>-1056764731</t>
  </si>
  <si>
    <t>331,62*1,15 'Přepočtené koeficientem množství</t>
  </si>
  <si>
    <t>414</t>
  </si>
  <si>
    <t>771579191</t>
  </si>
  <si>
    <t>Montáž podlah z dlaždic keramických Příplatek k cenám za plochu do 5 m2 jednotlivě</t>
  </si>
  <si>
    <t>-1885769467</t>
  </si>
  <si>
    <t>415</t>
  </si>
  <si>
    <t>771591111</t>
  </si>
  <si>
    <t>Podlahy - ostatní práce penetrace podkladu</t>
  </si>
  <si>
    <t>-1454213254</t>
  </si>
  <si>
    <t xml:space="preserve">Poznámka k souboru cen:_x000D_
1. Množství měrných jednotek u ceny -1185 se stanoví podle počtu řezaných dlaždic, nezávisle na jejich velikosti. 2. Položkou -1185 lze ocenit provádění více řezů na jednom kusu dlažby. </t>
  </si>
  <si>
    <t>831,41 "keramická dlažba (velký formát)</t>
  </si>
  <si>
    <t>331,62 "keramická dlažba (malý formát)</t>
  </si>
  <si>
    <t>416</t>
  </si>
  <si>
    <t>771591115</t>
  </si>
  <si>
    <t>Podlahy - ostatní práce spárování silikonem</t>
  </si>
  <si>
    <t>-655170181</t>
  </si>
  <si>
    <t>417</t>
  </si>
  <si>
    <t>771591161</t>
  </si>
  <si>
    <t>Podlahy - ostatní práce montáž profilu dilatační spáry v rovině dlažby</t>
  </si>
  <si>
    <t>1080805620</t>
  </si>
  <si>
    <t>418</t>
  </si>
  <si>
    <t>590541520</t>
  </si>
  <si>
    <t>profil dilatační na ochranu dlaždic hliník (8 x 2500 mm)</t>
  </si>
  <si>
    <t>-750289990</t>
  </si>
  <si>
    <t>1*1,1 'Přepočtené koeficientem množství</t>
  </si>
  <si>
    <t>419</t>
  </si>
  <si>
    <t>771990111</t>
  </si>
  <si>
    <t>Vyrovnání podkladní vrstvy samonivelační stěrkou tl. 4 mm, min. pevnosti 15 MPa</t>
  </si>
  <si>
    <t>-485346528</t>
  </si>
  <si>
    <t xml:space="preserve">Poznámka k souboru cen:_x000D_
1. V cenách souboru cen 771 99-01 jsou započteny i náklady na dodání samonivelační stěrky. </t>
  </si>
  <si>
    <t>420</t>
  </si>
  <si>
    <t>771990112</t>
  </si>
  <si>
    <t>Vyrovnání podkladní vrstvy samonivelační stěrkou tl. 4 mm, min. pevnosti 30 MPa</t>
  </si>
  <si>
    <t>683666233</t>
  </si>
  <si>
    <t>"vyrovnávací stěrka panelů tl. 3 mm</t>
  </si>
  <si>
    <t>421</t>
  </si>
  <si>
    <t>998771103</t>
  </si>
  <si>
    <t>Přesun hmot pro podlahy z dlaždic stanovený z hmotnosti přesunovaného materiálu vodorovná dopravní vzdálenost do 50 m v objektech výšky přes 12 do 24 m</t>
  </si>
  <si>
    <t>-288732314</t>
  </si>
  <si>
    <t>776</t>
  </si>
  <si>
    <t>Podlahy povlakové</t>
  </si>
  <si>
    <t>422</t>
  </si>
  <si>
    <t>776111112</t>
  </si>
  <si>
    <t>Příprava podkladu broušení podlah nového podkladu betonového</t>
  </si>
  <si>
    <t>-1924656660</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</si>
  <si>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</si>
  <si>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"přírovní dřevité linoleum</t>
  </si>
  <si>
    <t>423</t>
  </si>
  <si>
    <t>776121111</t>
  </si>
  <si>
    <t>Příprava podkladu penetrace vodou ředitelná na savý podklad (válečkováním) ředěná v poměru 1:3 podlah</t>
  </si>
  <si>
    <t>-1839929789</t>
  </si>
  <si>
    <t>424</t>
  </si>
  <si>
    <t>776251111</t>
  </si>
  <si>
    <t>Montáž podlahovin z přírodního linolea (marmolea) lepením standardním lepidlem z pásů standardních</t>
  </si>
  <si>
    <t>-1966183866</t>
  </si>
  <si>
    <t>425</t>
  </si>
  <si>
    <t>28411073R</t>
  </si>
  <si>
    <t xml:space="preserve">přírodní 100% dřevité linoleum tl. 2,5 mm =- třídy zátěže 34/42 (marmoleum) _x000D_
bez obsahu korkové moučky_x000D_
ošetřené dvouvrstvou renovovatelnou povrchovou úpravou Topshield_x000D_
možnost renovovat i lokálně! _x000D_
obě vrstvy jednotlivě vytvrzené UV zářením_x000D_
lze ho svařovat vícebarevnou svařovací šnůrou, která zamezuje viditelnost spár v ploše_x000D_
toto linoleum má trvale antistatické a antibakteriální vlastnosti_x000D_
vhodné na kolečkovou židli s kolečky typu W dle EN 425_x000D_
odolnost vůči cigaretám dle EN 1399_x000D_
součinitel smykového tření dle ČSN 744507 je µ ≥ 0,6_x000D_
elektrostatický náboj dle EN 1815 je &lt; 2kV_x000D_
odolnost v bodě zatížení dle EN 433 - průměrná hodnota 0.08mm _x000D_
váha: 3395 kg/m2_x000D_
kročejová neprůzvučnost EN ISO 717-2 ≤  5 dB_x000D_
</t>
  </si>
  <si>
    <t>-892531338</t>
  </si>
  <si>
    <t>164,02*1,1 'Přepočtené koeficientem množství</t>
  </si>
  <si>
    <t>426</t>
  </si>
  <si>
    <t>776251411</t>
  </si>
  <si>
    <t>Montáž podlahovin z přírodního linolea (marmolea) spoj podlah svařováním za tepla</t>
  </si>
  <si>
    <t>808713092</t>
  </si>
  <si>
    <t>427</t>
  </si>
  <si>
    <t>776311112</t>
  </si>
  <si>
    <t>Montáž textilních podlahovin na schodišťové stupně stupnice, šířky přes 300 mm</t>
  </si>
  <si>
    <t>1112568309</t>
  </si>
  <si>
    <t>"nášlap</t>
  </si>
  <si>
    <t>(12+10,85+12+2+14+14+15,1+15*7)</t>
  </si>
  <si>
    <t>428</t>
  </si>
  <si>
    <t>776311212</t>
  </si>
  <si>
    <t>Montáž textilních podlahovin na schodišťové stupně podstupnice, výšky přes 200 mm</t>
  </si>
  <si>
    <t>-200745240</t>
  </si>
  <si>
    <t>(15*9+14*3)</t>
  </si>
  <si>
    <t>(11+1,8*2) "jeviště</t>
  </si>
  <si>
    <t>429</t>
  </si>
  <si>
    <t>697510570</t>
  </si>
  <si>
    <t>koberec v rolích š. 4m, střižená smyčka, vlákno 1100g/m2 PA, zátěž 33, útlum 25dB, Bfl S1</t>
  </si>
  <si>
    <t>2106439030</t>
  </si>
  <si>
    <t>(12*0,8+10,85*0,5)</t>
  </si>
  <si>
    <t>255,495*1,1 'Přepočtené koeficientem množství</t>
  </si>
  <si>
    <t>430</t>
  </si>
  <si>
    <t>998776102</t>
  </si>
  <si>
    <t>Přesun hmot pro podlahy povlakové stanovený z hmotnosti přesunovaného materiálu vodorovná dopravní vzdálenost do 50 m v objektech výšky přes 6 do 12 m</t>
  </si>
  <si>
    <t>-1489562183</t>
  </si>
  <si>
    <t>431</t>
  </si>
  <si>
    <t>998776181</t>
  </si>
  <si>
    <t>Přesun hmot pro podlahy povlakové stanovený z hmotnosti přesunovaného materiálu Příplatek k cenám za přesun prováděný bez použití mechanizace pro jakoukoliv výšku objektu</t>
  </si>
  <si>
    <t>731444991</t>
  </si>
  <si>
    <t>781</t>
  </si>
  <si>
    <t>Dokončovací práce - obklady</t>
  </si>
  <si>
    <t>432</t>
  </si>
  <si>
    <t>781474151</t>
  </si>
  <si>
    <t>Montáž obkladů vnitřních stěn z dlaždic keramických lepených flexibilním lepidlem velkoformátových s vysokopevnostním lepidlem do 0,5 ks/m2</t>
  </si>
  <si>
    <t>-1575261359</t>
  </si>
  <si>
    <t>"obklad</t>
  </si>
  <si>
    <t>(7,1*2,8+7,1*1,78)-(0,8*2,1) "m 1.09</t>
  </si>
  <si>
    <t>(10,8*2,8)-(1*2,15+0,9*2,15*2+1*2,15) "m 1.10</t>
  </si>
  <si>
    <t>(8,3*2,15)-(1*2,15) "m 1.11</t>
  </si>
  <si>
    <t>(8,2*2,8)-(0,9*2,15*2) "m 1.12</t>
  </si>
  <si>
    <t>(13,31*2,8)-(0,9*2,15) "m 1.13</t>
  </si>
  <si>
    <t>(5,85*2,8)-(0,9*2,15) "m 1.14</t>
  </si>
  <si>
    <t>(10,65*2,8)-(0,9*2,15*2) "m 1.15</t>
  </si>
  <si>
    <t>(15,46*2,8)-(0,9*2,15+0,8*2) "m 1.16</t>
  </si>
  <si>
    <t>(4,95*2,8)-(0,9*2,15+0,58*2,15) "m 1.20</t>
  </si>
  <si>
    <t>(4,1*2,8)-(0,8*2,15) "m 1.21</t>
  </si>
  <si>
    <t>(7,4*2,6)-(1*2,15*2+0,8*2,15*2) "m 1.27</t>
  </si>
  <si>
    <t>(9,74*2,6)-(1*2,15) "m 1.28</t>
  </si>
  <si>
    <t>(5,85*2,6)-(0,8*2,15) "m 1.29</t>
  </si>
  <si>
    <t>(6,1*2,6)-(0,8*2,15) "m 1.30</t>
  </si>
  <si>
    <t>(9,35*2,6)-(0,95*2+0,9*2,15) "m 1.33</t>
  </si>
  <si>
    <t>(19,44*2,6)-(0,95*2+1,05*1,05*21) "m 1.34</t>
  </si>
  <si>
    <t>(7,51*2,6)-(0,9*2,15) "m 1.35</t>
  </si>
  <si>
    <t>(8,76*2,6)-(0,9*2,15+1*2,6) "m 1.36</t>
  </si>
  <si>
    <t>(15,46*2,6)-(1*2,6) "m 1.37</t>
  </si>
  <si>
    <t>(9,16*2,6)-(1,1*2,05) "m 1.38</t>
  </si>
  <si>
    <t>(11,1*2,6)-(0,9*2,15*2) "m 2.13</t>
  </si>
  <si>
    <t>(8,54*2,6)-(0,9*2,15+1,05*1,05)</t>
  </si>
  <si>
    <t>433</t>
  </si>
  <si>
    <t>781spec-001</t>
  </si>
  <si>
    <t>velkoformátový keramický obklad 600/300 mm; dle výběru investora</t>
  </si>
  <si>
    <t>-822136823</t>
  </si>
  <si>
    <t>471,029*1,15 'Přepočtené koeficientem množství</t>
  </si>
  <si>
    <t>434</t>
  </si>
  <si>
    <t>781479195</t>
  </si>
  <si>
    <t>Montáž obkladů vnitřních stěn z dlaždic keramických Příplatek k cenám za spárování cement bílý</t>
  </si>
  <si>
    <t>1688077842</t>
  </si>
  <si>
    <t>435</t>
  </si>
  <si>
    <t>781495111</t>
  </si>
  <si>
    <t>Ostatní prvky ostatní práce penetrace podkladu</t>
  </si>
  <si>
    <t>955733412</t>
  </si>
  <si>
    <t xml:space="preserve">Poznámka k souboru cen:_x000D_
1. Množství měrných jednotek u ceny -5185 se stanoví podle počtu řezaných obkladaček, nezávisle na jejich velikosti. 2. Položkou -5185 lze ocenit provádění více řezů na jednom kusu obkladu. </t>
  </si>
  <si>
    <t>436</t>
  </si>
  <si>
    <t>998781102</t>
  </si>
  <si>
    <t>Přesun hmot pro obklady keramické stanovený z hmotnosti přesunovaného materiálu vodorovná dopravní vzdálenost do 50 m v objektech výšky přes 6 do 12 m</t>
  </si>
  <si>
    <t>1703414023</t>
  </si>
  <si>
    <t>783</t>
  </si>
  <si>
    <t>Dokončovací práce - nátěry</t>
  </si>
  <si>
    <t>437</t>
  </si>
  <si>
    <t>783101203</t>
  </si>
  <si>
    <t>Příprava podkladu truhlářských konstrukcí před provedením nátěru broušení smirkovým papírem nebo plátnem jemné</t>
  </si>
  <si>
    <t>360516750</t>
  </si>
  <si>
    <t>(32,8*(0,2*2+0,03*2))</t>
  </si>
  <si>
    <t>438</t>
  </si>
  <si>
    <t>783101401</t>
  </si>
  <si>
    <t>Příprava podkladu truhlářských konstrukcí před provedením nátěru broušení smirkovým papírem nebo plátnem ometení</t>
  </si>
  <si>
    <t>340606526</t>
  </si>
  <si>
    <t>439</t>
  </si>
  <si>
    <t>783122101</t>
  </si>
  <si>
    <t>Tmelení truhlářských konstrukcí lokální, včetně přebroušení tmelených míst rozsahu do 10% plochy, tmelem disperzním akrylátovým nebo latexovým</t>
  </si>
  <si>
    <t>-8232774</t>
  </si>
  <si>
    <t>440</t>
  </si>
  <si>
    <t>783124101</t>
  </si>
  <si>
    <t>Základní nátěr truhlářských konstrukcí jednonásobný akrylátový</t>
  </si>
  <si>
    <t>-885999770</t>
  </si>
  <si>
    <t>441</t>
  </si>
  <si>
    <t>783127101</t>
  </si>
  <si>
    <t>Krycí nátěr truhlářských konstrukcí jednonásobný akrylátový</t>
  </si>
  <si>
    <t>1404777154</t>
  </si>
  <si>
    <t>442</t>
  </si>
  <si>
    <t>783901203</t>
  </si>
  <si>
    <t>Příprava podkladu dřevěných podlah před provedením nátěrů broušení jemné</t>
  </si>
  <si>
    <t>-1921765847</t>
  </si>
  <si>
    <t>443</t>
  </si>
  <si>
    <t>783901401</t>
  </si>
  <si>
    <t>Příprava podkladu dřevěných podlah před provedením nátěrů očištění ometení</t>
  </si>
  <si>
    <t>-588992430</t>
  </si>
  <si>
    <t>444</t>
  </si>
  <si>
    <t>783901403</t>
  </si>
  <si>
    <t>Příprava podkladu dřevěných podlah před provedením nátěrů očištění vysátí</t>
  </si>
  <si>
    <t>394232220</t>
  </si>
  <si>
    <t>445</t>
  </si>
  <si>
    <t>783933151</t>
  </si>
  <si>
    <t>Penetrační nátěr betonových podlah hladkých (z pohledového nebo gletovaného betonu, stěrky apod.) epoxidový</t>
  </si>
  <si>
    <t>518358364</t>
  </si>
  <si>
    <t>446</t>
  </si>
  <si>
    <t>783937163</t>
  </si>
  <si>
    <t>Krycí (uzavírací) nátěr betonových podlah dvojnásobný epoxidový rozpouštědlový</t>
  </si>
  <si>
    <t>1326645318</t>
  </si>
  <si>
    <t>784</t>
  </si>
  <si>
    <t>Dokončovací práce - malby a tapety</t>
  </si>
  <si>
    <t>447</t>
  </si>
  <si>
    <t>784181101</t>
  </si>
  <si>
    <t>Penetrace podkladu jednonásobná základní akrylátová v místnostech výšky do 3,80 m</t>
  </si>
  <si>
    <t>1496254054</t>
  </si>
  <si>
    <t>"stropy</t>
  </si>
  <si>
    <t>"omítky</t>
  </si>
  <si>
    <t>"SDK podhled</t>
  </si>
  <si>
    <t>1297,87</t>
  </si>
  <si>
    <t>Mezisoučet stropy</t>
  </si>
  <si>
    <t xml:space="preserve">"stěny </t>
  </si>
  <si>
    <t>3085,138</t>
  </si>
  <si>
    <t>"SDK</t>
  </si>
  <si>
    <t>(21,735*2)+11,94+72,795+102,166+270,58</t>
  </si>
  <si>
    <t xml:space="preserve">Mezisoučet stěny </t>
  </si>
  <si>
    <t>"obklady</t>
  </si>
  <si>
    <t>-471,029 "odpočet obkladů</t>
  </si>
  <si>
    <t>Mezisoučet obklady</t>
  </si>
  <si>
    <t>"stáv. povrchy 1.NP</t>
  </si>
  <si>
    <t>(16,4*4,15)</t>
  </si>
  <si>
    <t>(17,3+1,5*4)*4,15</t>
  </si>
  <si>
    <t>(5,2*3,25)</t>
  </si>
  <si>
    <t>(2,4+9,8+6,5+4)*3,25</t>
  </si>
  <si>
    <t>Mezisoučet stáv. povrchy 1.NP</t>
  </si>
  <si>
    <t>448</t>
  </si>
  <si>
    <t>784211101</t>
  </si>
  <si>
    <t>Malby z malířských směsí otěruvzdorných za mokra dvojnásobné, bílé za mokra otěruvzdorné výborně v místnostech výšky do 3,80 m</t>
  </si>
  <si>
    <t>2043066772</t>
  </si>
  <si>
    <t>449</t>
  </si>
  <si>
    <t>784211151</t>
  </si>
  <si>
    <t>Malby z malířských směsí otěruvzdorných za mokra Příplatek k cenám dvojnásobných maleb za provádění barevné malby tónované tónovacími přípravky</t>
  </si>
  <si>
    <t>-1124133368</t>
  </si>
  <si>
    <t>4892,17*0,25 'Přepočtené koeficientem množství</t>
  </si>
  <si>
    <t>789</t>
  </si>
  <si>
    <t>Povrchové úpravy ocelových konstrukcí a technologických zařízení</t>
  </si>
  <si>
    <t>450</t>
  </si>
  <si>
    <t>789211132</t>
  </si>
  <si>
    <t>Provedení otryskání povrchů zařízení suché abrazivní tryskání, s povrchem nečlenitým stupeň zarezavění C, stupeň přípravy Sa 2½</t>
  </si>
  <si>
    <t>124104324</t>
  </si>
  <si>
    <t>361,91 "sál</t>
  </si>
  <si>
    <t>432,9 "konferenční sál</t>
  </si>
  <si>
    <t>117,49 "revizní lávky</t>
  </si>
  <si>
    <t>132,92 "balkon</t>
  </si>
  <si>
    <t>104,62 "opona</t>
  </si>
  <si>
    <t>421,01 "přísálí</t>
  </si>
  <si>
    <t>89,91 "schodiště S1, S2</t>
  </si>
  <si>
    <t>171,77 "vstup</t>
  </si>
  <si>
    <t>637,41 "kavárna a rampa</t>
  </si>
  <si>
    <t>451</t>
  </si>
  <si>
    <t>421181000</t>
  </si>
  <si>
    <t>materiál tryskací – křemičitan hlinitý, bal 1000 kg</t>
  </si>
  <si>
    <t>-1871336498</t>
  </si>
  <si>
    <t>452</t>
  </si>
  <si>
    <t>789321220</t>
  </si>
  <si>
    <t>Zhotovení nátěru ocelových konstrukcí třídy I dvousložkového krycího (vrchního), tloušťky do 40 μm</t>
  </si>
  <si>
    <t>532617299</t>
  </si>
  <si>
    <t>453</t>
  </si>
  <si>
    <t>246215580</t>
  </si>
  <si>
    <t>barva syntetická vrchní na ocelové konstrukce bílá S 2071 bal. 4 litry</t>
  </si>
  <si>
    <t>-1295413650</t>
  </si>
  <si>
    <t>454</t>
  </si>
  <si>
    <t>78999001R</t>
  </si>
  <si>
    <t>žárový pozink</t>
  </si>
  <si>
    <t>1925041940</t>
  </si>
  <si>
    <t>Práce a dodávky M</t>
  </si>
  <si>
    <t>33-M</t>
  </si>
  <si>
    <t>Montáže dopr.zaříz.,sklad. zař. a váh</t>
  </si>
  <si>
    <t>455</t>
  </si>
  <si>
    <t>33-M-001</t>
  </si>
  <si>
    <t>D+M nákladního zdvihadla - pro dopravu materiálu - nosnost 100 kg - dopravní zdvih 4200 mm - počet stanic 2/2 - užitné rozměry 900/900 mm - další specifikace viz. technická zpráva</t>
  </si>
  <si>
    <t>963042430</t>
  </si>
  <si>
    <t>03.02 - D.1.3 PBŘ</t>
  </si>
  <si>
    <t>OST - Ostatní</t>
  </si>
  <si>
    <t>OST</t>
  </si>
  <si>
    <t>Ostatní</t>
  </si>
  <si>
    <t>74199004R</t>
  </si>
  <si>
    <t>Montáž tabulka výstražná a označovací</t>
  </si>
  <si>
    <t>1532813890</t>
  </si>
  <si>
    <t>"označení X3</t>
  </si>
  <si>
    <t>27 "směr únikový východ</t>
  </si>
  <si>
    <t>6 "únikový východ vlevo</t>
  </si>
  <si>
    <t>6 "únikový východ vpravo</t>
  </si>
  <si>
    <t>6 "únikový východ po schodech vlevo</t>
  </si>
  <si>
    <t>2 "únikový východ po schodech vpravo</t>
  </si>
  <si>
    <t>(1+(3*2)*2+3+5+18) "další tabulky specifikované v D.1.1.28</t>
  </si>
  <si>
    <t>735345100</t>
  </si>
  <si>
    <t>tabulka bezpečnostní s tiskem 2 barvy A4 210x297 mm</t>
  </si>
  <si>
    <t>1769501120</t>
  </si>
  <si>
    <t>ost-001</t>
  </si>
  <si>
    <t>Montáž PHP</t>
  </si>
  <si>
    <t>1843186434</t>
  </si>
  <si>
    <t>17 "PHP 21A (6HJ); ozn. X1; D.1.1.28</t>
  </si>
  <si>
    <t>1 "PHP 27A (9HJ); ozn. X2; D.1.1.28</t>
  </si>
  <si>
    <t>ost_spec-001</t>
  </si>
  <si>
    <t>dodávka PHP 21A (6HJ)</t>
  </si>
  <si>
    <t>195568038</t>
  </si>
  <si>
    <t>ost_spec-002</t>
  </si>
  <si>
    <t>dodávka PHP 27A (9HJ)</t>
  </si>
  <si>
    <t>1603039249</t>
  </si>
  <si>
    <t>03.03 - D.1.4.1 Vytápění</t>
  </si>
  <si>
    <t xml:space="preserve">    730 - Ústřední vytápění</t>
  </si>
  <si>
    <t>730</t>
  </si>
  <si>
    <t>Ústřední vytápění</t>
  </si>
  <si>
    <t>73099001R</t>
  </si>
  <si>
    <t>D.1.4.1 Vytápění (přenos z externího rozpočtu)</t>
  </si>
  <si>
    <t>113565078</t>
  </si>
  <si>
    <t>03.04 - D.1.4.2 VZT a rekuperace</t>
  </si>
  <si>
    <t>75199001R</t>
  </si>
  <si>
    <t>D.1.4.2 VZT a rekuperace (přenos z externího rozpočtu)</t>
  </si>
  <si>
    <t>-914522616</t>
  </si>
  <si>
    <t>03.05 - D.1.4.3 ZTI</t>
  </si>
  <si>
    <t xml:space="preserve">    720 - Zdravotechnika</t>
  </si>
  <si>
    <t>720</t>
  </si>
  <si>
    <t>Zdravotechnika</t>
  </si>
  <si>
    <t>72099001R</t>
  </si>
  <si>
    <t>D.1.4.3 ZTI (přenos z externího rozpočtu)</t>
  </si>
  <si>
    <t>-425068025</t>
  </si>
  <si>
    <t>03.06 - D.1.4.4 Silnoproudá elektroinstalace</t>
  </si>
  <si>
    <t xml:space="preserve">    741 - Elektroinstalace - silnoproud</t>
  </si>
  <si>
    <t>741</t>
  </si>
  <si>
    <t>Elektroinstalace - silnoproud</t>
  </si>
  <si>
    <t>74199001R</t>
  </si>
  <si>
    <t>D.1.4.4 Silnoproud (přenos z externího rozpočtu)</t>
  </si>
  <si>
    <t>-2008622813</t>
  </si>
  <si>
    <t>03.07 - D.1.4.5 Slaboproudá elektroinstalace</t>
  </si>
  <si>
    <t xml:space="preserve">    742 - Elektroinstalace - slaboproud</t>
  </si>
  <si>
    <t>742</t>
  </si>
  <si>
    <t>Elektroinstalace - slaboproud</t>
  </si>
  <si>
    <t>74299001R</t>
  </si>
  <si>
    <t>D.1.4.5 Slaboproud (přenos z externího rozpočtu)</t>
  </si>
  <si>
    <t>373206792</t>
  </si>
  <si>
    <t>03.08 - D.1.4.6 Měření a regulace</t>
  </si>
  <si>
    <t xml:space="preserve">    36-M - Montáž prov.,měř. a regul. zařízení</t>
  </si>
  <si>
    <t>36-M</t>
  </si>
  <si>
    <t>Montáž prov.,měř. a regul. zařízení</t>
  </si>
  <si>
    <t>MaR-01</t>
  </si>
  <si>
    <t>D.1.4.6 Měření a regulace (přenos z externího rozpočtu)</t>
  </si>
  <si>
    <t>749465040</t>
  </si>
  <si>
    <t>03.09 - D.1.4.8 Osvětlení</t>
  </si>
  <si>
    <t xml:space="preserve">    748 - Elektromontáže - osvětlovací zařízení a svítidla</t>
  </si>
  <si>
    <t>748</t>
  </si>
  <si>
    <t>Elektromontáže - osvětlovací zařízení a svítidla</t>
  </si>
  <si>
    <t>74899001R</t>
  </si>
  <si>
    <t>D.1.4.8 Osvětlení (přenos z externího rozpočtu)</t>
  </si>
  <si>
    <t>-1010035729</t>
  </si>
  <si>
    <t>74899002R</t>
  </si>
  <si>
    <t>D.1.4.8 Nouzové osvětlení (přenos z externího rozpočtu)</t>
  </si>
  <si>
    <t>-263597212</t>
  </si>
  <si>
    <t>03.10 - D.1.4.9 Audiovizuální technologie</t>
  </si>
  <si>
    <t>045303991</t>
  </si>
  <si>
    <t>Koordinační činnost pro audiovizuální techniku - dodávka je součástí samostatné soutěže - koordinace a kompletace se stavbou pro plynulý průběh výstavby a montáže</t>
  </si>
  <si>
    <t>-388088398</t>
  </si>
  <si>
    <t>03.11 - D.1.4.10 Divadelní technologie</t>
  </si>
  <si>
    <t>Ostatní - Ostatní</t>
  </si>
  <si>
    <t xml:space="preserve">    N02 - Divadelní technologie</t>
  </si>
  <si>
    <t>N02</t>
  </si>
  <si>
    <t>Divadelní technologie</t>
  </si>
  <si>
    <t>N02-01</t>
  </si>
  <si>
    <t>Opona (P+L) řasení, samet 570 g, tkanice, 32 barev, rozměr 7000/6100 mm</t>
  </si>
  <si>
    <t>512</t>
  </si>
  <si>
    <t>225893896</t>
  </si>
  <si>
    <t>N02-02</t>
  </si>
  <si>
    <t>Základní protipožární úprava opony (P+L)</t>
  </si>
  <si>
    <t>802302981</t>
  </si>
  <si>
    <t>N02-03</t>
  </si>
  <si>
    <t>Horizont; 75% řasení, samet 570 g, řas. stuha, 32 barev, rozměr 7000/6100 mm</t>
  </si>
  <si>
    <t>1665990950</t>
  </si>
  <si>
    <t>N02-04</t>
  </si>
  <si>
    <t>Základní protipožární úprava horizontu</t>
  </si>
  <si>
    <t>-1789817712</t>
  </si>
  <si>
    <t>N02-05</t>
  </si>
  <si>
    <t>Boční výkryt; 75% řasení, samet 570 g, řas. stuha, 32 barev, rozměr 4500/6100 mm</t>
  </si>
  <si>
    <t>287382079</t>
  </si>
  <si>
    <t>N02-06</t>
  </si>
  <si>
    <t>Základní protipožární úprava bočního výkrytu</t>
  </si>
  <si>
    <t>-2029289539</t>
  </si>
  <si>
    <t>N02-07</t>
  </si>
  <si>
    <t>Dráha B. výkrytů "Laura 9" na ruku vč. montáže</t>
  </si>
  <si>
    <t>796092032</t>
  </si>
  <si>
    <t>N02-08</t>
  </si>
  <si>
    <t>El. pojezd opony a horizontu E-line 7, jezdec maxi vč. montáže</t>
  </si>
  <si>
    <t>-1978000790</t>
  </si>
  <si>
    <t>N02-09</t>
  </si>
  <si>
    <t>Jevištní tah, as. motor 0,75 kW, hřídelový s měničem do 100 kg vč. montáže</t>
  </si>
  <si>
    <t>664675394</t>
  </si>
  <si>
    <t>N02-10</t>
  </si>
  <si>
    <t>Navěšení textilií a pronájem lešení</t>
  </si>
  <si>
    <t>1953261648</t>
  </si>
  <si>
    <t>N02-11</t>
  </si>
  <si>
    <t>Přípravné práce</t>
  </si>
  <si>
    <t>-972792735</t>
  </si>
  <si>
    <t>N02-12</t>
  </si>
  <si>
    <t>Doprava a montáž</t>
  </si>
  <si>
    <t>220032918</t>
  </si>
  <si>
    <t>03.12 - D.1.4.11 SOZ</t>
  </si>
  <si>
    <t xml:space="preserve">    N03 - SOZ</t>
  </si>
  <si>
    <t>N03</t>
  </si>
  <si>
    <t>SOZ</t>
  </si>
  <si>
    <t>SOZ-01</t>
  </si>
  <si>
    <t>D.1.4.10 SOZ (přenos z externího rozpočtu)</t>
  </si>
  <si>
    <t>1408152761</t>
  </si>
  <si>
    <t>03.13 - D.1.4.12 Zádržný systém střech</t>
  </si>
  <si>
    <t xml:space="preserve">    N04 - Zádržný systém střech</t>
  </si>
  <si>
    <t>N04</t>
  </si>
  <si>
    <t>Zádržný systém střech</t>
  </si>
  <si>
    <t>N04-01</t>
  </si>
  <si>
    <t>U1 - Nerezový kotvicí bod pro trapézový plech, délka 400 mm Průměr sloupku 16 mm, rozměr základny 290 x 200 mm. Instalace pomocí 4 speciálních sklopných kotev. Pro trapézové plechy od tloušťky 0,63 mm.</t>
  </si>
  <si>
    <t>-1674111369</t>
  </si>
  <si>
    <t>N04-02</t>
  </si>
  <si>
    <t>U2 - Nerezový kotvicí bod pro trapézový plech, délka 500 mm Průměr sloupku 16 mm, rozměr základny 290 x 200 mm. Instalace pomocí 4 speciálních sklopných kotev. Pro trapézové plechy od tloušťky 0,63 mm.</t>
  </si>
  <si>
    <t>522881606</t>
  </si>
  <si>
    <t>N04-03</t>
  </si>
  <si>
    <t>U3 - Nerezový kotvicí bod pro trapézový plech, délka 600 mm Průměr sloupku 16 mm, rozměr základny 290 x 200 mm. Instalace pomocí 4 speciálních sklopných kotev. Pro trapézové plechy od tloušťky 0,63 mm.</t>
  </si>
  <si>
    <t>-1732425813</t>
  </si>
  <si>
    <t>N04-04</t>
  </si>
  <si>
    <t>U4 - Nerezový kotvicí bod pro trapézový plech, délka 400 mm Průměr sloupku 42 mm, rozměr základny 290 x 200 mm. Instalace pomocí 4 speciálních sklopných kotev. Pro trapézové plechy od tloušťky 0,63 mm.</t>
  </si>
  <si>
    <t>-1965875563</t>
  </si>
  <si>
    <t>N04-05</t>
  </si>
  <si>
    <t>U6 - Nerezový kotvicí bod pro trapézový plech, délka 500 mm Průměr sloupku 42 mm, rozměr základny 290 x 200 mm. Instalace pomocí 4 speciálních sklopných kotev. Pro trapézové plechy od tloušťky 0,63 mm.</t>
  </si>
  <si>
    <t>-1043152182</t>
  </si>
  <si>
    <t>N04-06</t>
  </si>
  <si>
    <t>U7 - Nerezový kotvicí bod pro trapézový plech, délka 600 mm Průměr sloupku 42 mm, rozměr základny 290 x 200 mm. Instalace pomocí 4 speciálních sklopných kotev. Pro trapézové plechy od tloušťky 0,63 mm.</t>
  </si>
  <si>
    <t>-1075977319</t>
  </si>
  <si>
    <t>N04-07</t>
  </si>
  <si>
    <t>U8 - Nerezový kotvicí bod pro betonové konstrukce, délka 500 mm Průměr sloupku 42 mm, rozměr základny 150 x 150 mm. Instalace do předvrtaných otvorů v betonu pomocí chemických kotev. Pro beton třídy C20/25 a vyšší.</t>
  </si>
  <si>
    <t>884985229</t>
  </si>
  <si>
    <t>N04-08</t>
  </si>
  <si>
    <t>U9 - Nerezový kotvicí bod pro betonové konstrukce, délka 600 mm Průměr sloupku 42 mm, rozměr základny 150 x 150 mm. Instalace do předvrtaných otvorů v betonu pomocí chemických kotev. Pro beton třídy C20/25 a vyšší.</t>
  </si>
  <si>
    <t>466647902</t>
  </si>
  <si>
    <t>N04-09</t>
  </si>
  <si>
    <t>U10 - Nerezový kotvicí bod pro betonové konstrukce, délka 1000 mm Průměr sloupku 42 mm, rozměr základny 150 x 150 mm. Instalace do předvrtaných otvorů v betonu pomocí chemických kotev. Pro beton třídy C20/25 a vyšší.</t>
  </si>
  <si>
    <t>-2103139556</t>
  </si>
  <si>
    <t>N04-10</t>
  </si>
  <si>
    <t>U11 - Nerezový kotvicí bod pro ocelové nosníky, délka 400 mm Průměr sloupku 42 mm, rozměr základny 150 x 150 mm. Instalace pomocí 4 šroubových spojů po předvrtání otvoru.</t>
  </si>
  <si>
    <t>1773937281</t>
  </si>
  <si>
    <t>N04-11</t>
  </si>
  <si>
    <t>U12 - Kotvicí bod do ocelových nosníků, délka 600 mm Bod je kotven k nosníku speciálními šrouby. Ocelový nosník min. šířky 110 mm.</t>
  </si>
  <si>
    <t>-327400278</t>
  </si>
  <si>
    <t>N04-12</t>
  </si>
  <si>
    <t>NEREZOVÉ LANO 6 MM – Určené pro systémy s požadavkem na permanentní lano.</t>
  </si>
  <si>
    <t>1827863699</t>
  </si>
  <si>
    <t>N04-13</t>
  </si>
  <si>
    <t>KONCOVKA K NEREZ LANU NAPÍNACÍ – Určené pro systémy s požadavkem na permanentní lano 6 mm.</t>
  </si>
  <si>
    <t>1395453408</t>
  </si>
  <si>
    <t>N04-14</t>
  </si>
  <si>
    <t>KONCOVKA K NEREZ LANU PEVNÁ – Koncovka určená k nalisování na nerezové lano 6 mm. Provedení nerez. Délka 140 mm.</t>
  </si>
  <si>
    <t>-881370562</t>
  </si>
  <si>
    <t>N04-15</t>
  </si>
  <si>
    <t>Štítek</t>
  </si>
  <si>
    <t>-261272957</t>
  </si>
  <si>
    <t>N04-16</t>
  </si>
  <si>
    <t>Montáž zádržného systému</t>
  </si>
  <si>
    <t>-1830353094</t>
  </si>
  <si>
    <t>N04-17</t>
  </si>
  <si>
    <t>Revize a předání do užívání</t>
  </si>
  <si>
    <t>-1874115767</t>
  </si>
  <si>
    <t>03.14 - D.1.4.13 Gastro zařízení</t>
  </si>
  <si>
    <t>045303992</t>
  </si>
  <si>
    <t>Koordinační činnost pro gastrozařízení - dodávka je součástí samostatné soutěže - koordinace a kompletace se stavbou pro plynulý průběh výstavby a montáže</t>
  </si>
  <si>
    <t>1499553340</t>
  </si>
  <si>
    <t>03.15 - D.1.4.14 Interiér</t>
  </si>
  <si>
    <t>045303993</t>
  </si>
  <si>
    <t>Koordinační činnost pro dodávku interiéru - dodávka je součástí samostatné soutěže - koordinace a kompletace se stavbou pro plynulý průběh výstavby a montáže</t>
  </si>
  <si>
    <t>-626558036</t>
  </si>
  <si>
    <t>04 - SO-02 Vnější přístup</t>
  </si>
  <si>
    <t>04.01 - D.2.1 Stavební a konstrukční řešení</t>
  </si>
  <si>
    <t xml:space="preserve">      15 - Zemní práce - zajištění výkopu, násypu a svahu</t>
  </si>
  <si>
    <t xml:space="preserve">      18 - Zemní práce - povrchové úpravy terénu</t>
  </si>
  <si>
    <t xml:space="preserve">      21 - Zakládání - úprava podloží a základové spáry, zlepšování vlastností hornin</t>
  </si>
  <si>
    <t xml:space="preserve">      43 - Schodišťové konstrukce a rampy</t>
  </si>
  <si>
    <t>120001101</t>
  </si>
  <si>
    <t>Příplatek k cenám vykopávek za ztížení vykopávky v blízkosti podzemního vedení nebo výbušnin v horninách jakékoliv třídy</t>
  </si>
  <si>
    <t>-498181457</t>
  </si>
  <si>
    <t xml:space="preserve">Poznámka k souboru cen:_x000D_
1. Cena je určena pro: a) podzemní vedení procházející odkopávkou nebo prokopávkou, korytem vodoteče, melioračním kanálem nebo uložené ve stěně výkopu při jakékoliv hloubce vedení pod původním terénem nebo jeho výšce nade dnem výkopu a jakémkoliv jeho směru ke stranám výkopu; b) výbušniny nezaložené dodavatelem. 2. Cenu lze použít i tehdy, narazí-li se na vedení nebo výbušninu až při vykopávce, a to pro objem výkopu, který je projektantem nebo investorem označen, v němž by toto nebo jiné nepředvídané vedení nebo výbušnina mohlo být uloženo. Toto ustanovení neplatí pro objem tř. 6 a 7. 3. Cenu nelze použít pro ztížení vykopávky v blízkosti podzemních vedení nebo výbušnin, u nichž je projektem zakázáno použít při vykopávce kovové nástroje nebo nářadí. Tyto práce se ocení individuálně. 4. Množství ztížení vykopávky v blízkosti: a) podzemního vedení, jehož půdorysná a výšková plocha: - je v projektu uvedena, určí se jako objem myšleného hranolu, jehož průřezem je obdélník, jehož horní vodorovná a obě svislé strany jsou ve vzdálenosti 0,5 m a dolní vodorovná strana je ve vzdálenosti 1 m od přilehlého vnějšího líce vedení, příp. jeho obalu a délka se rovná osové délce vedení ve výkopišti nebo délce vedení ve stěně výkopu. Vymezí-li projekt prostor, v němž je nutno při vykopávce postupovat opatrně větší, platí cena pro celý objem výkopku v tomto prostoru. Od takto zjištěného množství se odečítá objem vedení i s příp. se vyskytujícím obalem. - není v projektu uvedena, avšak která podle projektu nebo podle sdělení investora jsou pravděpodobně ve výkopišti uložena, se rovná objemu výkopu, který je projektem nebo investorem takto označen. b) výbušniny určí vždy projektant nebo investor, ať je v projektu uvedeno či neuvedeno. 5. Je-li vedení položeno ve výkopišti tak, že se vykopávka v celém výše popsaném objemu nevykopává, např. blízko stěn nebo dna výkopu, oceňuje se ztížení vykopávky jen pro tu část objemu, v níž se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9. Množství jednotek ztížení vykopávky v blízkosti výbušnin nezaložených dodavatelem se určí přiměřeně podle poznámek č. 2 a 4. </t>
  </si>
  <si>
    <t>"podpěry terénního schodiště</t>
  </si>
  <si>
    <t>"optický kabel vedení ZKTV</t>
  </si>
  <si>
    <t>(2,8*(1+1,5)/2)*1,25</t>
  </si>
  <si>
    <t>-562781427</t>
  </si>
  <si>
    <t>(7*4,5*2,4) "výkop pro stěny terénního schodiště</t>
  </si>
  <si>
    <t>-825683017</t>
  </si>
  <si>
    <t>75,6*0,5 'Přepočtené koeficientem množství</t>
  </si>
  <si>
    <t>-1861104747</t>
  </si>
  <si>
    <t>(2,8*(1,3+1,8)/2)*0,9</t>
  </si>
  <si>
    <t>-981345627</t>
  </si>
  <si>
    <t>8,281*0,5 'Přepočtené koeficientem množství</t>
  </si>
  <si>
    <t>Zemní práce - zajištění výkopu, násypu a svahu</t>
  </si>
  <si>
    <t>151101201</t>
  </si>
  <si>
    <t>Zřízení pažení stěn výkopu bez rozepření nebo vzepření příložné, hloubky do 4 m</t>
  </si>
  <si>
    <t>-1613004250</t>
  </si>
  <si>
    <t xml:space="preserve">Poznámka k souboru cen:_x000D_
1. Ceny nelze použít pro oceňování rozepřeného pažení stěn rýh pro podzemní vedení; toto se oceňuje cenami souboru cen 151 . 0-11 Zřízení pažení a rozepření stěn rýh pro podzemní vedení pro všechny šířky rýhy. 2. Plocha mezer mezi pažinami příložného pažení se od plochy příložného pažení neodečítá; nezapažené plochy u pažení zátažného nebo hnaného se od plochy pažení odečítají. </t>
  </si>
  <si>
    <t>(7*2+4,5)*2,4 "výkop pro stěny terénního schodiště</t>
  </si>
  <si>
    <t>151101211</t>
  </si>
  <si>
    <t>Odstranění pažení stěn výkopu s uložením pažin na vzdálenost do 3 m od okraje výkopu příložné, hloubky do 4 m</t>
  </si>
  <si>
    <t>-632497331</t>
  </si>
  <si>
    <t>1510615380</t>
  </si>
  <si>
    <t>75,6 "hloubení</t>
  </si>
  <si>
    <t>8,281 "rýhy</t>
  </si>
  <si>
    <t>-1360731069</t>
  </si>
  <si>
    <t>-1748850303</t>
  </si>
  <si>
    <t>((1*(2,25+1,7)/2)+0,6*(0,9+0,55)/2)*10 "řez 4-4; D.2.1.6</t>
  </si>
  <si>
    <t>((1,6*(2,25+1,5)/2)+0,3*(0,45+0,3)/2)*14 "řez B-B, C-C; D.2.1.5</t>
  </si>
  <si>
    <t>174101102</t>
  </si>
  <si>
    <t>Zásyp sypaninou z jakékoliv horniny s uložením výkopku ve vrstvách se zhutněním v uzavřených prostorách s urovnáním povrchu zásypu</t>
  </si>
  <si>
    <t>-441767044</t>
  </si>
  <si>
    <t>"zásyp mezi stěny podpěr terénního schodiště</t>
  </si>
  <si>
    <t>(5*0,4*0,25+0,1*0,2*0,25)</t>
  </si>
  <si>
    <t>(2,32*1,9*(2,98-0,395))</t>
  </si>
  <si>
    <t>(2,64*1,9*(2,98-0,395+2,98-0,805)/2)</t>
  </si>
  <si>
    <t>(0,67*0,7*(2,98-0,88))</t>
  </si>
  <si>
    <t>(0,65*0,7*(2,98-0,88))</t>
  </si>
  <si>
    <t>Zemní práce - povrchové úpravy terénu</t>
  </si>
  <si>
    <t>181102302</t>
  </si>
  <si>
    <t>Úprava pláně na stavbách dálnic v zářezech mimo skalních se zhutněním</t>
  </si>
  <si>
    <t>-430814942</t>
  </si>
  <si>
    <t xml:space="preserve">Poznámka k souboru cen:_x000D_
1. Ceny se zhutněním jsou určeny pro všechny míry zhutnění. 2. Ceny 10-2301, 10-2302, 20-2301 a 20-2305 jsou určeny pro urovnání nově zřizovaných ploch vodorovných nebo ve sklonu do 1:5 pod zpevnění ploch jakéhokoliv druhu, pod humusování, drnování a dále předepíše-li projekt urovnání pláně z jiného důvodu. 3. Cena 10-2303 je určena pro vyplnění sypaninou prohlubní zářezů v horninách 5, 6 a 7. 4. Ceny neplatí pro zhutnění podloží pod násypy; toto zhutnění se oceňuje cenou 215 90-1101 Zhutnění podloží pod násypy. 5. Ceny neplatí pro urovnání lavic (berem) šířky do 3 m přerušujících svahy, pro urovnání dna příkopů pro jakoukoliv jejich šířku; toto urovnání se oceňuje cenami souboru cen 182 . 0-11 Svahování trvalých svahů do projektovaných profilů A 01 tohoto katalogu. 6. Urovnání ploch ve sklonu přes 1:5 (svahování) se oceňuje cenou 182 20-1101 Svahování trvalých svahů do projektovaných profilů, části A 01 tohoto katalogu. 7. Vyplnění prohlubní v horninách tř. 5, 6, a 7 betonem nebo stabilizací se oceňuje cenami části A 01 Zřízení konstrukcí katalogu 822-1 Komunikace pozemní a letiště. </t>
  </si>
  <si>
    <t>"pod štěrkopískový polštář</t>
  </si>
  <si>
    <t>(7,555*1,7)</t>
  </si>
  <si>
    <t>(13*2)</t>
  </si>
  <si>
    <t>Zakládání - úprava podloží a základové spáry, zlepšování vlastností hornin</t>
  </si>
  <si>
    <t>211561111</t>
  </si>
  <si>
    <t>Výplň kamenivem do rýh odvodňovacích žeber nebo trativodů bez zhutnění, s úpravou povrchu výplně kamenivem hrubým drceným frakce 4 až 16 mm</t>
  </si>
  <si>
    <t>-636973568</t>
  </si>
  <si>
    <t xml:space="preserve">Poznámka k souboru cen:_x000D_
1. V ceně 51-1111 jsou započteny i náklady na průduchy vytvořené z lomového kamene. 2. V cenách 52-1111 až 58-1111 nejsou započteny náklady na zřízení průduchů; tyto práce se oceňují cenami: a) souboru cen 212 71-11 Trativody z trub z prostého betonu bez lože, b) souboru cen 212 75-5 . Trativody bez lože z drenážních trubek. 3. Množství měrných jednotek se určuje v m3 vyplňovaného prostoru. Objem potrubí a lože se do vyplňovaného prostoru nezapočítává. </t>
  </si>
  <si>
    <t>"okapový chodník, viz. řez 4-4, D.2.1.6</t>
  </si>
  <si>
    <t>(9,65*(0,35*0,3+0,65*0,1))</t>
  </si>
  <si>
    <t>211971121</t>
  </si>
  <si>
    <t>Zřízení opláštění výplně z geotextilie odvodňovacích žeber nebo trativodů v rýze nebo zářezu se stěnami svislými nebo šikmými o sklonu přes 1:2 při rozvinuté šířce opláštění do 2,5 m</t>
  </si>
  <si>
    <t>-1004459611</t>
  </si>
  <si>
    <t xml:space="preserve">Poznámka k souboru cen:_x000D_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</si>
  <si>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(9,65*0,5)</t>
  </si>
  <si>
    <t>2615261100</t>
  </si>
  <si>
    <t>HYDROIZOLACE HYDROIZOLAČNÍ FÓLIE SEPARAČNÍ TEXTILIE FILTEK 300 g/m2 (role/100m2) tavený</t>
  </si>
  <si>
    <t>1751741639</t>
  </si>
  <si>
    <t>4,825*1,1 'Přepočtené koeficientem množství</t>
  </si>
  <si>
    <t>212752212</t>
  </si>
  <si>
    <t>Trativody z drenážních trubek se zřízením štěrkopískového lože pod trubky a s jejich obsypem v průměrném celkovém množství do 0,15 m3/m v otevřeném výkopu z trubek plastových flexibilních D přes 65 do 100 mm</t>
  </si>
  <si>
    <t>300811282</t>
  </si>
  <si>
    <t>"drenáže DN 100</t>
  </si>
  <si>
    <t>9,65</t>
  </si>
  <si>
    <t>995271132</t>
  </si>
  <si>
    <t>"štěrkopískový polštář tl. 600 mm</t>
  </si>
  <si>
    <t>(2,76*1,7*0,6)</t>
  </si>
  <si>
    <t>(1,6*1,7*0,3)</t>
  </si>
  <si>
    <t>(3,195*1,7*0,6)</t>
  </si>
  <si>
    <t>(13*1,7*0,6)</t>
  </si>
  <si>
    <t>456913463</t>
  </si>
  <si>
    <t>"základ vstupního schodiště</t>
  </si>
  <si>
    <t>(1,8*1,7*0,1)</t>
  </si>
  <si>
    <t>(2,65*1,7*0,1)</t>
  </si>
  <si>
    <t>(5,195*1,7*0,1)</t>
  </si>
  <si>
    <t>(12,9*1,7*0,1)</t>
  </si>
  <si>
    <t>Mezisoučet základ vstupního schodiště</t>
  </si>
  <si>
    <t>"pata obvodových úhlových stěn rampy</t>
  </si>
  <si>
    <t>(13,88*1,5*0,1)</t>
  </si>
  <si>
    <t>(1,4*1,5*0,1)</t>
  </si>
  <si>
    <t>(13,8*1,1*0,1)</t>
  </si>
  <si>
    <t>(1,7*1,1*0,1)</t>
  </si>
  <si>
    <t>Mezisoučet pata obvodových úhlových stěn rampy</t>
  </si>
  <si>
    <t>"pas 600/700 mm (střední stěny rampy)</t>
  </si>
  <si>
    <t>((4,855+1,5+4,835)*0,7*0,1)</t>
  </si>
  <si>
    <t>Mezisoučet pas 600/700 mm (střední stěny rampy)</t>
  </si>
  <si>
    <t>"stěny terénního schodiště</t>
  </si>
  <si>
    <t>(3,6*1,2*0,1)</t>
  </si>
  <si>
    <t>(3,2*5,2*0,1)</t>
  </si>
  <si>
    <t>(1,6*0,1*0,1)</t>
  </si>
  <si>
    <t>Mezisoučet stěny terénního schodiště</t>
  </si>
  <si>
    <t>(2,6*1,2*0,1)</t>
  </si>
  <si>
    <t>(2,4*0,3*0,1)</t>
  </si>
  <si>
    <t>Mezisoučet podpěry terénního schodiště</t>
  </si>
  <si>
    <t>"vstupní schodiště patky</t>
  </si>
  <si>
    <t>(0,65*1,35+0,95*1,6)*0,1</t>
  </si>
  <si>
    <t>(1,8*1,8*0,1)</t>
  </si>
  <si>
    <t>Mezisoučet vstupní schodiště patky</t>
  </si>
  <si>
    <t>1985276474</t>
  </si>
  <si>
    <t>(13,88*1,3*(0,250+0,275)/2)</t>
  </si>
  <si>
    <t>(1,4*1,3*(0,250+0,275)/2)</t>
  </si>
  <si>
    <t>(13,8*0,9*(0,250+0,275)/2)</t>
  </si>
  <si>
    <t>(1,7*0,9*(0,250+0,275)/2)</t>
  </si>
  <si>
    <t>"pata obvodových úhlových stěn terénního schodiště</t>
  </si>
  <si>
    <t>(5*1,3*(0,250+0,275)/2)</t>
  </si>
  <si>
    <t>(5,125*1,3*(0,250+0,275)/2)</t>
  </si>
  <si>
    <t>(3*1,3*(0,250+0,275)/2)</t>
  </si>
  <si>
    <t>(0,5*1*(0,250+0,275)/2)</t>
  </si>
  <si>
    <t>Mezisoučet pata obvodových úhlových stěn terénního schodiště</t>
  </si>
  <si>
    <t>(2,4*1*(0,285+0,300)/2)</t>
  </si>
  <si>
    <t>(2,4*0,3*0,5)</t>
  </si>
  <si>
    <t>(3,375*1,5*(0,3+0,35)/2)</t>
  </si>
  <si>
    <t>(1,6*1,5*(0,6+0,65)/2)</t>
  </si>
  <si>
    <t>(3,295*1,5*(0,3+0,35)/2)</t>
  </si>
  <si>
    <t>(12,9*1,5*(0,3+0,35)/2)</t>
  </si>
  <si>
    <t>273351215</t>
  </si>
  <si>
    <t>Bednění základových stěn desek svislé nebo šikmé (odkloněné), půdorysně přímé nebo zalomené ve volných nebo zapažených jámách, rýhách, šachtách, včetně případných vzpěr zřízení</t>
  </si>
  <si>
    <t>1384408290</t>
  </si>
  <si>
    <t>(13,88+2,7+1,3+1,4+12,58+1,3)*0,25</t>
  </si>
  <si>
    <t>(1,7+0,9+2,6+13,8+0,9+12,9)*0,25</t>
  </si>
  <si>
    <t>(5+0,4+5,1+0,2)*0,25</t>
  </si>
  <si>
    <t>(5,3+0,5+1,2+3,6+6,43)*0,25</t>
  </si>
  <si>
    <t>(2,4*2+1*2)*0,285</t>
  </si>
  <si>
    <t>(2,4*2+0,3*2)*0,5</t>
  </si>
  <si>
    <t>(3,375*0,3)*2+(1,5*(0,3+0,35)/2)</t>
  </si>
  <si>
    <t>(1,6*0,6)*2</t>
  </si>
  <si>
    <t>(3,295*0,3+5,095*0,3)</t>
  </si>
  <si>
    <t>(12,9*0,3+11,4*0,3)</t>
  </si>
  <si>
    <t>273351216</t>
  </si>
  <si>
    <t>Bednění základových stěn desek svislé nebo šikmé (odkloněné), půdorysně přímé nebo zalomené ve volných nebo zapažených jámách, rýhách, šachtách, včetně případných vzpěr odstranění</t>
  </si>
  <si>
    <t>1879637159</t>
  </si>
  <si>
    <t>273361821</t>
  </si>
  <si>
    <t>Výztuž základů desek z betonářské oceli 10 505 (R) nebo BSt 500</t>
  </si>
  <si>
    <t>1726288851</t>
  </si>
  <si>
    <t>"nástupní rampa - základy: 320 kg/m3</t>
  </si>
  <si>
    <t>(8,877*320/1000) "pata obvodových úhlových stěn rampy</t>
  </si>
  <si>
    <t>"terénní schodiště - základy: 320 kg/m3</t>
  </si>
  <si>
    <t>(4,61*320/1000) "pata obvodových úhlových stěn terénního schodiště</t>
  </si>
  <si>
    <t>(1,062*320/1000) "podpěry terénního schodiště</t>
  </si>
  <si>
    <t>"základ vstupního schodiště - základy: 320 kg/m3</t>
  </si>
  <si>
    <t>(11,04*320/1000) "základ vstupního schodiště</t>
  </si>
  <si>
    <t>8,189*1,1 'Přepočtené koeficientem množství</t>
  </si>
  <si>
    <t>1607013916</t>
  </si>
  <si>
    <t>((4,855+1,5+4,835)*0,7*0,6)</t>
  </si>
  <si>
    <t>-1180807659</t>
  </si>
  <si>
    <t>((4,855+1,5+4,835)*2)*0,6+(0,7*0,6)*2</t>
  </si>
  <si>
    <t>-808859378</t>
  </si>
  <si>
    <t>864706869</t>
  </si>
  <si>
    <t>"nástupní rampa základ: 320 kg/m3</t>
  </si>
  <si>
    <t xml:space="preserve">(4,7*320/1000) </t>
  </si>
  <si>
    <t>1,504*1,1 'Přepočtené koeficientem množství</t>
  </si>
  <si>
    <t>936022071</t>
  </si>
  <si>
    <t>"vstupní schodiště patky: C20/25 XC2</t>
  </si>
  <si>
    <t>((1,25*0,55+1,4*0,85)*(4,1-3,5))</t>
  </si>
  <si>
    <t>598756442</t>
  </si>
  <si>
    <t>((1,25+1,4*2+0,85)*(4,1-3,5))</t>
  </si>
  <si>
    <t>(1,6*4*(4,5-3,9))</t>
  </si>
  <si>
    <t>-888830405</t>
  </si>
  <si>
    <t>412067675</t>
  </si>
  <si>
    <t>"vstupní schodiště patky: 350 kg/m3</t>
  </si>
  <si>
    <t>(2,663*350/1000) "patky</t>
  </si>
  <si>
    <t>279113132</t>
  </si>
  <si>
    <t>Základové zdi z tvárnic ztraceného bednění včetně výplně z betonu bez zvláštních nároků na vliv prostředí třídy C 16/20, tloušťky zdiva přes 150 do 200 mm</t>
  </si>
  <si>
    <t>864123457</t>
  </si>
  <si>
    <t>"podpěry terénního schodiště BD 200</t>
  </si>
  <si>
    <t>(2,4*0,5)</t>
  </si>
  <si>
    <t>(2,4*1)</t>
  </si>
  <si>
    <t>580720737</t>
  </si>
  <si>
    <t>"stěna mezi řezy 2-2 a 3-3</t>
  </si>
  <si>
    <t>(2,4*1,33*0,2)</t>
  </si>
  <si>
    <t>(4,835*(1,33+1,05)/2)*0,2</t>
  </si>
  <si>
    <t>(1,5*1,05*0,2)</t>
  </si>
  <si>
    <t>(4,855*(1,05+0,75)/2)*0,2</t>
  </si>
  <si>
    <t>Mezisoučet stěna mezi řezy 2-2 a 3-3</t>
  </si>
  <si>
    <t>"střední nižšší stěna</t>
  </si>
  <si>
    <t>(4,835*(1,485+1,195)/2)*0,2</t>
  </si>
  <si>
    <t>(1,5*(1,195+1,185)/2)*0,2</t>
  </si>
  <si>
    <t>(4,855*(1,185+0,895)/2)*0,2</t>
  </si>
  <si>
    <t>Mezisoučet střední nižšší stěna</t>
  </si>
  <si>
    <t>"střední vyšší stěna</t>
  </si>
  <si>
    <t>(4,836*(1,485+1,775)/2)*0,2</t>
  </si>
  <si>
    <t>(1,5*(1,775+1,785)/2)*0,2</t>
  </si>
  <si>
    <t>(4,855*(1,775+2,075)/2)*0,2</t>
  </si>
  <si>
    <t>Mezisoučet střední vyšší stěna</t>
  </si>
  <si>
    <t>"stěna v řezu 1-1</t>
  </si>
  <si>
    <t>(2,4*(2,147+2,172)/2)*0,25</t>
  </si>
  <si>
    <t>(4,835*(2,172+2,462)/2)*0,25</t>
  </si>
  <si>
    <t>(1,5*(2,462+2,472)/2)*0,25</t>
  </si>
  <si>
    <t>(4,855*(2,472+2,762)/2)*0,25</t>
  </si>
  <si>
    <t>Mezisoučet stěna v řezu 1-1</t>
  </si>
  <si>
    <t>"příčná stěna u terénního schodiště</t>
  </si>
  <si>
    <t>(2,15*2,147*0,2)</t>
  </si>
  <si>
    <t>(2,2*1,33*0,2)</t>
  </si>
  <si>
    <t>Mezisoučet příčná stěna u terénního schodiště</t>
  </si>
  <si>
    <t>"boční schody u rampy</t>
  </si>
  <si>
    <t>(2,4*0,892*0,4) "základ schodiště</t>
  </si>
  <si>
    <t>(2,4*0,725*0,2) "deska schodiště</t>
  </si>
  <si>
    <t>(2,4*(0,37*0,117)/2)*2 "stupně</t>
  </si>
  <si>
    <t>Mezisoučet boční schody u rampy</t>
  </si>
  <si>
    <t>"obvodové úhlové stěny terénního schodiště</t>
  </si>
  <si>
    <t>(0,8*(2,98-0,88)*0,25)</t>
  </si>
  <si>
    <t>(2,4*(2,98-0,395)*0,25)</t>
  </si>
  <si>
    <t>(2,32*(2,98-0,395)*0,25)*2</t>
  </si>
  <si>
    <t>((2,64*(2,98-0,395+2,98-0,805)/2)*0,25)*2</t>
  </si>
  <si>
    <t>(0,65*(2,98-0,805)*0,25)*2</t>
  </si>
  <si>
    <t>Mezisoučet obvodové úhlové stěny terénního schodiště</t>
  </si>
  <si>
    <t>"vstupní schodiště</t>
  </si>
  <si>
    <t>((1,35*0,37+(2,96*(1,35+0,3)/2))*0,2)*2 "boční stěny vstupního schodiště</t>
  </si>
  <si>
    <t>(9,755*2,76*0,3+9,375*0,67*0,3) "stěna, řez 1-1</t>
  </si>
  <si>
    <t>-(4,025*(1,73+1,17)/2)*0,3 "odpočet otvoru ve stěně, řez 1-1</t>
  </si>
  <si>
    <t>-(4,445*(1,13+0,52)/2)*0,3 "odpočet otvoru ve stěně, řez 1-1</t>
  </si>
  <si>
    <t>(3,05*3,43*0,3) "nalevo od schodiště</t>
  </si>
  <si>
    <t>(6*1,98*0,3) "stěna pod šikmou deskou schodiště</t>
  </si>
  <si>
    <t>(3,05*3,43*0,3) "napravo od schodiště</t>
  </si>
  <si>
    <t>Mezisoučet vstupní schodiště</t>
  </si>
  <si>
    <t>2102434460</t>
  </si>
  <si>
    <t>(2,4*1,33)+(2,2*1,33)</t>
  </si>
  <si>
    <t>(4,835*(1,33+1,05)/2)*2</t>
  </si>
  <si>
    <t>(1,5*1,05)*2</t>
  </si>
  <si>
    <t>(4,855*(1,05+0,75)/2)*2</t>
  </si>
  <si>
    <t>(0,75*0,2)</t>
  </si>
  <si>
    <t>(1,195*0,2)</t>
  </si>
  <si>
    <t>(4,835*(1,485+1,195)/2)</t>
  </si>
  <si>
    <t>(1,5*(1,195+1,185)/2)</t>
  </si>
  <si>
    <t>(4,855*(1,185+0,895)/2)</t>
  </si>
  <si>
    <t>(0,895*0,2)</t>
  </si>
  <si>
    <t>(1,485*0,2)</t>
  </si>
  <si>
    <t>(4,836*(1,485+1,775)/2)*2</t>
  </si>
  <si>
    <t>(1,5*(1,775+1,785)/2)*2</t>
  </si>
  <si>
    <t>(4,855*(1,775+2,075)/2)*2</t>
  </si>
  <si>
    <t>(2,075*0,2)</t>
  </si>
  <si>
    <t>(2,4*(2,147+2,172)/2)+(2,15*(2,147+2,172)/2)</t>
  </si>
  <si>
    <t>(4,835*(2,172+2,462)/2)*2</t>
  </si>
  <si>
    <t>(1,5*(2,462+2,472)/2)*2</t>
  </si>
  <si>
    <t>(4,855*(2,472+2,762)/2)*2</t>
  </si>
  <si>
    <t>(2,762*0,25)</t>
  </si>
  <si>
    <t>(2,15*2,147)+(2,4*2,147)</t>
  </si>
  <si>
    <t>(2,2*1,33)+(2,4*1,33)</t>
  </si>
  <si>
    <t>(2,4*2+0,4*2)*0,892 "základ schodiště</t>
  </si>
  <si>
    <t>((0,725*0,2)+(0,37*0,117))*2 "deska schodiště</t>
  </si>
  <si>
    <t>(2,4*0,117)*2 "stupně</t>
  </si>
  <si>
    <t>(0,8*(2,98-0,88))*2+(0,25*(2,98-0,88))</t>
  </si>
  <si>
    <t>(2,4*(2,98-0,395))+(1,9*(2,98-0,395))</t>
  </si>
  <si>
    <t>(2,32*(2,98-0,395))*2+(2,57*(2,98-0,395))*2</t>
  </si>
  <si>
    <t>((2,64*(2,98-0,395+2,98-0,805)/2))*4</t>
  </si>
  <si>
    <t>(0,65*(2,98-0,805))*4</t>
  </si>
  <si>
    <t>(1,35*0,37+(2,96*(1,35+0,3)/2))*4 "boční stěny vstupního schodiště</t>
  </si>
  <si>
    <t>(9,755*2,76+9,375*0,67) "stěna, řez 1-1 (vnější)</t>
  </si>
  <si>
    <t>(9,455*2,76+9,075*0,67) "stěna, řez 1-1 (vnější)</t>
  </si>
  <si>
    <t>(4,025+1,73+1,17+4,064)*0,3 "otvor ve stěně, řez 1-1</t>
  </si>
  <si>
    <t>(4,445+1,13+0,52+4,487)*0,3 "otvor ve stěně, řez 1-1</t>
  </si>
  <si>
    <t>(3,05*3,43+3,05*3,14) "nalevo od schodiště</t>
  </si>
  <si>
    <t>(6*2,28+6*1,98) "stěna pod šikmou deskou schodiště</t>
  </si>
  <si>
    <t>(3,05*3,43+3,05*3,14) "napravo od schodiště</t>
  </si>
  <si>
    <t>946758653</t>
  </si>
  <si>
    <t>-2143365629</t>
  </si>
  <si>
    <t>"nástupní rampa stěna: 180 kg/m3</t>
  </si>
  <si>
    <t>(2,978*180/1000) "stěna mezi řezy 2-2 a 3-3</t>
  </si>
  <si>
    <t>(2,663*180/1000) "střední nižšší stěna</t>
  </si>
  <si>
    <t>(3,98*180/1000) "střední vyšší stěna</t>
  </si>
  <si>
    <t>(8,198*180/1000) "stěna v řezu 1-1</t>
  </si>
  <si>
    <t>(1,508*180/1000) "příčná stěna u terénního schodiště</t>
  </si>
  <si>
    <t>(1,308*180/1000) "boční schody u rampy</t>
  </si>
  <si>
    <t>Mezisoučet stěny nástupní rampy</t>
  </si>
  <si>
    <t>"terénní schodiště stěny: 180 kg/m3</t>
  </si>
  <si>
    <t>(8,819*180/1000) "obvodové úhlové stěny terénního schodiště</t>
  </si>
  <si>
    <t>5,3*1,1 'Přepočtené koeficientem množství</t>
  </si>
  <si>
    <t>425305886</t>
  </si>
  <si>
    <t>(3,46*0,3*0,3) "sloup S3</t>
  </si>
  <si>
    <t>(3,06*0,3*0,3)*3 "sloup S4</t>
  </si>
  <si>
    <t>895394297</t>
  </si>
  <si>
    <t>(3,46*(0,3*4)) "sloup S3</t>
  </si>
  <si>
    <t>(3,06*(0,3*4))*3 "sloup S4</t>
  </si>
  <si>
    <t>-849896021</t>
  </si>
  <si>
    <t>-1048655717</t>
  </si>
  <si>
    <t>"vstupní schodiště: 360 kg/m3</t>
  </si>
  <si>
    <t>(1,137*360/1000) "sloupy S3, S4</t>
  </si>
  <si>
    <t>0,409*1,1 'Přepočtené koeficientem množství</t>
  </si>
  <si>
    <t>-1876724505</t>
  </si>
  <si>
    <t>(6*0,37*0,22)</t>
  </si>
  <si>
    <t>(6*0,37*0,3)</t>
  </si>
  <si>
    <t>-83654119</t>
  </si>
  <si>
    <t>"beton stropních desek interiéru C25/30 XC4, XF2</t>
  </si>
  <si>
    <t>(9,375*3,05*0,2) "pravá část od schodiště (vodorovná)</t>
  </si>
  <si>
    <t>(6,31*6*0,2) "střední část se schodištěm (vodorovná)</t>
  </si>
  <si>
    <t>(9,375*2,75*0,2) "levá část od schodiště (vodorovná)</t>
  </si>
  <si>
    <t>((3,3*0,3*0,09)+(3,4*0,3*0,09)*2) "zvýšené části u schodiště a okraje desky</t>
  </si>
  <si>
    <t>-1266594156</t>
  </si>
  <si>
    <t>(9,375*3,05) "pravá část od schodiště (vodorovná)</t>
  </si>
  <si>
    <t>(6,31*6) "střední část se schodištěm (vodorovná)</t>
  </si>
  <si>
    <t>(9,375*2,75) "levá část od schodiště (vodorovná)</t>
  </si>
  <si>
    <t>(11,8+9,755*2+6+2,995*2)*0,2 "obvod desky</t>
  </si>
  <si>
    <t>(3,3*2+0,3*2)*0,09 "zvýšené části u schodiště a okraje desky</t>
  </si>
  <si>
    <t>((3,4*2+0,3*2)*0,09)*2 "zvýšené části u schodiště a okraje desky</t>
  </si>
  <si>
    <t>-797268792</t>
  </si>
  <si>
    <t>-1123733849</t>
  </si>
  <si>
    <t>2060301572</t>
  </si>
  <si>
    <t>-2060211891</t>
  </si>
  <si>
    <t>"výztuž desky vstupního schodiště: 280 kg/m3</t>
  </si>
  <si>
    <t>(18,72*280/1000)</t>
  </si>
  <si>
    <t>5,242*1,1 'Přepočtené koeficientem množství</t>
  </si>
  <si>
    <t>Schodišťové konstrukce a rampy</t>
  </si>
  <si>
    <t>430321414</t>
  </si>
  <si>
    <t>Schodišťové konstrukce a rampy z betonu železového (bez výztuže) stupně, schodnice, ramena, podesty s nosníky tř. C 25/30</t>
  </si>
  <si>
    <t>1476400821</t>
  </si>
  <si>
    <t>"nástupní rampa; beton C25/30 XC4, XF2</t>
  </si>
  <si>
    <t>"řez 1-1</t>
  </si>
  <si>
    <t>(2,4*2,4*0,2) "rovný úsek</t>
  </si>
  <si>
    <t>(4,84*2,4*0,2) "šikmý úsek</t>
  </si>
  <si>
    <t>(1,5*2,4*0,2) "rovný úsek</t>
  </si>
  <si>
    <t>(4,86*2,4*0,2) "šikmý úsek</t>
  </si>
  <si>
    <t>Mezisoučet řez 1-1</t>
  </si>
  <si>
    <t>"řez 2-2</t>
  </si>
  <si>
    <t>(4,843*2,4*0,2) "šikmý úsek</t>
  </si>
  <si>
    <t>(4,863*2,4*0,2) "šikmý úsek</t>
  </si>
  <si>
    <t>Mezisoučet 2-2</t>
  </si>
  <si>
    <t>(6*3,2*0,2) "šikmá deska schodiště</t>
  </si>
  <si>
    <t>430361821</t>
  </si>
  <si>
    <t>Výztuž schodišťových konstrukcí a ramp stupňů, schodnic, ramen, podest s nosníky z betonářské oceli 10 505 (R) nebo BSt 500</t>
  </si>
  <si>
    <t>-1841604591</t>
  </si>
  <si>
    <t>"nástupní rampa deska: 250 kg/m3</t>
  </si>
  <si>
    <t>(6,528*250/1000) "řez 1-1</t>
  </si>
  <si>
    <t>(6,531*250/1000) "řez 2-2</t>
  </si>
  <si>
    <t>"vstupní schodiště: 280 kg/m3</t>
  </si>
  <si>
    <t>(3,84*280/1000) "šikmá deska vstupního schodiště</t>
  </si>
  <si>
    <t>431351121</t>
  </si>
  <si>
    <t>Bednění podest, podstupňových desek a ramp včetně podpěrné konstrukce výšky do 4 m půdorysně přímočarých zřízení</t>
  </si>
  <si>
    <t>1665387583</t>
  </si>
  <si>
    <t>"nástupní rampa</t>
  </si>
  <si>
    <t>(4,35*2,205) "mezipodesta</t>
  </si>
  <si>
    <t>(2,4*2+4,8)*0,3 "obvod mezipodesty</t>
  </si>
  <si>
    <t>(4,84+1,5+4,86)*2 "řez 1-1</t>
  </si>
  <si>
    <t>((4,84+1,5+4,86)*2+2,4)*0,2 "stěny</t>
  </si>
  <si>
    <t>(4,84+1,5+4,86)*2 "řez 2-2</t>
  </si>
  <si>
    <t>Mezisoučet nástupní rampa</t>
  </si>
  <si>
    <t>(6*3,2)+(6*0,25) "šikmá deska schodiště</t>
  </si>
  <si>
    <t>431351122</t>
  </si>
  <si>
    <t>Bednění podest, podstupňových desek a ramp včetně podpěrné konstrukce výšky do 4 m půdorysně přímočarých odstranění</t>
  </si>
  <si>
    <t>-1811196461</t>
  </si>
  <si>
    <t>433121121</t>
  </si>
  <si>
    <t>Osazování schodišťových konstrukcí a ramp železobetonových schodnic</t>
  </si>
  <si>
    <t>-1455040527</t>
  </si>
  <si>
    <t xml:space="preserve">Poznámka k souboru cen:_x000D_
1. Dodávka dílců se oceňuje ve specifikaci. </t>
  </si>
  <si>
    <t>"montáž schodišťových stupňů</t>
  </si>
  <si>
    <t>21 "typ 1</t>
  </si>
  <si>
    <t>3 "typ 2</t>
  </si>
  <si>
    <t>43spec-004</t>
  </si>
  <si>
    <t>dodávka schodišťový prefa stupeň Typ 1, rozměr 2000/458/190 mm_x000D_
- beton C25/30 XC4, XF2_x000D_
- objem 0,114 m3_x000D_
- výztuž 200 kg/m3</t>
  </si>
  <si>
    <t>-1284912926</t>
  </si>
  <si>
    <t>43spec-005</t>
  </si>
  <si>
    <t>dodávka schodišťový prefa stupeň Typ 2, rozměr 2000/370/190 mm_x000D_
- beton C25/30 XC4, XF2_x000D_
- objem 0,102 m3_x000D_
- výztuž 200 kg/m3</t>
  </si>
  <si>
    <t>-1649677960</t>
  </si>
  <si>
    <t>435123912</t>
  </si>
  <si>
    <t>Montáž schodišťových ramen se svařovanými spoji, v budovách výšky do 18 m hmotnosti přes 2 do 5 t</t>
  </si>
  <si>
    <t>680155379</t>
  </si>
  <si>
    <t>1 "R1</t>
  </si>
  <si>
    <t>1 "R2</t>
  </si>
  <si>
    <t>1 "R3</t>
  </si>
  <si>
    <t>43spec-001</t>
  </si>
  <si>
    <t>dodávka rameno R1 s mezipodestou_x000D_
- šířka 2400 mm_x000D_
- půdorysná délka 4630 mm_x000D_
- objem 2,736 m3_x000D_
- výztuž 300 kg/m3_x000D_
- konzola 1900/300/500 mm</t>
  </si>
  <si>
    <t>-1701281137</t>
  </si>
  <si>
    <t>43spec-002</t>
  </si>
  <si>
    <t>dodávka rameno R2 s mezipodestou_x000D_
- šířka 2400 mm_x000D_
- půdorysná délka 4000 mm_x000D_
- objem 2,25 m3_x000D_
- výztuž 300 kg/m3</t>
  </si>
  <si>
    <t>-1052294748</t>
  </si>
  <si>
    <t>43spec-003</t>
  </si>
  <si>
    <t>dodávka rameno R3 s mezipodestou_x000D_
- šířka 2400 mm_x000D_
- půdorysná délka 4685 mm_x000D_
- objem 2,546 m3_x000D_
- výztuž 300 kg/m3</t>
  </si>
  <si>
    <t>-1931434654</t>
  </si>
  <si>
    <t>1877247923</t>
  </si>
  <si>
    <t>107,93 "0.02B Parkovací plocha SO 02</t>
  </si>
  <si>
    <t>-580702239</t>
  </si>
  <si>
    <t>-2124522493</t>
  </si>
  <si>
    <t>918247374</t>
  </si>
  <si>
    <t>-886048465</t>
  </si>
  <si>
    <t>107,93*1,02 'Přepočtené koeficientem množství</t>
  </si>
  <si>
    <t>631341133</t>
  </si>
  <si>
    <t>Mazanina z lehkého hutného konstrukčního betonu tl. přes 120 do 240 mm tř. LC 16/18</t>
  </si>
  <si>
    <t>-1148958637</t>
  </si>
  <si>
    <t xml:space="preserve">Poznámka k souboru cen:_x000D_
1. Ceny jsou určeny pro podkladní, výplňové a vyrovnávací vrstvy podlah a spádové vrstvy plochých střech. </t>
  </si>
  <si>
    <t>"skladba Po21</t>
  </si>
  <si>
    <t>(6*0,35)*(0,05+0,14)/2</t>
  </si>
  <si>
    <t>((2,45*3,4)*2)*(0,05+0,14)/2</t>
  </si>
  <si>
    <t>(11,775*5,9)*(0,05+0,14)/2</t>
  </si>
  <si>
    <t>636311123</t>
  </si>
  <si>
    <t>Kladení dlažby z betonových dlaždic na sucho na terče z umělé hmoty o rozměru dlažby 50x50 cm, o výšce terče přes 70 do 100 mm</t>
  </si>
  <si>
    <t>1209459921</t>
  </si>
  <si>
    <t xml:space="preserve">Poznámka k souboru cen:_x000D_
1. V cenách jsou započteny i náklady na rozmístění terčů na připravenou podkladní konstrukci a položení dlažebních prvků na připravené terče. 2. Dodání dlaždic se oceňuje ve specifikaci. Ztratné lze stanovit ve výši 2 %. </t>
  </si>
  <si>
    <t>(6*0,35)</t>
  </si>
  <si>
    <t>(2,45*3,4)*2</t>
  </si>
  <si>
    <t>(11,775*5,9)</t>
  </si>
  <si>
    <t>592456010</t>
  </si>
  <si>
    <t>dlažba desková betonová 50x50x5 cm šedá</t>
  </si>
  <si>
    <t>520927885</t>
  </si>
  <si>
    <t>88,233*1,02 'Přepočtené koeficientem množství</t>
  </si>
  <si>
    <t>562846070</t>
  </si>
  <si>
    <t>terč rektifikační pro dlažbu H 65 - 100</t>
  </si>
  <si>
    <t>-923985305</t>
  </si>
  <si>
    <t>88,233*4 'Přepočtené koeficientem množství</t>
  </si>
  <si>
    <t>-1810130486</t>
  </si>
  <si>
    <t>"viz řez 4-4, D.2.1.6</t>
  </si>
  <si>
    <t>1728322239</t>
  </si>
  <si>
    <t>1180606</t>
  </si>
  <si>
    <t>9,65*1,02 'Přepočtené koeficientem množství</t>
  </si>
  <si>
    <t>953945222</t>
  </si>
  <si>
    <t>Kotvy mechanické s vyvrtáním otvoru do betonu, železobetonu nebo tvrdého kamene pro těžká kotvení, velikost M 10, délka 130 mm</t>
  </si>
  <si>
    <t>1838278865</t>
  </si>
  <si>
    <t xml:space="preserve">Poznámka k souboru cen:_x000D_
1. V cenách jsou započteny i náklady na: a) rozměření, vrtání do betonu a spotřeba vrtáků, b) vyfoukání otvoru, osazení kotvy do vyznačené kotevní hloubky, dotažení matice pomocí klíče, c) dodávku mechanických kotev. </t>
  </si>
  <si>
    <t>46 "zámečnický prvek Z51</t>
  </si>
  <si>
    <t>953945232</t>
  </si>
  <si>
    <t>Kotvy mechanické s vyvrtáním otvoru do betonu, železobetonu nebo tvrdého kamene pro těžká kotvení, velikost M 12, délka 160 mm</t>
  </si>
  <si>
    <t>849785422</t>
  </si>
  <si>
    <t>80 "zámečnický prvek Z52</t>
  </si>
  <si>
    <t>64 "zámečnický prvek Z53</t>
  </si>
  <si>
    <t>68 "zámečnický prvek Z54</t>
  </si>
  <si>
    <t>40 "zámečnický prvek Z55</t>
  </si>
  <si>
    <t>40 "zámečnický prvek Z56</t>
  </si>
  <si>
    <t>998012021</t>
  </si>
  <si>
    <t>Přesun hmot pro budovy občanské výstavby, bydlení, výrobu a služby s nosnou svislou konstrukcí monolitickou betonovou tyčovou nebo plošnou s jakýkoliv obvodovým pláštěm kromě vyzdívaného vodorovná dopravní vzdálenost do 100 m pro budovy výšky do 6 m</t>
  </si>
  <si>
    <t>-1692624749</t>
  </si>
  <si>
    <t>711461103</t>
  </si>
  <si>
    <t>Provedení izolace proti povrchové a podpovrchové tlakové vodě fóliemi na ploše vodorovné V přilepenou v plné ploše</t>
  </si>
  <si>
    <t>699696049</t>
  </si>
  <si>
    <t xml:space="preserve">Poznámka k souboru cen:_x000D_
1. Izolace plochy jednotlivě do 10 m2 se oceňují skladebně cenou příslušné izolace a cenou 711 49-9097 Příplatek za plochu do 10 m2. 2. Cenami lze oceňovat i montáž izolací proti zemní vlhkosti. </t>
  </si>
  <si>
    <t>"plocha</t>
  </si>
  <si>
    <t>"obvod</t>
  </si>
  <si>
    <t>(11,775+9,45+2,45+3,4+6,6+3,4+2,45+0,3+6,05)*0,1</t>
  </si>
  <si>
    <t>283220560</t>
  </si>
  <si>
    <t>fólie střešní mPVC k přitížení 1,5 mm</t>
  </si>
  <si>
    <t>-960770092</t>
  </si>
  <si>
    <t>92,821*1,15 'Přepočtené koeficientem množství</t>
  </si>
  <si>
    <t>711491172</t>
  </si>
  <si>
    <t>Provedení izolace proti povrchové a podpovrchové tlakové vodě ostatní na ploše vodorovné V z textilií, vrstvy ochranné</t>
  </si>
  <si>
    <t>-1081825777</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</si>
  <si>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</si>
  <si>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693110050</t>
  </si>
  <si>
    <t>geotextilie tkaná polypropylenová 380 g/m2</t>
  </si>
  <si>
    <t>1985613587</t>
  </si>
  <si>
    <t>92,821*1,05 'Přepočtené koeficientem množství</t>
  </si>
  <si>
    <t>-99356345</t>
  </si>
  <si>
    <t>767161117</t>
  </si>
  <si>
    <t>Montáž zábradlí rovného z trubek nebo tenkostěnných profilů do zdiva, hmotnosti 1 m zábradlí přes 30 do 45 kg</t>
  </si>
  <si>
    <t>1632787913</t>
  </si>
  <si>
    <t>"materiál nerez 1.4301</t>
  </si>
  <si>
    <t>29,6 "zámečnický prvek Z52; zábradlí terasy</t>
  </si>
  <si>
    <t>25,8 "zámečnický prvek Z53; zábradlí schodiště</t>
  </si>
  <si>
    <t>27,5 "zámečnický prvek Z54; zábradlí schodiště</t>
  </si>
  <si>
    <t>13,9 "zámečnický prvek Z55; zábradlí schodiště</t>
  </si>
  <si>
    <t>13,9 "zámečnický prvek Z56; zábradlí schodiště</t>
  </si>
  <si>
    <t>nerez ocel tl. 15 mm</t>
  </si>
  <si>
    <t>169956573</t>
  </si>
  <si>
    <t>(0,07*20) "zámečnický prvek Z52</t>
  </si>
  <si>
    <t>(0,07*16) "zámečnický prvek Z53</t>
  </si>
  <si>
    <t>(0,07*17) "zámečnický prvek Z54</t>
  </si>
  <si>
    <t>(0,07*10) "zámečnický prvek Z55</t>
  </si>
  <si>
    <t>(0,07*10) "zámečnický prvek Z56</t>
  </si>
  <si>
    <t>5,11*1,05 'Přepočtené koeficientem množství</t>
  </si>
  <si>
    <t>nerez TR 48,3x4 mm</t>
  </si>
  <si>
    <t>-1313791272</t>
  </si>
  <si>
    <t>(29,6+23,65) "zámečnický prvek Z52</t>
  </si>
  <si>
    <t>(25,8*2) "zámečnický prvek Z53</t>
  </si>
  <si>
    <t>(27,5*2) "zámečnický prvek Z54</t>
  </si>
  <si>
    <t>13,9 "zámečnický prvek Z55</t>
  </si>
  <si>
    <t>13,9 "zámečnický prvek Z56</t>
  </si>
  <si>
    <t>187,65*1,05 'Přepočtené koeficientem množství</t>
  </si>
  <si>
    <t>nerez TR 25x2,5 mm</t>
  </si>
  <si>
    <t>1997997718</t>
  </si>
  <si>
    <t>59,2 "zámečnický prvek Z52</t>
  </si>
  <si>
    <t>52,95 "zámečnický prvek Z53</t>
  </si>
  <si>
    <t>28,45 "zámečnický prvek Z55</t>
  </si>
  <si>
    <t>140,6*1,1 'Přepočtené koeficientem množství</t>
  </si>
  <si>
    <t>nerez páskovina 5/10</t>
  </si>
  <si>
    <t>-9957407</t>
  </si>
  <si>
    <t>1,8 "zámečnický prvek Z52</t>
  </si>
  <si>
    <t>1,44 "zámečnický prvek Z53</t>
  </si>
  <si>
    <t>0,51 "zámečnický prvek Z54</t>
  </si>
  <si>
    <t>0,9 "zámečnický prvek Z55</t>
  </si>
  <si>
    <t>0,3 "zámečnický prvek Z56</t>
  </si>
  <si>
    <t>4,95*1,1 'Přepočtené koeficientem množství</t>
  </si>
  <si>
    <t>nerez síť, oko 60x106; lanko 2,0 mm</t>
  </si>
  <si>
    <t>-22203755</t>
  </si>
  <si>
    <t>18,5 "zámečnický prvek Z52</t>
  </si>
  <si>
    <t>17,3 "zámečnický prvek Z53</t>
  </si>
  <si>
    <t>8,6 "zámečnický prvek Z55</t>
  </si>
  <si>
    <t>44,4*1,1 'Přepočtené koeficientem množství</t>
  </si>
  <si>
    <t>nerez P10 160/160</t>
  </si>
  <si>
    <t>1085896104</t>
  </si>
  <si>
    <t>20 "zámečnický prvek Z52</t>
  </si>
  <si>
    <t>16 "zámečnický prvek Z53</t>
  </si>
  <si>
    <t>17 "zámečnický prvek Z54</t>
  </si>
  <si>
    <t>10 "zámečnický prvek Z55</t>
  </si>
  <si>
    <t>10 "zámečnický prvek Z56</t>
  </si>
  <si>
    <t>73*1,1 'Přepočtené koeficientem množství</t>
  </si>
  <si>
    <t>Povrchová úprava pozinkováním</t>
  </si>
  <si>
    <t>505116833</t>
  </si>
  <si>
    <t>316,81 "zámečnický prvek Z51</t>
  </si>
  <si>
    <t>-1527487070</t>
  </si>
  <si>
    <t>Poznámka k položce:
Zámečnický prvek Z51</t>
  </si>
  <si>
    <t>"prvek Z51</t>
  </si>
  <si>
    <t>"lemovací prvek dlažby</t>
  </si>
  <si>
    <t>287,92 "L80/120/8 mm</t>
  </si>
  <si>
    <t>28,89 "P8 - 100x120 mm</t>
  </si>
  <si>
    <t>130105280</t>
  </si>
  <si>
    <t>úhelník ocelový nerovnostranný, v jakosti 11 375, 120 x 80 x 8 mm</t>
  </si>
  <si>
    <t>2023499244</t>
  </si>
  <si>
    <t>287,92*0,0011 'Přepočtené koeficientem množství</t>
  </si>
  <si>
    <t>130102860</t>
  </si>
  <si>
    <t>tyč ocelová plochá, v jakosti 11 375, 100 x 8 mm</t>
  </si>
  <si>
    <t>965780542</t>
  </si>
  <si>
    <t>28,89*0,0011 'Přepočtené koeficientem množství</t>
  </si>
  <si>
    <t>998767101</t>
  </si>
  <si>
    <t>Přesun hmot pro zámečnické konstrukce stanovený z hmotnosti přesunovaného materiálu vodorovná dopravní vzdálenost do 50 m v objektech výšky do 6 m</t>
  </si>
  <si>
    <t>1482385903</t>
  </si>
  <si>
    <t>05 - SO-03 Retenční nádrž, vsakování a přípojka</t>
  </si>
  <si>
    <t xml:space="preserve">    8 - Trubní vedení</t>
  </si>
  <si>
    <t>115101201</t>
  </si>
  <si>
    <t>Čerpání vody na dopravní výšku do 10 m s uvažovaným průměrným přítokem do 500 l/min</t>
  </si>
  <si>
    <t>hod</t>
  </si>
  <si>
    <t>-958587549</t>
  </si>
  <si>
    <t xml:space="preserve">Poznámka k souboru cen:_x000D_
1. Ceny jsou určeny pro čerpání ve dne, v noci, v pracovní dny i ve dnech pracovního klidu 2. Ceny nelze použít pro čerpání vody při snižování hladiny podzemní vody soustavou čerpacích jehel; toto snižování hladiny vody se oceňuje cenami souborů cen: a) 115 20-12 Čerpací jehla, b) 115 20-13 Montáž a demontáž zařízení čerpací a odsávací stanice, c) 115 20-14 Montáž, opotřebení a demontáž sběrného potrubí, d) 115 20-15 Montáž a demontáž odpadního potrubí, e) 115 20-16 Odsávání a čerpání vody sběrným potrubím. 3. V cenách jsou započteny i náklady na odpadní potrubí v délce do 20 m, na lešení pod čerpadla a pod odpadní potrubí. Pro převedení vody na vzdálenost větší než 20 m se použijí položky souboru cen 115 00-11 Převedení vody potrubím tohoto katalogu. 4. V cenách nejsou započteny náklady na zřízení čerpacích jímek nebo projektovaných studní: a) kopaných; tyto se oceňují příslušnými cenami části A 02 Zemní práce pro objekty oborů 821 až 828, b) vrtaných; tyto se oceňují příslušnými cenami katalogu 800-2 Zvláštní zakládání objektů. 5. Doba, po kterou nejsou čerpadla v činnosti, se neoceňuje. Výjimkou je přerušení čerpání vody na dobu do 15 minut jednotlivě; toto přerušení se od doby čerpání neodečítá. 6. Dopravní výškou vody se rozumí svislá vzdálenost mezi hladinou vody v jímce sníženou čerpáním a vodorovnou rovinou proloženou osou nejvyššího bodu výtlačného potrubí. 7. Množství jednotek se určuje v hodinách doby, po kterou je jednotlivé čerpadlo, popř. celý soubor čerpadel v činnosti. 8. Počet měrných jednotek se určí samostatně za každé čerpací místo (jámu, studnu, šachtu) </t>
  </si>
  <si>
    <t>60,0*2,0</t>
  </si>
  <si>
    <t>115101301</t>
  </si>
  <si>
    <t>Pohotovost záložní čerpací soupravy pro dopravní výšku do 10 m s uvažovaným průměrným přítokem do 500 l/min</t>
  </si>
  <si>
    <t>den</t>
  </si>
  <si>
    <t>-1098247873</t>
  </si>
  <si>
    <t xml:space="preserve">Poznámka k souboru cen:_x000D_
1. V ceně nejsou započteny náklady na sací a výtlačné potrubí, příp. na odpadní žlaby a náklady na lešení pod čerpadlo a pod potrubí nebo pod odpadní žlaby, na energii a na záložní zdroje energie. 2. Oceňují se všechny kalendářní dny od skončení montáže do započetí demontáže čerpací soupravy s odečtením kalendářních dnů, ve kterých je tato souprava v činnosti. 3. Pohotovost záložní čerpací soupravy se oceňuje jen se souhlasem investora a to tehdy, mohla-li by porucha v čerpání ohrozit bezpečnost pracujících nebo budované dílo, příp. termín výstavby. 4. Dopravní výškou vody se rozumí svislá vzdálenost mezi hladinou vody v jímce sníženou čerpáním a vodorovnou rovinou, proloženou osou nejvyššího bodu výtlačného potrubí. 5. Počet měrných jednotek se určí samostatně za každé čerpací místo (jámu, studnu, šachtu) 6. Pokud projekt předepíše zřízení samostatného sacího nebo výtlačného potrubí, oceňují se tyto náklady cenami souboru cen 115 00-11 Převedení vody potrubím. </t>
  </si>
  <si>
    <t>"cca 60 dní"</t>
  </si>
  <si>
    <t>60,0</t>
  </si>
  <si>
    <t>121101101</t>
  </si>
  <si>
    <t>Sejmutí ornice nebo lesní půdy s vodorovným přemístěním na hromady v místě upotřebení nebo na dočasné či trvalé skládky se složením, na vzdálenost do 50 m</t>
  </si>
  <si>
    <t>1409540280</t>
  </si>
  <si>
    <t>"příliha B.6.3"</t>
  </si>
  <si>
    <t>(26,0*8,0*0,10)+(15,0*2,0*0,10)</t>
  </si>
  <si>
    <t>-66208798</t>
  </si>
  <si>
    <t>131301102</t>
  </si>
  <si>
    <t>Hloubení nezapažených jam a zářezů s urovnáním dna do předepsaného profilu a spádu v hornině tř. 4 přes 100 do 1 000 m3</t>
  </si>
  <si>
    <t>-1693825167</t>
  </si>
  <si>
    <t>"výpočet v pol. 131201102"</t>
  </si>
  <si>
    <t>138,3</t>
  </si>
  <si>
    <t>123202101</t>
  </si>
  <si>
    <t>Vykopávky zářezů se šikmými stěnami pro podzemní vedení s přemístěním výkopku na vzdálenost do 5 m od podélné osy zářezu nebo s naložením na dopravní prostředek, s urovnáním dna zářezu do předepsaného profilu a spádu, pro jakýkoliv sklon stěn v zářezu v hornině tř. 3 do 1 000 m3</t>
  </si>
  <si>
    <t>777152934</t>
  </si>
  <si>
    <t xml:space="preserve">Poznámka k souboru cen:_x000D_
1. Ceny lze použít i pro vykopávky tzv. zemních špalků, ponechaných ve výkopu při vykopávce zářezů pro podzemní vedení pro zajištění stěn výkopu proti sesutí, pro zabezpečení objektů sousedících se zářezem nebo vedení křižující zářez apod. 2. Svislé přemístění výkopku se oceňuje podle tab. III z přílohy č. 8 a čl. 3564 Všeobecných podmínek katalogu. 3. Hloubení jámy, šachty nebo rýhy se svislými stěnami pode dnem zářezu pro podzemní vedení se oceňuje cenami souborů cen 131 . 0-11 Hloubení nezapažených jam a zářezů, 131 . 0-12 Hloubení zapažených jam a zářezů, 132 . 0-11 Hloubení rýh šířky do 60 cm, 132 . 0-12 Hloubení rýh do 200 cm, nebo 133 . 0-11 Hloubení zapažených i nezapažených šachet. Svislé přemístění výkopku z těchto jam a rýh se oceňuje cenami souboru cen 161 10-1 . Svislé přemístění výkopku na hloubku jámy, šachty nebo rýhy, zvětšenou o dvojnásobek hloubky zářezu nad jámou, šachtou nebo rýhou. 4. Cena podle množství se volí podle celkového objemu vykopávky zářezu, zvětšeného o objem vykopávek ve dně zářezu. </t>
  </si>
  <si>
    <t>"příloha B.6.5, B.6.6"</t>
  </si>
  <si>
    <t>"přípojka"</t>
  </si>
  <si>
    <t>14,0*(0,7+2,55)/2*1,95</t>
  </si>
  <si>
    <t>"+ rozš. pro Š1"  1,2*1,2*2,1</t>
  </si>
  <si>
    <t>"- sejmutí ornice"  -14,0*2,55*0,10</t>
  </si>
  <si>
    <t>"propojovací potrubí Š3-Š2a, Š3-Š2b"</t>
  </si>
  <si>
    <t>15,0*(0,7+1,7)/2*1,1</t>
  </si>
  <si>
    <t>"+ rozš. pro Š2a, Š2b, Š3"  3*1,2*1,2*1,2</t>
  </si>
  <si>
    <t>"- ornice"   -15,0*1,2*0,10</t>
  </si>
  <si>
    <t>Mezisoučet</t>
  </si>
  <si>
    <t>"zatřídění hor.3 - 50%, hor. 4- 50%"</t>
  </si>
  <si>
    <t>67,0/100*50</t>
  </si>
  <si>
    <t>123302101</t>
  </si>
  <si>
    <t>Vykopávky zářezů se šikmými stěnami pro podzemní vedení s přemístěním výkopku na vzdálenost do 5 m od podélné osy zářezu nebo s naložením na dopravní prostředek, s urovnáním dna zářezu do předepsaného profilu a spádu, pro jakýkoliv sklon stěn v zářezu v hornině tř. 4 do 1 000 m3</t>
  </si>
  <si>
    <t>204868188</t>
  </si>
  <si>
    <t>"výpočet v pol. 123202101"</t>
  </si>
  <si>
    <t>33,5</t>
  </si>
  <si>
    <t>-2051548032</t>
  </si>
  <si>
    <t>"skládka 10 km - přebytečný materiál"</t>
  </si>
  <si>
    <t>"z pol. 174101101, 174101103"</t>
  </si>
  <si>
    <t>22,8+107,7</t>
  </si>
  <si>
    <t>-1895172584</t>
  </si>
  <si>
    <t>174101103</t>
  </si>
  <si>
    <t>Zásyp sypaninou z jakékoliv horniny s uložením výkopku ve vrstvách se zhutněním zářezů se šikmými stěnami pro podzemní vedení a kolem objektů zřízených v těchto zářezech</t>
  </si>
  <si>
    <t>-1417978526</t>
  </si>
  <si>
    <t>175101201</t>
  </si>
  <si>
    <t>Obsypání objektů nad přilehlým původním terénem sypaninou z vhodných hornin 1 až 4 nebo materiálem uloženým ve vzdálenosti do 3 m od vnějšího kraje objektu pro jakoukoliv míru zhutnění bez prohození sypaniny</t>
  </si>
  <si>
    <t>52956312</t>
  </si>
  <si>
    <t xml:space="preserve">Poznámka k souboru cen:_x000D_
1. Ceny jsou určeny pro objem obsypu do vzdálenosti 3 m od přilehlého líce objektu nad přilehlým původním terénem. Zásyp pod tímto terénem se oceňuje jako zásyp okolo objektu cenami 174 10-1101, 174 10-1103 nebo 174 20-1101 a 174 20-1103; zbývající obsyp se ocení příslušnými cenami souboru cen 171 . 0-11 Uložení sypaniny do násypů. 2. Ceny platí i pro sypání ochranných valů nebo těch jejich částí, jejichž šířka je v koruně menší než 3 m. Uložení výkopku (sypaniny) do zmíněných valů nebo jejich částí, jejichž šířka v koruně je 3 m a více, se oceňuje cenou 171 20-1101 Uložení sypaniny do nezhutněných násypů. 3. Ceny nelze použít pro obsyp potrubí; tento se oceňuje cenami 175 11-11 Obsyp potrubí ručně, nebo 175 15-11 Obsypání potrubí strojně. 4. V cenách nejsou započteny náklady na: a) svahování obsypu; toto se oceňuje cenami souboru cen 182 . 0-11 Svahování, b) humusování obsypu; toto se oceňuje cenami souboru cen 18 . 30-11 Rozprostření a urovnání ornice, c) osetí obsypu; toto se oceňuje příslušnými cenami souborů cen části A Zřízení konstrukcí katalogu 823-2 Rekultivace. 5. Vzdáleností do 3 m uvedenou v popisu souboru cen se rozumí nejkratší vzdálenost těžiště hromady nebo dočasné skládky, z níž se sypanina odebírá, od vnějšího okraje objektu. Použije-li se pro obsyp objektů sypaniny ze zeminy, kterou je nutno přemisťovat ze vzdálenosti přes 30 m od vnějšího okraje objektu a rozpojovat, oceňuje se toto a) přemístění sypaniny cenami souboru cen 162 . 0-1 . Vodorovné přemístění výkopku, b) rozpojení dle čl. 3172 Všeobecných podmínek katalogu přičemž se vzdálenost 3 m od celkové vzdálenosti neodečítá. 6. Míru zhutnění předepisuje projekt. 7. V cenách nejsou zahrnuty náklady na nakupovanou sypaninu. Tato se oceňuje ve specifikaci. </t>
  </si>
  <si>
    <t>175101209</t>
  </si>
  <si>
    <t>Obsypání objektů nad přilehlým původním terénem sypaninou z vhodných hornin 1 až 4 nebo materiálem uloženým ve vzdálenosti do 3 m od vnějšího kraje objektu pro jakoukoliv míru zhutnění Příplatek k ceně za prohození sypaniny</t>
  </si>
  <si>
    <t>-548676157</t>
  </si>
  <si>
    <t>70,8</t>
  </si>
  <si>
    <t>583312010</t>
  </si>
  <si>
    <t>štěrkopísek netříděný stabilizační zemina</t>
  </si>
  <si>
    <t>-1236672154</t>
  </si>
  <si>
    <t>-633709772</t>
  </si>
  <si>
    <t>-183492368</t>
  </si>
  <si>
    <t>130,5*1,6</t>
  </si>
  <si>
    <t>171000000R</t>
  </si>
  <si>
    <t>Hutnící zkoušky</t>
  </si>
  <si>
    <t>-368256931</t>
  </si>
  <si>
    <t>1,0</t>
  </si>
  <si>
    <t>162201103R</t>
  </si>
  <si>
    <t>Vodorovné přemístění ornice do 50 m</t>
  </si>
  <si>
    <t>-333216669</t>
  </si>
  <si>
    <t>23,8</t>
  </si>
  <si>
    <t>167101101R</t>
  </si>
  <si>
    <t>Nakládání ornice do 100 m3</t>
  </si>
  <si>
    <t>-1645490962</t>
  </si>
  <si>
    <t>181301101</t>
  </si>
  <si>
    <t>Rozprostření a urovnání ornice v rovině nebo ve svahu sklonu do 1:5 při souvislé ploše do 500 m2, tl. vrstvy do 100 mm</t>
  </si>
  <si>
    <t>1005306181</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</si>
  <si>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</si>
  <si>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238,0</t>
  </si>
  <si>
    <t>181411121</t>
  </si>
  <si>
    <t>Založení trávníku na půdě předem připravené plochy do 1000 m2 výsevem včetně utažení lučního v rovině nebo na svahu do 1:5</t>
  </si>
  <si>
    <t>-1452272374</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</si>
  <si>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</si>
  <si>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005724720</t>
  </si>
  <si>
    <t>osivo směs travní krajinná - rovinná</t>
  </si>
  <si>
    <t>-127837540</t>
  </si>
  <si>
    <t>213141111</t>
  </si>
  <si>
    <t>Zřízení vrstvy z geotextilie filtrační, separační, odvodňovací, ochranné, výztužné nebo protierozní v rovině nebo ve sklonu do 1:5, šířky do 3 m</t>
  </si>
  <si>
    <t>-755499618</t>
  </si>
  <si>
    <t xml:space="preserve">Poznámka k souboru cen:_x000D_
1. Ceny jsou určeny pro zřízení vrstev na upraveném povrchu. 2. V cenách jsou započteny i náklady na položení a spojení geotextilií včetně přesahů. 3. V cenách nejsou započteny náklady na dodávku geotextilií, která se oceňuje ve specifikaci. Ztratné včetně přesahů lze stanovit ve výši 15 až 20 %. 4. Ceny -1131 až -1133 lze použít i pro vyvedení geotextilie na svislou konstrukci. </t>
  </si>
  <si>
    <t>693110620</t>
  </si>
  <si>
    <t>geotextilie z polyesterových vláken netkaná, 300 g/m2, šíře 200 cm</t>
  </si>
  <si>
    <t>1610068330</t>
  </si>
  <si>
    <t>227,5</t>
  </si>
  <si>
    <t>451573111</t>
  </si>
  <si>
    <t>Lože pod potrubí, stoky a drobné objekty v otevřeném výkopu z písku a štěrkopísku do 63 mm</t>
  </si>
  <si>
    <t>-1776123087</t>
  </si>
  <si>
    <t xml:space="preserve">Poznámka k souboru cen:_x000D_
1. Ceny -1111 a -1192 lze použít i pro zřízení sběrných vrstev nad drenážními trubkami. 2. V cenách -5111 a -1192 jsou započteny i náklady na prohození výkopku získaného při zemních pracích. </t>
  </si>
  <si>
    <t>451541111</t>
  </si>
  <si>
    <t>Lože pod potrubí, stoky a drobné objekty v otevřeném výkopu ze štěrkodrtě 0-63 mm</t>
  </si>
  <si>
    <t>-2026045381</t>
  </si>
  <si>
    <t>452311121</t>
  </si>
  <si>
    <t>Podkladní a zajišťovací konstrukce z betonu prostého v otevřeném výkopu desky pod potrubí, stoky a drobné objekty z betonu tř. C 8/10</t>
  </si>
  <si>
    <t>-2073827879</t>
  </si>
  <si>
    <t xml:space="preserve">Poznámka k souboru cen:_x000D_
1. Ceny -1121 až -1181 a -1192 lze použít i pro ochrannou vrstvu pod železobetonové konstrukce. 2. Ceny -2121 až -2181 a -2192 jsou určeny pro jakékoliv úkosy sedel. </t>
  </si>
  <si>
    <t>"pod šachty"</t>
  </si>
  <si>
    <t>4*1,5*1,5*0,10</t>
  </si>
  <si>
    <t>Trubní vedení</t>
  </si>
  <si>
    <t>837365121R</t>
  </si>
  <si>
    <t>Výsek na potrubí kameninovém DN 250</t>
  </si>
  <si>
    <t>1547295620</t>
  </si>
  <si>
    <t>"napojení na stávající kanalizaci pro přípojku"</t>
  </si>
  <si>
    <t>837361221</t>
  </si>
  <si>
    <t>Montáž kameninových tvarovek na potrubí z trub kameninových v otevřeném výkopu s integrovaným těsněním odbočných DN 250</t>
  </si>
  <si>
    <t>-2113163282</t>
  </si>
  <si>
    <t xml:space="preserve">Poznámka k souboru cen:_x000D_
1. Ceny jsou určeny pro montáž tvarovek v otevřeném výkopu jakéhokoliv sklonu. 2. Pro volbu ceny u odbočných tvarovek je rozhodující DN hlavního řadu; u jednoosých větší DN. 3. V cenách nejsou započteny náklady na dodání tvarovek a těsnícího materiálu, který je součástí tvarovek. Tyto náklady se oceňují ve specifikaci. </t>
  </si>
  <si>
    <t>"příloha B.6.8 napojení na  stávající kanalizaci"</t>
  </si>
  <si>
    <t>597115600</t>
  </si>
  <si>
    <t>odbočka kameninová glazovaná jednoduchá šikmá DN250/150 L50cm spojovací systém C/F tř.160/-</t>
  </si>
  <si>
    <t>-40578719</t>
  </si>
  <si>
    <t>837362221</t>
  </si>
  <si>
    <t>Montáž kameninových tvarovek na potrubí z trub kameninových v otevřeném výkopu s integrovaným těsněním jednoosých DN 250</t>
  </si>
  <si>
    <t>1904387335</t>
  </si>
  <si>
    <t>2,0</t>
  </si>
  <si>
    <t>597133160</t>
  </si>
  <si>
    <t>manžeta převlečná typ 2B DN 250 průměr 285-310 šířka 190 mm tř. 160</t>
  </si>
  <si>
    <t>-103233572</t>
  </si>
  <si>
    <t>837312221</t>
  </si>
  <si>
    <t>Montáž kameninových tvarovek na potrubí z trub kameninových v otevřeném výkopu s integrovaným těsněním jednoosých DN 150</t>
  </si>
  <si>
    <t>1737453023</t>
  </si>
  <si>
    <t>597109840</t>
  </si>
  <si>
    <t>koleno kameninové glazované DN150mm 45° spojovací systém F</t>
  </si>
  <si>
    <t>1033050479</t>
  </si>
  <si>
    <t>871265221</t>
  </si>
  <si>
    <t>Kanalizační potrubí z tvrdého PVC tuhost třídy SN8 DN100 D+M</t>
  </si>
  <si>
    <t>1058616188</t>
  </si>
  <si>
    <t>"propojovací potrubí"</t>
  </si>
  <si>
    <t>10,0+1,0</t>
  </si>
  <si>
    <t>871315221</t>
  </si>
  <si>
    <t>Kanalizační potrubí z tvrdého PVC v otevřeném výkopu ve sklonu do 20 %, hladkého plnostěnného jednovrstvého, tuhost třídy SN 8 DN 160</t>
  </si>
  <si>
    <t>-339809547</t>
  </si>
  <si>
    <t xml:space="preserve">Poznámka k souboru cen:_x000D_
1. V cenách jsou započteny i náklady na dodání trub včetně gumového těsnění. 2. Použití trub dle tuhostí: a) třída SN 4: kanalizační sítě, přípojky, odvodňování pozemků s výškou krytí až 4 m b) třída SN 8: kanalizační sítě v nestandartních podmínkách uložení, vysoké teplotní a mechanické zatížení s výškou krytí do 8 m c) SN 10: kanalizační sítě, přípojky, odvodňování pozemků s výškou krytí &gt; 8 m d) třída SN 12: kanalizační sítě s vysokým statickým zatížením a dynamickými rázy, při rychlosti média až 15 m/s a výškou krytí 0,7-10 m e) třída SN 16: kanalizační sítě s vysokým statickým zatížením a dynamickými rázy avýškou krytí 0,5-12 m. </t>
  </si>
  <si>
    <t>14,0</t>
  </si>
  <si>
    <t>4,0</t>
  </si>
  <si>
    <t>877265211</t>
  </si>
  <si>
    <t>Montáž tvarovek na kanalizačním potrubí z trub z plastu z tvrdého PVC nebo z polypropylenu v otevřeném výkopu jednoosých DN 100</t>
  </si>
  <si>
    <t>-1186556315</t>
  </si>
  <si>
    <t xml:space="preserve">Poznámka k souboru cen:_x000D_
1. V cenách nejsou započteny náklady na dodání tvarovek. Tvarovky se oceňují ve ve specifikaci. </t>
  </si>
  <si>
    <t>10,0</t>
  </si>
  <si>
    <t>286113510</t>
  </si>
  <si>
    <t>koleno kanalizace plastové KG 110x45°</t>
  </si>
  <si>
    <t>-777059756</t>
  </si>
  <si>
    <t>877315211</t>
  </si>
  <si>
    <t>Montáž tvarovek na kanalizačním potrubí z trub z plastu z tvrdého PVC nebo z polypropylenu v otevřeném výkopu jednoosých DN 150</t>
  </si>
  <si>
    <t>-1896518568</t>
  </si>
  <si>
    <t>2+15+1</t>
  </si>
  <si>
    <t>286113610</t>
  </si>
  <si>
    <t>koleno kanalizace plastové KG 150x45°</t>
  </si>
  <si>
    <t>357952841</t>
  </si>
  <si>
    <t>286174800</t>
  </si>
  <si>
    <t>vložka šachtová kanalizace PP korugované DN 160</t>
  </si>
  <si>
    <t>1871300317</t>
  </si>
  <si>
    <t>10,0+5,0</t>
  </si>
  <si>
    <t>286115280</t>
  </si>
  <si>
    <t>přechod kanalizační KG kamenina-plast DN 160</t>
  </si>
  <si>
    <t>-600118978</t>
  </si>
  <si>
    <t>877355211</t>
  </si>
  <si>
    <t>Montáž tvarovek na kanalizačním potrubí z trub z plastu z tvrdého PVC nebo z polypropylenu v otevřeném výkopu jednoosých DN 200</t>
  </si>
  <si>
    <t>659955811</t>
  </si>
  <si>
    <t>"napojení  - přítok do Š3"</t>
  </si>
  <si>
    <t>286174810</t>
  </si>
  <si>
    <t>vložka šachtová kanalizace PP korugované DN 200</t>
  </si>
  <si>
    <t>-340726615</t>
  </si>
  <si>
    <t>892312121</t>
  </si>
  <si>
    <t>Tlakové zkoušky vzduchem těsnícími vaky ucpávkovými DN 150</t>
  </si>
  <si>
    <t>úsek</t>
  </si>
  <si>
    <t>-1755469337</t>
  </si>
  <si>
    <t xml:space="preserve">Poznámka k souboru cen:_x000D_
1. Ceny zkoušek jsou vztaženy na úsek stoky mezi dvěma šachtami bez ohledu na druh potrubí. 2. V cenách jsou započteny i náklady na: a) montáž a demontáž těsnících vaků pro zabezpečení konců zkoušeného úseku potrubí, naplnění a vypuštění vzduchu zkoušeného úseku stoky, b) vystavení zkušebního protokolu. 3. V cenách nejsou započteny náklady na: a) utěsnění kanalizačních přípojek. b) zkoušky vstupních a revizních šachet. </t>
  </si>
  <si>
    <t>359901211</t>
  </si>
  <si>
    <t>Monitoring stok (kamerový systém) jakékoli výšky nová kanalizace</t>
  </si>
  <si>
    <t>-1857288975</t>
  </si>
  <si>
    <t xml:space="preserve">Poznámka k souboru cen:_x000D_
1. V ceně jsou započteny náklady na zhotovení záznamu o prohlídce a protokolu prohlídky. </t>
  </si>
  <si>
    <t>14,0+15,0</t>
  </si>
  <si>
    <t>891312000R</t>
  </si>
  <si>
    <t>Montáž a dodávka regulátoru odtoku</t>
  </si>
  <si>
    <t>-671203736</t>
  </si>
  <si>
    <t>"příloha B.6.3 - regulátor odtoku Qo = 0,5 l/s"</t>
  </si>
  <si>
    <t>89441111R</t>
  </si>
  <si>
    <t>Zřízení šachet kanalizačních z betonových dílců na potrubí DN do 200 dno beton tř. C 25/30 vč. dodávky šachtových dílců</t>
  </si>
  <si>
    <t>1186662973</t>
  </si>
  <si>
    <t xml:space="preserve">Poznámka k souboru cen:_x000D_
1. Příplatek k ceně šachet z betonových dílců za každých dalších i započatých 0,60 m výšky vstupu se oceňuje cenou 894 11-8001 této části katalogu. 2. V cenách jsou započteny i náklady na: a) podkladní desku z betonu prostého. b) zhotovení monolitického dna 3. V cenách nejsou započteny náklady na: a) litinové poklopy; osazení litinových poklopů se oceňuje cenami souboru cen 899 10- . 1 Osazení poklopů litinových a ocelových včetně rámů části A 01 tohoto katalogu; dodání poklopů se oceňuje ve specifikaci, b) dodání betonových dílců (vyrovnávací prstenec, přechodová skruž, přechodová deska, skruže, šachtové a skružová těsnění); tyto se oceňují ve specifikaci. </t>
  </si>
  <si>
    <t>"příloha B.6.7 - šachta Š1, Š2a, Š2b, 3"</t>
  </si>
  <si>
    <t>800000001R</t>
  </si>
  <si>
    <t>Vsakovací pole</t>
  </si>
  <si>
    <t>kpl</t>
  </si>
  <si>
    <t>-2008869234</t>
  </si>
  <si>
    <t>"příloha B.6.3"</t>
  </si>
  <si>
    <t xml:space="preserve">"podzemní vsakovací boxy 2400/600/600 - 64 ks, revizní šachty prům. 600 s poklopy C250 - 4ks  a ventice prům. 100 vč. dopravy a osazení" </t>
  </si>
  <si>
    <t>998276101</t>
  </si>
  <si>
    <t>Přesun hmot pro trubní vedení hloubené z trub z plastických hmot nebo sklolaminátových pro vodovody nebo kanalizace v otevřeném výkopu dopravní vzdálenost do 15 m</t>
  </si>
  <si>
    <t>-1287998772</t>
  </si>
  <si>
    <t xml:space="preserve">Poznámka k souboru cen:_x000D_
1. Položky přesunu hmot nelze užít pro zeminu, sypaniny, štěrkopísek, kamenivo ap. Případná manipulace s tímto materiálem se oceňuje souborem cen 162 .0-11 Vodorovné přemístění výkopku nebo sypaniny katalogu 800-1 Zemní práce. </t>
  </si>
  <si>
    <t>06 - SO-04 Náhradní zdroj (dieselagregát)</t>
  </si>
  <si>
    <t>06.01 - Architektonicko-stavební část</t>
  </si>
  <si>
    <t>-1508006799</t>
  </si>
  <si>
    <t>"HEA 140 = 24,7 kg/bm</t>
  </si>
  <si>
    <t>((0,3*2+1,5)*2)*24,7/1000</t>
  </si>
  <si>
    <t>-655000604</t>
  </si>
  <si>
    <t>0,104*1,1 'Přepočtené koeficientem množství</t>
  </si>
  <si>
    <t>1958482665</t>
  </si>
  <si>
    <t>((0,3*2+1,5)*0,16)*2 "pro HEA 140</t>
  </si>
  <si>
    <t>611325421</t>
  </si>
  <si>
    <t>Oprava vápenocementové nebo vápenné omítky vnitřních ploch štukové dvouvrstvé, tloušťky do 20 mm stropů, v rozsahu opravované plochy do 10%</t>
  </si>
  <si>
    <t>1673506001</t>
  </si>
  <si>
    <t xml:space="preserve">Poznámka k souboru cen:_x000D_
1. Pro ocenění opravy omítek plochy do 1 m2 se použijí ceny souboru cen 61. 32-52.. Vápenocementová nebo vápenná omítka jednotlivých malých ploch. </t>
  </si>
  <si>
    <t>612142001</t>
  </si>
  <si>
    <t>Potažení vnitřních ploch pletivem v ploše nebo pruzích, na plném podkladu sklovláknitým vtlačením do tmelu stěn</t>
  </si>
  <si>
    <t>-1680962632</t>
  </si>
  <si>
    <t>((0,3*2+1,5)*0,25)*2 "pro HEA 140</t>
  </si>
  <si>
    <t>612321141</t>
  </si>
  <si>
    <t>Omítka vápenocementová vnitřních ploch nanášená ručně dvouvrstvá, tloušťky jádrové omítky do 10 mm a tloušťky štuku do 3 mm štuková svislých konstrukcí stěn</t>
  </si>
  <si>
    <t>-1093378877</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</si>
  <si>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</si>
  <si>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612325421</t>
  </si>
  <si>
    <t>Oprava vápenocementové nebo vápenné omítky vnitřních ploch štukové dvouvrstvé, tloušťky do 20 mm stěn, v rozsahu opravované plochy do 10%</t>
  </si>
  <si>
    <t>-146271913</t>
  </si>
  <si>
    <t>"náhradní zdroj (dieselagregát)</t>
  </si>
  <si>
    <t>((6,23+2,5)*2)*3</t>
  </si>
  <si>
    <t>-(1,9*1,28) "otvor pro okno, ventilátor a žaluzie</t>
  </si>
  <si>
    <t>(1,28*2+1,9)*0,32 "ostění/nadpraží</t>
  </si>
  <si>
    <t>-(1,5*1,05) "otvor pro žaluzii</t>
  </si>
  <si>
    <t>(1,5+1,05*2)*0,5 "ostění/nadpraží</t>
  </si>
  <si>
    <t>-(2*2) "dveře</t>
  </si>
  <si>
    <t>(2*3)*0,4 "ostění/nadpraží</t>
  </si>
  <si>
    <t>619995001</t>
  </si>
  <si>
    <t>Začištění omítek (s dodáním hmot) kolem oken, dveří, podlah, obkladů apod.</t>
  </si>
  <si>
    <t>-1442440331</t>
  </si>
  <si>
    <t xml:space="preserve">Poznámka k souboru cen:_x000D_
1. Cenu -5001 lze použít pouze v případě provádění opravy nebo osazování nových oken, dveří, obkladů, podlah apod.; nelze ji použít v případech provádění opravy omítek nebo nové omítky v celé ploše. </t>
  </si>
  <si>
    <t>(1,28*2+1,9) "otvor pro okno, ventilátor a žaluzie</t>
  </si>
  <si>
    <t>(1,5+1,05*2) "otvor pro žaluzii</t>
  </si>
  <si>
    <t>(2*3) "dveře</t>
  </si>
  <si>
    <t>629991011</t>
  </si>
  <si>
    <t>Zakrytí vnějších ploch před znečištěním včetně pozdějšího odkrytí výplní otvorů a svislých ploch fólií přilepenou lepící páskou</t>
  </si>
  <si>
    <t>1654396792</t>
  </si>
  <si>
    <t xml:space="preserve">Poznámka k souboru cen:_x000D_
1. V ceně -1012 nejsou započteny náklady na dodávku a montáž začišťovací lišty; tyto se oceňují cenou 622 14-3004 této části katalogu a materiálem ve specifikaci. </t>
  </si>
  <si>
    <t>(1,9*1,28) "otvor pro okno, ventilátor a žaluzie</t>
  </si>
  <si>
    <t>(1,5*1,05) "otvor pro žaluzii</t>
  </si>
  <si>
    <t>(2*2) "dveře</t>
  </si>
  <si>
    <t>1750092118</t>
  </si>
  <si>
    <t>2*10 'Přepočtené koeficientem množství</t>
  </si>
  <si>
    <t>949121812</t>
  </si>
  <si>
    <t>Demontáž lešení lehkého kozového dílcového o výšce lešeňové podlahy přes 1,2 do 1,9 m</t>
  </si>
  <si>
    <t>53567041</t>
  </si>
  <si>
    <t>1184029449</t>
  </si>
  <si>
    <t>-1189100718</t>
  </si>
  <si>
    <t>971033651</t>
  </si>
  <si>
    <t>Vybourání otvorů ve zdivu základovém nebo nadzákladovém z cihel, tvárnic, příčkovek z cihel pálených na maltu vápennou nebo vápenocementovou plochy do 4 m2, tl. do 600 mm</t>
  </si>
  <si>
    <t>-763608787</t>
  </si>
  <si>
    <t>(1,9*0,63*0,32) "pod oknem</t>
  </si>
  <si>
    <t>(1,5*1,05*0,5) "žaluzie</t>
  </si>
  <si>
    <t>974031664</t>
  </si>
  <si>
    <t>Vysekání rýh ve zdivu cihelném na maltu vápennou nebo vápenocementovou pro vtahování nosníků do zdí, před vybouráním otvoru do hl. 150 mm, při v. nosníku do 150 mm</t>
  </si>
  <si>
    <t>1168101511</t>
  </si>
  <si>
    <t>"pro nosník HEA 140</t>
  </si>
  <si>
    <t>(0,3*2+1,5)*3 "tl. zdiva 500 mm</t>
  </si>
  <si>
    <t>997002511</t>
  </si>
  <si>
    <t>Vodorovné přemístění suti a vybouraných hmot bez naložení, se složením a hrubým urovnáním na vzdálenost do 1 km</t>
  </si>
  <si>
    <t>-1558403662</t>
  </si>
  <si>
    <t xml:space="preserve">Poznámka k souboru cen:_x000D_
1. Cenu nelze použít pro přemístění po železnici, po vodě nebo ručně. 2. V ceně jsou započteny i náklady na terénní přirážky i na jízdu v nepříznivých poměrech (sklon silnice nebo terénu, povrch dopravní plochy, použití přívěsů apod.). 3. Je-li na dopravní dráze nějaká překážka, pro kterou je nutné překládat suť z jednoho dopravního prostředku na jiný, oceňuje se tato lomená doprava suti v každém úseku samostatně. </t>
  </si>
  <si>
    <t>997002519</t>
  </si>
  <si>
    <t>Vodorovné přemístění suti a vybouraných hmot bez naložení, se složením a hrubým urovnáním Příplatek k ceně za každý další i započatý 1 km přes 1 km</t>
  </si>
  <si>
    <t>-1991760448</t>
  </si>
  <si>
    <t>2,392*10 'Přepočtené koeficientem množství</t>
  </si>
  <si>
    <t>2125904793</t>
  </si>
  <si>
    <t>-1391453109</t>
  </si>
  <si>
    <t>998017001</t>
  </si>
  <si>
    <t>Přesun hmot pro budovy občanské výstavby, bydlení, výrobu a služby s omezením mechanizace vodorovná dopravní vzdálenost do 100 m pro budovy s jakoukoliv nosnou konstrukcí výšky do 6 m</t>
  </si>
  <si>
    <t>-1939311777</t>
  </si>
  <si>
    <t>784111011</t>
  </si>
  <si>
    <t>Obroušení podkladu omítky v místnostech výšky do 3,80 m</t>
  </si>
  <si>
    <t>-1581031581</t>
  </si>
  <si>
    <t>784121001</t>
  </si>
  <si>
    <t>Oškrabání malby v místnostech výšky do 3,80 m</t>
  </si>
  <si>
    <t>1140806898</t>
  </si>
  <si>
    <t xml:space="preserve">Poznámka k souboru cen:_x000D_
1. Cenami souboru cen se oceňuje jakýkoli počet současně škrabaných vrstev barvy. </t>
  </si>
  <si>
    <t>(1,28*2+1,9)*0,15 "ostění/nadpraží</t>
  </si>
  <si>
    <t>(1,5+1,05*2)*0,25 "ostění/nadpraží</t>
  </si>
  <si>
    <t>(2*3)*0,2 "ostění/nadpraží</t>
  </si>
  <si>
    <t>15,4 "strop</t>
  </si>
  <si>
    <t>784121011</t>
  </si>
  <si>
    <t>Rozmývání podkladu po oškrabání malby v místnostech výšky do 3,80 m</t>
  </si>
  <si>
    <t>1933401980</t>
  </si>
  <si>
    <t>1719251857</t>
  </si>
  <si>
    <t>06.02 - Vzduchotechnika</t>
  </si>
  <si>
    <t>75199010R</t>
  </si>
  <si>
    <t>Vzduchotechnika (přenos z externího rozpočtu)</t>
  </si>
  <si>
    <t>172371527</t>
  </si>
  <si>
    <t>06.03 - Elektroinstalace</t>
  </si>
  <si>
    <t>74199010R</t>
  </si>
  <si>
    <t>D+M dieselagregát o výkonu 88 kVA/70,4 kW vč. příslušenství</t>
  </si>
  <si>
    <t>1605877329</t>
  </si>
  <si>
    <t>74199011R</t>
  </si>
  <si>
    <t>D+M spalinovod (třísložkový systém) vč. revize sp. cesty; dl. 16 m</t>
  </si>
  <si>
    <t>1996142808</t>
  </si>
  <si>
    <t>07 - SO-11 Komunikace / SO-12 Terénní úpravy a zpevněné plochy</t>
  </si>
  <si>
    <t>111201101</t>
  </si>
  <si>
    <t>Odstranění křovin a stromů s odstraněním kořenů průměru kmene do 100 mm do sklonu terénu 1 : 5, při celkové ploše do 1 000 m2</t>
  </si>
  <si>
    <t>-413711711</t>
  </si>
  <si>
    <t xml:space="preserve">Poznámka k souboru cen:_x000D_
1. Cenu -1104 lze použít jestliže se odstranění stromů a křovin neprovádí na holo. 2. Cena -1101 je určena i pro: a) odstraňování křovin a stromů o průměru kmene do 100 mm z ploch, jejichž celková výměra je větší než 1 000 m2 při sklonu terénu strmějším než 1 : 5; b) LTM při jakékoliv celkové ploše jednotlivě přes 30 m2. 3. V ceně jsou započteny i náklady na případné nutné odklizení křovin a stromů na hromady na vzdálenost do 50 m nebo naložení na dopravní prostředek. 4. Průměr kmenů stromů (křovin) se měří 0,15 m nad přilehlým terénem.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</si>
  <si>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"planimetrováno viz příloha D.3.2. Situace"    18,6</t>
  </si>
  <si>
    <t>112101101</t>
  </si>
  <si>
    <t>Kácení stromů s odřezáním kmene a s odvětvením listnatých, průměru kmene přes 100 do 300 mm</t>
  </si>
  <si>
    <t>1903113653</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</si>
  <si>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</si>
  <si>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112201101</t>
  </si>
  <si>
    <t>Odstranění pařezů s jejich vykopáním, vytrháním nebo odstřelením, s přesekáním kořenů průměru přes 100 do 300 mm</t>
  </si>
  <si>
    <t>1164526253</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</si>
  <si>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</si>
  <si>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113106121</t>
  </si>
  <si>
    <t>Rozebrání dlažeb a dílců komunikací pro pěší, vozovek a ploch s přemístěním hmot na skládku na vzdálenost do 3 m nebo s naložením na dopravní prostředek komunikací pro pěší s ložem z kameniva nebo živice a s výplní spár z betonových nebo kameninových dlaždic, desek nebo tvarovek</t>
  </si>
  <si>
    <t>-604704874</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</si>
  <si>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</si>
  <si>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113154113</t>
  </si>
  <si>
    <t>Frézování živičného podkladu nebo krytu s naložením na dopravní prostředek plochy do 500 m2 bez překážek v trase pruhu šířky do 0,5 m, tloušťky vrstvy 50 mm</t>
  </si>
  <si>
    <t>-207109345</t>
  </si>
  <si>
    <t xml:space="preserve">Poznámka k souboru cen:_x000D_
1. V cenách jsou započteny i náklady na: a) vodu pro chlazení zubů frézy, b) opotřebování frézovacích nástrojů, c) naložení odfrézovaného materiálu na dopravní prostředek. 2. V cenách nejsou započteny náklady na: a) nutné ruční odstranění (vybourání) živičného krytu kolem překážek, které se oceňují cenami souboru cen 113 10-7 Odstranění podkladů nebo krytů této části katalogu, b) očištění povrchu odfrézované plochy, které se oceňují cenami souboru cen 938 90-9 Odstranění bláta, prachu z povrchu podkladu nebo krytu části C01 tohoto katalogu. 3. Množství měrných jednotek pro rozpočet určí projekt. Drobné překážky, např. vpusti, uzávěry, sloupy (plochy do 2 m2) se z celkové frézované plochy neodečítají. 4. Tloušťku frézované vrstvy určí projekt a měří se tloušťka jednotlivých záběrů v mm. 5. Cena s překážkami je určena v případech, kdy: a) na 200 m2 frézované plochy se vyskytne v průměru více než jedna vpusť nebo vstup inženýrských sítí, popř. stožár, vstupní ostrůvek apod., b) jsou-li podél frézované plochy osazeny obrubníky s výškovým rozdílem horní plochy obrubníku od frézované plochy větší než 250 mm. 6. Překážkami se rozumějí obrubníky nebo krajníky, pokud výškový rozdíl horní plochy obrubníku od frézované plochy je větší než 250 mm, vpusti nebo vstupy inženýrských sítí, stožáry, nástupní a ochranné ostrůvky apod. </t>
  </si>
  <si>
    <t>113202111</t>
  </si>
  <si>
    <t>Vytrhání obrub s vybouráním lože, s přemístěním hmot na skládku na vzdálenost do 3 m nebo s naložením na dopravní prostředek z krajníků nebo obrubníků stojatých</t>
  </si>
  <si>
    <t>716436095</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</si>
  <si>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</si>
  <si>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30,6+16,2</t>
  </si>
  <si>
    <t>-1957075053</t>
  </si>
  <si>
    <t>122201101</t>
  </si>
  <si>
    <t>Odkopávky a prokopávky nezapažené s přehozením výkopku na vzdálenost do 3 m nebo s naložením na dopravní prostředek v hornině tř. 3 do 100 m3</t>
  </si>
  <si>
    <t>859571744</t>
  </si>
  <si>
    <t xml:space="preserve">Poznámka k souboru cen:_x000D_
1. Odkopávky a prokopávky v roubených prostorech se oceňují podle čl. 3116 Všeobecných podmínek tohoto katalogu. 2. Odkopávky a prokopávky ve stržích při lesnicko-technických melioracích (LTM) se oceňují cenami do 100 m3 pro jakýkoliv skutečný objem výkopu; ostatní odkopávky a prokopávky při LTM se oceňují při jakémkoliv objemu výkopu přes 100 m3 cenami přes 100 do 1 000 m3. 3. Ceny lze použít i pro vykopávky odpadových jam. 4. Ceny lze použít i pro sejmutí podorničí. Přitom se přihlíží k ustanovení čl. 3112 Všeobecných podmínek tohoto katalogu. </t>
  </si>
  <si>
    <t>(93,4+32,9)*0,29+(18,39+25,3)*0,6</t>
  </si>
  <si>
    <t>122201109</t>
  </si>
  <si>
    <t>Odkopávky a prokopávky nezapažené s přehozením výkopku na vzdálenost do 3 m nebo s naložením na dopravní prostředek v hornině tř. 3 Příplatek k cenám za lepivost horniny tř. 3</t>
  </si>
  <si>
    <t>256309807</t>
  </si>
  <si>
    <t>1608935050</t>
  </si>
  <si>
    <t>"výkopek tama zpět"  62,841*2</t>
  </si>
  <si>
    <t>"ornice" 103,3</t>
  </si>
  <si>
    <t>162301401</t>
  </si>
  <si>
    <t>Vodorovné přemístění větví, kmenů nebo pařezů s naložením, složením a dopravou do 5000 m větví stromů listnatých, průměru kmene přes 100 do 300 mm</t>
  </si>
  <si>
    <t>-955706402</t>
  </si>
  <si>
    <t xml:space="preserve">Poznámka k souboru cen:_x000D_
1. Průměr kmene i pařezu se měří v místě řezu. 2. Měrná jednotka je 1 strom. </t>
  </si>
  <si>
    <t>162301411</t>
  </si>
  <si>
    <t>Vodorovné přemístění větví, kmenů nebo pařezů s naložením, složením a dopravou do 5000 m kmenů stromů listnatých, průměru přes 100 do 300 mm</t>
  </si>
  <si>
    <t>-2014152086</t>
  </si>
  <si>
    <t>162301421</t>
  </si>
  <si>
    <t>Vodorovné přemístění větví, kmenů nebo pařezů s naložením, složením a dopravou do 5000 m pařezů kmenů, průměru přes 100 do 300 mm</t>
  </si>
  <si>
    <t>-370950327</t>
  </si>
  <si>
    <t>162301501</t>
  </si>
  <si>
    <t>Vodorovné přemístění smýcených křovin do průměru kmene 100 mm na vzdálenost do 5 000 m</t>
  </si>
  <si>
    <t>742668275</t>
  </si>
  <si>
    <t xml:space="preserve">Poznámka k souboru cen:_x000D_
1. Ceny nelze použít pro přemístění křovin do 50 m; toto přemístění je započteno v cenách souboru cen 111 20-11 Odstranění křovin a stromů s odstraněním kořenů této části a 111 20-32 Odstranění křovin a stromů s ponecháním kořenů části A 03 Zemní práce pro objekty oborů 831 až 833. 2. V cenách jsou započteny i náklady na složení křovin z dopravního prostředku do hromad na vykázaném místě. </t>
  </si>
  <si>
    <t>167101101</t>
  </si>
  <si>
    <t>Nakládání, skládání a překládání neulehlého výkopku nebo sypaniny nakládání, množství do 100 m3, z hornin tř. 1 až 4</t>
  </si>
  <si>
    <t>-866593584</t>
  </si>
  <si>
    <t>"výkopek"    62,841</t>
  </si>
  <si>
    <t>"ornice" 919,1*0,11</t>
  </si>
  <si>
    <t>171101104</t>
  </si>
  <si>
    <t>Uložení sypaniny do násypů s rozprostřením sypaniny ve vrstvách a s hrubým urovnáním zhutněných s uzavřením povrchu násypu z hornin soudržných s předepsanou mírou zhutnění v procentech výsledků zkoušek Proctor-Standard (dále jen PS) přes 100 do 102 % PS</t>
  </si>
  <si>
    <t>-91103253</t>
  </si>
  <si>
    <t xml:space="preserve">Poznámka k souboru cen:_x000D_
1. Ceny lze použít i pro sypaniny odebírané z hald, pro hlušinu apod. 2. Cenu 20-1101 lze použít i pro: a) rozprostření zbylého výkopu na místě po zásypu jam a rýh pro podzemní vedení a zářezů pro podzemní vedení; toto množství se určí v m3 uloženého výkopku, měřeného v rostlém stavu, b) uložení výkopku do násypů pod vodou. 3. Ceny lze použít i pro uložení sypaniny s předepsaným zhutněním na trvalé skládky, do koryt vodotečí a do prohlubní terénu. 4. Cenu 10-1131 lze použít i pro ukládání sypaniny z hornin nesoudržných i soudržných společně bez možnosti jejich roztřídění. 5. Ceny -1121 a -1131 lze použít jen tehdy, jestliže objem násypů, oceňovaných těmito cenami, měřený podle ustanovení čl. 3571 Všeobecných podmínek katalogu nepřesáhne 100 000 m3na objektu. Násypy, jejichž součet objemů přesáhne 100 000 m3 na objektu, se ocení individuálně. 6. Ceny jsou určeny pro míru zhutnění určenou projektem: a) pro ceny -1101 až -1105 v % výsledku zkoušky PS, b) pro ceny -1111 a -1112 relativní ulehlostí I(d), c) pro ceny -1121 a -1131 stanovením technologie. 7. Ceny nelze použít: a) pro uložení sypaniny do hrází; uložení netříděné sypaniny do hrází se oceňuje cenami souboru cen 171 uložení netříděných sypanin do hrází části A 03, případně cenovými normativy podle části A 31, b) pro uložení sypaniny do ochranných valů nebo těch jejich částí, jejichž šířka je menší než 3 m. Toto uložení se oceňuje cenami souboru cen 175 10-11 Obsyp objektů. 8. Cena 20-1101 neplatí pro uložení výkopku nebo ornice při vykopávkách pro podzemní vedení podél hrany výkopu, z něhož byl výkopek získán a to ani tehdy, jestliže se výkopek po vyhození z výkopiště na povrch území ještě dále přemísťuje na hromady . podél výkopu. 9. Horninami soudržnými se rozumějí takové horniny, u nichž zdrojem pevnosti jsou molekulární a chemické vazby mezi částicemi horniny. Jde o horniny, které jsou schopny plastických deformací. 10. Horninami nesoudržnými se rozumějí horniny, u nichž hlavním zdrojem pevnosti ve smyku je pouze tření mezi jednotlivými oddělenými pevnými částicemi horniny. 11. Horninami sypkými se rozumějí horniny III. skupiny podle ČSN 72 1002 se zrnem do 125 mm. Množství zrn velikosti přes 125 mm může být nejvýše 5 % objemu. 12. Horninami kamenitými se rozumějí nestmelené úlomkovité horniny skalní a sypké se zrny přes 125 mm. Množství zrn velikosti přes 125 mm musí být vyšší než 5 % objemu. 13. Ceny pro uložení soudržných hornin lze použít, jestliže jejich přirozená vlhkost při ukládání do násypu není vyšší než 2 % optimální vlhkosti dle zkoušky PS na neredukovaný materiál. Je-li vlhkost při ukládání sypaniny do násypu vyšší, ocení se uložení sypaniny individuálně. 14. Zajišťuje-li se předepsané zhutnění násypu přesypáním podle čl. 120 ČSN 73 3050, ocení se odstranění přesypané části cenami 122 . 0-71 Odkopávky nebo prokopávky při pozemkových úpravách </t>
  </si>
  <si>
    <t>70*(0,3+1,7)*0,5</t>
  </si>
  <si>
    <t>12*1,35*0,5</t>
  </si>
  <si>
    <t>181951102</t>
  </si>
  <si>
    <t>Úprava pláně vyrovnáním výškových rozdílů v hornině tř. 1 až 4 se zhutněním</t>
  </si>
  <si>
    <t>1405182009</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</si>
  <si>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</si>
  <si>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93,4+32,9+18,9+25,3</t>
  </si>
  <si>
    <t>182201101</t>
  </si>
  <si>
    <t>Svahování trvalých svahů do projektovaných profilů s potřebným přemístěním výkopku při svahování násypů v jakékoliv hornině</t>
  </si>
  <si>
    <t>-312971653</t>
  </si>
  <si>
    <t xml:space="preserve">Poznámka k souboru cen:_x000D_
1. Ceny jsou určeny pro svahování všech nově zřizovaných ploch výkopů nebo násypů ve sklonu přes 1 : 5 a pro úpravu lavic (berem) šířky do 3 m přerušujících svahy, pod jakékoliv zpevnění ploch, pod humusování, drnování apod., pro úpravy dna a stěn silničních a železničních příkopů a pro úpravy dna šířky do 1 m melioračních kanálů a vodotečí. 2. Ceny nelze použít pro urovnání stěn příkopů při čištění; toto urovnání se oceňuje cenami souboru cen 938 90-2 . čištění příkopů komunikací v suchu nebo ve vodě A02 Zemní práce pro objekty oborů 821 až 828. 3. Úprava ploch vodorovných nebo ve sklonu do 1 : 5 s výjimkou ustanovení v poznámce č. 1 se oceňuje cenami souboru cen 181 *0-11 Úprava pláně vyrovnáním výškových rozdílů. </t>
  </si>
  <si>
    <t>01R</t>
  </si>
  <si>
    <t>Nákup materiálu vhodného od násypů</t>
  </si>
  <si>
    <t>1907612521</t>
  </si>
  <si>
    <t>(78,1-62,841)*2,0</t>
  </si>
  <si>
    <t>182301121</t>
  </si>
  <si>
    <t>Rozprostření a urovnání ornice ve svahu sklonu přes 1:5 při souvislé ploše do 500 m2, tl. vrstvy do 100 mm</t>
  </si>
  <si>
    <t>-1219307879</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</si>
  <si>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3,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</si>
  <si>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272313511</t>
  </si>
  <si>
    <t>Základy z betonu prostého klenby z betonu kamenem neprokládaného tř. C 12/15</t>
  </si>
  <si>
    <t>-711857913</t>
  </si>
  <si>
    <t>273313611</t>
  </si>
  <si>
    <t>Základy z betonu prostého desky z betonu kamenem neprokládaného tř. C 16/20</t>
  </si>
  <si>
    <t>-1325174939</t>
  </si>
  <si>
    <t>"základ pod schodištěm"   3,3*1,8*0,3</t>
  </si>
  <si>
    <t>564851111</t>
  </si>
  <si>
    <t>Podklad ze štěrkodrti ŠD s rozprostřením a zhutněním, po zhutnění tl. 150 mm</t>
  </si>
  <si>
    <t>-1606935521</t>
  </si>
  <si>
    <t>564851114</t>
  </si>
  <si>
    <t>Podklad ze štěrkodrti ŠD s rozprostřením a zhutněním, po zhutnění tl. 180 mm</t>
  </si>
  <si>
    <t>91992650</t>
  </si>
  <si>
    <t>18,9+25,3</t>
  </si>
  <si>
    <t>567132113</t>
  </si>
  <si>
    <t>Podklad ze směsi stmelené cementem SC bez dilatačních spár, s rozprostřením a zhutněním SC C 8/10 (KSC I), po zhutnění tl. 180 mm</t>
  </si>
  <si>
    <t>440864710</t>
  </si>
  <si>
    <t xml:space="preserve">Poznámka k souboru cen:_x000D_
1. V cenách jsou započteny i náklady na ošetření povrchu podkladu vodou. 2. V cenách 567 1.-4 jsou započteny i náklady postřik proti odpařování vody. 3. V cenách nejsou započteny náklady na: a) příp. postřik, který se oceňuje cenou 919 74-8111 Postřik popř. zdrsnění povrchu cementobetonového krytu nebo podkladu ochrannou emulzí, b) zřízení dilatačních spár a jejich vyplnění; tyto práce se oceňují cenami souborů cen 919 11-1 Řezání dilatačních spár, 919 12-. Těsnění dilatačních spár a 919 13 Vyztužení dilatačních spár. </t>
  </si>
  <si>
    <t>573211111</t>
  </si>
  <si>
    <t>Postřik spojovací PS bez posypu kamenivem z asfaltu silničního, v množství 0,60 kg/m2</t>
  </si>
  <si>
    <t>551634537</t>
  </si>
  <si>
    <t>577144211</t>
  </si>
  <si>
    <t>Asfaltový beton vrstva obrusná ACO 11 (ABS) s rozprostřením a se zhutněním z nemodifikovaného asfaltu v pruhu šířky do 3 m tř. II, po zhutnění tl. 50 mm</t>
  </si>
  <si>
    <t>-1279964762</t>
  </si>
  <si>
    <t xml:space="preserve">Poznámka k souboru cen:_x000D_
1. ČSN EN 13108-1 připouští pro ACO 11 pouze tl. 35 až 50 mm. </t>
  </si>
  <si>
    <t>596211121R</t>
  </si>
  <si>
    <t>Kladení zámkové dlažby komunikací pro pěší tl 80 mm skupiny B pl do 100 m2</t>
  </si>
  <si>
    <t>1200277596</t>
  </si>
  <si>
    <t>93,4+32,9+18,9</t>
  </si>
  <si>
    <t>Dlažba betonová dl- 520-420 mm. š, 440-240 mm, tl. 80 mm povrch otryskaný ocel. kuličkami Hodnoty R 13, SRT 65 barvu určí architekt</t>
  </si>
  <si>
    <t>1545697840</t>
  </si>
  <si>
    <t>Dlažba betonová dl- 350-160 mm. š. 1500 mm, tl. 80 mm povrch strojově ostařený, Hodnoty R 13, SRT 60 barvu určí architekt</t>
  </si>
  <si>
    <t>-1585264821</t>
  </si>
  <si>
    <t>Dlažba betonová dl- 520-240 mm. š,400-240 mm, tl. 120 mm povrch otryskaný ocel. kuličkami Hodnoty R 13, SRT 65 barvu určí architekt</t>
  </si>
  <si>
    <t>1466747980</t>
  </si>
  <si>
    <t>18,9+25,3-1,6</t>
  </si>
  <si>
    <t>dlažba betonová reliéfní 100/200/80  barva červená</t>
  </si>
  <si>
    <t>611591648</t>
  </si>
  <si>
    <t>596212220</t>
  </si>
  <si>
    <t>Kladení dlažby z betonových zámkových dlaždic pozemních komunikací s ložem z kameniva těženého nebo drceného tl. do 50 mm, s vyplněním spár, s dvojitým hutněním vibrováním a se smetením přebytečného materiálu na krajnici tl. 80 mm skupiny B, pro plochy do 50 m2</t>
  </si>
  <si>
    <t>1383543593</t>
  </si>
  <si>
    <t>592453120</t>
  </si>
  <si>
    <t>dlažba skladebná betonová základní 10x10x8 cm přírodní</t>
  </si>
  <si>
    <t>2003523849</t>
  </si>
  <si>
    <t>Osazení kamenného sloupku do bet. základu 400/400/400 včetně základu a kotvicích trnů chemická kotva</t>
  </si>
  <si>
    <t>-202898243</t>
  </si>
  <si>
    <t>kamenný sloupek v.1000 mm včetně dopravy</t>
  </si>
  <si>
    <t>1381745796</t>
  </si>
  <si>
    <t>osazení beotonových schodišťových stupňů do bet. lože</t>
  </si>
  <si>
    <t>1015599117</t>
  </si>
  <si>
    <t>9*1,5</t>
  </si>
  <si>
    <t>betonový stupeň schodišťový otryskaný 1000x330x150 mm</t>
  </si>
  <si>
    <t>-1160408442</t>
  </si>
  <si>
    <t>911121111</t>
  </si>
  <si>
    <t>Montáž zábradlí ocelového přichyceného vruty do betonového podkladu</t>
  </si>
  <si>
    <t>1497353158</t>
  </si>
  <si>
    <t xml:space="preserve">Poznámka k souboru cen:_x000D_
1. Zábradlí je kotveno po 2 m. 2. V ceně jsou započteny i náklady na: a) vykopání jamek pro sloupky s odhozením výkopku na hromadu nebo naložením na dopravní prostředek i náklady na betonový základ; b) u ceny 911 11-1111 betonový základ; c) u ceny 911 12-1111 vruty. 3. V cenách nejsou započteny náklady na: a) dodání zábradlí (dílů zábradlí), tyto se oceňují ve specifikaci; b) nátěry zábradlí, tyto se oceňují jako práce PSV příslušnými cenami katalogu 800-783 Nátěry; c) zřízení betonového podkladu u položky 911 12-1111. </t>
  </si>
  <si>
    <t>dodávka zábradlí trubkového nerez ocel</t>
  </si>
  <si>
    <t>-1219058042</t>
  </si>
  <si>
    <t>913121111</t>
  </si>
  <si>
    <t>Montáž a demontáž dočasných dopravních značek kompletních značek vč. podstavce a sloupku základních</t>
  </si>
  <si>
    <t>-512409056</t>
  </si>
  <si>
    <t xml:space="preserve">Poznámka k souboru cen:_x000D_
1. V cenách jsou započteny náklady na montáž i demontáž dočasné značky, nebo podstavce. </t>
  </si>
  <si>
    <t>913121211</t>
  </si>
  <si>
    <t>Montáž a demontáž dočasných dopravních značek Příplatek za první a každý další den použití dočasných dopravních značek k ceně 12-1111</t>
  </si>
  <si>
    <t>-1431898726</t>
  </si>
  <si>
    <t>"dalších 150 dní" 3*150</t>
  </si>
  <si>
    <t>913211113</t>
  </si>
  <si>
    <t>Montáž a demontáž dočasných dopravních zábran reflexních, šířky 3 m</t>
  </si>
  <si>
    <t>497159668</t>
  </si>
  <si>
    <t xml:space="preserve">Poznámka k souboru cen:_x000D_
1. V cenách jsou započteny náklady na montáž i demontáž dočasné zábrany. </t>
  </si>
  <si>
    <t>913211213</t>
  </si>
  <si>
    <t>Montáž a demontáž dočasných dopravních zábran Příplatek za první a každý další den použití dočasných dopravních zábran k ceně 21-1113</t>
  </si>
  <si>
    <t>715668381</t>
  </si>
  <si>
    <t>914111111</t>
  </si>
  <si>
    <t>Montáž svislé dopravní značky základní velikosti do 1 m2 objímkami na sloupky nebo konzoly</t>
  </si>
  <si>
    <t>505035234</t>
  </si>
  <si>
    <t xml:space="preserve">Poznámka k souboru cen:_x000D_
1. V cenách jsou započteny i náklady na montáž značek včetně upevňovacího materiálu na předem připravenou nosnou konstrukci (sloupek, konzolu, sloup). 2. V cenách nejsou započteny náklady na: a) dodání značek, tyto se oceňují ve specifikaci, b) na montáž a dodávku ocelových nosných konstrukcí – sloupků, konzol, tyto se oceňují cenami souboru cen 914 51 Montáž sloupku a 914 53 Montáž konzol a nástavců, c) nátěry, tyto se oceňují jako práce PSV příslušnými cenami katalogu 800-783 Nátěry, d) naložení a odklizení výkopku, tyto se oceňují cenami části A 01 katalogu 800-1 Zemní práce. 3. Ceny nelze použít pro osazení a montáž svislých dopravních značek: a) světelných, tyto se oceňují cenami katalogu 800-741 Elektroinstalace - silnoproud, b) upevněných na lanech nebo speciálních konstrukcích nesoucích více značek, tyto se oceňují individuálně. </t>
  </si>
  <si>
    <t>404442570</t>
  </si>
  <si>
    <t>značka dopravní svislá reflexní AL- NK 500 x 700 mm</t>
  </si>
  <si>
    <t>-1390251947</t>
  </si>
  <si>
    <t>"IP 12"1</t>
  </si>
  <si>
    <t>404442810</t>
  </si>
  <si>
    <t>značka dopravní svislá reflexní AL- NK 1100 (1350) x 330 mm</t>
  </si>
  <si>
    <t>1594124552</t>
  </si>
  <si>
    <t>404443320</t>
  </si>
  <si>
    <t>značka dopravní svislá FeZn NK 500 x 150 mm</t>
  </si>
  <si>
    <t>1869721328</t>
  </si>
  <si>
    <t>"E 8d"    1</t>
  </si>
  <si>
    <t>404442300</t>
  </si>
  <si>
    <t>značka dopravní svislá FeZn NK 500 x 500 mm</t>
  </si>
  <si>
    <t>584456267</t>
  </si>
  <si>
    <t>914111112</t>
  </si>
  <si>
    <t>Montáž svislé dopravní značky základní velikosti do 1 m2 páskováním na sloupy</t>
  </si>
  <si>
    <t>-794825660</t>
  </si>
  <si>
    <t>914511112</t>
  </si>
  <si>
    <t>Montáž sloupku dopravních značek délky do 3,5 m do hliníkové patky</t>
  </si>
  <si>
    <t>-474064934</t>
  </si>
  <si>
    <t xml:space="preserve">Poznámka k souboru cen:_x000D_
1. V cenách jsou započteny i náklady na: a) vykopání jamek s odhozem výkopku na vzdálenost do 3 m, b) osazení sloupku včetně montáže a dodávky plastového víčka, 2. V cenách -1111 jsou započteny i náklady na betonový základ. 3. V cenách -1112 jsou započteny i náklady na hliníkovou patku s betonovým základem. 4. V cenách nejsou započteny náklady na: a) dodání sloupku, tyto se oceňují ve specifikaci b) naložení a odklizení výkopku, tyto se oceňují cenami části A01 katalogu 800-1 Zemní práce. </t>
  </si>
  <si>
    <t>404452250</t>
  </si>
  <si>
    <t>sloupek Zn 60 - 350</t>
  </si>
  <si>
    <t>1468841148</t>
  </si>
  <si>
    <t>404452400</t>
  </si>
  <si>
    <t>patka hliníková pro sloupek D 60 mm</t>
  </si>
  <si>
    <t>27769349</t>
  </si>
  <si>
    <t>404452530</t>
  </si>
  <si>
    <t>víčko plastové na sloupek 60</t>
  </si>
  <si>
    <t>-1000546637</t>
  </si>
  <si>
    <t>404452560</t>
  </si>
  <si>
    <t>upínací svorka na sloupek D 60 mm</t>
  </si>
  <si>
    <t>1035585055</t>
  </si>
  <si>
    <t>915111115</t>
  </si>
  <si>
    <t>Vodorovné dopravní značení stříkané barvou dělící čára šířky 125 mm souvislá žlutá základní</t>
  </si>
  <si>
    <t>1494547649</t>
  </si>
  <si>
    <t xml:space="preserve">Poznámka k souboru cen:_x000D_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915 11 a 915 12 v m délky dělící nebo vodící čáry (včetně mezer), b) u ceny 915 13 v m2 stříkané plochy bez mezer. </t>
  </si>
  <si>
    <t>25,5+15,7+24,1+18+20,8+8,7+11,4</t>
  </si>
  <si>
    <t>916131213</t>
  </si>
  <si>
    <t>Osazení silničního obrubníku betonového se zřízením lože, s vyplněním a zatřením spár cementovou maltou stojatého s boční opěrou z betonu prostého tř. C 12/15, do lože z betonu prostého téže značky</t>
  </si>
  <si>
    <t>34820001</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</si>
  <si>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</si>
  <si>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592174650</t>
  </si>
  <si>
    <t>obrubník betonový silniční vibrolisovaný 100x15x25 cm</t>
  </si>
  <si>
    <t>135221165</t>
  </si>
  <si>
    <t>(30,75+14,4+1,25+1,15) *1,01</t>
  </si>
  <si>
    <t>012</t>
  </si>
  <si>
    <t>obrubník betonový  80/250/500 mm</t>
  </si>
  <si>
    <t>59093777</t>
  </si>
  <si>
    <t>1833989369</t>
  </si>
  <si>
    <t>997221551</t>
  </si>
  <si>
    <t>Vodorovná doprava suti bez naložení, ale se složením a s hrubým urovnáním ze sypkých materiálů, na vzdálenost do 1 km</t>
  </si>
  <si>
    <t>-107068504</t>
  </si>
  <si>
    <t xml:space="preserve">Poznámka k souboru cen:_x000D_
1. Ceny nelze použít pro vodorovnou dopravu suti po železnici, po vodě nebo neobvyklými dopravními prostředky. 2. Je-li na dopravní dráze pro vodorovnou dopravu suti překážka, pro kterou je nutno suť překládat z jednoho dopravního prostředku na druhý, oceňuje se tato doprava v každém úseku samostatně. 3. Ceny 997 22-155 jsou určeny pro sypký materiál, např. kamenivo a hmoty kamenitého charakteru stmelené vápnem, cementem nebo živicí. 4. Ceny 997 22-156 jsou určeny pro drobný kusový materiál (dlažební kostky, lomový kámen). </t>
  </si>
  <si>
    <t>"fréza"  4,147</t>
  </si>
  <si>
    <t>997221559</t>
  </si>
  <si>
    <t>Vodorovná doprava suti bez naložení, ale se složením a s hrubým urovnáním Příplatek k ceně za každý další i započatý 1 km přes 1 km</t>
  </si>
  <si>
    <t>2087227174</t>
  </si>
  <si>
    <t>997221561</t>
  </si>
  <si>
    <t>Vodorovná doprava suti bez naložení, ale se složením a s hrubým urovnáním z kusových materiálů, na vzdálenost do 1 km</t>
  </si>
  <si>
    <t>-1034153673</t>
  </si>
  <si>
    <t>"obrubníky, dlažba" 9,594+4,59</t>
  </si>
  <si>
    <t>997221569</t>
  </si>
  <si>
    <t>688099714</t>
  </si>
  <si>
    <t>997221815</t>
  </si>
  <si>
    <t>1380645906</t>
  </si>
  <si>
    <t xml:space="preserve">Poznámka k souboru cen:_x000D_
1. Ceny uvedené v souboru cen lze po dohodě upravit podle místních podmínek. 2. Uložení odpadů neuvedených v souboru cen se oceňuje individuálně. 3. V cenách je započítán poplatek za ukládání odpadu dle zákona 185/2001 Sb. 4. Případné drcení stavebního odpadu lze ocenit cenami souboru cen 997 00-60 Drcení stavebního odpadu z katalogu 800-6 Demolice objektů. </t>
  </si>
  <si>
    <t>997221845</t>
  </si>
  <si>
    <t>Poplatek za uložení stavebního odpadu na skládce (skládkovné) z asfaltových povrchů</t>
  </si>
  <si>
    <t>-622560265</t>
  </si>
  <si>
    <t>08 - SO-13 Vegetační úpravy</t>
  </si>
  <si>
    <t>18099002R</t>
  </si>
  <si>
    <t>SO-13 Vegetační úpravy (přesun z externího rozpočtu)</t>
  </si>
  <si>
    <t>1854056132</t>
  </si>
  <si>
    <t>09 - SO-14 Oplocení</t>
  </si>
  <si>
    <t>HSV - HSV</t>
  </si>
  <si>
    <t>132212101</t>
  </si>
  <si>
    <t>Hloubení zapažených i nezapažených rýh šířky do 600 mm ručním nebo pneumatickým nářadím s urovnáním dna do předepsaného profilu a spádu v horninách tř. 3 soudržných</t>
  </si>
  <si>
    <t>2019371893</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</si>
  <si>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</si>
  <si>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((19,84+14,64+5,66)*0,2*0,3) "rýha pro podhrabové desky</t>
  </si>
  <si>
    <t>132212109</t>
  </si>
  <si>
    <t>Hloubení zapažených i nezapažených rýh šířky do 600 mm ručním nebo pneumatickým nářadím s urovnáním dna do předepsaného profilu a spádu v horninách tř. 3 Příplatek k cenám za lepivost horniny tř. 3</t>
  </si>
  <si>
    <t>-611549703</t>
  </si>
  <si>
    <t>2,408*0,5 'Přepočtené koeficientem množství</t>
  </si>
  <si>
    <t>133202011</t>
  </si>
  <si>
    <t>Hloubení zapažených i nezapažených šachet plocha výkopu do 20 m2 ručním nebo pneumatickým nářadím s případným nutným přemístěním výkopku ve výkopišti v horninách soudržných tř. 3, plocha výkopu do 4 m2</t>
  </si>
  <si>
    <t>-1358328480</t>
  </si>
  <si>
    <t xml:space="preserve">Poznámka k souboru cen:_x000D_
1. V cenách jsou započteny i náklady na přehození výkopku na přilehlém terénu na vzdálenost do 5 m od hrany šachty nebo naložení na dopravní prostředek. 2. V cenách 10-2011 až 30-3012 jsou započteny i náklady na svislý přesun horniny po házečkách do 2 metrů. </t>
  </si>
  <si>
    <t>(0,9*0,45*0,45)*22 "výkopy pro sloupky</t>
  </si>
  <si>
    <t>133202019</t>
  </si>
  <si>
    <t>Hloubení zapažených i nezapažených šachet plocha výkopu do 20 m2 ručním nebo pneumatickým nářadím s případným nutným přemístěním výkopku ve výkopišti v horninách soudržných tř. 3, plocha výkopu Příplatek k cenám za lepivost horniny tř. 3</t>
  </si>
  <si>
    <t>-755662449</t>
  </si>
  <si>
    <t>4,01*0,5 'Přepočtené koeficientem množství</t>
  </si>
  <si>
    <t>-584624087</t>
  </si>
  <si>
    <t>2,408 "šachty</t>
  </si>
  <si>
    <t>4,01 "rýhy</t>
  </si>
  <si>
    <t>171203111</t>
  </si>
  <si>
    <t>Uložení výkopku bez zhutnění s hrubým rozhrnutím v rovině nebo na svahu do 1:5</t>
  </si>
  <si>
    <t>940147654</t>
  </si>
  <si>
    <t xml:space="preserve">Poznámka k souboru cen:_x000D_
1. Ceny jsou určeny pro ukládání výkopku objemu do 200 m3 na jednom objektu; pro ukládání výkopku přes 200 m3 lze použít ceny souboru cen 171 20-12 Uložení sypaniny, části A01 katalogu 800-1 Zemní práce. 2. V cenách o sklonu svahu přes 1:1 jsou uvažovány podmínky pro svahy běžně schůdné; bez použití lezeckých technik. V případě použití lezeckých technik se tyto náklady oceňují individuálně. </t>
  </si>
  <si>
    <t>"zpětný zásyp rýh, šahet a rozprostření přebytku výkopku podél plotu</t>
  </si>
  <si>
    <t>181411131</t>
  </si>
  <si>
    <t>Založení trávníku na půdě předem připravené plochy do 1000 m2 výsevem včetně utažení parkového v rovině nebo na svahu do 1:5</t>
  </si>
  <si>
    <t>1829871120</t>
  </si>
  <si>
    <t>((19,84+14,64+5,66)*2) "zatravnění v pruhu podél plotu</t>
  </si>
  <si>
    <t>005724100</t>
  </si>
  <si>
    <t>osivo směs travní parková</t>
  </si>
  <si>
    <t>193159237</t>
  </si>
  <si>
    <t>80,28*0,015 'Přepočtené koeficientem množství</t>
  </si>
  <si>
    <t>-1193212557</t>
  </si>
  <si>
    <t>145502689</t>
  </si>
  <si>
    <t>profil ocelový čtvercový svařovaný 100x100x5 mm</t>
  </si>
  <si>
    <t>1470891692</t>
  </si>
  <si>
    <t>(2,65*22)*14,41/1000</t>
  </si>
  <si>
    <t>0,84*1,1 'Přepočtené koeficientem množství</t>
  </si>
  <si>
    <t>348121221</t>
  </si>
  <si>
    <t>Montáž podhrabových desek na ocelové sloupky, délky desek přes 2 do 3 m</t>
  </si>
  <si>
    <t>-2013773283</t>
  </si>
  <si>
    <t xml:space="preserve">Poznámka k souboru cen:_x000D_
1. V cenách jsou započteny i náklady na montáž a dodávku držáků desek. 2. V cenách nejsou započteny náklady na dodávku desky; tyto se oceňují ve specifikaci. </t>
  </si>
  <si>
    <t>plotová podhrabová deka 2500/300/60</t>
  </si>
  <si>
    <t>-1896032915</t>
  </si>
  <si>
    <t>-1831114941</t>
  </si>
  <si>
    <t>"nové rámové oplocení</t>
  </si>
  <si>
    <t>19,84 "úsek ´A´</t>
  </si>
  <si>
    <t>14,64  "úsek ´B´</t>
  </si>
  <si>
    <t>5,66 "úsek ´C´</t>
  </si>
  <si>
    <t>348spec-002</t>
  </si>
  <si>
    <t>dodávka materiálu a polotovarů plotových dílců, vč. spojovacího materiálu</t>
  </si>
  <si>
    <t>-1159920299</t>
  </si>
  <si>
    <t>1,2*1,1 'Přepočtené koeficientem množství</t>
  </si>
  <si>
    <t>34899001R</t>
  </si>
  <si>
    <t>žárová metalizace odstíán Antracit</t>
  </si>
  <si>
    <t>1280846756</t>
  </si>
  <si>
    <t>998232110</t>
  </si>
  <si>
    <t>Přesun hmot pro oplocení se svislou nosnou konstrukcí zděnou z cihel, tvárnic, bloků, popř. kovovou nebo dřevěnou vodorovná dopravní vzdálenost do 50 m, pro oplocení výšky do 3 m</t>
  </si>
  <si>
    <t>238994531</t>
  </si>
  <si>
    <t xml:space="preserve">Poznámka k souboru cen:_x000D_
1. Cenu -2111 lze použít i pro oplocení ze sloupků a dílců prefabrikovaných dřevěných, kovových nebo železobetonových </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</si>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</sst>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49">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sz val="18"/>
      <color theme="10"/>
      <name val="Wingdings 2"/>
    </font>
    <font>
      <b/>
      <sz val="11"/>
      <color rgb="FF003366"/>
      <name val="Trebuchet MS"/>
    </font>
    <font>
      <sz val="11"/>
      <color rgb="FF003366"/>
      <name val="Trebuchet MS"/>
    </font>
    <font>
      <b/>
      <sz val="11"/>
      <name val="Trebuchet MS"/>
    </font>
    <font>
      <sz val="11"/>
      <color rgb="FF969696"/>
      <name val="Trebuchet MS"/>
    </font>
    <font>
      <b/>
      <sz val="10"/>
      <color rgb="FF003366"/>
      <name val="Trebuchet MS"/>
    </font>
    <font>
      <sz val="10"/>
      <color rgb="FF969696"/>
      <name val="Trebuchet MS"/>
    </font>
    <font>
      <sz val="10"/>
      <color theme="10"/>
      <name val="Trebuchet MS"/>
    </font>
    <font>
      <b/>
      <sz val="12"/>
      <color rgb="FF800000"/>
      <name val="Trebuchet MS"/>
    </font>
    <font>
      <sz val="8"/>
      <color rgb="FF960000"/>
      <name val="Trebuchet MS"/>
    </font>
    <font>
      <b/>
      <sz val="8"/>
      <name val="Trebuchet MS"/>
    </font>
    <font>
      <sz val="7"/>
      <color rgb="FF969696"/>
      <name val="Trebuchet MS"/>
    </font>
    <font>
      <i/>
      <sz val="7"/>
      <color rgb="FF969696"/>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6">
    <fill>
      <patternFill patternType="none"/>
    </fill>
    <fill>
      <patternFill patternType="gray125"/>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47" fillId="0" borderId="0" applyNumberFormat="0" applyFill="0" applyBorder="0" applyAlignment="0" applyProtection="0"/>
  </cellStyleXfs>
  <cellXfs count="420">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3" fillId="2" borderId="0" xfId="0" applyFont="1" applyFill="1" applyAlignment="1" applyProtection="1">
      <alignment horizontal="left" vertical="center"/>
    </xf>
    <xf numFmtId="0" fontId="5" fillId="2" borderId="0" xfId="0" applyFont="1" applyFill="1" applyAlignment="1" applyProtection="1">
      <alignment vertical="center"/>
    </xf>
    <xf numFmtId="0" fontId="14" fillId="2" borderId="0" xfId="0" applyFont="1" applyFill="1" applyAlignment="1" applyProtection="1">
      <alignment horizontal="left" vertical="center"/>
    </xf>
    <xf numFmtId="0" fontId="15" fillId="2" borderId="0" xfId="1" applyFont="1" applyFill="1" applyAlignment="1" applyProtection="1">
      <alignment vertical="center"/>
    </xf>
    <xf numFmtId="0" fontId="47" fillId="2" borderId="0" xfId="1" applyFill="1"/>
    <xf numFmtId="0" fontId="0" fillId="2" borderId="0" xfId="0" applyFill="1"/>
    <xf numFmtId="0" fontId="13" fillId="2" borderId="0" xfId="0" applyFont="1" applyFill="1" applyAlignment="1">
      <alignment horizontal="lef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6" fillId="0" borderId="0" xfId="0" applyFont="1" applyBorder="1" applyAlignment="1" applyProtection="1">
      <alignment horizontal="left" vertical="center"/>
    </xf>
    <xf numFmtId="0" fontId="0" fillId="0" borderId="6" xfId="0" applyBorder="1" applyProtection="1"/>
    <xf numFmtId="0" fontId="17" fillId="0" borderId="0" xfId="0" applyFont="1" applyAlignment="1">
      <alignment horizontal="left" vertical="center"/>
    </xf>
    <xf numFmtId="0" fontId="18" fillId="0" borderId="0" xfId="0" applyFont="1" applyAlignment="1">
      <alignment horizontal="left" vertical="center"/>
    </xf>
    <xf numFmtId="0" fontId="19"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19" fillId="0" borderId="0" xfId="0" applyFont="1" applyBorder="1" applyAlignment="1" applyProtection="1">
      <alignment horizontal="left" vertical="center"/>
    </xf>
    <xf numFmtId="0" fontId="2" fillId="3" borderId="0" xfId="0" applyFont="1" applyFill="1" applyBorder="1" applyAlignment="1" applyProtection="1">
      <alignment horizontal="left" vertical="center"/>
      <protection locked="0"/>
    </xf>
    <xf numFmtId="0" fontId="2" fillId="0" borderId="0" xfId="0" applyFont="1" applyBorder="1" applyAlignment="1" applyProtection="1">
      <alignment horizontal="left" vertical="top"/>
    </xf>
    <xf numFmtId="49" fontId="2" fillId="3"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1"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4" borderId="0" xfId="0" applyFont="1" applyFill="1" applyBorder="1" applyAlignment="1" applyProtection="1">
      <alignment vertical="center"/>
    </xf>
    <xf numFmtId="0" fontId="3" fillId="4" borderId="9" xfId="0" applyFont="1" applyFill="1" applyBorder="1" applyAlignment="1" applyProtection="1">
      <alignment horizontal="left" vertical="center"/>
    </xf>
    <xf numFmtId="0" fontId="0" fillId="4" borderId="10" xfId="0" applyFont="1" applyFill="1" applyBorder="1" applyAlignment="1" applyProtection="1">
      <alignment vertical="center"/>
    </xf>
    <xf numFmtId="0" fontId="3" fillId="4" borderId="10" xfId="0" applyFont="1" applyFill="1" applyBorder="1" applyAlignment="1" applyProtection="1">
      <alignment horizontal="center" vertical="center"/>
    </xf>
    <xf numFmtId="0" fontId="0" fillId="4"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6"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19"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2"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5" borderId="10" xfId="0" applyFont="1" applyFill="1" applyBorder="1" applyAlignment="1" applyProtection="1">
      <alignment vertical="center"/>
    </xf>
    <xf numFmtId="0" fontId="2" fillId="5" borderId="11" xfId="0" applyFont="1" applyFill="1" applyBorder="1" applyAlignment="1" applyProtection="1">
      <alignment horizontal="center" vertical="center"/>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0" fontId="3" fillId="0" borderId="0" xfId="0" applyFont="1" applyAlignment="1" applyProtection="1">
      <alignment horizontal="center" vertical="center"/>
    </xf>
    <xf numFmtId="4" fontId="23" fillId="0" borderId="18" xfId="0" applyNumberFormat="1" applyFont="1" applyBorder="1" applyAlignment="1" applyProtection="1">
      <alignment vertical="center"/>
    </xf>
    <xf numFmtId="4" fontId="23" fillId="0" borderId="0" xfId="0" applyNumberFormat="1" applyFont="1" applyBorder="1" applyAlignment="1" applyProtection="1">
      <alignment vertical="center"/>
    </xf>
    <xf numFmtId="166" fontId="23" fillId="0" borderId="0" xfId="0" applyNumberFormat="1" applyFont="1" applyBorder="1" applyAlignment="1" applyProtection="1">
      <alignment vertical="center"/>
    </xf>
    <xf numFmtId="4" fontId="23" fillId="0" borderId="19" xfId="0" applyNumberFormat="1" applyFont="1" applyBorder="1" applyAlignment="1" applyProtection="1">
      <alignment vertical="center"/>
    </xf>
    <xf numFmtId="0" fontId="3"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2" fillId="0" borderId="18" xfId="0" applyNumberFormat="1" applyFont="1" applyBorder="1" applyAlignment="1" applyProtection="1">
      <alignment vertical="center"/>
    </xf>
    <xf numFmtId="4" fontId="32" fillId="0" borderId="0" xfId="0" applyNumberFormat="1" applyFont="1" applyBorder="1" applyAlignment="1" applyProtection="1">
      <alignment vertical="center"/>
    </xf>
    <xf numFmtId="166" fontId="32" fillId="0" borderId="0" xfId="0" applyNumberFormat="1" applyFont="1" applyBorder="1" applyAlignment="1" applyProtection="1">
      <alignment vertical="center"/>
    </xf>
    <xf numFmtId="4" fontId="32"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2" borderId="0" xfId="0" applyFont="1" applyFill="1" applyAlignment="1">
      <alignment vertical="center"/>
    </xf>
    <xf numFmtId="0" fontId="14" fillId="2" borderId="0" xfId="0" applyFont="1" applyFill="1" applyAlignment="1">
      <alignment horizontal="left" vertical="center"/>
    </xf>
    <xf numFmtId="0" fontId="33" fillId="2" borderId="0" xfId="1" applyFont="1" applyFill="1" applyAlignment="1">
      <alignment vertical="center"/>
    </xf>
    <xf numFmtId="0" fontId="5" fillId="2"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19"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1" fillId="0" borderId="0" xfId="0" applyFont="1" applyBorder="1" applyAlignment="1" applyProtection="1">
      <alignment horizontal="left" vertical="center"/>
    </xf>
    <xf numFmtId="4" fontId="24"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3" fillId="5" borderId="10" xfId="0" applyFont="1" applyFill="1" applyBorder="1" applyAlignment="1" applyProtection="1">
      <alignment horizontal="right" vertical="center"/>
    </xf>
    <xf numFmtId="0" fontId="3" fillId="5" borderId="10" xfId="0" applyFont="1" applyFill="1" applyBorder="1" applyAlignment="1" applyProtection="1">
      <alignment horizontal="center" vertical="center"/>
    </xf>
    <xf numFmtId="0" fontId="0" fillId="5" borderId="10" xfId="0" applyFont="1" applyFill="1" applyBorder="1" applyAlignment="1" applyProtection="1">
      <alignment vertical="center"/>
      <protection locked="0"/>
    </xf>
    <xf numFmtId="4" fontId="3" fillId="5" borderId="10" xfId="0" applyNumberFormat="1" applyFont="1" applyFill="1" applyBorder="1" applyAlignment="1" applyProtection="1">
      <alignment vertical="center"/>
    </xf>
    <xf numFmtId="0" fontId="0" fillId="5"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5" borderId="0" xfId="0" applyFont="1" applyFill="1" applyBorder="1" applyAlignment="1" applyProtection="1">
      <alignment horizontal="left" vertical="center"/>
    </xf>
    <xf numFmtId="0" fontId="0" fillId="5" borderId="0" xfId="0" applyFont="1" applyFill="1" applyBorder="1" applyAlignment="1" applyProtection="1">
      <alignment vertical="center"/>
      <protection locked="0"/>
    </xf>
    <xf numFmtId="0" fontId="2" fillId="5" borderId="0" xfId="0" applyFont="1" applyFill="1" applyBorder="1" applyAlignment="1" applyProtection="1">
      <alignment horizontal="right" vertical="center"/>
    </xf>
    <xf numFmtId="0" fontId="0" fillId="5" borderId="6" xfId="0" applyFont="1" applyFill="1" applyBorder="1" applyAlignment="1" applyProtection="1">
      <alignment vertical="center"/>
    </xf>
    <xf numFmtId="0" fontId="34"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2" fillId="0" borderId="0" xfId="0" applyFont="1" applyAlignment="1" applyProtection="1">
      <alignment horizontal="left" vertical="center"/>
    </xf>
    <xf numFmtId="0" fontId="19"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5" borderId="20"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protection locked="0"/>
    </xf>
    <xf numFmtId="0" fontId="2" fillId="5"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4" fillId="0" borderId="0" xfId="0" applyNumberFormat="1" applyFont="1" applyAlignment="1" applyProtection="1"/>
    <xf numFmtId="166" fontId="35" fillId="0" borderId="16" xfId="0" applyNumberFormat="1" applyFont="1" applyBorder="1" applyAlignment="1" applyProtection="1"/>
    <xf numFmtId="166" fontId="35" fillId="0" borderId="17" xfId="0" applyNumberFormat="1" applyFont="1" applyBorder="1" applyAlignment="1" applyProtection="1"/>
    <xf numFmtId="4" fontId="36"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3"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3"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37" fillId="0" borderId="0" xfId="0" applyFont="1" applyAlignment="1" applyProtection="1">
      <alignment horizontal="left" vertical="center"/>
    </xf>
    <xf numFmtId="0" fontId="38" fillId="0" borderId="0" xfId="0" applyFont="1" applyAlignment="1" applyProtection="1">
      <alignment vertical="center" wrapText="1"/>
    </xf>
    <xf numFmtId="0" fontId="0" fillId="0" borderId="18" xfId="0" applyFont="1" applyBorder="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39" fillId="0" borderId="28" xfId="0" applyFont="1" applyBorder="1" applyAlignment="1" applyProtection="1">
      <alignment horizontal="center" vertical="center"/>
    </xf>
    <xf numFmtId="49" fontId="39" fillId="0" borderId="28" xfId="0" applyNumberFormat="1" applyFont="1" applyBorder="1" applyAlignment="1" applyProtection="1">
      <alignment horizontal="left" vertical="center" wrapText="1"/>
    </xf>
    <xf numFmtId="0" fontId="39" fillId="0" borderId="28" xfId="0" applyFont="1" applyBorder="1" applyAlignment="1" applyProtection="1">
      <alignment horizontal="left" vertical="center" wrapText="1"/>
    </xf>
    <xf numFmtId="0" fontId="39" fillId="0" borderId="28" xfId="0" applyFont="1" applyBorder="1" applyAlignment="1" applyProtection="1">
      <alignment horizontal="center" vertical="center" wrapText="1"/>
    </xf>
    <xf numFmtId="167" fontId="39" fillId="0" borderId="28" xfId="0" applyNumberFormat="1" applyFont="1" applyBorder="1" applyAlignment="1" applyProtection="1">
      <alignment vertical="center"/>
    </xf>
    <xf numFmtId="4" fontId="39" fillId="3" borderId="28" xfId="0" applyNumberFormat="1" applyFont="1" applyFill="1" applyBorder="1" applyAlignment="1" applyProtection="1">
      <alignment vertical="center"/>
      <protection locked="0"/>
    </xf>
    <xf numFmtId="4" fontId="39" fillId="0" borderId="28" xfId="0" applyNumberFormat="1" applyFont="1" applyBorder="1" applyAlignment="1" applyProtection="1">
      <alignment vertical="center"/>
    </xf>
    <xf numFmtId="0" fontId="39" fillId="0" borderId="5" xfId="0" applyFont="1" applyBorder="1" applyAlignment="1">
      <alignment vertical="center"/>
    </xf>
    <xf numFmtId="0" fontId="39" fillId="3" borderId="28"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0" fillId="0" borderId="0" xfId="0" applyProtection="1"/>
    <xf numFmtId="0" fontId="0" fillId="0" borderId="5" xfId="0" applyBorder="1"/>
    <xf numFmtId="0" fontId="39" fillId="0" borderId="24" xfId="0" applyFont="1" applyBorder="1" applyAlignment="1" applyProtection="1">
      <alignment horizontal="center"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0" fillId="0" borderId="0" xfId="0" applyAlignment="1" applyProtection="1">
      <alignment vertical="top"/>
      <protection locked="0"/>
    </xf>
    <xf numFmtId="0" fontId="40" fillId="0" borderId="29" xfId="0" applyFont="1" applyBorder="1" applyAlignment="1" applyProtection="1">
      <alignment vertical="center" wrapText="1"/>
      <protection locked="0"/>
    </xf>
    <xf numFmtId="0" fontId="40" fillId="0" borderId="30" xfId="0" applyFont="1" applyBorder="1" applyAlignment="1" applyProtection="1">
      <alignment vertical="center" wrapText="1"/>
      <protection locked="0"/>
    </xf>
    <xf numFmtId="0" fontId="40" fillId="0" borderId="31" xfId="0" applyFont="1" applyBorder="1" applyAlignment="1" applyProtection="1">
      <alignment vertical="center" wrapText="1"/>
      <protection locked="0"/>
    </xf>
    <xf numFmtId="0" fontId="40" fillId="0" borderId="32" xfId="0" applyFont="1" applyBorder="1" applyAlignment="1" applyProtection="1">
      <alignment horizontal="center" vertical="center" wrapText="1"/>
      <protection locked="0"/>
    </xf>
    <xf numFmtId="0" fontId="40" fillId="0" borderId="33" xfId="0" applyFont="1" applyBorder="1" applyAlignment="1" applyProtection="1">
      <alignment horizontal="center" vertical="center" wrapText="1"/>
      <protection locked="0"/>
    </xf>
    <xf numFmtId="0" fontId="40" fillId="0" borderId="32" xfId="0" applyFont="1" applyBorder="1" applyAlignment="1" applyProtection="1">
      <alignment vertical="center" wrapText="1"/>
      <protection locked="0"/>
    </xf>
    <xf numFmtId="0" fontId="40" fillId="0" borderId="33" xfId="0" applyFont="1" applyBorder="1" applyAlignment="1" applyProtection="1">
      <alignment vertical="center" wrapText="1"/>
      <protection locked="0"/>
    </xf>
    <xf numFmtId="0" fontId="42" fillId="0" borderId="1" xfId="0" applyFont="1" applyBorder="1" applyAlignment="1" applyProtection="1">
      <alignment horizontal="left" vertical="center" wrapText="1"/>
      <protection locked="0"/>
    </xf>
    <xf numFmtId="0" fontId="43" fillId="0" borderId="1" xfId="0" applyFont="1" applyBorder="1" applyAlignment="1" applyProtection="1">
      <alignment horizontal="left" vertical="center" wrapText="1"/>
      <protection locked="0"/>
    </xf>
    <xf numFmtId="0" fontId="43" fillId="0" borderId="32" xfId="0" applyFont="1" applyBorder="1" applyAlignment="1" applyProtection="1">
      <alignment vertical="center" wrapText="1"/>
      <protection locked="0"/>
    </xf>
    <xf numFmtId="0" fontId="43" fillId="0" borderId="1" xfId="0" applyFont="1" applyBorder="1" applyAlignment="1" applyProtection="1">
      <alignment vertical="center" wrapText="1"/>
      <protection locked="0"/>
    </xf>
    <xf numFmtId="0" fontId="43" fillId="0" borderId="1" xfId="0" applyFont="1" applyBorder="1" applyAlignment="1" applyProtection="1">
      <alignment vertical="center"/>
      <protection locked="0"/>
    </xf>
    <xf numFmtId="0" fontId="43" fillId="0" borderId="1" xfId="0" applyFont="1" applyBorder="1" applyAlignment="1" applyProtection="1">
      <alignment horizontal="left" vertical="center"/>
      <protection locked="0"/>
    </xf>
    <xf numFmtId="49" fontId="43" fillId="0" borderId="1" xfId="0" applyNumberFormat="1" applyFont="1" applyBorder="1" applyAlignment="1" applyProtection="1">
      <alignment vertical="center" wrapText="1"/>
      <protection locked="0"/>
    </xf>
    <xf numFmtId="0" fontId="40" fillId="0" borderId="35" xfId="0" applyFont="1" applyBorder="1" applyAlignment="1" applyProtection="1">
      <alignment vertical="center" wrapText="1"/>
      <protection locked="0"/>
    </xf>
    <xf numFmtId="0" fontId="44" fillId="0" borderId="34" xfId="0" applyFont="1" applyBorder="1" applyAlignment="1" applyProtection="1">
      <alignment vertical="center" wrapText="1"/>
      <protection locked="0"/>
    </xf>
    <xf numFmtId="0" fontId="40" fillId="0" borderId="36" xfId="0" applyFont="1" applyBorder="1" applyAlignment="1" applyProtection="1">
      <alignment vertical="center" wrapText="1"/>
      <protection locked="0"/>
    </xf>
    <xf numFmtId="0" fontId="40" fillId="0" borderId="1" xfId="0" applyFont="1" applyBorder="1" applyAlignment="1" applyProtection="1">
      <alignment vertical="top"/>
      <protection locked="0"/>
    </xf>
    <xf numFmtId="0" fontId="40" fillId="0" borderId="0" xfId="0" applyFont="1" applyAlignment="1" applyProtection="1">
      <alignment vertical="top"/>
      <protection locked="0"/>
    </xf>
    <xf numFmtId="0" fontId="40" fillId="0" borderId="29" xfId="0" applyFont="1" applyBorder="1" applyAlignment="1" applyProtection="1">
      <alignment horizontal="left" vertical="center"/>
      <protection locked="0"/>
    </xf>
    <xf numFmtId="0" fontId="40" fillId="0" borderId="30" xfId="0" applyFont="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0" borderId="32" xfId="0" applyFont="1" applyBorder="1" applyAlignment="1" applyProtection="1">
      <alignment horizontal="left" vertical="center"/>
      <protection locked="0"/>
    </xf>
    <xf numFmtId="0" fontId="40" fillId="0" borderId="33"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2" fillId="0" borderId="34" xfId="0" applyFont="1" applyBorder="1" applyAlignment="1" applyProtection="1">
      <alignment horizontal="left" vertical="center"/>
      <protection locked="0"/>
    </xf>
    <xf numFmtId="0" fontId="42" fillId="0" borderId="34" xfId="0" applyFont="1" applyBorder="1" applyAlignment="1" applyProtection="1">
      <alignment horizontal="center" vertical="center"/>
      <protection locked="0"/>
    </xf>
    <xf numFmtId="0" fontId="45" fillId="0" borderId="34"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1" xfId="0" applyFont="1" applyBorder="1" applyAlignment="1" applyProtection="1">
      <alignment horizontal="center" vertical="center"/>
      <protection locked="0"/>
    </xf>
    <xf numFmtId="0" fontId="43" fillId="0" borderId="32" xfId="0" applyFont="1" applyBorder="1" applyAlignment="1" applyProtection="1">
      <alignment horizontal="left" vertical="center"/>
      <protection locked="0"/>
    </xf>
    <xf numFmtId="0" fontId="43" fillId="0" borderId="1" xfId="0" applyFont="1" applyFill="1" applyBorder="1" applyAlignment="1" applyProtection="1">
      <alignment horizontal="left" vertical="center"/>
      <protection locked="0"/>
    </xf>
    <xf numFmtId="0" fontId="43" fillId="0" borderId="1" xfId="0" applyFont="1" applyFill="1" applyBorder="1" applyAlignment="1" applyProtection="1">
      <alignment horizontal="center" vertical="center"/>
      <protection locked="0"/>
    </xf>
    <xf numFmtId="0" fontId="40" fillId="0" borderId="35" xfId="0" applyFont="1" applyBorder="1" applyAlignment="1" applyProtection="1">
      <alignment horizontal="left" vertical="center"/>
      <protection locked="0"/>
    </xf>
    <xf numFmtId="0" fontId="44" fillId="0" borderId="34" xfId="0" applyFont="1" applyBorder="1" applyAlignment="1" applyProtection="1">
      <alignment horizontal="left" vertical="center"/>
      <protection locked="0"/>
    </xf>
    <xf numFmtId="0" fontId="40" fillId="0" borderId="36"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43" fillId="0" borderId="34" xfId="0" applyFont="1" applyBorder="1" applyAlignment="1" applyProtection="1">
      <alignment horizontal="left" vertical="center"/>
      <protection locked="0"/>
    </xf>
    <xf numFmtId="0" fontId="40" fillId="0" borderId="1" xfId="0" applyFont="1" applyBorder="1" applyAlignment="1" applyProtection="1">
      <alignment horizontal="left" vertical="center" wrapText="1"/>
      <protection locked="0"/>
    </xf>
    <xf numFmtId="0" fontId="43" fillId="0" borderId="1" xfId="0" applyFont="1" applyBorder="1" applyAlignment="1" applyProtection="1">
      <alignment horizontal="center" vertical="center" wrapText="1"/>
      <protection locked="0"/>
    </xf>
    <xf numFmtId="0" fontId="40" fillId="0" borderId="29" xfId="0" applyFont="1" applyBorder="1" applyAlignment="1" applyProtection="1">
      <alignment horizontal="left" vertical="center" wrapText="1"/>
      <protection locked="0"/>
    </xf>
    <xf numFmtId="0" fontId="40" fillId="0" borderId="30" xfId="0"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40" fillId="0" borderId="33" xfId="0" applyFont="1" applyBorder="1" applyAlignment="1" applyProtection="1">
      <alignment horizontal="left" vertical="center" wrapText="1"/>
      <protection locked="0"/>
    </xf>
    <xf numFmtId="0" fontId="45" fillId="0" borderId="32"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3" fillId="0" borderId="32"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protection locked="0"/>
    </xf>
    <xf numFmtId="0" fontId="43" fillId="0" borderId="35" xfId="0" applyFont="1" applyBorder="1" applyAlignment="1" applyProtection="1">
      <alignment horizontal="left" vertical="center" wrapText="1"/>
      <protection locked="0"/>
    </xf>
    <xf numFmtId="0" fontId="43" fillId="0" borderId="34" xfId="0" applyFont="1" applyBorder="1" applyAlignment="1" applyProtection="1">
      <alignment horizontal="left" vertical="center" wrapText="1"/>
      <protection locked="0"/>
    </xf>
    <xf numFmtId="0" fontId="43" fillId="0" borderId="36" xfId="0" applyFont="1" applyBorder="1" applyAlignment="1" applyProtection="1">
      <alignment horizontal="left" vertical="center" wrapText="1"/>
      <protection locked="0"/>
    </xf>
    <xf numFmtId="0" fontId="43" fillId="0" borderId="1" xfId="0" applyFont="1" applyBorder="1" applyAlignment="1" applyProtection="1">
      <alignment horizontal="left" vertical="top"/>
      <protection locked="0"/>
    </xf>
    <xf numFmtId="0" fontId="43" fillId="0" borderId="1" xfId="0" applyFont="1" applyBorder="1" applyAlignment="1" applyProtection="1">
      <alignment horizontal="center" vertical="top"/>
      <protection locked="0"/>
    </xf>
    <xf numFmtId="0" fontId="43" fillId="0" borderId="35" xfId="0" applyFont="1" applyBorder="1" applyAlignment="1" applyProtection="1">
      <alignment horizontal="left" vertical="center"/>
      <protection locked="0"/>
    </xf>
    <xf numFmtId="0" fontId="43" fillId="0" borderId="36" xfId="0" applyFont="1" applyBorder="1" applyAlignment="1" applyProtection="1">
      <alignment horizontal="left" vertical="center"/>
      <protection locked="0"/>
    </xf>
    <xf numFmtId="0" fontId="45" fillId="0" borderId="0" xfId="0" applyFont="1" applyAlignment="1" applyProtection="1">
      <alignment vertical="center"/>
      <protection locked="0"/>
    </xf>
    <xf numFmtId="0" fontId="42" fillId="0" borderId="1" xfId="0" applyFont="1" applyBorder="1" applyAlignment="1" applyProtection="1">
      <alignment vertical="center"/>
      <protection locked="0"/>
    </xf>
    <xf numFmtId="0" fontId="45" fillId="0" borderId="34" xfId="0" applyFont="1" applyBorder="1" applyAlignment="1" applyProtection="1">
      <alignment vertical="center"/>
      <protection locked="0"/>
    </xf>
    <xf numFmtId="0" fontId="42"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3"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2" fillId="0" borderId="34" xfId="0" applyFont="1" applyBorder="1" applyAlignment="1" applyProtection="1">
      <alignment horizontal="left"/>
      <protection locked="0"/>
    </xf>
    <xf numFmtId="0" fontId="45" fillId="0" borderId="34" xfId="0" applyFont="1" applyBorder="1" applyAlignment="1" applyProtection="1">
      <protection locked="0"/>
    </xf>
    <xf numFmtId="0" fontId="40" fillId="0" borderId="32" xfId="0" applyFont="1" applyBorder="1" applyAlignment="1" applyProtection="1">
      <alignment vertical="top"/>
      <protection locked="0"/>
    </xf>
    <xf numFmtId="0" fontId="40" fillId="0" borderId="33" xfId="0" applyFont="1" applyBorder="1" applyAlignment="1" applyProtection="1">
      <alignment vertical="top"/>
      <protection locked="0"/>
    </xf>
    <xf numFmtId="0" fontId="40" fillId="0" borderId="1" xfId="0" applyFont="1" applyBorder="1" applyAlignment="1" applyProtection="1">
      <alignment horizontal="center" vertical="center"/>
      <protection locked="0"/>
    </xf>
    <xf numFmtId="0" fontId="40" fillId="0" borderId="1" xfId="0" applyFont="1" applyBorder="1" applyAlignment="1" applyProtection="1">
      <alignment horizontal="left" vertical="top"/>
      <protection locked="0"/>
    </xf>
    <xf numFmtId="0" fontId="40" fillId="0" borderId="35" xfId="0" applyFont="1" applyBorder="1" applyAlignment="1" applyProtection="1">
      <alignment vertical="top"/>
      <protection locked="0"/>
    </xf>
    <xf numFmtId="0" fontId="40" fillId="0" borderId="34" xfId="0" applyFont="1" applyBorder="1" applyAlignment="1" applyProtection="1">
      <alignment vertical="top"/>
      <protection locked="0"/>
    </xf>
    <xf numFmtId="0" fontId="40" fillId="0" borderId="36" xfId="0" applyFont="1" applyBorder="1" applyAlignment="1" applyProtection="1">
      <alignment vertical="top"/>
      <protection locked="0"/>
    </xf>
    <xf numFmtId="0" fontId="20" fillId="0" borderId="0" xfId="0" applyFont="1" applyAlignment="1">
      <alignment horizontal="left" vertical="top" wrapText="1"/>
    </xf>
    <xf numFmtId="0" fontId="20"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3"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1"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0" fillId="0" borderId="0" xfId="0" applyNumberFormat="1" applyFont="1" applyBorder="1" applyAlignment="1" applyProtection="1">
      <alignment vertical="center"/>
    </xf>
    <xf numFmtId="0" fontId="3" fillId="4" borderId="10" xfId="0" applyFont="1" applyFill="1" applyBorder="1" applyAlignment="1" applyProtection="1">
      <alignment horizontal="left" vertical="center"/>
    </xf>
    <xf numFmtId="0" fontId="0" fillId="4" borderId="10" xfId="0" applyFont="1" applyFill="1" applyBorder="1" applyAlignment="1" applyProtection="1">
      <alignment vertical="center"/>
    </xf>
    <xf numFmtId="4" fontId="3" fillId="4" borderId="10" xfId="0" applyNumberFormat="1" applyFont="1" applyFill="1" applyBorder="1" applyAlignment="1" applyProtection="1">
      <alignment vertical="center"/>
    </xf>
    <xf numFmtId="0" fontId="0" fillId="4"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3" fillId="0" borderId="15" xfId="0" applyFont="1" applyBorder="1" applyAlignment="1">
      <alignment horizontal="center" vertical="center"/>
    </xf>
    <xf numFmtId="0" fontId="23"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5" borderId="9" xfId="0" applyFont="1" applyFill="1" applyBorder="1" applyAlignment="1" applyProtection="1">
      <alignment horizontal="center" vertical="center"/>
    </xf>
    <xf numFmtId="0" fontId="2" fillId="5" borderId="10" xfId="0" applyFont="1" applyFill="1" applyBorder="1" applyAlignment="1" applyProtection="1">
      <alignment horizontal="left" vertical="center"/>
    </xf>
    <xf numFmtId="0" fontId="2" fillId="5" borderId="10" xfId="0" applyFont="1" applyFill="1" applyBorder="1" applyAlignment="1" applyProtection="1">
      <alignment horizontal="center" vertical="center"/>
    </xf>
    <xf numFmtId="0" fontId="2" fillId="5" borderId="10" xfId="0" applyFont="1" applyFill="1" applyBorder="1" applyAlignment="1" applyProtection="1">
      <alignment horizontal="righ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0" fontId="27" fillId="0" borderId="0" xfId="0" applyFont="1" applyAlignment="1" applyProtection="1">
      <alignment horizontal="left" vertical="center" wrapText="1"/>
    </xf>
    <xf numFmtId="4" fontId="28"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0" fillId="0" borderId="0" xfId="0"/>
    <xf numFmtId="0" fontId="19" fillId="0" borderId="0" xfId="0" applyFont="1" applyBorder="1" applyAlignment="1" applyProtection="1">
      <alignment horizontal="left" vertical="center" wrapText="1"/>
    </xf>
    <xf numFmtId="0" fontId="19" fillId="0" borderId="0" xfId="0" applyFont="1" applyBorder="1" applyAlignment="1" applyProtection="1">
      <alignment horizontal="left" vertical="center"/>
    </xf>
    <xf numFmtId="0" fontId="3"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0" fillId="0" borderId="0" xfId="0" applyFont="1" applyBorder="1" applyAlignment="1" applyProtection="1">
      <alignment horizontal="left" vertical="center"/>
    </xf>
    <xf numFmtId="0" fontId="19" fillId="0" borderId="0" xfId="0" applyFont="1" applyAlignment="1" applyProtection="1">
      <alignment horizontal="left" vertical="center" wrapText="1"/>
    </xf>
    <xf numFmtId="0" fontId="19" fillId="0" borderId="0" xfId="0" applyFont="1" applyAlignment="1" applyProtection="1">
      <alignment horizontal="left" vertical="center"/>
    </xf>
    <xf numFmtId="0" fontId="0" fillId="0" borderId="0" xfId="0" applyFont="1" applyAlignment="1" applyProtection="1">
      <alignment vertical="center"/>
    </xf>
    <xf numFmtId="0" fontId="33" fillId="2" borderId="0" xfId="1" applyFont="1" applyFill="1" applyAlignment="1">
      <alignment vertical="center"/>
    </xf>
    <xf numFmtId="0" fontId="43" fillId="0" borderId="1" xfId="0" applyFont="1" applyBorder="1" applyAlignment="1" applyProtection="1">
      <alignment horizontal="left" vertical="center"/>
      <protection locked="0"/>
    </xf>
    <xf numFmtId="0" fontId="43" fillId="0" borderId="1" xfId="0" applyFont="1" applyBorder="1" applyAlignment="1" applyProtection="1">
      <alignment horizontal="left" vertical="top"/>
      <protection locked="0"/>
    </xf>
    <xf numFmtId="0" fontId="42" fillId="0" borderId="34" xfId="0" applyFont="1" applyBorder="1" applyAlignment="1" applyProtection="1">
      <alignment horizontal="left"/>
      <protection locked="0"/>
    </xf>
    <xf numFmtId="0" fontId="41" fillId="0" borderId="1"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protection locked="0"/>
    </xf>
    <xf numFmtId="49" fontId="43" fillId="0" borderId="1" xfId="0" applyNumberFormat="1" applyFont="1" applyBorder="1" applyAlignment="1" applyProtection="1">
      <alignment horizontal="left" vertical="center" wrapText="1"/>
      <protection locked="0"/>
    </xf>
    <xf numFmtId="0" fontId="43" fillId="0" borderId="1" xfId="0" applyFont="1" applyBorder="1" applyAlignment="1" applyProtection="1">
      <alignment horizontal="left" vertical="center" wrapText="1"/>
      <protection locked="0"/>
    </xf>
    <xf numFmtId="0" fontId="42"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2"/>
  <sheetViews>
    <sheetView showGridLines="0" tabSelected="1"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402"/>
      <c r="AS2" s="402"/>
      <c r="AT2" s="402"/>
      <c r="AU2" s="402"/>
      <c r="AV2" s="402"/>
      <c r="AW2" s="402"/>
      <c r="AX2" s="402"/>
      <c r="AY2" s="402"/>
      <c r="AZ2" s="402"/>
      <c r="BA2" s="402"/>
      <c r="BB2" s="402"/>
      <c r="BC2" s="402"/>
      <c r="BD2" s="402"/>
      <c r="BE2" s="402"/>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363" t="s">
        <v>16</v>
      </c>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0"/>
      <c r="AQ5" s="32"/>
      <c r="BE5" s="361" t="s">
        <v>17</v>
      </c>
      <c r="BS5" s="25" t="s">
        <v>8</v>
      </c>
    </row>
    <row r="6" spans="1:74" ht="36.950000000000003" customHeight="1">
      <c r="B6" s="29"/>
      <c r="C6" s="30"/>
      <c r="D6" s="37" t="s">
        <v>18</v>
      </c>
      <c r="E6" s="30"/>
      <c r="F6" s="30"/>
      <c r="G6" s="30"/>
      <c r="H6" s="30"/>
      <c r="I6" s="30"/>
      <c r="J6" s="30"/>
      <c r="K6" s="365" t="s">
        <v>19</v>
      </c>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0"/>
      <c r="AQ6" s="32"/>
      <c r="BE6" s="362"/>
      <c r="BS6" s="25" t="s">
        <v>8</v>
      </c>
    </row>
    <row r="7" spans="1:74" ht="14.45" customHeight="1">
      <c r="B7" s="29"/>
      <c r="C7" s="30"/>
      <c r="D7" s="38"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22</v>
      </c>
      <c r="AL7" s="30"/>
      <c r="AM7" s="30"/>
      <c r="AN7" s="36" t="s">
        <v>23</v>
      </c>
      <c r="AO7" s="30"/>
      <c r="AP7" s="30"/>
      <c r="AQ7" s="32"/>
      <c r="BE7" s="362"/>
      <c r="BS7" s="25" t="s">
        <v>8</v>
      </c>
    </row>
    <row r="8" spans="1:74" ht="14.45" customHeight="1">
      <c r="B8" s="29"/>
      <c r="C8" s="30"/>
      <c r="D8" s="38" t="s">
        <v>24</v>
      </c>
      <c r="E8" s="30"/>
      <c r="F8" s="30"/>
      <c r="G8" s="30"/>
      <c r="H8" s="30"/>
      <c r="I8" s="30"/>
      <c r="J8" s="30"/>
      <c r="K8" s="36" t="s">
        <v>25</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26</v>
      </c>
      <c r="AL8" s="30"/>
      <c r="AM8" s="30"/>
      <c r="AN8" s="39" t="s">
        <v>27</v>
      </c>
      <c r="AO8" s="30"/>
      <c r="AP8" s="30"/>
      <c r="AQ8" s="32"/>
      <c r="BE8" s="362"/>
      <c r="BS8" s="25" t="s">
        <v>8</v>
      </c>
    </row>
    <row r="9" spans="1:74" ht="29.25" customHeight="1">
      <c r="B9" s="29"/>
      <c r="C9" s="30"/>
      <c r="D9" s="35" t="s">
        <v>28</v>
      </c>
      <c r="E9" s="30"/>
      <c r="F9" s="30"/>
      <c r="G9" s="30"/>
      <c r="H9" s="30"/>
      <c r="I9" s="30"/>
      <c r="J9" s="30"/>
      <c r="K9" s="40" t="s">
        <v>29</v>
      </c>
      <c r="L9" s="30"/>
      <c r="M9" s="30"/>
      <c r="N9" s="30"/>
      <c r="O9" s="30"/>
      <c r="P9" s="30"/>
      <c r="Q9" s="30"/>
      <c r="R9" s="30"/>
      <c r="S9" s="30"/>
      <c r="T9" s="30"/>
      <c r="U9" s="30"/>
      <c r="V9" s="30"/>
      <c r="W9" s="30"/>
      <c r="X9" s="30"/>
      <c r="Y9" s="30"/>
      <c r="Z9" s="30"/>
      <c r="AA9" s="30"/>
      <c r="AB9" s="30"/>
      <c r="AC9" s="30"/>
      <c r="AD9" s="30"/>
      <c r="AE9" s="30"/>
      <c r="AF9" s="30"/>
      <c r="AG9" s="30"/>
      <c r="AH9" s="30"/>
      <c r="AI9" s="30"/>
      <c r="AJ9" s="30"/>
      <c r="AK9" s="35" t="s">
        <v>30</v>
      </c>
      <c r="AL9" s="30"/>
      <c r="AM9" s="30"/>
      <c r="AN9" s="40" t="s">
        <v>31</v>
      </c>
      <c r="AO9" s="30"/>
      <c r="AP9" s="30"/>
      <c r="AQ9" s="32"/>
      <c r="BE9" s="362"/>
      <c r="BS9" s="25" t="s">
        <v>8</v>
      </c>
    </row>
    <row r="10" spans="1:74" ht="14.45" customHeight="1">
      <c r="B10" s="29"/>
      <c r="C10" s="30"/>
      <c r="D10" s="38" t="s">
        <v>32</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33</v>
      </c>
      <c r="AL10" s="30"/>
      <c r="AM10" s="30"/>
      <c r="AN10" s="36" t="s">
        <v>34</v>
      </c>
      <c r="AO10" s="30"/>
      <c r="AP10" s="30"/>
      <c r="AQ10" s="32"/>
      <c r="BE10" s="362"/>
      <c r="BS10" s="25" t="s">
        <v>8</v>
      </c>
    </row>
    <row r="11" spans="1:74" ht="18.399999999999999" customHeight="1">
      <c r="B11" s="29"/>
      <c r="C11" s="30"/>
      <c r="D11" s="30"/>
      <c r="E11" s="36" t="s">
        <v>35</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36</v>
      </c>
      <c r="AL11" s="30"/>
      <c r="AM11" s="30"/>
      <c r="AN11" s="36" t="s">
        <v>34</v>
      </c>
      <c r="AO11" s="30"/>
      <c r="AP11" s="30"/>
      <c r="AQ11" s="32"/>
      <c r="BE11" s="362"/>
      <c r="BS11" s="25" t="s">
        <v>8</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362"/>
      <c r="BS12" s="25" t="s">
        <v>8</v>
      </c>
    </row>
    <row r="13" spans="1:74" ht="14.45" customHeight="1">
      <c r="B13" s="29"/>
      <c r="C13" s="30"/>
      <c r="D13" s="38" t="s">
        <v>37</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33</v>
      </c>
      <c r="AL13" s="30"/>
      <c r="AM13" s="30"/>
      <c r="AN13" s="41" t="s">
        <v>38</v>
      </c>
      <c r="AO13" s="30"/>
      <c r="AP13" s="30"/>
      <c r="AQ13" s="32"/>
      <c r="BE13" s="362"/>
      <c r="BS13" s="25" t="s">
        <v>8</v>
      </c>
    </row>
    <row r="14" spans="1:74">
      <c r="B14" s="29"/>
      <c r="C14" s="30"/>
      <c r="D14" s="30"/>
      <c r="E14" s="366" t="s">
        <v>38</v>
      </c>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8" t="s">
        <v>36</v>
      </c>
      <c r="AL14" s="30"/>
      <c r="AM14" s="30"/>
      <c r="AN14" s="41" t="s">
        <v>38</v>
      </c>
      <c r="AO14" s="30"/>
      <c r="AP14" s="30"/>
      <c r="AQ14" s="32"/>
      <c r="BE14" s="362"/>
      <c r="BS14" s="25" t="s">
        <v>8</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362"/>
      <c r="BS15" s="25" t="s">
        <v>6</v>
      </c>
    </row>
    <row r="16" spans="1:74" ht="14.45" customHeight="1">
      <c r="B16" s="29"/>
      <c r="C16" s="30"/>
      <c r="D16" s="38" t="s">
        <v>39</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33</v>
      </c>
      <c r="AL16" s="30"/>
      <c r="AM16" s="30"/>
      <c r="AN16" s="36" t="s">
        <v>34</v>
      </c>
      <c r="AO16" s="30"/>
      <c r="AP16" s="30"/>
      <c r="AQ16" s="32"/>
      <c r="BE16" s="362"/>
      <c r="BS16" s="25" t="s">
        <v>6</v>
      </c>
    </row>
    <row r="17" spans="2:71" ht="18.399999999999999" customHeight="1">
      <c r="B17" s="29"/>
      <c r="C17" s="30"/>
      <c r="D17" s="30"/>
      <c r="E17" s="36" t="s">
        <v>40</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36</v>
      </c>
      <c r="AL17" s="30"/>
      <c r="AM17" s="30"/>
      <c r="AN17" s="36" t="s">
        <v>34</v>
      </c>
      <c r="AO17" s="30"/>
      <c r="AP17" s="30"/>
      <c r="AQ17" s="32"/>
      <c r="BE17" s="362"/>
      <c r="BS17" s="25" t="s">
        <v>41</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362"/>
      <c r="BS18" s="25" t="s">
        <v>8</v>
      </c>
    </row>
    <row r="19" spans="2:71" ht="14.45" customHeight="1">
      <c r="B19" s="29"/>
      <c r="C19" s="30"/>
      <c r="D19" s="38" t="s">
        <v>42</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362"/>
      <c r="BS19" s="25" t="s">
        <v>8</v>
      </c>
    </row>
    <row r="20" spans="2:71" ht="99.75" customHeight="1">
      <c r="B20" s="29"/>
      <c r="C20" s="30"/>
      <c r="D20" s="30"/>
      <c r="E20" s="368" t="s">
        <v>43</v>
      </c>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0"/>
      <c r="AP20" s="30"/>
      <c r="AQ20" s="32"/>
      <c r="BE20" s="362"/>
      <c r="BS20" s="25" t="s">
        <v>6</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362"/>
    </row>
    <row r="22" spans="2:71" ht="6.95" customHeight="1">
      <c r="B22" s="29"/>
      <c r="C22" s="30"/>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30"/>
      <c r="AQ22" s="32"/>
      <c r="BE22" s="362"/>
    </row>
    <row r="23" spans="2:71" s="1" customFormat="1" ht="25.9" customHeight="1">
      <c r="B23" s="43"/>
      <c r="C23" s="44"/>
      <c r="D23" s="45" t="s">
        <v>44</v>
      </c>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369">
        <f>ROUND(AG51,2)</f>
        <v>0</v>
      </c>
      <c r="AL23" s="370"/>
      <c r="AM23" s="370"/>
      <c r="AN23" s="370"/>
      <c r="AO23" s="370"/>
      <c r="AP23" s="44"/>
      <c r="AQ23" s="47"/>
      <c r="BE23" s="362"/>
    </row>
    <row r="24" spans="2:71" s="1" customFormat="1" ht="6.95" customHeight="1">
      <c r="B24" s="43"/>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7"/>
      <c r="BE24" s="362"/>
    </row>
    <row r="25" spans="2:71" s="1" customFormat="1" ht="13.5">
      <c r="B25" s="43"/>
      <c r="C25" s="44"/>
      <c r="D25" s="44"/>
      <c r="E25" s="44"/>
      <c r="F25" s="44"/>
      <c r="G25" s="44"/>
      <c r="H25" s="44"/>
      <c r="I25" s="44"/>
      <c r="J25" s="44"/>
      <c r="K25" s="44"/>
      <c r="L25" s="371" t="s">
        <v>45</v>
      </c>
      <c r="M25" s="371"/>
      <c r="N25" s="371"/>
      <c r="O25" s="371"/>
      <c r="P25" s="44"/>
      <c r="Q25" s="44"/>
      <c r="R25" s="44"/>
      <c r="S25" s="44"/>
      <c r="T25" s="44"/>
      <c r="U25" s="44"/>
      <c r="V25" s="44"/>
      <c r="W25" s="371" t="s">
        <v>46</v>
      </c>
      <c r="X25" s="371"/>
      <c r="Y25" s="371"/>
      <c r="Z25" s="371"/>
      <c r="AA25" s="371"/>
      <c r="AB25" s="371"/>
      <c r="AC25" s="371"/>
      <c r="AD25" s="371"/>
      <c r="AE25" s="371"/>
      <c r="AF25" s="44"/>
      <c r="AG25" s="44"/>
      <c r="AH25" s="44"/>
      <c r="AI25" s="44"/>
      <c r="AJ25" s="44"/>
      <c r="AK25" s="371" t="s">
        <v>47</v>
      </c>
      <c r="AL25" s="371"/>
      <c r="AM25" s="371"/>
      <c r="AN25" s="371"/>
      <c r="AO25" s="371"/>
      <c r="AP25" s="44"/>
      <c r="AQ25" s="47"/>
      <c r="BE25" s="362"/>
    </row>
    <row r="26" spans="2:71" s="2" customFormat="1" ht="14.45" customHeight="1">
      <c r="B26" s="49"/>
      <c r="C26" s="50"/>
      <c r="D26" s="51" t="s">
        <v>48</v>
      </c>
      <c r="E26" s="50"/>
      <c r="F26" s="51" t="s">
        <v>49</v>
      </c>
      <c r="G26" s="50"/>
      <c r="H26" s="50"/>
      <c r="I26" s="50"/>
      <c r="J26" s="50"/>
      <c r="K26" s="50"/>
      <c r="L26" s="372">
        <v>0.21</v>
      </c>
      <c r="M26" s="373"/>
      <c r="N26" s="373"/>
      <c r="O26" s="373"/>
      <c r="P26" s="50"/>
      <c r="Q26" s="50"/>
      <c r="R26" s="50"/>
      <c r="S26" s="50"/>
      <c r="T26" s="50"/>
      <c r="U26" s="50"/>
      <c r="V26" s="50"/>
      <c r="W26" s="374">
        <f>ROUND(AZ51,2)</f>
        <v>0</v>
      </c>
      <c r="X26" s="373"/>
      <c r="Y26" s="373"/>
      <c r="Z26" s="373"/>
      <c r="AA26" s="373"/>
      <c r="AB26" s="373"/>
      <c r="AC26" s="373"/>
      <c r="AD26" s="373"/>
      <c r="AE26" s="373"/>
      <c r="AF26" s="50"/>
      <c r="AG26" s="50"/>
      <c r="AH26" s="50"/>
      <c r="AI26" s="50"/>
      <c r="AJ26" s="50"/>
      <c r="AK26" s="374">
        <f>ROUND(AV51,2)</f>
        <v>0</v>
      </c>
      <c r="AL26" s="373"/>
      <c r="AM26" s="373"/>
      <c r="AN26" s="373"/>
      <c r="AO26" s="373"/>
      <c r="AP26" s="50"/>
      <c r="AQ26" s="52"/>
      <c r="BE26" s="362"/>
    </row>
    <row r="27" spans="2:71" s="2" customFormat="1" ht="14.45" customHeight="1">
      <c r="B27" s="49"/>
      <c r="C27" s="50"/>
      <c r="D27" s="50"/>
      <c r="E27" s="50"/>
      <c r="F27" s="51" t="s">
        <v>50</v>
      </c>
      <c r="G27" s="50"/>
      <c r="H27" s="50"/>
      <c r="I27" s="50"/>
      <c r="J27" s="50"/>
      <c r="K27" s="50"/>
      <c r="L27" s="372">
        <v>0.15</v>
      </c>
      <c r="M27" s="373"/>
      <c r="N27" s="373"/>
      <c r="O27" s="373"/>
      <c r="P27" s="50"/>
      <c r="Q27" s="50"/>
      <c r="R27" s="50"/>
      <c r="S27" s="50"/>
      <c r="T27" s="50"/>
      <c r="U27" s="50"/>
      <c r="V27" s="50"/>
      <c r="W27" s="374">
        <f>ROUND(BA51,2)</f>
        <v>0</v>
      </c>
      <c r="X27" s="373"/>
      <c r="Y27" s="373"/>
      <c r="Z27" s="373"/>
      <c r="AA27" s="373"/>
      <c r="AB27" s="373"/>
      <c r="AC27" s="373"/>
      <c r="AD27" s="373"/>
      <c r="AE27" s="373"/>
      <c r="AF27" s="50"/>
      <c r="AG27" s="50"/>
      <c r="AH27" s="50"/>
      <c r="AI27" s="50"/>
      <c r="AJ27" s="50"/>
      <c r="AK27" s="374">
        <f>ROUND(AW51,2)</f>
        <v>0</v>
      </c>
      <c r="AL27" s="373"/>
      <c r="AM27" s="373"/>
      <c r="AN27" s="373"/>
      <c r="AO27" s="373"/>
      <c r="AP27" s="50"/>
      <c r="AQ27" s="52"/>
      <c r="BE27" s="362"/>
    </row>
    <row r="28" spans="2:71" s="2" customFormat="1" ht="14.45" hidden="1" customHeight="1">
      <c r="B28" s="49"/>
      <c r="C28" s="50"/>
      <c r="D28" s="50"/>
      <c r="E28" s="50"/>
      <c r="F28" s="51" t="s">
        <v>51</v>
      </c>
      <c r="G28" s="50"/>
      <c r="H28" s="50"/>
      <c r="I28" s="50"/>
      <c r="J28" s="50"/>
      <c r="K28" s="50"/>
      <c r="L28" s="372">
        <v>0.21</v>
      </c>
      <c r="M28" s="373"/>
      <c r="N28" s="373"/>
      <c r="O28" s="373"/>
      <c r="P28" s="50"/>
      <c r="Q28" s="50"/>
      <c r="R28" s="50"/>
      <c r="S28" s="50"/>
      <c r="T28" s="50"/>
      <c r="U28" s="50"/>
      <c r="V28" s="50"/>
      <c r="W28" s="374">
        <f>ROUND(BB51,2)</f>
        <v>0</v>
      </c>
      <c r="X28" s="373"/>
      <c r="Y28" s="373"/>
      <c r="Z28" s="373"/>
      <c r="AA28" s="373"/>
      <c r="AB28" s="373"/>
      <c r="AC28" s="373"/>
      <c r="AD28" s="373"/>
      <c r="AE28" s="373"/>
      <c r="AF28" s="50"/>
      <c r="AG28" s="50"/>
      <c r="AH28" s="50"/>
      <c r="AI28" s="50"/>
      <c r="AJ28" s="50"/>
      <c r="AK28" s="374">
        <v>0</v>
      </c>
      <c r="AL28" s="373"/>
      <c r="AM28" s="373"/>
      <c r="AN28" s="373"/>
      <c r="AO28" s="373"/>
      <c r="AP28" s="50"/>
      <c r="AQ28" s="52"/>
      <c r="BE28" s="362"/>
    </row>
    <row r="29" spans="2:71" s="2" customFormat="1" ht="14.45" hidden="1" customHeight="1">
      <c r="B29" s="49"/>
      <c r="C29" s="50"/>
      <c r="D29" s="50"/>
      <c r="E29" s="50"/>
      <c r="F29" s="51" t="s">
        <v>52</v>
      </c>
      <c r="G29" s="50"/>
      <c r="H29" s="50"/>
      <c r="I29" s="50"/>
      <c r="J29" s="50"/>
      <c r="K29" s="50"/>
      <c r="L29" s="372">
        <v>0.15</v>
      </c>
      <c r="M29" s="373"/>
      <c r="N29" s="373"/>
      <c r="O29" s="373"/>
      <c r="P29" s="50"/>
      <c r="Q29" s="50"/>
      <c r="R29" s="50"/>
      <c r="S29" s="50"/>
      <c r="T29" s="50"/>
      <c r="U29" s="50"/>
      <c r="V29" s="50"/>
      <c r="W29" s="374">
        <f>ROUND(BC51,2)</f>
        <v>0</v>
      </c>
      <c r="X29" s="373"/>
      <c r="Y29" s="373"/>
      <c r="Z29" s="373"/>
      <c r="AA29" s="373"/>
      <c r="AB29" s="373"/>
      <c r="AC29" s="373"/>
      <c r="AD29" s="373"/>
      <c r="AE29" s="373"/>
      <c r="AF29" s="50"/>
      <c r="AG29" s="50"/>
      <c r="AH29" s="50"/>
      <c r="AI29" s="50"/>
      <c r="AJ29" s="50"/>
      <c r="AK29" s="374">
        <v>0</v>
      </c>
      <c r="AL29" s="373"/>
      <c r="AM29" s="373"/>
      <c r="AN29" s="373"/>
      <c r="AO29" s="373"/>
      <c r="AP29" s="50"/>
      <c r="AQ29" s="52"/>
      <c r="BE29" s="362"/>
    </row>
    <row r="30" spans="2:71" s="2" customFormat="1" ht="14.45" hidden="1" customHeight="1">
      <c r="B30" s="49"/>
      <c r="C30" s="50"/>
      <c r="D30" s="50"/>
      <c r="E30" s="50"/>
      <c r="F30" s="51" t="s">
        <v>53</v>
      </c>
      <c r="G30" s="50"/>
      <c r="H30" s="50"/>
      <c r="I30" s="50"/>
      <c r="J30" s="50"/>
      <c r="K30" s="50"/>
      <c r="L30" s="372">
        <v>0</v>
      </c>
      <c r="M30" s="373"/>
      <c r="N30" s="373"/>
      <c r="O30" s="373"/>
      <c r="P30" s="50"/>
      <c r="Q30" s="50"/>
      <c r="R30" s="50"/>
      <c r="S30" s="50"/>
      <c r="T30" s="50"/>
      <c r="U30" s="50"/>
      <c r="V30" s="50"/>
      <c r="W30" s="374">
        <f>ROUND(BD51,2)</f>
        <v>0</v>
      </c>
      <c r="X30" s="373"/>
      <c r="Y30" s="373"/>
      <c r="Z30" s="373"/>
      <c r="AA30" s="373"/>
      <c r="AB30" s="373"/>
      <c r="AC30" s="373"/>
      <c r="AD30" s="373"/>
      <c r="AE30" s="373"/>
      <c r="AF30" s="50"/>
      <c r="AG30" s="50"/>
      <c r="AH30" s="50"/>
      <c r="AI30" s="50"/>
      <c r="AJ30" s="50"/>
      <c r="AK30" s="374">
        <v>0</v>
      </c>
      <c r="AL30" s="373"/>
      <c r="AM30" s="373"/>
      <c r="AN30" s="373"/>
      <c r="AO30" s="373"/>
      <c r="AP30" s="50"/>
      <c r="AQ30" s="52"/>
      <c r="BE30" s="362"/>
    </row>
    <row r="31" spans="2:71" s="1" customFormat="1" ht="6.95" customHeight="1">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7"/>
      <c r="BE31" s="362"/>
    </row>
    <row r="32" spans="2:71" s="1" customFormat="1" ht="25.9" customHeight="1">
      <c r="B32" s="43"/>
      <c r="C32" s="53"/>
      <c r="D32" s="54" t="s">
        <v>54</v>
      </c>
      <c r="E32" s="55"/>
      <c r="F32" s="55"/>
      <c r="G32" s="55"/>
      <c r="H32" s="55"/>
      <c r="I32" s="55"/>
      <c r="J32" s="55"/>
      <c r="K32" s="55"/>
      <c r="L32" s="55"/>
      <c r="M32" s="55"/>
      <c r="N32" s="55"/>
      <c r="O32" s="55"/>
      <c r="P32" s="55"/>
      <c r="Q32" s="55"/>
      <c r="R32" s="55"/>
      <c r="S32" s="55"/>
      <c r="T32" s="56" t="s">
        <v>55</v>
      </c>
      <c r="U32" s="55"/>
      <c r="V32" s="55"/>
      <c r="W32" s="55"/>
      <c r="X32" s="375" t="s">
        <v>56</v>
      </c>
      <c r="Y32" s="376"/>
      <c r="Z32" s="376"/>
      <c r="AA32" s="376"/>
      <c r="AB32" s="376"/>
      <c r="AC32" s="55"/>
      <c r="AD32" s="55"/>
      <c r="AE32" s="55"/>
      <c r="AF32" s="55"/>
      <c r="AG32" s="55"/>
      <c r="AH32" s="55"/>
      <c r="AI32" s="55"/>
      <c r="AJ32" s="55"/>
      <c r="AK32" s="377">
        <f>SUM(AK23:AK30)</f>
        <v>0</v>
      </c>
      <c r="AL32" s="376"/>
      <c r="AM32" s="376"/>
      <c r="AN32" s="376"/>
      <c r="AO32" s="378"/>
      <c r="AP32" s="53"/>
      <c r="AQ32" s="57"/>
      <c r="BE32" s="362"/>
    </row>
    <row r="33" spans="2:56" s="1" customFormat="1" ht="6.95" customHeight="1">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7"/>
    </row>
    <row r="34" spans="2:56" s="1" customFormat="1" ht="6.95" customHeight="1">
      <c r="B34" s="58"/>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60"/>
    </row>
    <row r="38" spans="2:56" s="1" customFormat="1" ht="6.95" customHeight="1">
      <c r="B38" s="61"/>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3"/>
    </row>
    <row r="39" spans="2:56" s="1" customFormat="1" ht="36.950000000000003" customHeight="1">
      <c r="B39" s="43"/>
      <c r="C39" s="64" t="s">
        <v>57</v>
      </c>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3"/>
    </row>
    <row r="40" spans="2:56" s="1" customFormat="1" ht="6.95" customHeight="1">
      <c r="B40" s="43"/>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3"/>
    </row>
    <row r="41" spans="2:56" s="3" customFormat="1" ht="14.45" customHeight="1">
      <c r="B41" s="66"/>
      <c r="C41" s="67" t="s">
        <v>15</v>
      </c>
      <c r="D41" s="68"/>
      <c r="E41" s="68"/>
      <c r="F41" s="68"/>
      <c r="G41" s="68"/>
      <c r="H41" s="68"/>
      <c r="I41" s="68"/>
      <c r="J41" s="68"/>
      <c r="K41" s="68"/>
      <c r="L41" s="68" t="str">
        <f>K5</f>
        <v>201712A</v>
      </c>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9"/>
    </row>
    <row r="42" spans="2:56" s="4" customFormat="1" ht="36.950000000000003" customHeight="1">
      <c r="B42" s="70"/>
      <c r="C42" s="71" t="s">
        <v>18</v>
      </c>
      <c r="D42" s="72"/>
      <c r="E42" s="72"/>
      <c r="F42" s="72"/>
      <c r="G42" s="72"/>
      <c r="H42" s="72"/>
      <c r="I42" s="72"/>
      <c r="J42" s="72"/>
      <c r="K42" s="72"/>
      <c r="L42" s="379" t="str">
        <f>K6</f>
        <v>Vytváření podmínek ke vzdělávání a mezigenerační spolupráci Mže</v>
      </c>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72"/>
      <c r="AQ42" s="72"/>
      <c r="AR42" s="73"/>
    </row>
    <row r="43" spans="2:56" s="1" customFormat="1" ht="6.95" customHeight="1">
      <c r="B43" s="43"/>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3"/>
    </row>
    <row r="44" spans="2:56" s="1" customFormat="1">
      <c r="B44" s="43"/>
      <c r="C44" s="67" t="s">
        <v>24</v>
      </c>
      <c r="D44" s="65"/>
      <c r="E44" s="65"/>
      <c r="F44" s="65"/>
      <c r="G44" s="65"/>
      <c r="H44" s="65"/>
      <c r="I44" s="65"/>
      <c r="J44" s="65"/>
      <c r="K44" s="65"/>
      <c r="L44" s="74" t="str">
        <f>IF(K8="","",K8)</f>
        <v>Tachov</v>
      </c>
      <c r="M44" s="65"/>
      <c r="N44" s="65"/>
      <c r="O44" s="65"/>
      <c r="P44" s="65"/>
      <c r="Q44" s="65"/>
      <c r="R44" s="65"/>
      <c r="S44" s="65"/>
      <c r="T44" s="65"/>
      <c r="U44" s="65"/>
      <c r="V44" s="65"/>
      <c r="W44" s="65"/>
      <c r="X44" s="65"/>
      <c r="Y44" s="65"/>
      <c r="Z44" s="65"/>
      <c r="AA44" s="65"/>
      <c r="AB44" s="65"/>
      <c r="AC44" s="65"/>
      <c r="AD44" s="65"/>
      <c r="AE44" s="65"/>
      <c r="AF44" s="65"/>
      <c r="AG44" s="65"/>
      <c r="AH44" s="65"/>
      <c r="AI44" s="67" t="s">
        <v>26</v>
      </c>
      <c r="AJ44" s="65"/>
      <c r="AK44" s="65"/>
      <c r="AL44" s="65"/>
      <c r="AM44" s="381" t="str">
        <f>IF(AN8= "","",AN8)</f>
        <v>2. 1. 2018</v>
      </c>
      <c r="AN44" s="381"/>
      <c r="AO44" s="65"/>
      <c r="AP44" s="65"/>
      <c r="AQ44" s="65"/>
      <c r="AR44" s="63"/>
    </row>
    <row r="45" spans="2:56" s="1" customFormat="1" ht="6.95" customHeight="1">
      <c r="B45" s="43"/>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3"/>
    </row>
    <row r="46" spans="2:56" s="1" customFormat="1">
      <c r="B46" s="43"/>
      <c r="C46" s="67" t="s">
        <v>32</v>
      </c>
      <c r="D46" s="65"/>
      <c r="E46" s="65"/>
      <c r="F46" s="65"/>
      <c r="G46" s="65"/>
      <c r="H46" s="65"/>
      <c r="I46" s="65"/>
      <c r="J46" s="65"/>
      <c r="K46" s="65"/>
      <c r="L46" s="68" t="str">
        <f>IF(E11= "","",E11)</f>
        <v>město Tachov</v>
      </c>
      <c r="M46" s="65"/>
      <c r="N46" s="65"/>
      <c r="O46" s="65"/>
      <c r="P46" s="65"/>
      <c r="Q46" s="65"/>
      <c r="R46" s="65"/>
      <c r="S46" s="65"/>
      <c r="T46" s="65"/>
      <c r="U46" s="65"/>
      <c r="V46" s="65"/>
      <c r="W46" s="65"/>
      <c r="X46" s="65"/>
      <c r="Y46" s="65"/>
      <c r="Z46" s="65"/>
      <c r="AA46" s="65"/>
      <c r="AB46" s="65"/>
      <c r="AC46" s="65"/>
      <c r="AD46" s="65"/>
      <c r="AE46" s="65"/>
      <c r="AF46" s="65"/>
      <c r="AG46" s="65"/>
      <c r="AH46" s="65"/>
      <c r="AI46" s="67" t="s">
        <v>39</v>
      </c>
      <c r="AJ46" s="65"/>
      <c r="AK46" s="65"/>
      <c r="AL46" s="65"/>
      <c r="AM46" s="382" t="str">
        <f>IF(E17="","",E17)</f>
        <v>Architektonické studio Hysek spol s r.o.</v>
      </c>
      <c r="AN46" s="382"/>
      <c r="AO46" s="382"/>
      <c r="AP46" s="382"/>
      <c r="AQ46" s="65"/>
      <c r="AR46" s="63"/>
      <c r="AS46" s="383" t="s">
        <v>58</v>
      </c>
      <c r="AT46" s="384"/>
      <c r="AU46" s="76"/>
      <c r="AV46" s="76"/>
      <c r="AW46" s="76"/>
      <c r="AX46" s="76"/>
      <c r="AY46" s="76"/>
      <c r="AZ46" s="76"/>
      <c r="BA46" s="76"/>
      <c r="BB46" s="76"/>
      <c r="BC46" s="76"/>
      <c r="BD46" s="77"/>
    </row>
    <row r="47" spans="2:56" s="1" customFormat="1">
      <c r="B47" s="43"/>
      <c r="C47" s="67" t="s">
        <v>37</v>
      </c>
      <c r="D47" s="65"/>
      <c r="E47" s="65"/>
      <c r="F47" s="65"/>
      <c r="G47" s="65"/>
      <c r="H47" s="65"/>
      <c r="I47" s="65"/>
      <c r="J47" s="65"/>
      <c r="K47" s="65"/>
      <c r="L47" s="68" t="str">
        <f>IF(E14= "Vyplň údaj","",E14)</f>
        <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3"/>
      <c r="AS47" s="385"/>
      <c r="AT47" s="386"/>
      <c r="AU47" s="78"/>
      <c r="AV47" s="78"/>
      <c r="AW47" s="78"/>
      <c r="AX47" s="78"/>
      <c r="AY47" s="78"/>
      <c r="AZ47" s="78"/>
      <c r="BA47" s="78"/>
      <c r="BB47" s="78"/>
      <c r="BC47" s="78"/>
      <c r="BD47" s="79"/>
    </row>
    <row r="48" spans="2:56" s="1" customFormat="1" ht="10.9" customHeight="1">
      <c r="B48" s="43"/>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3"/>
      <c r="AS48" s="387"/>
      <c r="AT48" s="388"/>
      <c r="AU48" s="44"/>
      <c r="AV48" s="44"/>
      <c r="AW48" s="44"/>
      <c r="AX48" s="44"/>
      <c r="AY48" s="44"/>
      <c r="AZ48" s="44"/>
      <c r="BA48" s="44"/>
      <c r="BB48" s="44"/>
      <c r="BC48" s="44"/>
      <c r="BD48" s="80"/>
    </row>
    <row r="49" spans="1:91" s="1" customFormat="1" ht="29.25" customHeight="1">
      <c r="B49" s="43"/>
      <c r="C49" s="389" t="s">
        <v>59</v>
      </c>
      <c r="D49" s="390"/>
      <c r="E49" s="390"/>
      <c r="F49" s="390"/>
      <c r="G49" s="390"/>
      <c r="H49" s="81"/>
      <c r="I49" s="391" t="s">
        <v>60</v>
      </c>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2" t="s">
        <v>61</v>
      </c>
      <c r="AH49" s="390"/>
      <c r="AI49" s="390"/>
      <c r="AJ49" s="390"/>
      <c r="AK49" s="390"/>
      <c r="AL49" s="390"/>
      <c r="AM49" s="390"/>
      <c r="AN49" s="391" t="s">
        <v>62</v>
      </c>
      <c r="AO49" s="390"/>
      <c r="AP49" s="390"/>
      <c r="AQ49" s="82" t="s">
        <v>63</v>
      </c>
      <c r="AR49" s="63"/>
      <c r="AS49" s="83" t="s">
        <v>64</v>
      </c>
      <c r="AT49" s="84" t="s">
        <v>65</v>
      </c>
      <c r="AU49" s="84" t="s">
        <v>66</v>
      </c>
      <c r="AV49" s="84" t="s">
        <v>67</v>
      </c>
      <c r="AW49" s="84" t="s">
        <v>68</v>
      </c>
      <c r="AX49" s="84" t="s">
        <v>69</v>
      </c>
      <c r="AY49" s="84" t="s">
        <v>70</v>
      </c>
      <c r="AZ49" s="84" t="s">
        <v>71</v>
      </c>
      <c r="BA49" s="84" t="s">
        <v>72</v>
      </c>
      <c r="BB49" s="84" t="s">
        <v>73</v>
      </c>
      <c r="BC49" s="84" t="s">
        <v>74</v>
      </c>
      <c r="BD49" s="85" t="s">
        <v>75</v>
      </c>
    </row>
    <row r="50" spans="1:91" s="1" customFormat="1" ht="10.9" customHeight="1">
      <c r="B50" s="43"/>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3"/>
      <c r="AS50" s="86"/>
      <c r="AT50" s="87"/>
      <c r="AU50" s="87"/>
      <c r="AV50" s="87"/>
      <c r="AW50" s="87"/>
      <c r="AX50" s="87"/>
      <c r="AY50" s="87"/>
      <c r="AZ50" s="87"/>
      <c r="BA50" s="87"/>
      <c r="BB50" s="87"/>
      <c r="BC50" s="87"/>
      <c r="BD50" s="88"/>
    </row>
    <row r="51" spans="1:91" s="4" customFormat="1" ht="32.450000000000003" customHeight="1">
      <c r="B51" s="70"/>
      <c r="C51" s="89" t="s">
        <v>76</v>
      </c>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400">
        <f>ROUND(AG52+SUM(AG53:AG55)+AG71+AG73+AG74+SUM(AG78:AG80),2)</f>
        <v>0</v>
      </c>
      <c r="AH51" s="400"/>
      <c r="AI51" s="400"/>
      <c r="AJ51" s="400"/>
      <c r="AK51" s="400"/>
      <c r="AL51" s="400"/>
      <c r="AM51" s="400"/>
      <c r="AN51" s="401">
        <f t="shared" ref="AN51:AN80" si="0">SUM(AG51,AT51)</f>
        <v>0</v>
      </c>
      <c r="AO51" s="401"/>
      <c r="AP51" s="401"/>
      <c r="AQ51" s="91" t="s">
        <v>34</v>
      </c>
      <c r="AR51" s="73"/>
      <c r="AS51" s="92">
        <f>ROUND(AS52+SUM(AS53:AS55)+AS71+AS73+AS74+SUM(AS78:AS80),2)</f>
        <v>0</v>
      </c>
      <c r="AT51" s="93">
        <f t="shared" ref="AT51:AT80" si="1">ROUND(SUM(AV51:AW51),2)</f>
        <v>0</v>
      </c>
      <c r="AU51" s="94">
        <f>ROUND(AU52+SUM(AU53:AU55)+AU71+AU73+AU74+SUM(AU78:AU80),5)</f>
        <v>0</v>
      </c>
      <c r="AV51" s="93">
        <f>ROUND(AZ51*L26,2)</f>
        <v>0</v>
      </c>
      <c r="AW51" s="93">
        <f>ROUND(BA51*L27,2)</f>
        <v>0</v>
      </c>
      <c r="AX51" s="93">
        <f>ROUND(BB51*L26,2)</f>
        <v>0</v>
      </c>
      <c r="AY51" s="93">
        <f>ROUND(BC51*L27,2)</f>
        <v>0</v>
      </c>
      <c r="AZ51" s="93">
        <f>ROUND(AZ52+SUM(AZ53:AZ55)+AZ71+AZ73+AZ74+SUM(AZ78:AZ80),2)</f>
        <v>0</v>
      </c>
      <c r="BA51" s="93">
        <f>ROUND(BA52+SUM(BA53:BA55)+BA71+BA73+BA74+SUM(BA78:BA80),2)</f>
        <v>0</v>
      </c>
      <c r="BB51" s="93">
        <f>ROUND(BB52+SUM(BB53:BB55)+BB71+BB73+BB74+SUM(BB78:BB80),2)</f>
        <v>0</v>
      </c>
      <c r="BC51" s="93">
        <f>ROUND(BC52+SUM(BC53:BC55)+BC71+BC73+BC74+SUM(BC78:BC80),2)</f>
        <v>0</v>
      </c>
      <c r="BD51" s="95">
        <f>ROUND(BD52+SUM(BD53:BD55)+BD71+BD73+BD74+SUM(BD78:BD80),2)</f>
        <v>0</v>
      </c>
      <c r="BS51" s="96" t="s">
        <v>77</v>
      </c>
      <c r="BT51" s="96" t="s">
        <v>78</v>
      </c>
      <c r="BU51" s="97" t="s">
        <v>79</v>
      </c>
      <c r="BV51" s="96" t="s">
        <v>80</v>
      </c>
      <c r="BW51" s="96" t="s">
        <v>7</v>
      </c>
      <c r="BX51" s="96" t="s">
        <v>81</v>
      </c>
      <c r="CL51" s="96" t="s">
        <v>21</v>
      </c>
    </row>
    <row r="52" spans="1:91" s="5" customFormat="1" ht="16.5" customHeight="1">
      <c r="A52" s="98" t="s">
        <v>82</v>
      </c>
      <c r="B52" s="99"/>
      <c r="C52" s="100"/>
      <c r="D52" s="395" t="s">
        <v>83</v>
      </c>
      <c r="E52" s="395"/>
      <c r="F52" s="395"/>
      <c r="G52" s="395"/>
      <c r="H52" s="395"/>
      <c r="I52" s="101"/>
      <c r="J52" s="395" t="s">
        <v>84</v>
      </c>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3">
        <f>'00 - Vedlejší rozpočtové ...'!J27</f>
        <v>0</v>
      </c>
      <c r="AH52" s="394"/>
      <c r="AI52" s="394"/>
      <c r="AJ52" s="394"/>
      <c r="AK52" s="394"/>
      <c r="AL52" s="394"/>
      <c r="AM52" s="394"/>
      <c r="AN52" s="393">
        <f t="shared" si="0"/>
        <v>0</v>
      </c>
      <c r="AO52" s="394"/>
      <c r="AP52" s="394"/>
      <c r="AQ52" s="102" t="s">
        <v>85</v>
      </c>
      <c r="AR52" s="103"/>
      <c r="AS52" s="104">
        <v>0</v>
      </c>
      <c r="AT52" s="105">
        <f t="shared" si="1"/>
        <v>0</v>
      </c>
      <c r="AU52" s="106">
        <f>'00 - Vedlejší rozpočtové ...'!P81</f>
        <v>0</v>
      </c>
      <c r="AV52" s="105">
        <f>'00 - Vedlejší rozpočtové ...'!J30</f>
        <v>0</v>
      </c>
      <c r="AW52" s="105">
        <f>'00 - Vedlejší rozpočtové ...'!J31</f>
        <v>0</v>
      </c>
      <c r="AX52" s="105">
        <f>'00 - Vedlejší rozpočtové ...'!J32</f>
        <v>0</v>
      </c>
      <c r="AY52" s="105">
        <f>'00 - Vedlejší rozpočtové ...'!J33</f>
        <v>0</v>
      </c>
      <c r="AZ52" s="105">
        <f>'00 - Vedlejší rozpočtové ...'!F30</f>
        <v>0</v>
      </c>
      <c r="BA52" s="105">
        <f>'00 - Vedlejší rozpočtové ...'!F31</f>
        <v>0</v>
      </c>
      <c r="BB52" s="105">
        <f>'00 - Vedlejší rozpočtové ...'!F32</f>
        <v>0</v>
      </c>
      <c r="BC52" s="105">
        <f>'00 - Vedlejší rozpočtové ...'!F33</f>
        <v>0</v>
      </c>
      <c r="BD52" s="107">
        <f>'00 - Vedlejší rozpočtové ...'!F34</f>
        <v>0</v>
      </c>
      <c r="BT52" s="108" t="s">
        <v>86</v>
      </c>
      <c r="BV52" s="108" t="s">
        <v>80</v>
      </c>
      <c r="BW52" s="108" t="s">
        <v>87</v>
      </c>
      <c r="BX52" s="108" t="s">
        <v>7</v>
      </c>
      <c r="CL52" s="108" t="s">
        <v>21</v>
      </c>
      <c r="CM52" s="108" t="s">
        <v>88</v>
      </c>
    </row>
    <row r="53" spans="1:91" s="5" customFormat="1" ht="16.5" customHeight="1">
      <c r="A53" s="98" t="s">
        <v>82</v>
      </c>
      <c r="B53" s="99"/>
      <c r="C53" s="100"/>
      <c r="D53" s="395" t="s">
        <v>89</v>
      </c>
      <c r="E53" s="395"/>
      <c r="F53" s="395"/>
      <c r="G53" s="395"/>
      <c r="H53" s="395"/>
      <c r="I53" s="101"/>
      <c r="J53" s="395" t="s">
        <v>90</v>
      </c>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3">
        <f>'01 - Zařízení a organizac...'!J27</f>
        <v>0</v>
      </c>
      <c r="AH53" s="394"/>
      <c r="AI53" s="394"/>
      <c r="AJ53" s="394"/>
      <c r="AK53" s="394"/>
      <c r="AL53" s="394"/>
      <c r="AM53" s="394"/>
      <c r="AN53" s="393">
        <f t="shared" si="0"/>
        <v>0</v>
      </c>
      <c r="AO53" s="394"/>
      <c r="AP53" s="394"/>
      <c r="AQ53" s="102" t="s">
        <v>85</v>
      </c>
      <c r="AR53" s="103"/>
      <c r="AS53" s="104">
        <v>0</v>
      </c>
      <c r="AT53" s="105">
        <f t="shared" si="1"/>
        <v>0</v>
      </c>
      <c r="AU53" s="106">
        <f>'01 - Zařízení a organizac...'!P89</f>
        <v>0</v>
      </c>
      <c r="AV53" s="105">
        <f>'01 - Zařízení a organizac...'!J30</f>
        <v>0</v>
      </c>
      <c r="AW53" s="105">
        <f>'01 - Zařízení a organizac...'!J31</f>
        <v>0</v>
      </c>
      <c r="AX53" s="105">
        <f>'01 - Zařízení a organizac...'!J32</f>
        <v>0</v>
      </c>
      <c r="AY53" s="105">
        <f>'01 - Zařízení a organizac...'!J33</f>
        <v>0</v>
      </c>
      <c r="AZ53" s="105">
        <f>'01 - Zařízení a organizac...'!F30</f>
        <v>0</v>
      </c>
      <c r="BA53" s="105">
        <f>'01 - Zařízení a organizac...'!F31</f>
        <v>0</v>
      </c>
      <c r="BB53" s="105">
        <f>'01 - Zařízení a organizac...'!F32</f>
        <v>0</v>
      </c>
      <c r="BC53" s="105">
        <f>'01 - Zařízení a organizac...'!F33</f>
        <v>0</v>
      </c>
      <c r="BD53" s="107">
        <f>'01 - Zařízení a organizac...'!F34</f>
        <v>0</v>
      </c>
      <c r="BT53" s="108" t="s">
        <v>86</v>
      </c>
      <c r="BV53" s="108" t="s">
        <v>80</v>
      </c>
      <c r="BW53" s="108" t="s">
        <v>91</v>
      </c>
      <c r="BX53" s="108" t="s">
        <v>7</v>
      </c>
      <c r="CL53" s="108" t="s">
        <v>21</v>
      </c>
      <c r="CM53" s="108" t="s">
        <v>88</v>
      </c>
    </row>
    <row r="54" spans="1:91" s="5" customFormat="1" ht="16.5" customHeight="1">
      <c r="A54" s="98" t="s">
        <v>82</v>
      </c>
      <c r="B54" s="99"/>
      <c r="C54" s="100"/>
      <c r="D54" s="395" t="s">
        <v>92</v>
      </c>
      <c r="E54" s="395"/>
      <c r="F54" s="395"/>
      <c r="G54" s="395"/>
      <c r="H54" s="395"/>
      <c r="I54" s="101"/>
      <c r="J54" s="395" t="s">
        <v>93</v>
      </c>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3">
        <f>'02 - SO-00 Bourací práce'!J27</f>
        <v>0</v>
      </c>
      <c r="AH54" s="394"/>
      <c r="AI54" s="394"/>
      <c r="AJ54" s="394"/>
      <c r="AK54" s="394"/>
      <c r="AL54" s="394"/>
      <c r="AM54" s="394"/>
      <c r="AN54" s="393">
        <f t="shared" si="0"/>
        <v>0</v>
      </c>
      <c r="AO54" s="394"/>
      <c r="AP54" s="394"/>
      <c r="AQ54" s="102" t="s">
        <v>85</v>
      </c>
      <c r="AR54" s="103"/>
      <c r="AS54" s="104">
        <v>0</v>
      </c>
      <c r="AT54" s="105">
        <f t="shared" si="1"/>
        <v>0</v>
      </c>
      <c r="AU54" s="106">
        <f>'02 - SO-00 Bourací práce'!P87</f>
        <v>0</v>
      </c>
      <c r="AV54" s="105">
        <f>'02 - SO-00 Bourací práce'!J30</f>
        <v>0</v>
      </c>
      <c r="AW54" s="105">
        <f>'02 - SO-00 Bourací práce'!J31</f>
        <v>0</v>
      </c>
      <c r="AX54" s="105">
        <f>'02 - SO-00 Bourací práce'!J32</f>
        <v>0</v>
      </c>
      <c r="AY54" s="105">
        <f>'02 - SO-00 Bourací práce'!J33</f>
        <v>0</v>
      </c>
      <c r="AZ54" s="105">
        <f>'02 - SO-00 Bourací práce'!F30</f>
        <v>0</v>
      </c>
      <c r="BA54" s="105">
        <f>'02 - SO-00 Bourací práce'!F31</f>
        <v>0</v>
      </c>
      <c r="BB54" s="105">
        <f>'02 - SO-00 Bourací práce'!F32</f>
        <v>0</v>
      </c>
      <c r="BC54" s="105">
        <f>'02 - SO-00 Bourací práce'!F33</f>
        <v>0</v>
      </c>
      <c r="BD54" s="107">
        <f>'02 - SO-00 Bourací práce'!F34</f>
        <v>0</v>
      </c>
      <c r="BT54" s="108" t="s">
        <v>86</v>
      </c>
      <c r="BV54" s="108" t="s">
        <v>80</v>
      </c>
      <c r="BW54" s="108" t="s">
        <v>94</v>
      </c>
      <c r="BX54" s="108" t="s">
        <v>7</v>
      </c>
      <c r="CL54" s="108" t="s">
        <v>21</v>
      </c>
      <c r="CM54" s="108" t="s">
        <v>88</v>
      </c>
    </row>
    <row r="55" spans="1:91" s="5" customFormat="1" ht="16.5" customHeight="1">
      <c r="B55" s="99"/>
      <c r="C55" s="100"/>
      <c r="D55" s="395" t="s">
        <v>95</v>
      </c>
      <c r="E55" s="395"/>
      <c r="F55" s="395"/>
      <c r="G55" s="395"/>
      <c r="H55" s="395"/>
      <c r="I55" s="101"/>
      <c r="J55" s="395" t="s">
        <v>96</v>
      </c>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6">
        <f>ROUND(SUM(AG56:AG70),2)</f>
        <v>0</v>
      </c>
      <c r="AH55" s="394"/>
      <c r="AI55" s="394"/>
      <c r="AJ55" s="394"/>
      <c r="AK55" s="394"/>
      <c r="AL55" s="394"/>
      <c r="AM55" s="394"/>
      <c r="AN55" s="393">
        <f t="shared" si="0"/>
        <v>0</v>
      </c>
      <c r="AO55" s="394"/>
      <c r="AP55" s="394"/>
      <c r="AQ55" s="102" t="s">
        <v>85</v>
      </c>
      <c r="AR55" s="103"/>
      <c r="AS55" s="104">
        <f>ROUND(SUM(AS56:AS70),2)</f>
        <v>0</v>
      </c>
      <c r="AT55" s="105">
        <f t="shared" si="1"/>
        <v>0</v>
      </c>
      <c r="AU55" s="106">
        <f>ROUND(SUM(AU56:AU70),5)</f>
        <v>0</v>
      </c>
      <c r="AV55" s="105">
        <f>ROUND(AZ55*L26,2)</f>
        <v>0</v>
      </c>
      <c r="AW55" s="105">
        <f>ROUND(BA55*L27,2)</f>
        <v>0</v>
      </c>
      <c r="AX55" s="105">
        <f>ROUND(BB55*L26,2)</f>
        <v>0</v>
      </c>
      <c r="AY55" s="105">
        <f>ROUND(BC55*L27,2)</f>
        <v>0</v>
      </c>
      <c r="AZ55" s="105">
        <f>ROUND(SUM(AZ56:AZ70),2)</f>
        <v>0</v>
      </c>
      <c r="BA55" s="105">
        <f>ROUND(SUM(BA56:BA70),2)</f>
        <v>0</v>
      </c>
      <c r="BB55" s="105">
        <f>ROUND(SUM(BB56:BB70),2)</f>
        <v>0</v>
      </c>
      <c r="BC55" s="105">
        <f>ROUND(SUM(BC56:BC70),2)</f>
        <v>0</v>
      </c>
      <c r="BD55" s="107">
        <f>ROUND(SUM(BD56:BD70),2)</f>
        <v>0</v>
      </c>
      <c r="BS55" s="108" t="s">
        <v>77</v>
      </c>
      <c r="BT55" s="108" t="s">
        <v>86</v>
      </c>
      <c r="BU55" s="108" t="s">
        <v>79</v>
      </c>
      <c r="BV55" s="108" t="s">
        <v>80</v>
      </c>
      <c r="BW55" s="108" t="s">
        <v>97</v>
      </c>
      <c r="BX55" s="108" t="s">
        <v>7</v>
      </c>
      <c r="CL55" s="108" t="s">
        <v>21</v>
      </c>
      <c r="CM55" s="108" t="s">
        <v>88</v>
      </c>
    </row>
    <row r="56" spans="1:91" s="6" customFormat="1" ht="28.5" customHeight="1">
      <c r="A56" s="98" t="s">
        <v>82</v>
      </c>
      <c r="B56" s="109"/>
      <c r="C56" s="110"/>
      <c r="D56" s="110"/>
      <c r="E56" s="399" t="s">
        <v>98</v>
      </c>
      <c r="F56" s="399"/>
      <c r="G56" s="399"/>
      <c r="H56" s="399"/>
      <c r="I56" s="399"/>
      <c r="J56" s="110"/>
      <c r="K56" s="399" t="s">
        <v>99</v>
      </c>
      <c r="L56" s="399"/>
      <c r="M56" s="399"/>
      <c r="N56" s="399"/>
      <c r="O56" s="399"/>
      <c r="P56" s="399"/>
      <c r="Q56" s="399"/>
      <c r="R56" s="399"/>
      <c r="S56" s="399"/>
      <c r="T56" s="399"/>
      <c r="U56" s="399"/>
      <c r="V56" s="399"/>
      <c r="W56" s="399"/>
      <c r="X56" s="399"/>
      <c r="Y56" s="399"/>
      <c r="Z56" s="399"/>
      <c r="AA56" s="399"/>
      <c r="AB56" s="399"/>
      <c r="AC56" s="399"/>
      <c r="AD56" s="399"/>
      <c r="AE56" s="399"/>
      <c r="AF56" s="399"/>
      <c r="AG56" s="397">
        <f>'03.01 - SO-01 D.1.1 Stave...'!J29</f>
        <v>0</v>
      </c>
      <c r="AH56" s="398"/>
      <c r="AI56" s="398"/>
      <c r="AJ56" s="398"/>
      <c r="AK56" s="398"/>
      <c r="AL56" s="398"/>
      <c r="AM56" s="398"/>
      <c r="AN56" s="397">
        <f t="shared" si="0"/>
        <v>0</v>
      </c>
      <c r="AO56" s="398"/>
      <c r="AP56" s="398"/>
      <c r="AQ56" s="111" t="s">
        <v>100</v>
      </c>
      <c r="AR56" s="112"/>
      <c r="AS56" s="113">
        <v>0</v>
      </c>
      <c r="AT56" s="114">
        <f t="shared" si="1"/>
        <v>0</v>
      </c>
      <c r="AU56" s="115">
        <f>'03.01 - SO-01 D.1.1 Stave...'!P128</f>
        <v>0</v>
      </c>
      <c r="AV56" s="114">
        <f>'03.01 - SO-01 D.1.1 Stave...'!J32</f>
        <v>0</v>
      </c>
      <c r="AW56" s="114">
        <f>'03.01 - SO-01 D.1.1 Stave...'!J33</f>
        <v>0</v>
      </c>
      <c r="AX56" s="114">
        <f>'03.01 - SO-01 D.1.1 Stave...'!J34</f>
        <v>0</v>
      </c>
      <c r="AY56" s="114">
        <f>'03.01 - SO-01 D.1.1 Stave...'!J35</f>
        <v>0</v>
      </c>
      <c r="AZ56" s="114">
        <f>'03.01 - SO-01 D.1.1 Stave...'!F32</f>
        <v>0</v>
      </c>
      <c r="BA56" s="114">
        <f>'03.01 - SO-01 D.1.1 Stave...'!F33</f>
        <v>0</v>
      </c>
      <c r="BB56" s="114">
        <f>'03.01 - SO-01 D.1.1 Stave...'!F34</f>
        <v>0</v>
      </c>
      <c r="BC56" s="114">
        <f>'03.01 - SO-01 D.1.1 Stave...'!F35</f>
        <v>0</v>
      </c>
      <c r="BD56" s="116">
        <f>'03.01 - SO-01 D.1.1 Stave...'!F36</f>
        <v>0</v>
      </c>
      <c r="BT56" s="117" t="s">
        <v>88</v>
      </c>
      <c r="BV56" s="117" t="s">
        <v>80</v>
      </c>
      <c r="BW56" s="117" t="s">
        <v>101</v>
      </c>
      <c r="BX56" s="117" t="s">
        <v>97</v>
      </c>
      <c r="CL56" s="117" t="s">
        <v>21</v>
      </c>
    </row>
    <row r="57" spans="1:91" s="6" customFormat="1" ht="16.5" customHeight="1">
      <c r="A57" s="98" t="s">
        <v>82</v>
      </c>
      <c r="B57" s="109"/>
      <c r="C57" s="110"/>
      <c r="D57" s="110"/>
      <c r="E57" s="399" t="s">
        <v>102</v>
      </c>
      <c r="F57" s="399"/>
      <c r="G57" s="399"/>
      <c r="H57" s="399"/>
      <c r="I57" s="399"/>
      <c r="J57" s="110"/>
      <c r="K57" s="399" t="s">
        <v>103</v>
      </c>
      <c r="L57" s="399"/>
      <c r="M57" s="399"/>
      <c r="N57" s="399"/>
      <c r="O57" s="399"/>
      <c r="P57" s="399"/>
      <c r="Q57" s="399"/>
      <c r="R57" s="399"/>
      <c r="S57" s="399"/>
      <c r="T57" s="399"/>
      <c r="U57" s="399"/>
      <c r="V57" s="399"/>
      <c r="W57" s="399"/>
      <c r="X57" s="399"/>
      <c r="Y57" s="399"/>
      <c r="Z57" s="399"/>
      <c r="AA57" s="399"/>
      <c r="AB57" s="399"/>
      <c r="AC57" s="399"/>
      <c r="AD57" s="399"/>
      <c r="AE57" s="399"/>
      <c r="AF57" s="399"/>
      <c r="AG57" s="397">
        <f>'03.02 - D.1.3 PBŘ'!J29</f>
        <v>0</v>
      </c>
      <c r="AH57" s="398"/>
      <c r="AI57" s="398"/>
      <c r="AJ57" s="398"/>
      <c r="AK57" s="398"/>
      <c r="AL57" s="398"/>
      <c r="AM57" s="398"/>
      <c r="AN57" s="397">
        <f t="shared" si="0"/>
        <v>0</v>
      </c>
      <c r="AO57" s="398"/>
      <c r="AP57" s="398"/>
      <c r="AQ57" s="111" t="s">
        <v>100</v>
      </c>
      <c r="AR57" s="112"/>
      <c r="AS57" s="113">
        <v>0</v>
      </c>
      <c r="AT57" s="114">
        <f t="shared" si="1"/>
        <v>0</v>
      </c>
      <c r="AU57" s="115">
        <f>'03.02 - D.1.3 PBŘ'!P83</f>
        <v>0</v>
      </c>
      <c r="AV57" s="114">
        <f>'03.02 - D.1.3 PBŘ'!J32</f>
        <v>0</v>
      </c>
      <c r="AW57" s="114">
        <f>'03.02 - D.1.3 PBŘ'!J33</f>
        <v>0</v>
      </c>
      <c r="AX57" s="114">
        <f>'03.02 - D.1.3 PBŘ'!J34</f>
        <v>0</v>
      </c>
      <c r="AY57" s="114">
        <f>'03.02 - D.1.3 PBŘ'!J35</f>
        <v>0</v>
      </c>
      <c r="AZ57" s="114">
        <f>'03.02 - D.1.3 PBŘ'!F32</f>
        <v>0</v>
      </c>
      <c r="BA57" s="114">
        <f>'03.02 - D.1.3 PBŘ'!F33</f>
        <v>0</v>
      </c>
      <c r="BB57" s="114">
        <f>'03.02 - D.1.3 PBŘ'!F34</f>
        <v>0</v>
      </c>
      <c r="BC57" s="114">
        <f>'03.02 - D.1.3 PBŘ'!F35</f>
        <v>0</v>
      </c>
      <c r="BD57" s="116">
        <f>'03.02 - D.1.3 PBŘ'!F36</f>
        <v>0</v>
      </c>
      <c r="BT57" s="117" t="s">
        <v>88</v>
      </c>
      <c r="BV57" s="117" t="s">
        <v>80</v>
      </c>
      <c r="BW57" s="117" t="s">
        <v>104</v>
      </c>
      <c r="BX57" s="117" t="s">
        <v>97</v>
      </c>
      <c r="CL57" s="117" t="s">
        <v>21</v>
      </c>
    </row>
    <row r="58" spans="1:91" s="6" customFormat="1" ht="16.5" customHeight="1">
      <c r="A58" s="98" t="s">
        <v>82</v>
      </c>
      <c r="B58" s="109"/>
      <c r="C58" s="110"/>
      <c r="D58" s="110"/>
      <c r="E58" s="399" t="s">
        <v>105</v>
      </c>
      <c r="F58" s="399"/>
      <c r="G58" s="399"/>
      <c r="H58" s="399"/>
      <c r="I58" s="399"/>
      <c r="J58" s="110"/>
      <c r="K58" s="399" t="s">
        <v>106</v>
      </c>
      <c r="L58" s="399"/>
      <c r="M58" s="399"/>
      <c r="N58" s="399"/>
      <c r="O58" s="399"/>
      <c r="P58" s="399"/>
      <c r="Q58" s="399"/>
      <c r="R58" s="399"/>
      <c r="S58" s="399"/>
      <c r="T58" s="399"/>
      <c r="U58" s="399"/>
      <c r="V58" s="399"/>
      <c r="W58" s="399"/>
      <c r="X58" s="399"/>
      <c r="Y58" s="399"/>
      <c r="Z58" s="399"/>
      <c r="AA58" s="399"/>
      <c r="AB58" s="399"/>
      <c r="AC58" s="399"/>
      <c r="AD58" s="399"/>
      <c r="AE58" s="399"/>
      <c r="AF58" s="399"/>
      <c r="AG58" s="397">
        <f>'03.03 - D.1.4.1 Vytápění'!J29</f>
        <v>0</v>
      </c>
      <c r="AH58" s="398"/>
      <c r="AI58" s="398"/>
      <c r="AJ58" s="398"/>
      <c r="AK58" s="398"/>
      <c r="AL58" s="398"/>
      <c r="AM58" s="398"/>
      <c r="AN58" s="397">
        <f t="shared" si="0"/>
        <v>0</v>
      </c>
      <c r="AO58" s="398"/>
      <c r="AP58" s="398"/>
      <c r="AQ58" s="111" t="s">
        <v>100</v>
      </c>
      <c r="AR58" s="112"/>
      <c r="AS58" s="113">
        <v>0</v>
      </c>
      <c r="AT58" s="114">
        <f t="shared" si="1"/>
        <v>0</v>
      </c>
      <c r="AU58" s="115">
        <f>'03.03 - D.1.4.1 Vytápění'!P84</f>
        <v>0</v>
      </c>
      <c r="AV58" s="114">
        <f>'03.03 - D.1.4.1 Vytápění'!J32</f>
        <v>0</v>
      </c>
      <c r="AW58" s="114">
        <f>'03.03 - D.1.4.1 Vytápění'!J33</f>
        <v>0</v>
      </c>
      <c r="AX58" s="114">
        <f>'03.03 - D.1.4.1 Vytápění'!J34</f>
        <v>0</v>
      </c>
      <c r="AY58" s="114">
        <f>'03.03 - D.1.4.1 Vytápění'!J35</f>
        <v>0</v>
      </c>
      <c r="AZ58" s="114">
        <f>'03.03 - D.1.4.1 Vytápění'!F32</f>
        <v>0</v>
      </c>
      <c r="BA58" s="114">
        <f>'03.03 - D.1.4.1 Vytápění'!F33</f>
        <v>0</v>
      </c>
      <c r="BB58" s="114">
        <f>'03.03 - D.1.4.1 Vytápění'!F34</f>
        <v>0</v>
      </c>
      <c r="BC58" s="114">
        <f>'03.03 - D.1.4.1 Vytápění'!F35</f>
        <v>0</v>
      </c>
      <c r="BD58" s="116">
        <f>'03.03 - D.1.4.1 Vytápění'!F36</f>
        <v>0</v>
      </c>
      <c r="BT58" s="117" t="s">
        <v>88</v>
      </c>
      <c r="BV58" s="117" t="s">
        <v>80</v>
      </c>
      <c r="BW58" s="117" t="s">
        <v>107</v>
      </c>
      <c r="BX58" s="117" t="s">
        <v>97</v>
      </c>
      <c r="CL58" s="117" t="s">
        <v>21</v>
      </c>
    </row>
    <row r="59" spans="1:91" s="6" customFormat="1" ht="16.5" customHeight="1">
      <c r="A59" s="98" t="s">
        <v>82</v>
      </c>
      <c r="B59" s="109"/>
      <c r="C59" s="110"/>
      <c r="D59" s="110"/>
      <c r="E59" s="399" t="s">
        <v>108</v>
      </c>
      <c r="F59" s="399"/>
      <c r="G59" s="399"/>
      <c r="H59" s="399"/>
      <c r="I59" s="399"/>
      <c r="J59" s="110"/>
      <c r="K59" s="399" t="s">
        <v>109</v>
      </c>
      <c r="L59" s="399"/>
      <c r="M59" s="399"/>
      <c r="N59" s="399"/>
      <c r="O59" s="399"/>
      <c r="P59" s="399"/>
      <c r="Q59" s="399"/>
      <c r="R59" s="399"/>
      <c r="S59" s="399"/>
      <c r="T59" s="399"/>
      <c r="U59" s="399"/>
      <c r="V59" s="399"/>
      <c r="W59" s="399"/>
      <c r="X59" s="399"/>
      <c r="Y59" s="399"/>
      <c r="Z59" s="399"/>
      <c r="AA59" s="399"/>
      <c r="AB59" s="399"/>
      <c r="AC59" s="399"/>
      <c r="AD59" s="399"/>
      <c r="AE59" s="399"/>
      <c r="AF59" s="399"/>
      <c r="AG59" s="397">
        <f>'03.04 - D.1.4.2 VZT a rek...'!J29</f>
        <v>0</v>
      </c>
      <c r="AH59" s="398"/>
      <c r="AI59" s="398"/>
      <c r="AJ59" s="398"/>
      <c r="AK59" s="398"/>
      <c r="AL59" s="398"/>
      <c r="AM59" s="398"/>
      <c r="AN59" s="397">
        <f t="shared" si="0"/>
        <v>0</v>
      </c>
      <c r="AO59" s="398"/>
      <c r="AP59" s="398"/>
      <c r="AQ59" s="111" t="s">
        <v>100</v>
      </c>
      <c r="AR59" s="112"/>
      <c r="AS59" s="113">
        <v>0</v>
      </c>
      <c r="AT59" s="114">
        <f t="shared" si="1"/>
        <v>0</v>
      </c>
      <c r="AU59" s="115">
        <f>'03.04 - D.1.4.2 VZT a rek...'!P84</f>
        <v>0</v>
      </c>
      <c r="AV59" s="114">
        <f>'03.04 - D.1.4.2 VZT a rek...'!J32</f>
        <v>0</v>
      </c>
      <c r="AW59" s="114">
        <f>'03.04 - D.1.4.2 VZT a rek...'!J33</f>
        <v>0</v>
      </c>
      <c r="AX59" s="114">
        <f>'03.04 - D.1.4.2 VZT a rek...'!J34</f>
        <v>0</v>
      </c>
      <c r="AY59" s="114">
        <f>'03.04 - D.1.4.2 VZT a rek...'!J35</f>
        <v>0</v>
      </c>
      <c r="AZ59" s="114">
        <f>'03.04 - D.1.4.2 VZT a rek...'!F32</f>
        <v>0</v>
      </c>
      <c r="BA59" s="114">
        <f>'03.04 - D.1.4.2 VZT a rek...'!F33</f>
        <v>0</v>
      </c>
      <c r="BB59" s="114">
        <f>'03.04 - D.1.4.2 VZT a rek...'!F34</f>
        <v>0</v>
      </c>
      <c r="BC59" s="114">
        <f>'03.04 - D.1.4.2 VZT a rek...'!F35</f>
        <v>0</v>
      </c>
      <c r="BD59" s="116">
        <f>'03.04 - D.1.4.2 VZT a rek...'!F36</f>
        <v>0</v>
      </c>
      <c r="BT59" s="117" t="s">
        <v>88</v>
      </c>
      <c r="BV59" s="117" t="s">
        <v>80</v>
      </c>
      <c r="BW59" s="117" t="s">
        <v>110</v>
      </c>
      <c r="BX59" s="117" t="s">
        <v>97</v>
      </c>
      <c r="CL59" s="117" t="s">
        <v>21</v>
      </c>
    </row>
    <row r="60" spans="1:91" s="6" customFormat="1" ht="16.5" customHeight="1">
      <c r="A60" s="98" t="s">
        <v>82</v>
      </c>
      <c r="B60" s="109"/>
      <c r="C60" s="110"/>
      <c r="D60" s="110"/>
      <c r="E60" s="399" t="s">
        <v>111</v>
      </c>
      <c r="F60" s="399"/>
      <c r="G60" s="399"/>
      <c r="H60" s="399"/>
      <c r="I60" s="399"/>
      <c r="J60" s="110"/>
      <c r="K60" s="399" t="s">
        <v>112</v>
      </c>
      <c r="L60" s="399"/>
      <c r="M60" s="399"/>
      <c r="N60" s="399"/>
      <c r="O60" s="399"/>
      <c r="P60" s="399"/>
      <c r="Q60" s="399"/>
      <c r="R60" s="399"/>
      <c r="S60" s="399"/>
      <c r="T60" s="399"/>
      <c r="U60" s="399"/>
      <c r="V60" s="399"/>
      <c r="W60" s="399"/>
      <c r="X60" s="399"/>
      <c r="Y60" s="399"/>
      <c r="Z60" s="399"/>
      <c r="AA60" s="399"/>
      <c r="AB60" s="399"/>
      <c r="AC60" s="399"/>
      <c r="AD60" s="399"/>
      <c r="AE60" s="399"/>
      <c r="AF60" s="399"/>
      <c r="AG60" s="397">
        <f>'03.05 - D.1.4.3 ZTI'!J29</f>
        <v>0</v>
      </c>
      <c r="AH60" s="398"/>
      <c r="AI60" s="398"/>
      <c r="AJ60" s="398"/>
      <c r="AK60" s="398"/>
      <c r="AL60" s="398"/>
      <c r="AM60" s="398"/>
      <c r="AN60" s="397">
        <f t="shared" si="0"/>
        <v>0</v>
      </c>
      <c r="AO60" s="398"/>
      <c r="AP60" s="398"/>
      <c r="AQ60" s="111" t="s">
        <v>100</v>
      </c>
      <c r="AR60" s="112"/>
      <c r="AS60" s="113">
        <v>0</v>
      </c>
      <c r="AT60" s="114">
        <f t="shared" si="1"/>
        <v>0</v>
      </c>
      <c r="AU60" s="115">
        <f>'03.05 - D.1.4.3 ZTI'!P84</f>
        <v>0</v>
      </c>
      <c r="AV60" s="114">
        <f>'03.05 - D.1.4.3 ZTI'!J32</f>
        <v>0</v>
      </c>
      <c r="AW60" s="114">
        <f>'03.05 - D.1.4.3 ZTI'!J33</f>
        <v>0</v>
      </c>
      <c r="AX60" s="114">
        <f>'03.05 - D.1.4.3 ZTI'!J34</f>
        <v>0</v>
      </c>
      <c r="AY60" s="114">
        <f>'03.05 - D.1.4.3 ZTI'!J35</f>
        <v>0</v>
      </c>
      <c r="AZ60" s="114">
        <f>'03.05 - D.1.4.3 ZTI'!F32</f>
        <v>0</v>
      </c>
      <c r="BA60" s="114">
        <f>'03.05 - D.1.4.3 ZTI'!F33</f>
        <v>0</v>
      </c>
      <c r="BB60" s="114">
        <f>'03.05 - D.1.4.3 ZTI'!F34</f>
        <v>0</v>
      </c>
      <c r="BC60" s="114">
        <f>'03.05 - D.1.4.3 ZTI'!F35</f>
        <v>0</v>
      </c>
      <c r="BD60" s="116">
        <f>'03.05 - D.1.4.3 ZTI'!F36</f>
        <v>0</v>
      </c>
      <c r="BT60" s="117" t="s">
        <v>88</v>
      </c>
      <c r="BV60" s="117" t="s">
        <v>80</v>
      </c>
      <c r="BW60" s="117" t="s">
        <v>113</v>
      </c>
      <c r="BX60" s="117" t="s">
        <v>97</v>
      </c>
      <c r="CL60" s="117" t="s">
        <v>21</v>
      </c>
    </row>
    <row r="61" spans="1:91" s="6" customFormat="1" ht="16.5" customHeight="1">
      <c r="A61" s="98" t="s">
        <v>82</v>
      </c>
      <c r="B61" s="109"/>
      <c r="C61" s="110"/>
      <c r="D61" s="110"/>
      <c r="E61" s="399" t="s">
        <v>114</v>
      </c>
      <c r="F61" s="399"/>
      <c r="G61" s="399"/>
      <c r="H61" s="399"/>
      <c r="I61" s="399"/>
      <c r="J61" s="110"/>
      <c r="K61" s="399" t="s">
        <v>115</v>
      </c>
      <c r="L61" s="399"/>
      <c r="M61" s="399"/>
      <c r="N61" s="399"/>
      <c r="O61" s="399"/>
      <c r="P61" s="399"/>
      <c r="Q61" s="399"/>
      <c r="R61" s="399"/>
      <c r="S61" s="399"/>
      <c r="T61" s="399"/>
      <c r="U61" s="399"/>
      <c r="V61" s="399"/>
      <c r="W61" s="399"/>
      <c r="X61" s="399"/>
      <c r="Y61" s="399"/>
      <c r="Z61" s="399"/>
      <c r="AA61" s="399"/>
      <c r="AB61" s="399"/>
      <c r="AC61" s="399"/>
      <c r="AD61" s="399"/>
      <c r="AE61" s="399"/>
      <c r="AF61" s="399"/>
      <c r="AG61" s="397">
        <f>'03.06 - D.1.4.4 Silnoprou...'!J29</f>
        <v>0</v>
      </c>
      <c r="AH61" s="398"/>
      <c r="AI61" s="398"/>
      <c r="AJ61" s="398"/>
      <c r="AK61" s="398"/>
      <c r="AL61" s="398"/>
      <c r="AM61" s="398"/>
      <c r="AN61" s="397">
        <f t="shared" si="0"/>
        <v>0</v>
      </c>
      <c r="AO61" s="398"/>
      <c r="AP61" s="398"/>
      <c r="AQ61" s="111" t="s">
        <v>100</v>
      </c>
      <c r="AR61" s="112"/>
      <c r="AS61" s="113">
        <v>0</v>
      </c>
      <c r="AT61" s="114">
        <f t="shared" si="1"/>
        <v>0</v>
      </c>
      <c r="AU61" s="115">
        <f>'03.06 - D.1.4.4 Silnoprou...'!P84</f>
        <v>0</v>
      </c>
      <c r="AV61" s="114">
        <f>'03.06 - D.1.4.4 Silnoprou...'!J32</f>
        <v>0</v>
      </c>
      <c r="AW61" s="114">
        <f>'03.06 - D.1.4.4 Silnoprou...'!J33</f>
        <v>0</v>
      </c>
      <c r="AX61" s="114">
        <f>'03.06 - D.1.4.4 Silnoprou...'!J34</f>
        <v>0</v>
      </c>
      <c r="AY61" s="114">
        <f>'03.06 - D.1.4.4 Silnoprou...'!J35</f>
        <v>0</v>
      </c>
      <c r="AZ61" s="114">
        <f>'03.06 - D.1.4.4 Silnoprou...'!F32</f>
        <v>0</v>
      </c>
      <c r="BA61" s="114">
        <f>'03.06 - D.1.4.4 Silnoprou...'!F33</f>
        <v>0</v>
      </c>
      <c r="BB61" s="114">
        <f>'03.06 - D.1.4.4 Silnoprou...'!F34</f>
        <v>0</v>
      </c>
      <c r="BC61" s="114">
        <f>'03.06 - D.1.4.4 Silnoprou...'!F35</f>
        <v>0</v>
      </c>
      <c r="BD61" s="116">
        <f>'03.06 - D.1.4.4 Silnoprou...'!F36</f>
        <v>0</v>
      </c>
      <c r="BT61" s="117" t="s">
        <v>88</v>
      </c>
      <c r="BV61" s="117" t="s">
        <v>80</v>
      </c>
      <c r="BW61" s="117" t="s">
        <v>116</v>
      </c>
      <c r="BX61" s="117" t="s">
        <v>97</v>
      </c>
      <c r="CL61" s="117" t="s">
        <v>21</v>
      </c>
    </row>
    <row r="62" spans="1:91" s="6" customFormat="1" ht="16.5" customHeight="1">
      <c r="A62" s="98" t="s">
        <v>82</v>
      </c>
      <c r="B62" s="109"/>
      <c r="C62" s="110"/>
      <c r="D62" s="110"/>
      <c r="E62" s="399" t="s">
        <v>117</v>
      </c>
      <c r="F62" s="399"/>
      <c r="G62" s="399"/>
      <c r="H62" s="399"/>
      <c r="I62" s="399"/>
      <c r="J62" s="110"/>
      <c r="K62" s="399" t="s">
        <v>118</v>
      </c>
      <c r="L62" s="399"/>
      <c r="M62" s="399"/>
      <c r="N62" s="399"/>
      <c r="O62" s="399"/>
      <c r="P62" s="399"/>
      <c r="Q62" s="399"/>
      <c r="R62" s="399"/>
      <c r="S62" s="399"/>
      <c r="T62" s="399"/>
      <c r="U62" s="399"/>
      <c r="V62" s="399"/>
      <c r="W62" s="399"/>
      <c r="X62" s="399"/>
      <c r="Y62" s="399"/>
      <c r="Z62" s="399"/>
      <c r="AA62" s="399"/>
      <c r="AB62" s="399"/>
      <c r="AC62" s="399"/>
      <c r="AD62" s="399"/>
      <c r="AE62" s="399"/>
      <c r="AF62" s="399"/>
      <c r="AG62" s="397">
        <f>'03.07 - D.1.4.5 Slaboprou...'!J29</f>
        <v>0</v>
      </c>
      <c r="AH62" s="398"/>
      <c r="AI62" s="398"/>
      <c r="AJ62" s="398"/>
      <c r="AK62" s="398"/>
      <c r="AL62" s="398"/>
      <c r="AM62" s="398"/>
      <c r="AN62" s="397">
        <f t="shared" si="0"/>
        <v>0</v>
      </c>
      <c r="AO62" s="398"/>
      <c r="AP62" s="398"/>
      <c r="AQ62" s="111" t="s">
        <v>100</v>
      </c>
      <c r="AR62" s="112"/>
      <c r="AS62" s="113">
        <v>0</v>
      </c>
      <c r="AT62" s="114">
        <f t="shared" si="1"/>
        <v>0</v>
      </c>
      <c r="AU62" s="115">
        <f>'03.07 - D.1.4.5 Slaboprou...'!P84</f>
        <v>0</v>
      </c>
      <c r="AV62" s="114">
        <f>'03.07 - D.1.4.5 Slaboprou...'!J32</f>
        <v>0</v>
      </c>
      <c r="AW62" s="114">
        <f>'03.07 - D.1.4.5 Slaboprou...'!J33</f>
        <v>0</v>
      </c>
      <c r="AX62" s="114">
        <f>'03.07 - D.1.4.5 Slaboprou...'!J34</f>
        <v>0</v>
      </c>
      <c r="AY62" s="114">
        <f>'03.07 - D.1.4.5 Slaboprou...'!J35</f>
        <v>0</v>
      </c>
      <c r="AZ62" s="114">
        <f>'03.07 - D.1.4.5 Slaboprou...'!F32</f>
        <v>0</v>
      </c>
      <c r="BA62" s="114">
        <f>'03.07 - D.1.4.5 Slaboprou...'!F33</f>
        <v>0</v>
      </c>
      <c r="BB62" s="114">
        <f>'03.07 - D.1.4.5 Slaboprou...'!F34</f>
        <v>0</v>
      </c>
      <c r="BC62" s="114">
        <f>'03.07 - D.1.4.5 Slaboprou...'!F35</f>
        <v>0</v>
      </c>
      <c r="BD62" s="116">
        <f>'03.07 - D.1.4.5 Slaboprou...'!F36</f>
        <v>0</v>
      </c>
      <c r="BT62" s="117" t="s">
        <v>88</v>
      </c>
      <c r="BV62" s="117" t="s">
        <v>80</v>
      </c>
      <c r="BW62" s="117" t="s">
        <v>119</v>
      </c>
      <c r="BX62" s="117" t="s">
        <v>97</v>
      </c>
      <c r="CL62" s="117" t="s">
        <v>21</v>
      </c>
    </row>
    <row r="63" spans="1:91" s="6" customFormat="1" ht="16.5" customHeight="1">
      <c r="A63" s="98" t="s">
        <v>82</v>
      </c>
      <c r="B63" s="109"/>
      <c r="C63" s="110"/>
      <c r="D63" s="110"/>
      <c r="E63" s="399" t="s">
        <v>120</v>
      </c>
      <c r="F63" s="399"/>
      <c r="G63" s="399"/>
      <c r="H63" s="399"/>
      <c r="I63" s="399"/>
      <c r="J63" s="110"/>
      <c r="K63" s="399" t="s">
        <v>121</v>
      </c>
      <c r="L63" s="399"/>
      <c r="M63" s="399"/>
      <c r="N63" s="399"/>
      <c r="O63" s="399"/>
      <c r="P63" s="399"/>
      <c r="Q63" s="399"/>
      <c r="R63" s="399"/>
      <c r="S63" s="399"/>
      <c r="T63" s="399"/>
      <c r="U63" s="399"/>
      <c r="V63" s="399"/>
      <c r="W63" s="399"/>
      <c r="X63" s="399"/>
      <c r="Y63" s="399"/>
      <c r="Z63" s="399"/>
      <c r="AA63" s="399"/>
      <c r="AB63" s="399"/>
      <c r="AC63" s="399"/>
      <c r="AD63" s="399"/>
      <c r="AE63" s="399"/>
      <c r="AF63" s="399"/>
      <c r="AG63" s="397">
        <f>'03.08 - D.1.4.6 Měření a ...'!J29</f>
        <v>0</v>
      </c>
      <c r="AH63" s="398"/>
      <c r="AI63" s="398"/>
      <c r="AJ63" s="398"/>
      <c r="AK63" s="398"/>
      <c r="AL63" s="398"/>
      <c r="AM63" s="398"/>
      <c r="AN63" s="397">
        <f t="shared" si="0"/>
        <v>0</v>
      </c>
      <c r="AO63" s="398"/>
      <c r="AP63" s="398"/>
      <c r="AQ63" s="111" t="s">
        <v>100</v>
      </c>
      <c r="AR63" s="112"/>
      <c r="AS63" s="113">
        <v>0</v>
      </c>
      <c r="AT63" s="114">
        <f t="shared" si="1"/>
        <v>0</v>
      </c>
      <c r="AU63" s="115">
        <f>'03.08 - D.1.4.6 Měření a ...'!P84</f>
        <v>0</v>
      </c>
      <c r="AV63" s="114">
        <f>'03.08 - D.1.4.6 Měření a ...'!J32</f>
        <v>0</v>
      </c>
      <c r="AW63" s="114">
        <f>'03.08 - D.1.4.6 Měření a ...'!J33</f>
        <v>0</v>
      </c>
      <c r="AX63" s="114">
        <f>'03.08 - D.1.4.6 Měření a ...'!J34</f>
        <v>0</v>
      </c>
      <c r="AY63" s="114">
        <f>'03.08 - D.1.4.6 Měření a ...'!J35</f>
        <v>0</v>
      </c>
      <c r="AZ63" s="114">
        <f>'03.08 - D.1.4.6 Měření a ...'!F32</f>
        <v>0</v>
      </c>
      <c r="BA63" s="114">
        <f>'03.08 - D.1.4.6 Měření a ...'!F33</f>
        <v>0</v>
      </c>
      <c r="BB63" s="114">
        <f>'03.08 - D.1.4.6 Měření a ...'!F34</f>
        <v>0</v>
      </c>
      <c r="BC63" s="114">
        <f>'03.08 - D.1.4.6 Měření a ...'!F35</f>
        <v>0</v>
      </c>
      <c r="BD63" s="116">
        <f>'03.08 - D.1.4.6 Měření a ...'!F36</f>
        <v>0</v>
      </c>
      <c r="BT63" s="117" t="s">
        <v>88</v>
      </c>
      <c r="BV63" s="117" t="s">
        <v>80</v>
      </c>
      <c r="BW63" s="117" t="s">
        <v>122</v>
      </c>
      <c r="BX63" s="117" t="s">
        <v>97</v>
      </c>
      <c r="CL63" s="117" t="s">
        <v>21</v>
      </c>
    </row>
    <row r="64" spans="1:91" s="6" customFormat="1" ht="16.5" customHeight="1">
      <c r="A64" s="98" t="s">
        <v>82</v>
      </c>
      <c r="B64" s="109"/>
      <c r="C64" s="110"/>
      <c r="D64" s="110"/>
      <c r="E64" s="399" t="s">
        <v>123</v>
      </c>
      <c r="F64" s="399"/>
      <c r="G64" s="399"/>
      <c r="H64" s="399"/>
      <c r="I64" s="399"/>
      <c r="J64" s="110"/>
      <c r="K64" s="399" t="s">
        <v>124</v>
      </c>
      <c r="L64" s="399"/>
      <c r="M64" s="399"/>
      <c r="N64" s="399"/>
      <c r="O64" s="399"/>
      <c r="P64" s="399"/>
      <c r="Q64" s="399"/>
      <c r="R64" s="399"/>
      <c r="S64" s="399"/>
      <c r="T64" s="399"/>
      <c r="U64" s="399"/>
      <c r="V64" s="399"/>
      <c r="W64" s="399"/>
      <c r="X64" s="399"/>
      <c r="Y64" s="399"/>
      <c r="Z64" s="399"/>
      <c r="AA64" s="399"/>
      <c r="AB64" s="399"/>
      <c r="AC64" s="399"/>
      <c r="AD64" s="399"/>
      <c r="AE64" s="399"/>
      <c r="AF64" s="399"/>
      <c r="AG64" s="397">
        <f>'03.09 - D.1.4.8 Osvětlení'!J29</f>
        <v>0</v>
      </c>
      <c r="AH64" s="398"/>
      <c r="AI64" s="398"/>
      <c r="AJ64" s="398"/>
      <c r="AK64" s="398"/>
      <c r="AL64" s="398"/>
      <c r="AM64" s="398"/>
      <c r="AN64" s="397">
        <f t="shared" si="0"/>
        <v>0</v>
      </c>
      <c r="AO64" s="398"/>
      <c r="AP64" s="398"/>
      <c r="AQ64" s="111" t="s">
        <v>100</v>
      </c>
      <c r="AR64" s="112"/>
      <c r="AS64" s="113">
        <v>0</v>
      </c>
      <c r="AT64" s="114">
        <f t="shared" si="1"/>
        <v>0</v>
      </c>
      <c r="AU64" s="115">
        <f>'03.09 - D.1.4.8 Osvětlení'!P84</f>
        <v>0</v>
      </c>
      <c r="AV64" s="114">
        <f>'03.09 - D.1.4.8 Osvětlení'!J32</f>
        <v>0</v>
      </c>
      <c r="AW64" s="114">
        <f>'03.09 - D.1.4.8 Osvětlení'!J33</f>
        <v>0</v>
      </c>
      <c r="AX64" s="114">
        <f>'03.09 - D.1.4.8 Osvětlení'!J34</f>
        <v>0</v>
      </c>
      <c r="AY64" s="114">
        <f>'03.09 - D.1.4.8 Osvětlení'!J35</f>
        <v>0</v>
      </c>
      <c r="AZ64" s="114">
        <f>'03.09 - D.1.4.8 Osvětlení'!F32</f>
        <v>0</v>
      </c>
      <c r="BA64" s="114">
        <f>'03.09 - D.1.4.8 Osvětlení'!F33</f>
        <v>0</v>
      </c>
      <c r="BB64" s="114">
        <f>'03.09 - D.1.4.8 Osvětlení'!F34</f>
        <v>0</v>
      </c>
      <c r="BC64" s="114">
        <f>'03.09 - D.1.4.8 Osvětlení'!F35</f>
        <v>0</v>
      </c>
      <c r="BD64" s="116">
        <f>'03.09 - D.1.4.8 Osvětlení'!F36</f>
        <v>0</v>
      </c>
      <c r="BT64" s="117" t="s">
        <v>88</v>
      </c>
      <c r="BV64" s="117" t="s">
        <v>80</v>
      </c>
      <c r="BW64" s="117" t="s">
        <v>125</v>
      </c>
      <c r="BX64" s="117" t="s">
        <v>97</v>
      </c>
      <c r="CL64" s="117" t="s">
        <v>21</v>
      </c>
    </row>
    <row r="65" spans="1:91" s="6" customFormat="1" ht="16.5" customHeight="1">
      <c r="A65" s="98" t="s">
        <v>82</v>
      </c>
      <c r="B65" s="109"/>
      <c r="C65" s="110"/>
      <c r="D65" s="110"/>
      <c r="E65" s="399" t="s">
        <v>126</v>
      </c>
      <c r="F65" s="399"/>
      <c r="G65" s="399"/>
      <c r="H65" s="399"/>
      <c r="I65" s="399"/>
      <c r="J65" s="110"/>
      <c r="K65" s="399" t="s">
        <v>127</v>
      </c>
      <c r="L65" s="399"/>
      <c r="M65" s="399"/>
      <c r="N65" s="399"/>
      <c r="O65" s="399"/>
      <c r="P65" s="399"/>
      <c r="Q65" s="399"/>
      <c r="R65" s="399"/>
      <c r="S65" s="399"/>
      <c r="T65" s="399"/>
      <c r="U65" s="399"/>
      <c r="V65" s="399"/>
      <c r="W65" s="399"/>
      <c r="X65" s="399"/>
      <c r="Y65" s="399"/>
      <c r="Z65" s="399"/>
      <c r="AA65" s="399"/>
      <c r="AB65" s="399"/>
      <c r="AC65" s="399"/>
      <c r="AD65" s="399"/>
      <c r="AE65" s="399"/>
      <c r="AF65" s="399"/>
      <c r="AG65" s="397">
        <f>'03.10 - D.1.4.9 Audiovizu...'!J29</f>
        <v>0</v>
      </c>
      <c r="AH65" s="398"/>
      <c r="AI65" s="398"/>
      <c r="AJ65" s="398"/>
      <c r="AK65" s="398"/>
      <c r="AL65" s="398"/>
      <c r="AM65" s="398"/>
      <c r="AN65" s="397">
        <f t="shared" si="0"/>
        <v>0</v>
      </c>
      <c r="AO65" s="398"/>
      <c r="AP65" s="398"/>
      <c r="AQ65" s="111" t="s">
        <v>100</v>
      </c>
      <c r="AR65" s="112"/>
      <c r="AS65" s="113">
        <v>0</v>
      </c>
      <c r="AT65" s="114">
        <f t="shared" si="1"/>
        <v>0</v>
      </c>
      <c r="AU65" s="115">
        <f>'03.10 - D.1.4.9 Audiovizu...'!P84</f>
        <v>0</v>
      </c>
      <c r="AV65" s="114">
        <f>'03.10 - D.1.4.9 Audiovizu...'!J32</f>
        <v>0</v>
      </c>
      <c r="AW65" s="114">
        <f>'03.10 - D.1.4.9 Audiovizu...'!J33</f>
        <v>0</v>
      </c>
      <c r="AX65" s="114">
        <f>'03.10 - D.1.4.9 Audiovizu...'!J34</f>
        <v>0</v>
      </c>
      <c r="AY65" s="114">
        <f>'03.10 - D.1.4.9 Audiovizu...'!J35</f>
        <v>0</v>
      </c>
      <c r="AZ65" s="114">
        <f>'03.10 - D.1.4.9 Audiovizu...'!F32</f>
        <v>0</v>
      </c>
      <c r="BA65" s="114">
        <f>'03.10 - D.1.4.9 Audiovizu...'!F33</f>
        <v>0</v>
      </c>
      <c r="BB65" s="114">
        <f>'03.10 - D.1.4.9 Audiovizu...'!F34</f>
        <v>0</v>
      </c>
      <c r="BC65" s="114">
        <f>'03.10 - D.1.4.9 Audiovizu...'!F35</f>
        <v>0</v>
      </c>
      <c r="BD65" s="116">
        <f>'03.10 - D.1.4.9 Audiovizu...'!F36</f>
        <v>0</v>
      </c>
      <c r="BT65" s="117" t="s">
        <v>88</v>
      </c>
      <c r="BV65" s="117" t="s">
        <v>80</v>
      </c>
      <c r="BW65" s="117" t="s">
        <v>128</v>
      </c>
      <c r="BX65" s="117" t="s">
        <v>97</v>
      </c>
      <c r="CL65" s="117" t="s">
        <v>21</v>
      </c>
    </row>
    <row r="66" spans="1:91" s="6" customFormat="1" ht="16.5" customHeight="1">
      <c r="A66" s="98" t="s">
        <v>82</v>
      </c>
      <c r="B66" s="109"/>
      <c r="C66" s="110"/>
      <c r="D66" s="110"/>
      <c r="E66" s="399" t="s">
        <v>129</v>
      </c>
      <c r="F66" s="399"/>
      <c r="G66" s="399"/>
      <c r="H66" s="399"/>
      <c r="I66" s="399"/>
      <c r="J66" s="110"/>
      <c r="K66" s="399" t="s">
        <v>130</v>
      </c>
      <c r="L66" s="399"/>
      <c r="M66" s="399"/>
      <c r="N66" s="399"/>
      <c r="O66" s="399"/>
      <c r="P66" s="399"/>
      <c r="Q66" s="399"/>
      <c r="R66" s="399"/>
      <c r="S66" s="399"/>
      <c r="T66" s="399"/>
      <c r="U66" s="399"/>
      <c r="V66" s="399"/>
      <c r="W66" s="399"/>
      <c r="X66" s="399"/>
      <c r="Y66" s="399"/>
      <c r="Z66" s="399"/>
      <c r="AA66" s="399"/>
      <c r="AB66" s="399"/>
      <c r="AC66" s="399"/>
      <c r="AD66" s="399"/>
      <c r="AE66" s="399"/>
      <c r="AF66" s="399"/>
      <c r="AG66" s="397">
        <f>'03.11 - D.1.4.10 Divadeln...'!J29</f>
        <v>0</v>
      </c>
      <c r="AH66" s="398"/>
      <c r="AI66" s="398"/>
      <c r="AJ66" s="398"/>
      <c r="AK66" s="398"/>
      <c r="AL66" s="398"/>
      <c r="AM66" s="398"/>
      <c r="AN66" s="397">
        <f t="shared" si="0"/>
        <v>0</v>
      </c>
      <c r="AO66" s="398"/>
      <c r="AP66" s="398"/>
      <c r="AQ66" s="111" t="s">
        <v>100</v>
      </c>
      <c r="AR66" s="112"/>
      <c r="AS66" s="113">
        <v>0</v>
      </c>
      <c r="AT66" s="114">
        <f t="shared" si="1"/>
        <v>0</v>
      </c>
      <c r="AU66" s="115">
        <f>'03.11 - D.1.4.10 Divadeln...'!P84</f>
        <v>0</v>
      </c>
      <c r="AV66" s="114">
        <f>'03.11 - D.1.4.10 Divadeln...'!J32</f>
        <v>0</v>
      </c>
      <c r="AW66" s="114">
        <f>'03.11 - D.1.4.10 Divadeln...'!J33</f>
        <v>0</v>
      </c>
      <c r="AX66" s="114">
        <f>'03.11 - D.1.4.10 Divadeln...'!J34</f>
        <v>0</v>
      </c>
      <c r="AY66" s="114">
        <f>'03.11 - D.1.4.10 Divadeln...'!J35</f>
        <v>0</v>
      </c>
      <c r="AZ66" s="114">
        <f>'03.11 - D.1.4.10 Divadeln...'!F32</f>
        <v>0</v>
      </c>
      <c r="BA66" s="114">
        <f>'03.11 - D.1.4.10 Divadeln...'!F33</f>
        <v>0</v>
      </c>
      <c r="BB66" s="114">
        <f>'03.11 - D.1.4.10 Divadeln...'!F34</f>
        <v>0</v>
      </c>
      <c r="BC66" s="114">
        <f>'03.11 - D.1.4.10 Divadeln...'!F35</f>
        <v>0</v>
      </c>
      <c r="BD66" s="116">
        <f>'03.11 - D.1.4.10 Divadeln...'!F36</f>
        <v>0</v>
      </c>
      <c r="BT66" s="117" t="s">
        <v>88</v>
      </c>
      <c r="BV66" s="117" t="s">
        <v>80</v>
      </c>
      <c r="BW66" s="117" t="s">
        <v>131</v>
      </c>
      <c r="BX66" s="117" t="s">
        <v>97</v>
      </c>
      <c r="CL66" s="117" t="s">
        <v>21</v>
      </c>
    </row>
    <row r="67" spans="1:91" s="6" customFormat="1" ht="16.5" customHeight="1">
      <c r="A67" s="98" t="s">
        <v>82</v>
      </c>
      <c r="B67" s="109"/>
      <c r="C67" s="110"/>
      <c r="D67" s="110"/>
      <c r="E67" s="399" t="s">
        <v>132</v>
      </c>
      <c r="F67" s="399"/>
      <c r="G67" s="399"/>
      <c r="H67" s="399"/>
      <c r="I67" s="399"/>
      <c r="J67" s="110"/>
      <c r="K67" s="399" t="s">
        <v>133</v>
      </c>
      <c r="L67" s="399"/>
      <c r="M67" s="399"/>
      <c r="N67" s="399"/>
      <c r="O67" s="399"/>
      <c r="P67" s="399"/>
      <c r="Q67" s="399"/>
      <c r="R67" s="399"/>
      <c r="S67" s="399"/>
      <c r="T67" s="399"/>
      <c r="U67" s="399"/>
      <c r="V67" s="399"/>
      <c r="W67" s="399"/>
      <c r="X67" s="399"/>
      <c r="Y67" s="399"/>
      <c r="Z67" s="399"/>
      <c r="AA67" s="399"/>
      <c r="AB67" s="399"/>
      <c r="AC67" s="399"/>
      <c r="AD67" s="399"/>
      <c r="AE67" s="399"/>
      <c r="AF67" s="399"/>
      <c r="AG67" s="397">
        <f>'03.12 - D.1.4.11 SOZ'!J29</f>
        <v>0</v>
      </c>
      <c r="AH67" s="398"/>
      <c r="AI67" s="398"/>
      <c r="AJ67" s="398"/>
      <c r="AK67" s="398"/>
      <c r="AL67" s="398"/>
      <c r="AM67" s="398"/>
      <c r="AN67" s="397">
        <f t="shared" si="0"/>
        <v>0</v>
      </c>
      <c r="AO67" s="398"/>
      <c r="AP67" s="398"/>
      <c r="AQ67" s="111" t="s">
        <v>100</v>
      </c>
      <c r="AR67" s="112"/>
      <c r="AS67" s="113">
        <v>0</v>
      </c>
      <c r="AT67" s="114">
        <f t="shared" si="1"/>
        <v>0</v>
      </c>
      <c r="AU67" s="115">
        <f>'03.12 - D.1.4.11 SOZ'!P84</f>
        <v>0</v>
      </c>
      <c r="AV67" s="114">
        <f>'03.12 - D.1.4.11 SOZ'!J32</f>
        <v>0</v>
      </c>
      <c r="AW67" s="114">
        <f>'03.12 - D.1.4.11 SOZ'!J33</f>
        <v>0</v>
      </c>
      <c r="AX67" s="114">
        <f>'03.12 - D.1.4.11 SOZ'!J34</f>
        <v>0</v>
      </c>
      <c r="AY67" s="114">
        <f>'03.12 - D.1.4.11 SOZ'!J35</f>
        <v>0</v>
      </c>
      <c r="AZ67" s="114">
        <f>'03.12 - D.1.4.11 SOZ'!F32</f>
        <v>0</v>
      </c>
      <c r="BA67" s="114">
        <f>'03.12 - D.1.4.11 SOZ'!F33</f>
        <v>0</v>
      </c>
      <c r="BB67" s="114">
        <f>'03.12 - D.1.4.11 SOZ'!F34</f>
        <v>0</v>
      </c>
      <c r="BC67" s="114">
        <f>'03.12 - D.1.4.11 SOZ'!F35</f>
        <v>0</v>
      </c>
      <c r="BD67" s="116">
        <f>'03.12 - D.1.4.11 SOZ'!F36</f>
        <v>0</v>
      </c>
      <c r="BT67" s="117" t="s">
        <v>88</v>
      </c>
      <c r="BV67" s="117" t="s">
        <v>80</v>
      </c>
      <c r="BW67" s="117" t="s">
        <v>134</v>
      </c>
      <c r="BX67" s="117" t="s">
        <v>97</v>
      </c>
      <c r="CL67" s="117" t="s">
        <v>21</v>
      </c>
    </row>
    <row r="68" spans="1:91" s="6" customFormat="1" ht="16.5" customHeight="1">
      <c r="A68" s="98" t="s">
        <v>82</v>
      </c>
      <c r="B68" s="109"/>
      <c r="C68" s="110"/>
      <c r="D68" s="110"/>
      <c r="E68" s="399" t="s">
        <v>135</v>
      </c>
      <c r="F68" s="399"/>
      <c r="G68" s="399"/>
      <c r="H68" s="399"/>
      <c r="I68" s="399"/>
      <c r="J68" s="110"/>
      <c r="K68" s="399" t="s">
        <v>136</v>
      </c>
      <c r="L68" s="399"/>
      <c r="M68" s="399"/>
      <c r="N68" s="399"/>
      <c r="O68" s="399"/>
      <c r="P68" s="399"/>
      <c r="Q68" s="399"/>
      <c r="R68" s="399"/>
      <c r="S68" s="399"/>
      <c r="T68" s="399"/>
      <c r="U68" s="399"/>
      <c r="V68" s="399"/>
      <c r="W68" s="399"/>
      <c r="X68" s="399"/>
      <c r="Y68" s="399"/>
      <c r="Z68" s="399"/>
      <c r="AA68" s="399"/>
      <c r="AB68" s="399"/>
      <c r="AC68" s="399"/>
      <c r="AD68" s="399"/>
      <c r="AE68" s="399"/>
      <c r="AF68" s="399"/>
      <c r="AG68" s="397">
        <f>'03.13 - D.1.4.12 Zádržný ...'!J29</f>
        <v>0</v>
      </c>
      <c r="AH68" s="398"/>
      <c r="AI68" s="398"/>
      <c r="AJ68" s="398"/>
      <c r="AK68" s="398"/>
      <c r="AL68" s="398"/>
      <c r="AM68" s="398"/>
      <c r="AN68" s="397">
        <f t="shared" si="0"/>
        <v>0</v>
      </c>
      <c r="AO68" s="398"/>
      <c r="AP68" s="398"/>
      <c r="AQ68" s="111" t="s">
        <v>100</v>
      </c>
      <c r="AR68" s="112"/>
      <c r="AS68" s="113">
        <v>0</v>
      </c>
      <c r="AT68" s="114">
        <f t="shared" si="1"/>
        <v>0</v>
      </c>
      <c r="AU68" s="115">
        <f>'03.13 - D.1.4.12 Zádržný ...'!P84</f>
        <v>0</v>
      </c>
      <c r="AV68" s="114">
        <f>'03.13 - D.1.4.12 Zádržný ...'!J32</f>
        <v>0</v>
      </c>
      <c r="AW68" s="114">
        <f>'03.13 - D.1.4.12 Zádržný ...'!J33</f>
        <v>0</v>
      </c>
      <c r="AX68" s="114">
        <f>'03.13 - D.1.4.12 Zádržný ...'!J34</f>
        <v>0</v>
      </c>
      <c r="AY68" s="114">
        <f>'03.13 - D.1.4.12 Zádržný ...'!J35</f>
        <v>0</v>
      </c>
      <c r="AZ68" s="114">
        <f>'03.13 - D.1.4.12 Zádržný ...'!F32</f>
        <v>0</v>
      </c>
      <c r="BA68" s="114">
        <f>'03.13 - D.1.4.12 Zádržný ...'!F33</f>
        <v>0</v>
      </c>
      <c r="BB68" s="114">
        <f>'03.13 - D.1.4.12 Zádržný ...'!F34</f>
        <v>0</v>
      </c>
      <c r="BC68" s="114">
        <f>'03.13 - D.1.4.12 Zádržný ...'!F35</f>
        <v>0</v>
      </c>
      <c r="BD68" s="116">
        <f>'03.13 - D.1.4.12 Zádržný ...'!F36</f>
        <v>0</v>
      </c>
      <c r="BT68" s="117" t="s">
        <v>88</v>
      </c>
      <c r="BV68" s="117" t="s">
        <v>80</v>
      </c>
      <c r="BW68" s="117" t="s">
        <v>137</v>
      </c>
      <c r="BX68" s="117" t="s">
        <v>97</v>
      </c>
      <c r="CL68" s="117" t="s">
        <v>21</v>
      </c>
    </row>
    <row r="69" spans="1:91" s="6" customFormat="1" ht="16.5" customHeight="1">
      <c r="A69" s="98" t="s">
        <v>82</v>
      </c>
      <c r="B69" s="109"/>
      <c r="C69" s="110"/>
      <c r="D69" s="110"/>
      <c r="E69" s="399" t="s">
        <v>138</v>
      </c>
      <c r="F69" s="399"/>
      <c r="G69" s="399"/>
      <c r="H69" s="399"/>
      <c r="I69" s="399"/>
      <c r="J69" s="110"/>
      <c r="K69" s="399" t="s">
        <v>139</v>
      </c>
      <c r="L69" s="399"/>
      <c r="M69" s="399"/>
      <c r="N69" s="399"/>
      <c r="O69" s="399"/>
      <c r="P69" s="399"/>
      <c r="Q69" s="399"/>
      <c r="R69" s="399"/>
      <c r="S69" s="399"/>
      <c r="T69" s="399"/>
      <c r="U69" s="399"/>
      <c r="V69" s="399"/>
      <c r="W69" s="399"/>
      <c r="X69" s="399"/>
      <c r="Y69" s="399"/>
      <c r="Z69" s="399"/>
      <c r="AA69" s="399"/>
      <c r="AB69" s="399"/>
      <c r="AC69" s="399"/>
      <c r="AD69" s="399"/>
      <c r="AE69" s="399"/>
      <c r="AF69" s="399"/>
      <c r="AG69" s="397">
        <f>'03.14 - D.1.4.13 Gastro z...'!J29</f>
        <v>0</v>
      </c>
      <c r="AH69" s="398"/>
      <c r="AI69" s="398"/>
      <c r="AJ69" s="398"/>
      <c r="AK69" s="398"/>
      <c r="AL69" s="398"/>
      <c r="AM69" s="398"/>
      <c r="AN69" s="397">
        <f t="shared" si="0"/>
        <v>0</v>
      </c>
      <c r="AO69" s="398"/>
      <c r="AP69" s="398"/>
      <c r="AQ69" s="111" t="s">
        <v>100</v>
      </c>
      <c r="AR69" s="112"/>
      <c r="AS69" s="113">
        <v>0</v>
      </c>
      <c r="AT69" s="114">
        <f t="shared" si="1"/>
        <v>0</v>
      </c>
      <c r="AU69" s="115">
        <f>'03.14 - D.1.4.13 Gastro z...'!P84</f>
        <v>0</v>
      </c>
      <c r="AV69" s="114">
        <f>'03.14 - D.1.4.13 Gastro z...'!J32</f>
        <v>0</v>
      </c>
      <c r="AW69" s="114">
        <f>'03.14 - D.1.4.13 Gastro z...'!J33</f>
        <v>0</v>
      </c>
      <c r="AX69" s="114">
        <f>'03.14 - D.1.4.13 Gastro z...'!J34</f>
        <v>0</v>
      </c>
      <c r="AY69" s="114">
        <f>'03.14 - D.1.4.13 Gastro z...'!J35</f>
        <v>0</v>
      </c>
      <c r="AZ69" s="114">
        <f>'03.14 - D.1.4.13 Gastro z...'!F32</f>
        <v>0</v>
      </c>
      <c r="BA69" s="114">
        <f>'03.14 - D.1.4.13 Gastro z...'!F33</f>
        <v>0</v>
      </c>
      <c r="BB69" s="114">
        <f>'03.14 - D.1.4.13 Gastro z...'!F34</f>
        <v>0</v>
      </c>
      <c r="BC69" s="114">
        <f>'03.14 - D.1.4.13 Gastro z...'!F35</f>
        <v>0</v>
      </c>
      <c r="BD69" s="116">
        <f>'03.14 - D.1.4.13 Gastro z...'!F36</f>
        <v>0</v>
      </c>
      <c r="BT69" s="117" t="s">
        <v>88</v>
      </c>
      <c r="BV69" s="117" t="s">
        <v>80</v>
      </c>
      <c r="BW69" s="117" t="s">
        <v>140</v>
      </c>
      <c r="BX69" s="117" t="s">
        <v>97</v>
      </c>
      <c r="CL69" s="117" t="s">
        <v>21</v>
      </c>
    </row>
    <row r="70" spans="1:91" s="6" customFormat="1" ht="16.5" customHeight="1">
      <c r="A70" s="98" t="s">
        <v>82</v>
      </c>
      <c r="B70" s="109"/>
      <c r="C70" s="110"/>
      <c r="D70" s="110"/>
      <c r="E70" s="399" t="s">
        <v>141</v>
      </c>
      <c r="F70" s="399"/>
      <c r="G70" s="399"/>
      <c r="H70" s="399"/>
      <c r="I70" s="399"/>
      <c r="J70" s="110"/>
      <c r="K70" s="399" t="s">
        <v>142</v>
      </c>
      <c r="L70" s="399"/>
      <c r="M70" s="399"/>
      <c r="N70" s="399"/>
      <c r="O70" s="399"/>
      <c r="P70" s="399"/>
      <c r="Q70" s="399"/>
      <c r="R70" s="399"/>
      <c r="S70" s="399"/>
      <c r="T70" s="399"/>
      <c r="U70" s="399"/>
      <c r="V70" s="399"/>
      <c r="W70" s="399"/>
      <c r="X70" s="399"/>
      <c r="Y70" s="399"/>
      <c r="Z70" s="399"/>
      <c r="AA70" s="399"/>
      <c r="AB70" s="399"/>
      <c r="AC70" s="399"/>
      <c r="AD70" s="399"/>
      <c r="AE70" s="399"/>
      <c r="AF70" s="399"/>
      <c r="AG70" s="397">
        <f>'03.15 - D.1.4.14 Interiér'!J29</f>
        <v>0</v>
      </c>
      <c r="AH70" s="398"/>
      <c r="AI70" s="398"/>
      <c r="AJ70" s="398"/>
      <c r="AK70" s="398"/>
      <c r="AL70" s="398"/>
      <c r="AM70" s="398"/>
      <c r="AN70" s="397">
        <f t="shared" si="0"/>
        <v>0</v>
      </c>
      <c r="AO70" s="398"/>
      <c r="AP70" s="398"/>
      <c r="AQ70" s="111" t="s">
        <v>100</v>
      </c>
      <c r="AR70" s="112"/>
      <c r="AS70" s="113">
        <v>0</v>
      </c>
      <c r="AT70" s="114">
        <f t="shared" si="1"/>
        <v>0</v>
      </c>
      <c r="AU70" s="115">
        <f>'03.15 - D.1.4.14 Interiér'!P84</f>
        <v>0</v>
      </c>
      <c r="AV70" s="114">
        <f>'03.15 - D.1.4.14 Interiér'!J32</f>
        <v>0</v>
      </c>
      <c r="AW70" s="114">
        <f>'03.15 - D.1.4.14 Interiér'!J33</f>
        <v>0</v>
      </c>
      <c r="AX70" s="114">
        <f>'03.15 - D.1.4.14 Interiér'!J34</f>
        <v>0</v>
      </c>
      <c r="AY70" s="114">
        <f>'03.15 - D.1.4.14 Interiér'!J35</f>
        <v>0</v>
      </c>
      <c r="AZ70" s="114">
        <f>'03.15 - D.1.4.14 Interiér'!F32</f>
        <v>0</v>
      </c>
      <c r="BA70" s="114">
        <f>'03.15 - D.1.4.14 Interiér'!F33</f>
        <v>0</v>
      </c>
      <c r="BB70" s="114">
        <f>'03.15 - D.1.4.14 Interiér'!F34</f>
        <v>0</v>
      </c>
      <c r="BC70" s="114">
        <f>'03.15 - D.1.4.14 Interiér'!F35</f>
        <v>0</v>
      </c>
      <c r="BD70" s="116">
        <f>'03.15 - D.1.4.14 Interiér'!F36</f>
        <v>0</v>
      </c>
      <c r="BT70" s="117" t="s">
        <v>88</v>
      </c>
      <c r="BV70" s="117" t="s">
        <v>80</v>
      </c>
      <c r="BW70" s="117" t="s">
        <v>143</v>
      </c>
      <c r="BX70" s="117" t="s">
        <v>97</v>
      </c>
      <c r="CL70" s="117" t="s">
        <v>21</v>
      </c>
    </row>
    <row r="71" spans="1:91" s="5" customFormat="1" ht="16.5" customHeight="1">
      <c r="B71" s="99"/>
      <c r="C71" s="100"/>
      <c r="D71" s="395" t="s">
        <v>144</v>
      </c>
      <c r="E71" s="395"/>
      <c r="F71" s="395"/>
      <c r="G71" s="395"/>
      <c r="H71" s="395"/>
      <c r="I71" s="101"/>
      <c r="J71" s="395" t="s">
        <v>145</v>
      </c>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6">
        <f>ROUND(AG72,2)</f>
        <v>0</v>
      </c>
      <c r="AH71" s="394"/>
      <c r="AI71" s="394"/>
      <c r="AJ71" s="394"/>
      <c r="AK71" s="394"/>
      <c r="AL71" s="394"/>
      <c r="AM71" s="394"/>
      <c r="AN71" s="393">
        <f t="shared" si="0"/>
        <v>0</v>
      </c>
      <c r="AO71" s="394"/>
      <c r="AP71" s="394"/>
      <c r="AQ71" s="102" t="s">
        <v>85</v>
      </c>
      <c r="AR71" s="103"/>
      <c r="AS71" s="104">
        <f>ROUND(AS72,2)</f>
        <v>0</v>
      </c>
      <c r="AT71" s="105">
        <f t="shared" si="1"/>
        <v>0</v>
      </c>
      <c r="AU71" s="106">
        <f>ROUND(AU72,5)</f>
        <v>0</v>
      </c>
      <c r="AV71" s="105">
        <f>ROUND(AZ71*L26,2)</f>
        <v>0</v>
      </c>
      <c r="AW71" s="105">
        <f>ROUND(BA71*L27,2)</f>
        <v>0</v>
      </c>
      <c r="AX71" s="105">
        <f>ROUND(BB71*L26,2)</f>
        <v>0</v>
      </c>
      <c r="AY71" s="105">
        <f>ROUND(BC71*L27,2)</f>
        <v>0</v>
      </c>
      <c r="AZ71" s="105">
        <f>ROUND(AZ72,2)</f>
        <v>0</v>
      </c>
      <c r="BA71" s="105">
        <f>ROUND(BA72,2)</f>
        <v>0</v>
      </c>
      <c r="BB71" s="105">
        <f>ROUND(BB72,2)</f>
        <v>0</v>
      </c>
      <c r="BC71" s="105">
        <f>ROUND(BC72,2)</f>
        <v>0</v>
      </c>
      <c r="BD71" s="107">
        <f>ROUND(BD72,2)</f>
        <v>0</v>
      </c>
      <c r="BS71" s="108" t="s">
        <v>77</v>
      </c>
      <c r="BT71" s="108" t="s">
        <v>86</v>
      </c>
      <c r="BU71" s="108" t="s">
        <v>79</v>
      </c>
      <c r="BV71" s="108" t="s">
        <v>80</v>
      </c>
      <c r="BW71" s="108" t="s">
        <v>146</v>
      </c>
      <c r="BX71" s="108" t="s">
        <v>7</v>
      </c>
      <c r="CL71" s="108" t="s">
        <v>21</v>
      </c>
      <c r="CM71" s="108" t="s">
        <v>88</v>
      </c>
    </row>
    <row r="72" spans="1:91" s="6" customFormat="1" ht="16.5" customHeight="1">
      <c r="A72" s="98" t="s">
        <v>82</v>
      </c>
      <c r="B72" s="109"/>
      <c r="C72" s="110"/>
      <c r="D72" s="110"/>
      <c r="E72" s="399" t="s">
        <v>147</v>
      </c>
      <c r="F72" s="399"/>
      <c r="G72" s="399"/>
      <c r="H72" s="399"/>
      <c r="I72" s="399"/>
      <c r="J72" s="110"/>
      <c r="K72" s="399" t="s">
        <v>148</v>
      </c>
      <c r="L72" s="399"/>
      <c r="M72" s="399"/>
      <c r="N72" s="399"/>
      <c r="O72" s="399"/>
      <c r="P72" s="399"/>
      <c r="Q72" s="399"/>
      <c r="R72" s="399"/>
      <c r="S72" s="399"/>
      <c r="T72" s="399"/>
      <c r="U72" s="399"/>
      <c r="V72" s="399"/>
      <c r="W72" s="399"/>
      <c r="X72" s="399"/>
      <c r="Y72" s="399"/>
      <c r="Z72" s="399"/>
      <c r="AA72" s="399"/>
      <c r="AB72" s="399"/>
      <c r="AC72" s="399"/>
      <c r="AD72" s="399"/>
      <c r="AE72" s="399"/>
      <c r="AF72" s="399"/>
      <c r="AG72" s="397">
        <f>'04.01 - D.2.1 Stavební a ...'!J29</f>
        <v>0</v>
      </c>
      <c r="AH72" s="398"/>
      <c r="AI72" s="398"/>
      <c r="AJ72" s="398"/>
      <c r="AK72" s="398"/>
      <c r="AL72" s="398"/>
      <c r="AM72" s="398"/>
      <c r="AN72" s="397">
        <f t="shared" si="0"/>
        <v>0</v>
      </c>
      <c r="AO72" s="398"/>
      <c r="AP72" s="398"/>
      <c r="AQ72" s="111" t="s">
        <v>100</v>
      </c>
      <c r="AR72" s="112"/>
      <c r="AS72" s="113">
        <v>0</v>
      </c>
      <c r="AT72" s="114">
        <f t="shared" si="1"/>
        <v>0</v>
      </c>
      <c r="AU72" s="115">
        <f>'04.01 - D.2.1 Stavební a ...'!P112</f>
        <v>0</v>
      </c>
      <c r="AV72" s="114">
        <f>'04.01 - D.2.1 Stavební a ...'!J32</f>
        <v>0</v>
      </c>
      <c r="AW72" s="114">
        <f>'04.01 - D.2.1 Stavební a ...'!J33</f>
        <v>0</v>
      </c>
      <c r="AX72" s="114">
        <f>'04.01 - D.2.1 Stavební a ...'!J34</f>
        <v>0</v>
      </c>
      <c r="AY72" s="114">
        <f>'04.01 - D.2.1 Stavební a ...'!J35</f>
        <v>0</v>
      </c>
      <c r="AZ72" s="114">
        <f>'04.01 - D.2.1 Stavební a ...'!F32</f>
        <v>0</v>
      </c>
      <c r="BA72" s="114">
        <f>'04.01 - D.2.1 Stavební a ...'!F33</f>
        <v>0</v>
      </c>
      <c r="BB72" s="114">
        <f>'04.01 - D.2.1 Stavební a ...'!F34</f>
        <v>0</v>
      </c>
      <c r="BC72" s="114">
        <f>'04.01 - D.2.1 Stavební a ...'!F35</f>
        <v>0</v>
      </c>
      <c r="BD72" s="116">
        <f>'04.01 - D.2.1 Stavební a ...'!F36</f>
        <v>0</v>
      </c>
      <c r="BT72" s="117" t="s">
        <v>88</v>
      </c>
      <c r="BV72" s="117" t="s">
        <v>80</v>
      </c>
      <c r="BW72" s="117" t="s">
        <v>149</v>
      </c>
      <c r="BX72" s="117" t="s">
        <v>146</v>
      </c>
      <c r="CL72" s="117" t="s">
        <v>21</v>
      </c>
    </row>
    <row r="73" spans="1:91" s="5" customFormat="1" ht="31.5" customHeight="1">
      <c r="A73" s="98" t="s">
        <v>82</v>
      </c>
      <c r="B73" s="99"/>
      <c r="C73" s="100"/>
      <c r="D73" s="395" t="s">
        <v>150</v>
      </c>
      <c r="E73" s="395"/>
      <c r="F73" s="395"/>
      <c r="G73" s="395"/>
      <c r="H73" s="395"/>
      <c r="I73" s="101"/>
      <c r="J73" s="395" t="s">
        <v>151</v>
      </c>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3">
        <f>'05 - SO-03 Retenční nádrž...'!J27</f>
        <v>0</v>
      </c>
      <c r="AH73" s="394"/>
      <c r="AI73" s="394"/>
      <c r="AJ73" s="394"/>
      <c r="AK73" s="394"/>
      <c r="AL73" s="394"/>
      <c r="AM73" s="394"/>
      <c r="AN73" s="393">
        <f t="shared" si="0"/>
        <v>0</v>
      </c>
      <c r="AO73" s="394"/>
      <c r="AP73" s="394"/>
      <c r="AQ73" s="102" t="s">
        <v>85</v>
      </c>
      <c r="AR73" s="103"/>
      <c r="AS73" s="104">
        <v>0</v>
      </c>
      <c r="AT73" s="105">
        <f t="shared" si="1"/>
        <v>0</v>
      </c>
      <c r="AU73" s="106">
        <f>'05 - SO-03 Retenční nádrž...'!P82</f>
        <v>0</v>
      </c>
      <c r="AV73" s="105">
        <f>'05 - SO-03 Retenční nádrž...'!J30</f>
        <v>0</v>
      </c>
      <c r="AW73" s="105">
        <f>'05 - SO-03 Retenční nádrž...'!J31</f>
        <v>0</v>
      </c>
      <c r="AX73" s="105">
        <f>'05 - SO-03 Retenční nádrž...'!J32</f>
        <v>0</v>
      </c>
      <c r="AY73" s="105">
        <f>'05 - SO-03 Retenční nádrž...'!J33</f>
        <v>0</v>
      </c>
      <c r="AZ73" s="105">
        <f>'05 - SO-03 Retenční nádrž...'!F30</f>
        <v>0</v>
      </c>
      <c r="BA73" s="105">
        <f>'05 - SO-03 Retenční nádrž...'!F31</f>
        <v>0</v>
      </c>
      <c r="BB73" s="105">
        <f>'05 - SO-03 Retenční nádrž...'!F32</f>
        <v>0</v>
      </c>
      <c r="BC73" s="105">
        <f>'05 - SO-03 Retenční nádrž...'!F33</f>
        <v>0</v>
      </c>
      <c r="BD73" s="107">
        <f>'05 - SO-03 Retenční nádrž...'!F34</f>
        <v>0</v>
      </c>
      <c r="BT73" s="108" t="s">
        <v>86</v>
      </c>
      <c r="BV73" s="108" t="s">
        <v>80</v>
      </c>
      <c r="BW73" s="108" t="s">
        <v>152</v>
      </c>
      <c r="BX73" s="108" t="s">
        <v>7</v>
      </c>
      <c r="CL73" s="108" t="s">
        <v>21</v>
      </c>
      <c r="CM73" s="108" t="s">
        <v>88</v>
      </c>
    </row>
    <row r="74" spans="1:91" s="5" customFormat="1" ht="16.5" customHeight="1">
      <c r="B74" s="99"/>
      <c r="C74" s="100"/>
      <c r="D74" s="395" t="s">
        <v>153</v>
      </c>
      <c r="E74" s="395"/>
      <c r="F74" s="395"/>
      <c r="G74" s="395"/>
      <c r="H74" s="395"/>
      <c r="I74" s="101"/>
      <c r="J74" s="395" t="s">
        <v>154</v>
      </c>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6">
        <f>ROUND(SUM(AG75:AG77),2)</f>
        <v>0</v>
      </c>
      <c r="AH74" s="394"/>
      <c r="AI74" s="394"/>
      <c r="AJ74" s="394"/>
      <c r="AK74" s="394"/>
      <c r="AL74" s="394"/>
      <c r="AM74" s="394"/>
      <c r="AN74" s="393">
        <f t="shared" si="0"/>
        <v>0</v>
      </c>
      <c r="AO74" s="394"/>
      <c r="AP74" s="394"/>
      <c r="AQ74" s="102" t="s">
        <v>85</v>
      </c>
      <c r="AR74" s="103"/>
      <c r="AS74" s="104">
        <f>ROUND(SUM(AS75:AS77),2)</f>
        <v>0</v>
      </c>
      <c r="AT74" s="105">
        <f t="shared" si="1"/>
        <v>0</v>
      </c>
      <c r="AU74" s="106">
        <f>ROUND(SUM(AU75:AU77),5)</f>
        <v>0</v>
      </c>
      <c r="AV74" s="105">
        <f>ROUND(AZ74*L26,2)</f>
        <v>0</v>
      </c>
      <c r="AW74" s="105">
        <f>ROUND(BA74*L27,2)</f>
        <v>0</v>
      </c>
      <c r="AX74" s="105">
        <f>ROUND(BB74*L26,2)</f>
        <v>0</v>
      </c>
      <c r="AY74" s="105">
        <f>ROUND(BC74*L27,2)</f>
        <v>0</v>
      </c>
      <c r="AZ74" s="105">
        <f>ROUND(SUM(AZ75:AZ77),2)</f>
        <v>0</v>
      </c>
      <c r="BA74" s="105">
        <f>ROUND(SUM(BA75:BA77),2)</f>
        <v>0</v>
      </c>
      <c r="BB74" s="105">
        <f>ROUND(SUM(BB75:BB77),2)</f>
        <v>0</v>
      </c>
      <c r="BC74" s="105">
        <f>ROUND(SUM(BC75:BC77),2)</f>
        <v>0</v>
      </c>
      <c r="BD74" s="107">
        <f>ROUND(SUM(BD75:BD77),2)</f>
        <v>0</v>
      </c>
      <c r="BS74" s="108" t="s">
        <v>77</v>
      </c>
      <c r="BT74" s="108" t="s">
        <v>86</v>
      </c>
      <c r="BU74" s="108" t="s">
        <v>79</v>
      </c>
      <c r="BV74" s="108" t="s">
        <v>80</v>
      </c>
      <c r="BW74" s="108" t="s">
        <v>155</v>
      </c>
      <c r="BX74" s="108" t="s">
        <v>7</v>
      </c>
      <c r="CL74" s="108" t="s">
        <v>21</v>
      </c>
      <c r="CM74" s="108" t="s">
        <v>88</v>
      </c>
    </row>
    <row r="75" spans="1:91" s="6" customFormat="1" ht="16.5" customHeight="1">
      <c r="A75" s="98" t="s">
        <v>82</v>
      </c>
      <c r="B75" s="109"/>
      <c r="C75" s="110"/>
      <c r="D75" s="110"/>
      <c r="E75" s="399" t="s">
        <v>156</v>
      </c>
      <c r="F75" s="399"/>
      <c r="G75" s="399"/>
      <c r="H75" s="399"/>
      <c r="I75" s="399"/>
      <c r="J75" s="110"/>
      <c r="K75" s="399" t="s">
        <v>157</v>
      </c>
      <c r="L75" s="399"/>
      <c r="M75" s="399"/>
      <c r="N75" s="399"/>
      <c r="O75" s="399"/>
      <c r="P75" s="399"/>
      <c r="Q75" s="399"/>
      <c r="R75" s="399"/>
      <c r="S75" s="399"/>
      <c r="T75" s="399"/>
      <c r="U75" s="399"/>
      <c r="V75" s="399"/>
      <c r="W75" s="399"/>
      <c r="X75" s="399"/>
      <c r="Y75" s="399"/>
      <c r="Z75" s="399"/>
      <c r="AA75" s="399"/>
      <c r="AB75" s="399"/>
      <c r="AC75" s="399"/>
      <c r="AD75" s="399"/>
      <c r="AE75" s="399"/>
      <c r="AF75" s="399"/>
      <c r="AG75" s="397">
        <f>'06.01 - Architektonicko-s...'!J29</f>
        <v>0</v>
      </c>
      <c r="AH75" s="398"/>
      <c r="AI75" s="398"/>
      <c r="AJ75" s="398"/>
      <c r="AK75" s="398"/>
      <c r="AL75" s="398"/>
      <c r="AM75" s="398"/>
      <c r="AN75" s="397">
        <f t="shared" si="0"/>
        <v>0</v>
      </c>
      <c r="AO75" s="398"/>
      <c r="AP75" s="398"/>
      <c r="AQ75" s="111" t="s">
        <v>100</v>
      </c>
      <c r="AR75" s="112"/>
      <c r="AS75" s="113">
        <v>0</v>
      </c>
      <c r="AT75" s="114">
        <f t="shared" si="1"/>
        <v>0</v>
      </c>
      <c r="AU75" s="115">
        <f>'06.01 - Architektonicko-s...'!P97</f>
        <v>0</v>
      </c>
      <c r="AV75" s="114">
        <f>'06.01 - Architektonicko-s...'!J32</f>
        <v>0</v>
      </c>
      <c r="AW75" s="114">
        <f>'06.01 - Architektonicko-s...'!J33</f>
        <v>0</v>
      </c>
      <c r="AX75" s="114">
        <f>'06.01 - Architektonicko-s...'!J34</f>
        <v>0</v>
      </c>
      <c r="AY75" s="114">
        <f>'06.01 - Architektonicko-s...'!J35</f>
        <v>0</v>
      </c>
      <c r="AZ75" s="114">
        <f>'06.01 - Architektonicko-s...'!F32</f>
        <v>0</v>
      </c>
      <c r="BA75" s="114">
        <f>'06.01 - Architektonicko-s...'!F33</f>
        <v>0</v>
      </c>
      <c r="BB75" s="114">
        <f>'06.01 - Architektonicko-s...'!F34</f>
        <v>0</v>
      </c>
      <c r="BC75" s="114">
        <f>'06.01 - Architektonicko-s...'!F35</f>
        <v>0</v>
      </c>
      <c r="BD75" s="116">
        <f>'06.01 - Architektonicko-s...'!F36</f>
        <v>0</v>
      </c>
      <c r="BT75" s="117" t="s">
        <v>88</v>
      </c>
      <c r="BV75" s="117" t="s">
        <v>80</v>
      </c>
      <c r="BW75" s="117" t="s">
        <v>158</v>
      </c>
      <c r="BX75" s="117" t="s">
        <v>155</v>
      </c>
      <c r="CL75" s="117" t="s">
        <v>21</v>
      </c>
    </row>
    <row r="76" spans="1:91" s="6" customFormat="1" ht="16.5" customHeight="1">
      <c r="A76" s="98" t="s">
        <v>82</v>
      </c>
      <c r="B76" s="109"/>
      <c r="C76" s="110"/>
      <c r="D76" s="110"/>
      <c r="E76" s="399" t="s">
        <v>159</v>
      </c>
      <c r="F76" s="399"/>
      <c r="G76" s="399"/>
      <c r="H76" s="399"/>
      <c r="I76" s="399"/>
      <c r="J76" s="110"/>
      <c r="K76" s="399" t="s">
        <v>160</v>
      </c>
      <c r="L76" s="399"/>
      <c r="M76" s="399"/>
      <c r="N76" s="399"/>
      <c r="O76" s="399"/>
      <c r="P76" s="399"/>
      <c r="Q76" s="399"/>
      <c r="R76" s="399"/>
      <c r="S76" s="399"/>
      <c r="T76" s="399"/>
      <c r="U76" s="399"/>
      <c r="V76" s="399"/>
      <c r="W76" s="399"/>
      <c r="X76" s="399"/>
      <c r="Y76" s="399"/>
      <c r="Z76" s="399"/>
      <c r="AA76" s="399"/>
      <c r="AB76" s="399"/>
      <c r="AC76" s="399"/>
      <c r="AD76" s="399"/>
      <c r="AE76" s="399"/>
      <c r="AF76" s="399"/>
      <c r="AG76" s="397">
        <f>'06.02 - Vzduchotechnika'!J29</f>
        <v>0</v>
      </c>
      <c r="AH76" s="398"/>
      <c r="AI76" s="398"/>
      <c r="AJ76" s="398"/>
      <c r="AK76" s="398"/>
      <c r="AL76" s="398"/>
      <c r="AM76" s="398"/>
      <c r="AN76" s="397">
        <f t="shared" si="0"/>
        <v>0</v>
      </c>
      <c r="AO76" s="398"/>
      <c r="AP76" s="398"/>
      <c r="AQ76" s="111" t="s">
        <v>100</v>
      </c>
      <c r="AR76" s="112"/>
      <c r="AS76" s="113">
        <v>0</v>
      </c>
      <c r="AT76" s="114">
        <f t="shared" si="1"/>
        <v>0</v>
      </c>
      <c r="AU76" s="115">
        <f>'06.02 - Vzduchotechnika'!P84</f>
        <v>0</v>
      </c>
      <c r="AV76" s="114">
        <f>'06.02 - Vzduchotechnika'!J32</f>
        <v>0</v>
      </c>
      <c r="AW76" s="114">
        <f>'06.02 - Vzduchotechnika'!J33</f>
        <v>0</v>
      </c>
      <c r="AX76" s="114">
        <f>'06.02 - Vzduchotechnika'!J34</f>
        <v>0</v>
      </c>
      <c r="AY76" s="114">
        <f>'06.02 - Vzduchotechnika'!J35</f>
        <v>0</v>
      </c>
      <c r="AZ76" s="114">
        <f>'06.02 - Vzduchotechnika'!F32</f>
        <v>0</v>
      </c>
      <c r="BA76" s="114">
        <f>'06.02 - Vzduchotechnika'!F33</f>
        <v>0</v>
      </c>
      <c r="BB76" s="114">
        <f>'06.02 - Vzduchotechnika'!F34</f>
        <v>0</v>
      </c>
      <c r="BC76" s="114">
        <f>'06.02 - Vzduchotechnika'!F35</f>
        <v>0</v>
      </c>
      <c r="BD76" s="116">
        <f>'06.02 - Vzduchotechnika'!F36</f>
        <v>0</v>
      </c>
      <c r="BT76" s="117" t="s">
        <v>88</v>
      </c>
      <c r="BV76" s="117" t="s">
        <v>80</v>
      </c>
      <c r="BW76" s="117" t="s">
        <v>161</v>
      </c>
      <c r="BX76" s="117" t="s">
        <v>155</v>
      </c>
      <c r="CL76" s="117" t="s">
        <v>21</v>
      </c>
    </row>
    <row r="77" spans="1:91" s="6" customFormat="1" ht="16.5" customHeight="1">
      <c r="A77" s="98" t="s">
        <v>82</v>
      </c>
      <c r="B77" s="109"/>
      <c r="C77" s="110"/>
      <c r="D77" s="110"/>
      <c r="E77" s="399" t="s">
        <v>162</v>
      </c>
      <c r="F77" s="399"/>
      <c r="G77" s="399"/>
      <c r="H77" s="399"/>
      <c r="I77" s="399"/>
      <c r="J77" s="110"/>
      <c r="K77" s="399" t="s">
        <v>163</v>
      </c>
      <c r="L77" s="399"/>
      <c r="M77" s="399"/>
      <c r="N77" s="399"/>
      <c r="O77" s="399"/>
      <c r="P77" s="399"/>
      <c r="Q77" s="399"/>
      <c r="R77" s="399"/>
      <c r="S77" s="399"/>
      <c r="T77" s="399"/>
      <c r="U77" s="399"/>
      <c r="V77" s="399"/>
      <c r="W77" s="399"/>
      <c r="X77" s="399"/>
      <c r="Y77" s="399"/>
      <c r="Z77" s="399"/>
      <c r="AA77" s="399"/>
      <c r="AB77" s="399"/>
      <c r="AC77" s="399"/>
      <c r="AD77" s="399"/>
      <c r="AE77" s="399"/>
      <c r="AF77" s="399"/>
      <c r="AG77" s="397">
        <f>'06.03 - Elektroinstalace'!J29</f>
        <v>0</v>
      </c>
      <c r="AH77" s="398"/>
      <c r="AI77" s="398"/>
      <c r="AJ77" s="398"/>
      <c r="AK77" s="398"/>
      <c r="AL77" s="398"/>
      <c r="AM77" s="398"/>
      <c r="AN77" s="397">
        <f t="shared" si="0"/>
        <v>0</v>
      </c>
      <c r="AO77" s="398"/>
      <c r="AP77" s="398"/>
      <c r="AQ77" s="111" t="s">
        <v>100</v>
      </c>
      <c r="AR77" s="112"/>
      <c r="AS77" s="113">
        <v>0</v>
      </c>
      <c r="AT77" s="114">
        <f t="shared" si="1"/>
        <v>0</v>
      </c>
      <c r="AU77" s="115">
        <f>'06.03 - Elektroinstalace'!P84</f>
        <v>0</v>
      </c>
      <c r="AV77" s="114">
        <f>'06.03 - Elektroinstalace'!J32</f>
        <v>0</v>
      </c>
      <c r="AW77" s="114">
        <f>'06.03 - Elektroinstalace'!J33</f>
        <v>0</v>
      </c>
      <c r="AX77" s="114">
        <f>'06.03 - Elektroinstalace'!J34</f>
        <v>0</v>
      </c>
      <c r="AY77" s="114">
        <f>'06.03 - Elektroinstalace'!J35</f>
        <v>0</v>
      </c>
      <c r="AZ77" s="114">
        <f>'06.03 - Elektroinstalace'!F32</f>
        <v>0</v>
      </c>
      <c r="BA77" s="114">
        <f>'06.03 - Elektroinstalace'!F33</f>
        <v>0</v>
      </c>
      <c r="BB77" s="114">
        <f>'06.03 - Elektroinstalace'!F34</f>
        <v>0</v>
      </c>
      <c r="BC77" s="114">
        <f>'06.03 - Elektroinstalace'!F35</f>
        <v>0</v>
      </c>
      <c r="BD77" s="116">
        <f>'06.03 - Elektroinstalace'!F36</f>
        <v>0</v>
      </c>
      <c r="BT77" s="117" t="s">
        <v>88</v>
      </c>
      <c r="BV77" s="117" t="s">
        <v>80</v>
      </c>
      <c r="BW77" s="117" t="s">
        <v>164</v>
      </c>
      <c r="BX77" s="117" t="s">
        <v>155</v>
      </c>
      <c r="CL77" s="117" t="s">
        <v>21</v>
      </c>
    </row>
    <row r="78" spans="1:91" s="5" customFormat="1" ht="31.5" customHeight="1">
      <c r="A78" s="98" t="s">
        <v>82</v>
      </c>
      <c r="B78" s="99"/>
      <c r="C78" s="100"/>
      <c r="D78" s="395" t="s">
        <v>165</v>
      </c>
      <c r="E78" s="395"/>
      <c r="F78" s="395"/>
      <c r="G78" s="395"/>
      <c r="H78" s="395"/>
      <c r="I78" s="101"/>
      <c r="J78" s="395" t="s">
        <v>166</v>
      </c>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3">
        <f>'07 - SO-11 Komunikace - S...'!J27</f>
        <v>0</v>
      </c>
      <c r="AH78" s="394"/>
      <c r="AI78" s="394"/>
      <c r="AJ78" s="394"/>
      <c r="AK78" s="394"/>
      <c r="AL78" s="394"/>
      <c r="AM78" s="394"/>
      <c r="AN78" s="393">
        <f t="shared" si="0"/>
        <v>0</v>
      </c>
      <c r="AO78" s="394"/>
      <c r="AP78" s="394"/>
      <c r="AQ78" s="102" t="s">
        <v>85</v>
      </c>
      <c r="AR78" s="103"/>
      <c r="AS78" s="104">
        <v>0</v>
      </c>
      <c r="AT78" s="105">
        <f t="shared" si="1"/>
        <v>0</v>
      </c>
      <c r="AU78" s="106">
        <f>'07 - SO-11 Komunikace - S...'!P82</f>
        <v>0</v>
      </c>
      <c r="AV78" s="105">
        <f>'07 - SO-11 Komunikace - S...'!J30</f>
        <v>0</v>
      </c>
      <c r="AW78" s="105">
        <f>'07 - SO-11 Komunikace - S...'!J31</f>
        <v>0</v>
      </c>
      <c r="AX78" s="105">
        <f>'07 - SO-11 Komunikace - S...'!J32</f>
        <v>0</v>
      </c>
      <c r="AY78" s="105">
        <f>'07 - SO-11 Komunikace - S...'!J33</f>
        <v>0</v>
      </c>
      <c r="AZ78" s="105">
        <f>'07 - SO-11 Komunikace - S...'!F30</f>
        <v>0</v>
      </c>
      <c r="BA78" s="105">
        <f>'07 - SO-11 Komunikace - S...'!F31</f>
        <v>0</v>
      </c>
      <c r="BB78" s="105">
        <f>'07 - SO-11 Komunikace - S...'!F32</f>
        <v>0</v>
      </c>
      <c r="BC78" s="105">
        <f>'07 - SO-11 Komunikace - S...'!F33</f>
        <v>0</v>
      </c>
      <c r="BD78" s="107">
        <f>'07 - SO-11 Komunikace - S...'!F34</f>
        <v>0</v>
      </c>
      <c r="BT78" s="108" t="s">
        <v>86</v>
      </c>
      <c r="BV78" s="108" t="s">
        <v>80</v>
      </c>
      <c r="BW78" s="108" t="s">
        <v>167</v>
      </c>
      <c r="BX78" s="108" t="s">
        <v>7</v>
      </c>
      <c r="CL78" s="108" t="s">
        <v>21</v>
      </c>
      <c r="CM78" s="108" t="s">
        <v>88</v>
      </c>
    </row>
    <row r="79" spans="1:91" s="5" customFormat="1" ht="16.5" customHeight="1">
      <c r="A79" s="98" t="s">
        <v>82</v>
      </c>
      <c r="B79" s="99"/>
      <c r="C79" s="100"/>
      <c r="D79" s="395" t="s">
        <v>168</v>
      </c>
      <c r="E79" s="395"/>
      <c r="F79" s="395"/>
      <c r="G79" s="395"/>
      <c r="H79" s="395"/>
      <c r="I79" s="101"/>
      <c r="J79" s="395" t="s">
        <v>169</v>
      </c>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3">
        <f>'08 - SO-13 Vegetační úpravy'!J27</f>
        <v>0</v>
      </c>
      <c r="AH79" s="394"/>
      <c r="AI79" s="394"/>
      <c r="AJ79" s="394"/>
      <c r="AK79" s="394"/>
      <c r="AL79" s="394"/>
      <c r="AM79" s="394"/>
      <c r="AN79" s="393">
        <f t="shared" si="0"/>
        <v>0</v>
      </c>
      <c r="AO79" s="394"/>
      <c r="AP79" s="394"/>
      <c r="AQ79" s="102" t="s">
        <v>85</v>
      </c>
      <c r="AR79" s="103"/>
      <c r="AS79" s="104">
        <v>0</v>
      </c>
      <c r="AT79" s="105">
        <f t="shared" si="1"/>
        <v>0</v>
      </c>
      <c r="AU79" s="106">
        <f>'08 - SO-13 Vegetační úpravy'!P79</f>
        <v>0</v>
      </c>
      <c r="AV79" s="105">
        <f>'08 - SO-13 Vegetační úpravy'!J30</f>
        <v>0</v>
      </c>
      <c r="AW79" s="105">
        <f>'08 - SO-13 Vegetační úpravy'!J31</f>
        <v>0</v>
      </c>
      <c r="AX79" s="105">
        <f>'08 - SO-13 Vegetační úpravy'!J32</f>
        <v>0</v>
      </c>
      <c r="AY79" s="105">
        <f>'08 - SO-13 Vegetační úpravy'!J33</f>
        <v>0</v>
      </c>
      <c r="AZ79" s="105">
        <f>'08 - SO-13 Vegetační úpravy'!F30</f>
        <v>0</v>
      </c>
      <c r="BA79" s="105">
        <f>'08 - SO-13 Vegetační úpravy'!F31</f>
        <v>0</v>
      </c>
      <c r="BB79" s="105">
        <f>'08 - SO-13 Vegetační úpravy'!F32</f>
        <v>0</v>
      </c>
      <c r="BC79" s="105">
        <f>'08 - SO-13 Vegetační úpravy'!F33</f>
        <v>0</v>
      </c>
      <c r="BD79" s="107">
        <f>'08 - SO-13 Vegetační úpravy'!F34</f>
        <v>0</v>
      </c>
      <c r="BT79" s="108" t="s">
        <v>86</v>
      </c>
      <c r="BV79" s="108" t="s">
        <v>80</v>
      </c>
      <c r="BW79" s="108" t="s">
        <v>170</v>
      </c>
      <c r="BX79" s="108" t="s">
        <v>7</v>
      </c>
      <c r="CL79" s="108" t="s">
        <v>21</v>
      </c>
      <c r="CM79" s="108" t="s">
        <v>88</v>
      </c>
    </row>
    <row r="80" spans="1:91" s="5" customFormat="1" ht="16.5" customHeight="1">
      <c r="A80" s="98" t="s">
        <v>82</v>
      </c>
      <c r="B80" s="99"/>
      <c r="C80" s="100"/>
      <c r="D80" s="395" t="s">
        <v>171</v>
      </c>
      <c r="E80" s="395"/>
      <c r="F80" s="395"/>
      <c r="G80" s="395"/>
      <c r="H80" s="395"/>
      <c r="I80" s="101"/>
      <c r="J80" s="395" t="s">
        <v>172</v>
      </c>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3">
        <f>'09 - SO-14 Oplocení'!J27</f>
        <v>0</v>
      </c>
      <c r="AH80" s="394"/>
      <c r="AI80" s="394"/>
      <c r="AJ80" s="394"/>
      <c r="AK80" s="394"/>
      <c r="AL80" s="394"/>
      <c r="AM80" s="394"/>
      <c r="AN80" s="393">
        <f t="shared" si="0"/>
        <v>0</v>
      </c>
      <c r="AO80" s="394"/>
      <c r="AP80" s="394"/>
      <c r="AQ80" s="102" t="s">
        <v>85</v>
      </c>
      <c r="AR80" s="103"/>
      <c r="AS80" s="118">
        <v>0</v>
      </c>
      <c r="AT80" s="119">
        <f t="shared" si="1"/>
        <v>0</v>
      </c>
      <c r="AU80" s="120">
        <f>'09 - SO-14 Oplocení'!P84</f>
        <v>0</v>
      </c>
      <c r="AV80" s="119">
        <f>'09 - SO-14 Oplocení'!J30</f>
        <v>0</v>
      </c>
      <c r="AW80" s="119">
        <f>'09 - SO-14 Oplocení'!J31</f>
        <v>0</v>
      </c>
      <c r="AX80" s="119">
        <f>'09 - SO-14 Oplocení'!J32</f>
        <v>0</v>
      </c>
      <c r="AY80" s="119">
        <f>'09 - SO-14 Oplocení'!J33</f>
        <v>0</v>
      </c>
      <c r="AZ80" s="119">
        <f>'09 - SO-14 Oplocení'!F30</f>
        <v>0</v>
      </c>
      <c r="BA80" s="119">
        <f>'09 - SO-14 Oplocení'!F31</f>
        <v>0</v>
      </c>
      <c r="BB80" s="119">
        <f>'09 - SO-14 Oplocení'!F32</f>
        <v>0</v>
      </c>
      <c r="BC80" s="119">
        <f>'09 - SO-14 Oplocení'!F33</f>
        <v>0</v>
      </c>
      <c r="BD80" s="121">
        <f>'09 - SO-14 Oplocení'!F34</f>
        <v>0</v>
      </c>
      <c r="BT80" s="108" t="s">
        <v>86</v>
      </c>
      <c r="BV80" s="108" t="s">
        <v>80</v>
      </c>
      <c r="BW80" s="108" t="s">
        <v>173</v>
      </c>
      <c r="BX80" s="108" t="s">
        <v>7</v>
      </c>
      <c r="CL80" s="108" t="s">
        <v>21</v>
      </c>
      <c r="CM80" s="108" t="s">
        <v>88</v>
      </c>
    </row>
    <row r="81" spans="2:44" s="1" customFormat="1" ht="30" customHeight="1">
      <c r="B81" s="43"/>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3"/>
    </row>
    <row r="82" spans="2:44" s="1" customFormat="1" ht="6.95" customHeight="1">
      <c r="B82" s="58"/>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63"/>
    </row>
  </sheetData>
  <sheetProtection algorithmName="SHA-512" hashValue="pdlYuvQIkbfjxqJ1Et5G1xPGz8BRny9XYQwMc6ShsiNGcsC6wdaSH8A3YYtugKJdqZ+ferYigK4SEQDwxq3RGg==" saltValue="8p2EQUnPbKhNwMM9T4ebDzjiON9GcLQOH1dR/EO/FrtdMYf2+uvliTK075YFq3nnUGkbZejsW5Nf9S2OAlPPPQ==" spinCount="100000" sheet="1" objects="1" scenarios="1" formatColumns="0" formatRows="0"/>
  <mergeCells count="153">
    <mergeCell ref="AR2:BE2"/>
    <mergeCell ref="AN79:AP79"/>
    <mergeCell ref="AG79:AM79"/>
    <mergeCell ref="D79:H79"/>
    <mergeCell ref="J79:AF79"/>
    <mergeCell ref="AN80:AP80"/>
    <mergeCell ref="AG80:AM80"/>
    <mergeCell ref="D80:H80"/>
    <mergeCell ref="J80:AF80"/>
    <mergeCell ref="AG51:AM51"/>
    <mergeCell ref="AN51:AP51"/>
    <mergeCell ref="AN76:AP76"/>
    <mergeCell ref="AG76:AM76"/>
    <mergeCell ref="E76:I76"/>
    <mergeCell ref="K76:AF76"/>
    <mergeCell ref="AN77:AP77"/>
    <mergeCell ref="AG77:AM77"/>
    <mergeCell ref="E77:I77"/>
    <mergeCell ref="K77:AF77"/>
    <mergeCell ref="AN78:AP78"/>
    <mergeCell ref="AG78:AM78"/>
    <mergeCell ref="D78:H78"/>
    <mergeCell ref="J78:AF78"/>
    <mergeCell ref="AN73:AP73"/>
    <mergeCell ref="AG73:AM73"/>
    <mergeCell ref="D73:H73"/>
    <mergeCell ref="J73:AF73"/>
    <mergeCell ref="AN74:AP74"/>
    <mergeCell ref="AG74:AM74"/>
    <mergeCell ref="D74:H74"/>
    <mergeCell ref="J74:AF74"/>
    <mergeCell ref="AN75:AP75"/>
    <mergeCell ref="AG75:AM75"/>
    <mergeCell ref="E75:I75"/>
    <mergeCell ref="K75:AF75"/>
    <mergeCell ref="AN70:AP70"/>
    <mergeCell ref="AG70:AM70"/>
    <mergeCell ref="E70:I70"/>
    <mergeCell ref="K70:AF70"/>
    <mergeCell ref="AN71:AP71"/>
    <mergeCell ref="AG71:AM71"/>
    <mergeCell ref="D71:H71"/>
    <mergeCell ref="J71:AF71"/>
    <mergeCell ref="AN72:AP72"/>
    <mergeCell ref="AG72:AM72"/>
    <mergeCell ref="E72:I72"/>
    <mergeCell ref="K72:AF72"/>
    <mergeCell ref="AN67:AP67"/>
    <mergeCell ref="AG67:AM67"/>
    <mergeCell ref="E67:I67"/>
    <mergeCell ref="K67:AF67"/>
    <mergeCell ref="AN68:AP68"/>
    <mergeCell ref="AG68:AM68"/>
    <mergeCell ref="E68:I68"/>
    <mergeCell ref="K68:AF68"/>
    <mergeCell ref="AN69:AP69"/>
    <mergeCell ref="AG69:AM69"/>
    <mergeCell ref="E69:I69"/>
    <mergeCell ref="K69:AF69"/>
    <mergeCell ref="AN64:AP64"/>
    <mergeCell ref="AG64:AM64"/>
    <mergeCell ref="E64:I64"/>
    <mergeCell ref="K64:AF64"/>
    <mergeCell ref="AN65:AP65"/>
    <mergeCell ref="AG65:AM65"/>
    <mergeCell ref="E65:I65"/>
    <mergeCell ref="K65:AF65"/>
    <mergeCell ref="AN66:AP66"/>
    <mergeCell ref="AG66:AM66"/>
    <mergeCell ref="E66:I66"/>
    <mergeCell ref="K66:AF66"/>
    <mergeCell ref="AN61:AP61"/>
    <mergeCell ref="AG61:AM61"/>
    <mergeCell ref="E61:I61"/>
    <mergeCell ref="K61:AF61"/>
    <mergeCell ref="AN62:AP62"/>
    <mergeCell ref="AG62:AM62"/>
    <mergeCell ref="E62:I62"/>
    <mergeCell ref="K62:AF62"/>
    <mergeCell ref="AN63:AP63"/>
    <mergeCell ref="AG63:AM63"/>
    <mergeCell ref="E63:I63"/>
    <mergeCell ref="K63:AF63"/>
    <mergeCell ref="AN58:AP58"/>
    <mergeCell ref="AG58:AM58"/>
    <mergeCell ref="E58:I58"/>
    <mergeCell ref="K58:AF58"/>
    <mergeCell ref="AN59:AP59"/>
    <mergeCell ref="AG59:AM59"/>
    <mergeCell ref="E59:I59"/>
    <mergeCell ref="K59:AF59"/>
    <mergeCell ref="AN60:AP60"/>
    <mergeCell ref="AG60:AM60"/>
    <mergeCell ref="E60:I60"/>
    <mergeCell ref="K60:AF60"/>
    <mergeCell ref="AN55:AP55"/>
    <mergeCell ref="AG55:AM55"/>
    <mergeCell ref="D55:H55"/>
    <mergeCell ref="J55:AF55"/>
    <mergeCell ref="AN56:AP56"/>
    <mergeCell ref="AG56:AM56"/>
    <mergeCell ref="E56:I56"/>
    <mergeCell ref="K56:AF56"/>
    <mergeCell ref="AN57:AP57"/>
    <mergeCell ref="AG57:AM57"/>
    <mergeCell ref="E57:I57"/>
    <mergeCell ref="K57:AF57"/>
    <mergeCell ref="AN52:AP52"/>
    <mergeCell ref="AG52:AM52"/>
    <mergeCell ref="D52:H52"/>
    <mergeCell ref="J52:AF52"/>
    <mergeCell ref="AN53:AP53"/>
    <mergeCell ref="AG53:AM53"/>
    <mergeCell ref="D53:H53"/>
    <mergeCell ref="J53:AF53"/>
    <mergeCell ref="AN54:AP54"/>
    <mergeCell ref="AG54:AM54"/>
    <mergeCell ref="D54:H54"/>
    <mergeCell ref="J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2" location="'00 - Vedlejší rozpočtové ...'!C2" display="/"/>
    <hyperlink ref="A53" location="'01 - Zařízení a organizac...'!C2" display="/"/>
    <hyperlink ref="A54" location="'02 - SO-00 Bourací práce'!C2" display="/"/>
    <hyperlink ref="A56" location="'03.01 - SO-01 D.1.1 Stave...'!C2" display="/"/>
    <hyperlink ref="A57" location="'03.02 - D.1.3 PBŘ'!C2" display="/"/>
    <hyperlink ref="A58" location="'03.03 - D.1.4.1 Vytápění'!C2" display="/"/>
    <hyperlink ref="A59" location="'03.04 - D.1.4.2 VZT a rek...'!C2" display="/"/>
    <hyperlink ref="A60" location="'03.05 - D.1.4.3 ZTI'!C2" display="/"/>
    <hyperlink ref="A61" location="'03.06 - D.1.4.4 Silnoprou...'!C2" display="/"/>
    <hyperlink ref="A62" location="'03.07 - D.1.4.5 Slaboprou...'!C2" display="/"/>
    <hyperlink ref="A63" location="'03.08 - D.1.4.6 Měření a ...'!C2" display="/"/>
    <hyperlink ref="A64" location="'03.09 - D.1.4.8 Osvětlení'!C2" display="/"/>
    <hyperlink ref="A65" location="'03.10 - D.1.4.9 Audiovizu...'!C2" display="/"/>
    <hyperlink ref="A66" location="'03.11 - D.1.4.10 Divadeln...'!C2" display="/"/>
    <hyperlink ref="A67" location="'03.12 - D.1.4.11 SOZ'!C2" display="/"/>
    <hyperlink ref="A68" location="'03.13 - D.1.4.12 Zádržný ...'!C2" display="/"/>
    <hyperlink ref="A69" location="'03.14 - D.1.4.13 Gastro z...'!C2" display="/"/>
    <hyperlink ref="A70" location="'03.15 - D.1.4.14 Interiér'!C2" display="/"/>
    <hyperlink ref="A72" location="'04.01 - D.2.1 Stavební a ...'!C2" display="/"/>
    <hyperlink ref="A73" location="'05 - SO-03 Retenční nádrž...'!C2" display="/"/>
    <hyperlink ref="A75" location="'06.01 - Architektonicko-s...'!C2" display="/"/>
    <hyperlink ref="A76" location="'06.02 - Vzduchotechnika'!C2" display="/"/>
    <hyperlink ref="A77" location="'06.03 - Elektroinstalace'!C2" display="/"/>
    <hyperlink ref="A78" location="'07 - SO-11 Komunikace - S...'!C2" display="/"/>
    <hyperlink ref="A79" location="'08 - SO-13 Vegetační úpravy'!C2" display="/"/>
    <hyperlink ref="A80" location="'09 - SO-14 Oplocení'!C2" displa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116</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3847</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03.06 - D.1.4.4 Silnoproudá elektroinstalace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3848</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03.06 - D.1.4.4 Silnoproudá elektroinstalace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3849</v>
      </c>
      <c r="F86" s="201" t="s">
        <v>3850</v>
      </c>
      <c r="G86" s="188"/>
      <c r="H86" s="188"/>
      <c r="I86" s="191"/>
      <c r="J86" s="202">
        <f>BK86</f>
        <v>0</v>
      </c>
      <c r="K86" s="188"/>
      <c r="L86" s="193"/>
      <c r="M86" s="194"/>
      <c r="N86" s="195"/>
      <c r="O86" s="195"/>
      <c r="P86" s="196">
        <f>P87</f>
        <v>0</v>
      </c>
      <c r="Q86" s="195"/>
      <c r="R86" s="196">
        <f>R87</f>
        <v>0</v>
      </c>
      <c r="S86" s="195"/>
      <c r="T86" s="197">
        <f>T87</f>
        <v>0</v>
      </c>
      <c r="AR86" s="198" t="s">
        <v>88</v>
      </c>
      <c r="AT86" s="199" t="s">
        <v>77</v>
      </c>
      <c r="AU86" s="199" t="s">
        <v>86</v>
      </c>
      <c r="AY86" s="198" t="s">
        <v>209</v>
      </c>
      <c r="BK86" s="200">
        <f>BK87</f>
        <v>0</v>
      </c>
    </row>
    <row r="87" spans="2:65" s="1" customFormat="1" ht="16.5" customHeight="1">
      <c r="B87" s="43"/>
      <c r="C87" s="203" t="s">
        <v>86</v>
      </c>
      <c r="D87" s="203" t="s">
        <v>212</v>
      </c>
      <c r="E87" s="204" t="s">
        <v>3851</v>
      </c>
      <c r="F87" s="205" t="s">
        <v>3852</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3853</v>
      </c>
    </row>
    <row r="88" spans="2:65" s="1" customFormat="1" ht="6.95" customHeight="1">
      <c r="B88" s="58"/>
      <c r="C88" s="59"/>
      <c r="D88" s="59"/>
      <c r="E88" s="59"/>
      <c r="F88" s="59"/>
      <c r="G88" s="59"/>
      <c r="H88" s="59"/>
      <c r="I88" s="150"/>
      <c r="J88" s="59"/>
      <c r="K88" s="59"/>
      <c r="L88" s="63"/>
    </row>
  </sheetData>
  <sheetProtection algorithmName="SHA-512" hashValue="W4w1mLijUWNaEHfi7OLm95gSsXQZ2KFlGZ4FvuoA14CaX6AtRC699bSknzw1CSz4b19GTIHfyD1KgxokdJX+xg==" saltValue="va8wTxPGrg8WJz52ehnr0nbsGIc2qQr3gC92hYqYr0knFVyYSfFajQnn15TpeVPlL69vTLAq/FVvinsUGNT3VQ=="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119</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3854</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03.07 - D.1.4.5 Slaboproudá elektroinstalace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3855</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03.07 - D.1.4.5 Slaboproudá elektroinstalace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3856</v>
      </c>
      <c r="F86" s="201" t="s">
        <v>3857</v>
      </c>
      <c r="G86" s="188"/>
      <c r="H86" s="188"/>
      <c r="I86" s="191"/>
      <c r="J86" s="202">
        <f>BK86</f>
        <v>0</v>
      </c>
      <c r="K86" s="188"/>
      <c r="L86" s="193"/>
      <c r="M86" s="194"/>
      <c r="N86" s="195"/>
      <c r="O86" s="195"/>
      <c r="P86" s="196">
        <f>P87</f>
        <v>0</v>
      </c>
      <c r="Q86" s="195"/>
      <c r="R86" s="196">
        <f>R87</f>
        <v>0</v>
      </c>
      <c r="S86" s="195"/>
      <c r="T86" s="197">
        <f>T87</f>
        <v>0</v>
      </c>
      <c r="AR86" s="198" t="s">
        <v>88</v>
      </c>
      <c r="AT86" s="199" t="s">
        <v>77</v>
      </c>
      <c r="AU86" s="199" t="s">
        <v>86</v>
      </c>
      <c r="AY86" s="198" t="s">
        <v>209</v>
      </c>
      <c r="BK86" s="200">
        <f>BK87</f>
        <v>0</v>
      </c>
    </row>
    <row r="87" spans="2:65" s="1" customFormat="1" ht="16.5" customHeight="1">
      <c r="B87" s="43"/>
      <c r="C87" s="203" t="s">
        <v>86</v>
      </c>
      <c r="D87" s="203" t="s">
        <v>212</v>
      </c>
      <c r="E87" s="204" t="s">
        <v>3858</v>
      </c>
      <c r="F87" s="205" t="s">
        <v>3859</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3860</v>
      </c>
    </row>
    <row r="88" spans="2:65" s="1" customFormat="1" ht="6.95" customHeight="1">
      <c r="B88" s="58"/>
      <c r="C88" s="59"/>
      <c r="D88" s="59"/>
      <c r="E88" s="59"/>
      <c r="F88" s="59"/>
      <c r="G88" s="59"/>
      <c r="H88" s="59"/>
      <c r="I88" s="150"/>
      <c r="J88" s="59"/>
      <c r="K88" s="59"/>
      <c r="L88" s="63"/>
    </row>
  </sheetData>
  <sheetProtection algorithmName="SHA-512" hashValue="TkFjpAVcQVQO+0EPTX38KM8lhoav2f5YqRU2CHT/VoTIM3N7B5T8YxTvL0Jt/+w/amgn0/sJ3brM7D8gqQJF1Q==" saltValue="pfqUlIPlTfjGQD53BQS74cZEGfOq8DY5IQsPMbxAq/DyWLIOSIwWXoZUZCVTUJpWHK50Tv10FBQVIXrZzNIFsA=="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122</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3861</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03.08 - D.1.4.6 Měření a regulace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790</v>
      </c>
      <c r="E61" s="163"/>
      <c r="F61" s="163"/>
      <c r="G61" s="163"/>
      <c r="H61" s="163"/>
      <c r="I61" s="164"/>
      <c r="J61" s="165">
        <f>J85</f>
        <v>0</v>
      </c>
      <c r="K61" s="166"/>
    </row>
    <row r="62" spans="2:47" s="9" customFormat="1" ht="19.899999999999999" customHeight="1">
      <c r="B62" s="167"/>
      <c r="C62" s="168"/>
      <c r="D62" s="169" t="s">
        <v>3862</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03.08 - D.1.4.6 Měření a regulace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348</v>
      </c>
      <c r="F85" s="190" t="s">
        <v>3794</v>
      </c>
      <c r="G85" s="188"/>
      <c r="H85" s="188"/>
      <c r="I85" s="191"/>
      <c r="J85" s="192">
        <f>BK85</f>
        <v>0</v>
      </c>
      <c r="K85" s="188"/>
      <c r="L85" s="193"/>
      <c r="M85" s="194"/>
      <c r="N85" s="195"/>
      <c r="O85" s="195"/>
      <c r="P85" s="196">
        <f>P86</f>
        <v>0</v>
      </c>
      <c r="Q85" s="195"/>
      <c r="R85" s="196">
        <f>R86</f>
        <v>0</v>
      </c>
      <c r="S85" s="195"/>
      <c r="T85" s="197">
        <f>T86</f>
        <v>0</v>
      </c>
      <c r="AR85" s="198" t="s">
        <v>224</v>
      </c>
      <c r="AT85" s="199" t="s">
        <v>77</v>
      </c>
      <c r="AU85" s="199" t="s">
        <v>78</v>
      </c>
      <c r="AY85" s="198" t="s">
        <v>209</v>
      </c>
      <c r="BK85" s="200">
        <f>BK86</f>
        <v>0</v>
      </c>
    </row>
    <row r="86" spans="2:65" s="11" customFormat="1" ht="19.899999999999999" customHeight="1">
      <c r="B86" s="187"/>
      <c r="C86" s="188"/>
      <c r="D86" s="189" t="s">
        <v>77</v>
      </c>
      <c r="E86" s="201" t="s">
        <v>3863</v>
      </c>
      <c r="F86" s="201" t="s">
        <v>3864</v>
      </c>
      <c r="G86" s="188"/>
      <c r="H86" s="188"/>
      <c r="I86" s="191"/>
      <c r="J86" s="202">
        <f>BK86</f>
        <v>0</v>
      </c>
      <c r="K86" s="188"/>
      <c r="L86" s="193"/>
      <c r="M86" s="194"/>
      <c r="N86" s="195"/>
      <c r="O86" s="195"/>
      <c r="P86" s="196">
        <f>P87</f>
        <v>0</v>
      </c>
      <c r="Q86" s="195"/>
      <c r="R86" s="196">
        <f>R87</f>
        <v>0</v>
      </c>
      <c r="S86" s="195"/>
      <c r="T86" s="197">
        <f>T87</f>
        <v>0</v>
      </c>
      <c r="AR86" s="198" t="s">
        <v>224</v>
      </c>
      <c r="AT86" s="199" t="s">
        <v>77</v>
      </c>
      <c r="AU86" s="199" t="s">
        <v>86</v>
      </c>
      <c r="AY86" s="198" t="s">
        <v>209</v>
      </c>
      <c r="BK86" s="200">
        <f>BK87</f>
        <v>0</v>
      </c>
    </row>
    <row r="87" spans="2:65" s="1" customFormat="1" ht="16.5" customHeight="1">
      <c r="B87" s="43"/>
      <c r="C87" s="203" t="s">
        <v>86</v>
      </c>
      <c r="D87" s="203" t="s">
        <v>212</v>
      </c>
      <c r="E87" s="204" t="s">
        <v>3865</v>
      </c>
      <c r="F87" s="205" t="s">
        <v>3866</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1242</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1242</v>
      </c>
      <c r="BM87" s="25" t="s">
        <v>3867</v>
      </c>
    </row>
    <row r="88" spans="2:65" s="1" customFormat="1" ht="6.95" customHeight="1">
      <c r="B88" s="58"/>
      <c r="C88" s="59"/>
      <c r="D88" s="59"/>
      <c r="E88" s="59"/>
      <c r="F88" s="59"/>
      <c r="G88" s="59"/>
      <c r="H88" s="59"/>
      <c r="I88" s="150"/>
      <c r="J88" s="59"/>
      <c r="K88" s="59"/>
      <c r="L88" s="63"/>
    </row>
  </sheetData>
  <sheetProtection algorithmName="SHA-512" hashValue="i4E+PkmADy77piMCgDJz2K5UycyCpm/XWpyDTK/WIpldQ+rn5jpdkfZ8/138P7euRZzyI/UgBu3eNvV9MbJw9w==" saltValue="zGoDQ6Q8ui936tSxpsoReGGI5avSDOwzv0LSa0TL6x+afgITNWKeguFfOcRHjAm5CZbLNL3//5prFVST3QarFQ=="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125</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3868</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ROUND(SUM(BE84:BE88), 2)</f>
        <v>0</v>
      </c>
      <c r="G32" s="44"/>
      <c r="H32" s="44"/>
      <c r="I32" s="142">
        <v>0.21</v>
      </c>
      <c r="J32" s="141">
        <f>ROUND(ROUND((SUM(BE84:BE88)), 2)*I32, 2)</f>
        <v>0</v>
      </c>
      <c r="K32" s="47"/>
    </row>
    <row r="33" spans="2:11" s="1" customFormat="1" ht="14.45" customHeight="1">
      <c r="B33" s="43"/>
      <c r="C33" s="44"/>
      <c r="D33" s="44"/>
      <c r="E33" s="51" t="s">
        <v>50</v>
      </c>
      <c r="F33" s="141">
        <f>ROUND(SUM(BF84:BF88), 2)</f>
        <v>0</v>
      </c>
      <c r="G33" s="44"/>
      <c r="H33" s="44"/>
      <c r="I33" s="142">
        <v>0.15</v>
      </c>
      <c r="J33" s="141">
        <f>ROUND(ROUND((SUM(BF84:BF88)), 2)*I33, 2)</f>
        <v>0</v>
      </c>
      <c r="K33" s="47"/>
    </row>
    <row r="34" spans="2:11" s="1" customFormat="1" ht="14.45" hidden="1" customHeight="1">
      <c r="B34" s="43"/>
      <c r="C34" s="44"/>
      <c r="D34" s="44"/>
      <c r="E34" s="51" t="s">
        <v>51</v>
      </c>
      <c r="F34" s="141">
        <f>ROUND(SUM(BG84:BG88), 2)</f>
        <v>0</v>
      </c>
      <c r="G34" s="44"/>
      <c r="H34" s="44"/>
      <c r="I34" s="142">
        <v>0.21</v>
      </c>
      <c r="J34" s="141">
        <v>0</v>
      </c>
      <c r="K34" s="47"/>
    </row>
    <row r="35" spans="2:11" s="1" customFormat="1" ht="14.45" hidden="1" customHeight="1">
      <c r="B35" s="43"/>
      <c r="C35" s="44"/>
      <c r="D35" s="44"/>
      <c r="E35" s="51" t="s">
        <v>52</v>
      </c>
      <c r="F35" s="141">
        <f>ROUND(SUM(BH84:BH88), 2)</f>
        <v>0</v>
      </c>
      <c r="G35" s="44"/>
      <c r="H35" s="44"/>
      <c r="I35" s="142">
        <v>0.15</v>
      </c>
      <c r="J35" s="141">
        <v>0</v>
      </c>
      <c r="K35" s="47"/>
    </row>
    <row r="36" spans="2:11" s="1" customFormat="1" ht="14.45" hidden="1" customHeight="1">
      <c r="B36" s="43"/>
      <c r="C36" s="44"/>
      <c r="D36" s="44"/>
      <c r="E36" s="51" t="s">
        <v>53</v>
      </c>
      <c r="F36" s="141">
        <f>ROUND(SUM(BI84:BI88),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03.09 - D.1.4.8 Osvětlení</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3869</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03.09 - D.1.4.8 Osvětlení</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3870</v>
      </c>
      <c r="F86" s="201" t="s">
        <v>3871</v>
      </c>
      <c r="G86" s="188"/>
      <c r="H86" s="188"/>
      <c r="I86" s="191"/>
      <c r="J86" s="202">
        <f>BK86</f>
        <v>0</v>
      </c>
      <c r="K86" s="188"/>
      <c r="L86" s="193"/>
      <c r="M86" s="194"/>
      <c r="N86" s="195"/>
      <c r="O86" s="195"/>
      <c r="P86" s="196">
        <f>SUM(P87:P88)</f>
        <v>0</v>
      </c>
      <c r="Q86" s="195"/>
      <c r="R86" s="196">
        <f>SUM(R87:R88)</f>
        <v>0</v>
      </c>
      <c r="S86" s="195"/>
      <c r="T86" s="197">
        <f>SUM(T87:T88)</f>
        <v>0</v>
      </c>
      <c r="AR86" s="198" t="s">
        <v>88</v>
      </c>
      <c r="AT86" s="199" t="s">
        <v>77</v>
      </c>
      <c r="AU86" s="199" t="s">
        <v>86</v>
      </c>
      <c r="AY86" s="198" t="s">
        <v>209</v>
      </c>
      <c r="BK86" s="200">
        <f>SUM(BK87:BK88)</f>
        <v>0</v>
      </c>
    </row>
    <row r="87" spans="2:65" s="1" customFormat="1" ht="16.5" customHeight="1">
      <c r="B87" s="43"/>
      <c r="C87" s="203" t="s">
        <v>86</v>
      </c>
      <c r="D87" s="203" t="s">
        <v>212</v>
      </c>
      <c r="E87" s="204" t="s">
        <v>3872</v>
      </c>
      <c r="F87" s="205" t="s">
        <v>3873</v>
      </c>
      <c r="G87" s="206" t="s">
        <v>3431</v>
      </c>
      <c r="H87" s="207">
        <v>1</v>
      </c>
      <c r="I87" s="208"/>
      <c r="J87" s="209">
        <f>ROUND(I87*H87,2)</f>
        <v>0</v>
      </c>
      <c r="K87" s="205" t="s">
        <v>34</v>
      </c>
      <c r="L87" s="63"/>
      <c r="M87" s="210" t="s">
        <v>34</v>
      </c>
      <c r="N87" s="211" t="s">
        <v>49</v>
      </c>
      <c r="O87" s="44"/>
      <c r="P87" s="212">
        <f>O87*H87</f>
        <v>0</v>
      </c>
      <c r="Q87" s="212">
        <v>0</v>
      </c>
      <c r="R87" s="212">
        <f>Q87*H87</f>
        <v>0</v>
      </c>
      <c r="S87" s="212">
        <v>0</v>
      </c>
      <c r="T87" s="213">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3874</v>
      </c>
    </row>
    <row r="88" spans="2:65" s="1" customFormat="1" ht="16.5" customHeight="1">
      <c r="B88" s="43"/>
      <c r="C88" s="203" t="s">
        <v>88</v>
      </c>
      <c r="D88" s="203" t="s">
        <v>212</v>
      </c>
      <c r="E88" s="204" t="s">
        <v>3875</v>
      </c>
      <c r="F88" s="205" t="s">
        <v>3876</v>
      </c>
      <c r="G88" s="206" t="s">
        <v>3431</v>
      </c>
      <c r="H88" s="207">
        <v>1</v>
      </c>
      <c r="I88" s="208"/>
      <c r="J88" s="209">
        <f>ROUND(I88*H88,2)</f>
        <v>0</v>
      </c>
      <c r="K88" s="205" t="s">
        <v>34</v>
      </c>
      <c r="L88" s="63"/>
      <c r="M88" s="210" t="s">
        <v>34</v>
      </c>
      <c r="N88" s="215" t="s">
        <v>49</v>
      </c>
      <c r="O88" s="216"/>
      <c r="P88" s="217">
        <f>O88*H88</f>
        <v>0</v>
      </c>
      <c r="Q88" s="217">
        <v>0</v>
      </c>
      <c r="R88" s="217">
        <f>Q88*H88</f>
        <v>0</v>
      </c>
      <c r="S88" s="217">
        <v>0</v>
      </c>
      <c r="T88" s="218">
        <f>S88*H88</f>
        <v>0</v>
      </c>
      <c r="AR88" s="25" t="s">
        <v>287</v>
      </c>
      <c r="AT88" s="25" t="s">
        <v>212</v>
      </c>
      <c r="AU88" s="25" t="s">
        <v>88</v>
      </c>
      <c r="AY88" s="25" t="s">
        <v>209</v>
      </c>
      <c r="BE88" s="214">
        <f>IF(N88="základní",J88,0)</f>
        <v>0</v>
      </c>
      <c r="BF88" s="214">
        <f>IF(N88="snížená",J88,0)</f>
        <v>0</v>
      </c>
      <c r="BG88" s="214">
        <f>IF(N88="zákl. přenesená",J88,0)</f>
        <v>0</v>
      </c>
      <c r="BH88" s="214">
        <f>IF(N88="sníž. přenesená",J88,0)</f>
        <v>0</v>
      </c>
      <c r="BI88" s="214">
        <f>IF(N88="nulová",J88,0)</f>
        <v>0</v>
      </c>
      <c r="BJ88" s="25" t="s">
        <v>86</v>
      </c>
      <c r="BK88" s="214">
        <f>ROUND(I88*H88,2)</f>
        <v>0</v>
      </c>
      <c r="BL88" s="25" t="s">
        <v>287</v>
      </c>
      <c r="BM88" s="25" t="s">
        <v>3877</v>
      </c>
    </row>
    <row r="89" spans="2:65" s="1" customFormat="1" ht="6.95" customHeight="1">
      <c r="B89" s="58"/>
      <c r="C89" s="59"/>
      <c r="D89" s="59"/>
      <c r="E89" s="59"/>
      <c r="F89" s="59"/>
      <c r="G89" s="59"/>
      <c r="H89" s="59"/>
      <c r="I89" s="150"/>
      <c r="J89" s="59"/>
      <c r="K89" s="59"/>
      <c r="L89" s="63"/>
    </row>
  </sheetData>
  <sheetProtection algorithmName="SHA-512" hashValue="35hxa4Q0ziCk0OPQSiNEr7z90UlSCwt/uNWHk+RJ3TzGzReDVRIG22lZCjBxrMTSXxkr5BG/xfDo5gwnduQKCg==" saltValue="PmcuZCOVmLrLBd0GqH+/C5X28KVJTNmVXsml8VXvdVh/QaHZf+C92WOHKeS697a3kDScqY7hXQkNXGGPmIYJAQ==" spinCount="100000" sheet="1" objects="1" scenarios="1" formatColumns="0" formatRows="0" autoFilter="0"/>
  <autoFilter ref="C83:K88"/>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128</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3878</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03.10 - D.1.4.9 Audiovizuální technologie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188</v>
      </c>
      <c r="E61" s="163"/>
      <c r="F61" s="163"/>
      <c r="G61" s="163"/>
      <c r="H61" s="163"/>
      <c r="I61" s="164"/>
      <c r="J61" s="165">
        <f>J85</f>
        <v>0</v>
      </c>
      <c r="K61" s="166"/>
    </row>
    <row r="62" spans="2:47" s="9" customFormat="1" ht="19.899999999999999" customHeight="1">
      <c r="B62" s="167"/>
      <c r="C62" s="168"/>
      <c r="D62" s="169" t="s">
        <v>191</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03.10 - D.1.4.9 Audiovizuální technologie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207</v>
      </c>
      <c r="F85" s="190" t="s">
        <v>84</v>
      </c>
      <c r="G85" s="188"/>
      <c r="H85" s="188"/>
      <c r="I85" s="191"/>
      <c r="J85" s="192">
        <f>BK85</f>
        <v>0</v>
      </c>
      <c r="K85" s="188"/>
      <c r="L85" s="193"/>
      <c r="M85" s="194"/>
      <c r="N85" s="195"/>
      <c r="O85" s="195"/>
      <c r="P85" s="196">
        <f>P86</f>
        <v>0</v>
      </c>
      <c r="Q85" s="195"/>
      <c r="R85" s="196">
        <f>R86</f>
        <v>0</v>
      </c>
      <c r="S85" s="195"/>
      <c r="T85" s="197">
        <f>T86</f>
        <v>0</v>
      </c>
      <c r="AR85" s="198" t="s">
        <v>208</v>
      </c>
      <c r="AT85" s="199" t="s">
        <v>77</v>
      </c>
      <c r="AU85" s="199" t="s">
        <v>78</v>
      </c>
      <c r="AY85" s="198" t="s">
        <v>209</v>
      </c>
      <c r="BK85" s="200">
        <f>BK86</f>
        <v>0</v>
      </c>
    </row>
    <row r="86" spans="2:65" s="11" customFormat="1" ht="19.899999999999999" customHeight="1">
      <c r="B86" s="187"/>
      <c r="C86" s="188"/>
      <c r="D86" s="189" t="s">
        <v>77</v>
      </c>
      <c r="E86" s="201" t="s">
        <v>239</v>
      </c>
      <c r="F86" s="201" t="s">
        <v>240</v>
      </c>
      <c r="G86" s="188"/>
      <c r="H86" s="188"/>
      <c r="I86" s="191"/>
      <c r="J86" s="202">
        <f>BK86</f>
        <v>0</v>
      </c>
      <c r="K86" s="188"/>
      <c r="L86" s="193"/>
      <c r="M86" s="194"/>
      <c r="N86" s="195"/>
      <c r="O86" s="195"/>
      <c r="P86" s="196">
        <f>P87</f>
        <v>0</v>
      </c>
      <c r="Q86" s="195"/>
      <c r="R86" s="196">
        <f>R87</f>
        <v>0</v>
      </c>
      <c r="S86" s="195"/>
      <c r="T86" s="197">
        <f>T87</f>
        <v>0</v>
      </c>
      <c r="AR86" s="198" t="s">
        <v>208</v>
      </c>
      <c r="AT86" s="199" t="s">
        <v>77</v>
      </c>
      <c r="AU86" s="199" t="s">
        <v>86</v>
      </c>
      <c r="AY86" s="198" t="s">
        <v>209</v>
      </c>
      <c r="BK86" s="200">
        <f>BK87</f>
        <v>0</v>
      </c>
    </row>
    <row r="87" spans="2:65" s="1" customFormat="1" ht="38.25" customHeight="1">
      <c r="B87" s="43"/>
      <c r="C87" s="203" t="s">
        <v>86</v>
      </c>
      <c r="D87" s="203" t="s">
        <v>212</v>
      </c>
      <c r="E87" s="204" t="s">
        <v>3879</v>
      </c>
      <c r="F87" s="205" t="s">
        <v>3880</v>
      </c>
      <c r="G87" s="206" t="s">
        <v>215</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217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217</v>
      </c>
      <c r="BM87" s="25" t="s">
        <v>3881</v>
      </c>
    </row>
    <row r="88" spans="2:65" s="1" customFormat="1" ht="6.95" customHeight="1">
      <c r="B88" s="58"/>
      <c r="C88" s="59"/>
      <c r="D88" s="59"/>
      <c r="E88" s="59"/>
      <c r="F88" s="59"/>
      <c r="G88" s="59"/>
      <c r="H88" s="59"/>
      <c r="I88" s="150"/>
      <c r="J88" s="59"/>
      <c r="K88" s="59"/>
      <c r="L88" s="63"/>
    </row>
  </sheetData>
  <sheetProtection algorithmName="SHA-512" hashValue="YMxyPTUrTx7XsJPjZpJQlxfyfiPWq54f32LGb8ymZjzWtjCtTOSwtqwpdg/TfdujGleNqyY66xNH9jg04HYdJQ==" saltValue="WdpFnopR6suTKsMsWU1ZSrO0svFeIc5lg+4rjm/WmSUbwCdTQ7lQvgiTZZsx1hNHiyZ30wMatEY+E9uFeawcmA=="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131</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3882</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ROUND(SUM(BE84:BE98), 2)</f>
        <v>0</v>
      </c>
      <c r="G32" s="44"/>
      <c r="H32" s="44"/>
      <c r="I32" s="142">
        <v>0.21</v>
      </c>
      <c r="J32" s="141">
        <f>ROUND(ROUND((SUM(BE84:BE98)), 2)*I32, 2)</f>
        <v>0</v>
      </c>
      <c r="K32" s="47"/>
    </row>
    <row r="33" spans="2:11" s="1" customFormat="1" ht="14.45" customHeight="1">
      <c r="B33" s="43"/>
      <c r="C33" s="44"/>
      <c r="D33" s="44"/>
      <c r="E33" s="51" t="s">
        <v>50</v>
      </c>
      <c r="F33" s="141">
        <f>ROUND(SUM(BF84:BF98), 2)</f>
        <v>0</v>
      </c>
      <c r="G33" s="44"/>
      <c r="H33" s="44"/>
      <c r="I33" s="142">
        <v>0.15</v>
      </c>
      <c r="J33" s="141">
        <f>ROUND(ROUND((SUM(BF84:BF98)), 2)*I33, 2)</f>
        <v>0</v>
      </c>
      <c r="K33" s="47"/>
    </row>
    <row r="34" spans="2:11" s="1" customFormat="1" ht="14.45" hidden="1" customHeight="1">
      <c r="B34" s="43"/>
      <c r="C34" s="44"/>
      <c r="D34" s="44"/>
      <c r="E34" s="51" t="s">
        <v>51</v>
      </c>
      <c r="F34" s="141">
        <f>ROUND(SUM(BG84:BG98), 2)</f>
        <v>0</v>
      </c>
      <c r="G34" s="44"/>
      <c r="H34" s="44"/>
      <c r="I34" s="142">
        <v>0.21</v>
      </c>
      <c r="J34" s="141">
        <v>0</v>
      </c>
      <c r="K34" s="47"/>
    </row>
    <row r="35" spans="2:11" s="1" customFormat="1" ht="14.45" hidden="1" customHeight="1">
      <c r="B35" s="43"/>
      <c r="C35" s="44"/>
      <c r="D35" s="44"/>
      <c r="E35" s="51" t="s">
        <v>52</v>
      </c>
      <c r="F35" s="141">
        <f>ROUND(SUM(BH84:BH98), 2)</f>
        <v>0</v>
      </c>
      <c r="G35" s="44"/>
      <c r="H35" s="44"/>
      <c r="I35" s="142">
        <v>0.15</v>
      </c>
      <c r="J35" s="141">
        <v>0</v>
      </c>
      <c r="K35" s="47"/>
    </row>
    <row r="36" spans="2:11" s="1" customFormat="1" ht="14.45" hidden="1" customHeight="1">
      <c r="B36" s="43"/>
      <c r="C36" s="44"/>
      <c r="D36" s="44"/>
      <c r="E36" s="51" t="s">
        <v>53</v>
      </c>
      <c r="F36" s="141">
        <f>ROUND(SUM(BI84:BI98),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03.11 - D.1.4.10 Divadelní technologie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3883</v>
      </c>
      <c r="E61" s="163"/>
      <c r="F61" s="163"/>
      <c r="G61" s="163"/>
      <c r="H61" s="163"/>
      <c r="I61" s="164"/>
      <c r="J61" s="165">
        <f>J85</f>
        <v>0</v>
      </c>
      <c r="K61" s="166"/>
    </row>
    <row r="62" spans="2:47" s="9" customFormat="1" ht="19.899999999999999" customHeight="1">
      <c r="B62" s="167"/>
      <c r="C62" s="168"/>
      <c r="D62" s="169" t="s">
        <v>3884</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03.11 - D.1.4.10 Divadelní technologie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3804</v>
      </c>
      <c r="F85" s="190" t="s">
        <v>3804</v>
      </c>
      <c r="G85" s="188"/>
      <c r="H85" s="188"/>
      <c r="I85" s="191"/>
      <c r="J85" s="192">
        <f>BK85</f>
        <v>0</v>
      </c>
      <c r="K85" s="188"/>
      <c r="L85" s="193"/>
      <c r="M85" s="194"/>
      <c r="N85" s="195"/>
      <c r="O85" s="195"/>
      <c r="P85" s="196">
        <f>P86</f>
        <v>0</v>
      </c>
      <c r="Q85" s="195"/>
      <c r="R85" s="196">
        <f>R86</f>
        <v>0</v>
      </c>
      <c r="S85" s="195"/>
      <c r="T85" s="197">
        <f>T86</f>
        <v>0</v>
      </c>
      <c r="AR85" s="198" t="s">
        <v>228</v>
      </c>
      <c r="AT85" s="199" t="s">
        <v>77</v>
      </c>
      <c r="AU85" s="199" t="s">
        <v>78</v>
      </c>
      <c r="AY85" s="198" t="s">
        <v>209</v>
      </c>
      <c r="BK85" s="200">
        <f>BK86</f>
        <v>0</v>
      </c>
    </row>
    <row r="86" spans="2:65" s="11" customFormat="1" ht="19.899999999999999" customHeight="1">
      <c r="B86" s="187"/>
      <c r="C86" s="188"/>
      <c r="D86" s="189" t="s">
        <v>77</v>
      </c>
      <c r="E86" s="201" t="s">
        <v>3885</v>
      </c>
      <c r="F86" s="201" t="s">
        <v>3886</v>
      </c>
      <c r="G86" s="188"/>
      <c r="H86" s="188"/>
      <c r="I86" s="191"/>
      <c r="J86" s="202">
        <f>BK86</f>
        <v>0</v>
      </c>
      <c r="K86" s="188"/>
      <c r="L86" s="193"/>
      <c r="M86" s="194"/>
      <c r="N86" s="195"/>
      <c r="O86" s="195"/>
      <c r="P86" s="196">
        <f>SUM(P87:P98)</f>
        <v>0</v>
      </c>
      <c r="Q86" s="195"/>
      <c r="R86" s="196">
        <f>SUM(R87:R98)</f>
        <v>0</v>
      </c>
      <c r="S86" s="195"/>
      <c r="T86" s="197">
        <f>SUM(T87:T98)</f>
        <v>0</v>
      </c>
      <c r="AR86" s="198" t="s">
        <v>228</v>
      </c>
      <c r="AT86" s="199" t="s">
        <v>77</v>
      </c>
      <c r="AU86" s="199" t="s">
        <v>86</v>
      </c>
      <c r="AY86" s="198" t="s">
        <v>209</v>
      </c>
      <c r="BK86" s="200">
        <f>SUM(BK87:BK98)</f>
        <v>0</v>
      </c>
    </row>
    <row r="87" spans="2:65" s="1" customFormat="1" ht="16.5" customHeight="1">
      <c r="B87" s="43"/>
      <c r="C87" s="203" t="s">
        <v>86</v>
      </c>
      <c r="D87" s="203" t="s">
        <v>212</v>
      </c>
      <c r="E87" s="204" t="s">
        <v>3887</v>
      </c>
      <c r="F87" s="205" t="s">
        <v>3888</v>
      </c>
      <c r="G87" s="206" t="s">
        <v>336</v>
      </c>
      <c r="H87" s="207">
        <v>2</v>
      </c>
      <c r="I87" s="208"/>
      <c r="J87" s="209">
        <f t="shared" ref="J87:J98" si="0">ROUND(I87*H87,2)</f>
        <v>0</v>
      </c>
      <c r="K87" s="205" t="s">
        <v>34</v>
      </c>
      <c r="L87" s="63"/>
      <c r="M87" s="210" t="s">
        <v>34</v>
      </c>
      <c r="N87" s="211" t="s">
        <v>49</v>
      </c>
      <c r="O87" s="44"/>
      <c r="P87" s="212">
        <f t="shared" ref="P87:P98" si="1">O87*H87</f>
        <v>0</v>
      </c>
      <c r="Q87" s="212">
        <v>0</v>
      </c>
      <c r="R87" s="212">
        <f t="shared" ref="R87:R98" si="2">Q87*H87</f>
        <v>0</v>
      </c>
      <c r="S87" s="212">
        <v>0</v>
      </c>
      <c r="T87" s="213">
        <f t="shared" ref="T87:T98" si="3">S87*H87</f>
        <v>0</v>
      </c>
      <c r="AR87" s="25" t="s">
        <v>3889</v>
      </c>
      <c r="AT87" s="25" t="s">
        <v>212</v>
      </c>
      <c r="AU87" s="25" t="s">
        <v>88</v>
      </c>
      <c r="AY87" s="25" t="s">
        <v>209</v>
      </c>
      <c r="BE87" s="214">
        <f t="shared" ref="BE87:BE98" si="4">IF(N87="základní",J87,0)</f>
        <v>0</v>
      </c>
      <c r="BF87" s="214">
        <f t="shared" ref="BF87:BF98" si="5">IF(N87="snížená",J87,0)</f>
        <v>0</v>
      </c>
      <c r="BG87" s="214">
        <f t="shared" ref="BG87:BG98" si="6">IF(N87="zákl. přenesená",J87,0)</f>
        <v>0</v>
      </c>
      <c r="BH87" s="214">
        <f t="shared" ref="BH87:BH98" si="7">IF(N87="sníž. přenesená",J87,0)</f>
        <v>0</v>
      </c>
      <c r="BI87" s="214">
        <f t="shared" ref="BI87:BI98" si="8">IF(N87="nulová",J87,0)</f>
        <v>0</v>
      </c>
      <c r="BJ87" s="25" t="s">
        <v>86</v>
      </c>
      <c r="BK87" s="214">
        <f t="shared" ref="BK87:BK98" si="9">ROUND(I87*H87,2)</f>
        <v>0</v>
      </c>
      <c r="BL87" s="25" t="s">
        <v>3889</v>
      </c>
      <c r="BM87" s="25" t="s">
        <v>3890</v>
      </c>
    </row>
    <row r="88" spans="2:65" s="1" customFormat="1" ht="16.5" customHeight="1">
      <c r="B88" s="43"/>
      <c r="C88" s="203" t="s">
        <v>88</v>
      </c>
      <c r="D88" s="203" t="s">
        <v>212</v>
      </c>
      <c r="E88" s="204" t="s">
        <v>3891</v>
      </c>
      <c r="F88" s="205" t="s">
        <v>3892</v>
      </c>
      <c r="G88" s="206" t="s">
        <v>3431</v>
      </c>
      <c r="H88" s="207">
        <v>1</v>
      </c>
      <c r="I88" s="208"/>
      <c r="J88" s="209">
        <f t="shared" si="0"/>
        <v>0</v>
      </c>
      <c r="K88" s="205" t="s">
        <v>34</v>
      </c>
      <c r="L88" s="63"/>
      <c r="M88" s="210" t="s">
        <v>34</v>
      </c>
      <c r="N88" s="211" t="s">
        <v>49</v>
      </c>
      <c r="O88" s="44"/>
      <c r="P88" s="212">
        <f t="shared" si="1"/>
        <v>0</v>
      </c>
      <c r="Q88" s="212">
        <v>0</v>
      </c>
      <c r="R88" s="212">
        <f t="shared" si="2"/>
        <v>0</v>
      </c>
      <c r="S88" s="212">
        <v>0</v>
      </c>
      <c r="T88" s="213">
        <f t="shared" si="3"/>
        <v>0</v>
      </c>
      <c r="AR88" s="25" t="s">
        <v>3889</v>
      </c>
      <c r="AT88" s="25" t="s">
        <v>212</v>
      </c>
      <c r="AU88" s="25" t="s">
        <v>88</v>
      </c>
      <c r="AY88" s="25" t="s">
        <v>209</v>
      </c>
      <c r="BE88" s="214">
        <f t="shared" si="4"/>
        <v>0</v>
      </c>
      <c r="BF88" s="214">
        <f t="shared" si="5"/>
        <v>0</v>
      </c>
      <c r="BG88" s="214">
        <f t="shared" si="6"/>
        <v>0</v>
      </c>
      <c r="BH88" s="214">
        <f t="shared" si="7"/>
        <v>0</v>
      </c>
      <c r="BI88" s="214">
        <f t="shared" si="8"/>
        <v>0</v>
      </c>
      <c r="BJ88" s="25" t="s">
        <v>86</v>
      </c>
      <c r="BK88" s="214">
        <f t="shared" si="9"/>
        <v>0</v>
      </c>
      <c r="BL88" s="25" t="s">
        <v>3889</v>
      </c>
      <c r="BM88" s="25" t="s">
        <v>3893</v>
      </c>
    </row>
    <row r="89" spans="2:65" s="1" customFormat="1" ht="25.5" customHeight="1">
      <c r="B89" s="43"/>
      <c r="C89" s="203" t="s">
        <v>224</v>
      </c>
      <c r="D89" s="203" t="s">
        <v>212</v>
      </c>
      <c r="E89" s="204" t="s">
        <v>3894</v>
      </c>
      <c r="F89" s="205" t="s">
        <v>3895</v>
      </c>
      <c r="G89" s="206" t="s">
        <v>336</v>
      </c>
      <c r="H89" s="207">
        <v>2</v>
      </c>
      <c r="I89" s="208"/>
      <c r="J89" s="209">
        <f t="shared" si="0"/>
        <v>0</v>
      </c>
      <c r="K89" s="205" t="s">
        <v>34</v>
      </c>
      <c r="L89" s="63"/>
      <c r="M89" s="210" t="s">
        <v>34</v>
      </c>
      <c r="N89" s="211" t="s">
        <v>49</v>
      </c>
      <c r="O89" s="44"/>
      <c r="P89" s="212">
        <f t="shared" si="1"/>
        <v>0</v>
      </c>
      <c r="Q89" s="212">
        <v>0</v>
      </c>
      <c r="R89" s="212">
        <f t="shared" si="2"/>
        <v>0</v>
      </c>
      <c r="S89" s="212">
        <v>0</v>
      </c>
      <c r="T89" s="213">
        <f t="shared" si="3"/>
        <v>0</v>
      </c>
      <c r="AR89" s="25" t="s">
        <v>3889</v>
      </c>
      <c r="AT89" s="25" t="s">
        <v>212</v>
      </c>
      <c r="AU89" s="25" t="s">
        <v>88</v>
      </c>
      <c r="AY89" s="25" t="s">
        <v>209</v>
      </c>
      <c r="BE89" s="214">
        <f t="shared" si="4"/>
        <v>0</v>
      </c>
      <c r="BF89" s="214">
        <f t="shared" si="5"/>
        <v>0</v>
      </c>
      <c r="BG89" s="214">
        <f t="shared" si="6"/>
        <v>0</v>
      </c>
      <c r="BH89" s="214">
        <f t="shared" si="7"/>
        <v>0</v>
      </c>
      <c r="BI89" s="214">
        <f t="shared" si="8"/>
        <v>0</v>
      </c>
      <c r="BJ89" s="25" t="s">
        <v>86</v>
      </c>
      <c r="BK89" s="214">
        <f t="shared" si="9"/>
        <v>0</v>
      </c>
      <c r="BL89" s="25" t="s">
        <v>3889</v>
      </c>
      <c r="BM89" s="25" t="s">
        <v>3896</v>
      </c>
    </row>
    <row r="90" spans="2:65" s="1" customFormat="1" ht="16.5" customHeight="1">
      <c r="B90" s="43"/>
      <c r="C90" s="203" t="s">
        <v>228</v>
      </c>
      <c r="D90" s="203" t="s">
        <v>212</v>
      </c>
      <c r="E90" s="204" t="s">
        <v>3897</v>
      </c>
      <c r="F90" s="205" t="s">
        <v>3898</v>
      </c>
      <c r="G90" s="206" t="s">
        <v>3431</v>
      </c>
      <c r="H90" s="207">
        <v>1</v>
      </c>
      <c r="I90" s="208"/>
      <c r="J90" s="209">
        <f t="shared" si="0"/>
        <v>0</v>
      </c>
      <c r="K90" s="205" t="s">
        <v>34</v>
      </c>
      <c r="L90" s="63"/>
      <c r="M90" s="210" t="s">
        <v>34</v>
      </c>
      <c r="N90" s="211" t="s">
        <v>49</v>
      </c>
      <c r="O90" s="44"/>
      <c r="P90" s="212">
        <f t="shared" si="1"/>
        <v>0</v>
      </c>
      <c r="Q90" s="212">
        <v>0</v>
      </c>
      <c r="R90" s="212">
        <f t="shared" si="2"/>
        <v>0</v>
      </c>
      <c r="S90" s="212">
        <v>0</v>
      </c>
      <c r="T90" s="213">
        <f t="shared" si="3"/>
        <v>0</v>
      </c>
      <c r="AR90" s="25" t="s">
        <v>3889</v>
      </c>
      <c r="AT90" s="25" t="s">
        <v>212</v>
      </c>
      <c r="AU90" s="25" t="s">
        <v>88</v>
      </c>
      <c r="AY90" s="25" t="s">
        <v>209</v>
      </c>
      <c r="BE90" s="214">
        <f t="shared" si="4"/>
        <v>0</v>
      </c>
      <c r="BF90" s="214">
        <f t="shared" si="5"/>
        <v>0</v>
      </c>
      <c r="BG90" s="214">
        <f t="shared" si="6"/>
        <v>0</v>
      </c>
      <c r="BH90" s="214">
        <f t="shared" si="7"/>
        <v>0</v>
      </c>
      <c r="BI90" s="214">
        <f t="shared" si="8"/>
        <v>0</v>
      </c>
      <c r="BJ90" s="25" t="s">
        <v>86</v>
      </c>
      <c r="BK90" s="214">
        <f t="shared" si="9"/>
        <v>0</v>
      </c>
      <c r="BL90" s="25" t="s">
        <v>3889</v>
      </c>
      <c r="BM90" s="25" t="s">
        <v>3899</v>
      </c>
    </row>
    <row r="91" spans="2:65" s="1" customFormat="1" ht="25.5" customHeight="1">
      <c r="B91" s="43"/>
      <c r="C91" s="203" t="s">
        <v>208</v>
      </c>
      <c r="D91" s="203" t="s">
        <v>212</v>
      </c>
      <c r="E91" s="204" t="s">
        <v>3900</v>
      </c>
      <c r="F91" s="205" t="s">
        <v>3901</v>
      </c>
      <c r="G91" s="206" t="s">
        <v>336</v>
      </c>
      <c r="H91" s="207">
        <v>2</v>
      </c>
      <c r="I91" s="208"/>
      <c r="J91" s="209">
        <f t="shared" si="0"/>
        <v>0</v>
      </c>
      <c r="K91" s="205" t="s">
        <v>34</v>
      </c>
      <c r="L91" s="63"/>
      <c r="M91" s="210" t="s">
        <v>34</v>
      </c>
      <c r="N91" s="211" t="s">
        <v>49</v>
      </c>
      <c r="O91" s="44"/>
      <c r="P91" s="212">
        <f t="shared" si="1"/>
        <v>0</v>
      </c>
      <c r="Q91" s="212">
        <v>0</v>
      </c>
      <c r="R91" s="212">
        <f t="shared" si="2"/>
        <v>0</v>
      </c>
      <c r="S91" s="212">
        <v>0</v>
      </c>
      <c r="T91" s="213">
        <f t="shared" si="3"/>
        <v>0</v>
      </c>
      <c r="AR91" s="25" t="s">
        <v>3889</v>
      </c>
      <c r="AT91" s="25" t="s">
        <v>212</v>
      </c>
      <c r="AU91" s="25" t="s">
        <v>88</v>
      </c>
      <c r="AY91" s="25" t="s">
        <v>209</v>
      </c>
      <c r="BE91" s="214">
        <f t="shared" si="4"/>
        <v>0</v>
      </c>
      <c r="BF91" s="214">
        <f t="shared" si="5"/>
        <v>0</v>
      </c>
      <c r="BG91" s="214">
        <f t="shared" si="6"/>
        <v>0</v>
      </c>
      <c r="BH91" s="214">
        <f t="shared" si="7"/>
        <v>0</v>
      </c>
      <c r="BI91" s="214">
        <f t="shared" si="8"/>
        <v>0</v>
      </c>
      <c r="BJ91" s="25" t="s">
        <v>86</v>
      </c>
      <c r="BK91" s="214">
        <f t="shared" si="9"/>
        <v>0</v>
      </c>
      <c r="BL91" s="25" t="s">
        <v>3889</v>
      </c>
      <c r="BM91" s="25" t="s">
        <v>3902</v>
      </c>
    </row>
    <row r="92" spans="2:65" s="1" customFormat="1" ht="16.5" customHeight="1">
      <c r="B92" s="43"/>
      <c r="C92" s="203" t="s">
        <v>235</v>
      </c>
      <c r="D92" s="203" t="s">
        <v>212</v>
      </c>
      <c r="E92" s="204" t="s">
        <v>3903</v>
      </c>
      <c r="F92" s="205" t="s">
        <v>3904</v>
      </c>
      <c r="G92" s="206" t="s">
        <v>3431</v>
      </c>
      <c r="H92" s="207">
        <v>1</v>
      </c>
      <c r="I92" s="208"/>
      <c r="J92" s="209">
        <f t="shared" si="0"/>
        <v>0</v>
      </c>
      <c r="K92" s="205" t="s">
        <v>34</v>
      </c>
      <c r="L92" s="63"/>
      <c r="M92" s="210" t="s">
        <v>34</v>
      </c>
      <c r="N92" s="211" t="s">
        <v>49</v>
      </c>
      <c r="O92" s="44"/>
      <c r="P92" s="212">
        <f t="shared" si="1"/>
        <v>0</v>
      </c>
      <c r="Q92" s="212">
        <v>0</v>
      </c>
      <c r="R92" s="212">
        <f t="shared" si="2"/>
        <v>0</v>
      </c>
      <c r="S92" s="212">
        <v>0</v>
      </c>
      <c r="T92" s="213">
        <f t="shared" si="3"/>
        <v>0</v>
      </c>
      <c r="AR92" s="25" t="s">
        <v>3889</v>
      </c>
      <c r="AT92" s="25" t="s">
        <v>212</v>
      </c>
      <c r="AU92" s="25" t="s">
        <v>88</v>
      </c>
      <c r="AY92" s="25" t="s">
        <v>209</v>
      </c>
      <c r="BE92" s="214">
        <f t="shared" si="4"/>
        <v>0</v>
      </c>
      <c r="BF92" s="214">
        <f t="shared" si="5"/>
        <v>0</v>
      </c>
      <c r="BG92" s="214">
        <f t="shared" si="6"/>
        <v>0</v>
      </c>
      <c r="BH92" s="214">
        <f t="shared" si="7"/>
        <v>0</v>
      </c>
      <c r="BI92" s="214">
        <f t="shared" si="8"/>
        <v>0</v>
      </c>
      <c r="BJ92" s="25" t="s">
        <v>86</v>
      </c>
      <c r="BK92" s="214">
        <f t="shared" si="9"/>
        <v>0</v>
      </c>
      <c r="BL92" s="25" t="s">
        <v>3889</v>
      </c>
      <c r="BM92" s="25" t="s">
        <v>3905</v>
      </c>
    </row>
    <row r="93" spans="2:65" s="1" customFormat="1" ht="16.5" customHeight="1">
      <c r="B93" s="43"/>
      <c r="C93" s="203" t="s">
        <v>241</v>
      </c>
      <c r="D93" s="203" t="s">
        <v>212</v>
      </c>
      <c r="E93" s="204" t="s">
        <v>3906</v>
      </c>
      <c r="F93" s="205" t="s">
        <v>3907</v>
      </c>
      <c r="G93" s="206" t="s">
        <v>317</v>
      </c>
      <c r="H93" s="207">
        <v>9</v>
      </c>
      <c r="I93" s="208"/>
      <c r="J93" s="209">
        <f t="shared" si="0"/>
        <v>0</v>
      </c>
      <c r="K93" s="205" t="s">
        <v>34</v>
      </c>
      <c r="L93" s="63"/>
      <c r="M93" s="210" t="s">
        <v>34</v>
      </c>
      <c r="N93" s="211" t="s">
        <v>49</v>
      </c>
      <c r="O93" s="44"/>
      <c r="P93" s="212">
        <f t="shared" si="1"/>
        <v>0</v>
      </c>
      <c r="Q93" s="212">
        <v>0</v>
      </c>
      <c r="R93" s="212">
        <f t="shared" si="2"/>
        <v>0</v>
      </c>
      <c r="S93" s="212">
        <v>0</v>
      </c>
      <c r="T93" s="213">
        <f t="shared" si="3"/>
        <v>0</v>
      </c>
      <c r="AR93" s="25" t="s">
        <v>3889</v>
      </c>
      <c r="AT93" s="25" t="s">
        <v>212</v>
      </c>
      <c r="AU93" s="25" t="s">
        <v>88</v>
      </c>
      <c r="AY93" s="25" t="s">
        <v>209</v>
      </c>
      <c r="BE93" s="214">
        <f t="shared" si="4"/>
        <v>0</v>
      </c>
      <c r="BF93" s="214">
        <f t="shared" si="5"/>
        <v>0</v>
      </c>
      <c r="BG93" s="214">
        <f t="shared" si="6"/>
        <v>0</v>
      </c>
      <c r="BH93" s="214">
        <f t="shared" si="7"/>
        <v>0</v>
      </c>
      <c r="BI93" s="214">
        <f t="shared" si="8"/>
        <v>0</v>
      </c>
      <c r="BJ93" s="25" t="s">
        <v>86</v>
      </c>
      <c r="BK93" s="214">
        <f t="shared" si="9"/>
        <v>0</v>
      </c>
      <c r="BL93" s="25" t="s">
        <v>3889</v>
      </c>
      <c r="BM93" s="25" t="s">
        <v>3908</v>
      </c>
    </row>
    <row r="94" spans="2:65" s="1" customFormat="1" ht="16.5" customHeight="1">
      <c r="B94" s="43"/>
      <c r="C94" s="203" t="s">
        <v>247</v>
      </c>
      <c r="D94" s="203" t="s">
        <v>212</v>
      </c>
      <c r="E94" s="204" t="s">
        <v>3909</v>
      </c>
      <c r="F94" s="205" t="s">
        <v>3910</v>
      </c>
      <c r="G94" s="206" t="s">
        <v>336</v>
      </c>
      <c r="H94" s="207">
        <v>2</v>
      </c>
      <c r="I94" s="208"/>
      <c r="J94" s="209">
        <f t="shared" si="0"/>
        <v>0</v>
      </c>
      <c r="K94" s="205" t="s">
        <v>34</v>
      </c>
      <c r="L94" s="63"/>
      <c r="M94" s="210" t="s">
        <v>34</v>
      </c>
      <c r="N94" s="211" t="s">
        <v>49</v>
      </c>
      <c r="O94" s="44"/>
      <c r="P94" s="212">
        <f t="shared" si="1"/>
        <v>0</v>
      </c>
      <c r="Q94" s="212">
        <v>0</v>
      </c>
      <c r="R94" s="212">
        <f t="shared" si="2"/>
        <v>0</v>
      </c>
      <c r="S94" s="212">
        <v>0</v>
      </c>
      <c r="T94" s="213">
        <f t="shared" si="3"/>
        <v>0</v>
      </c>
      <c r="AR94" s="25" t="s">
        <v>3889</v>
      </c>
      <c r="AT94" s="25" t="s">
        <v>212</v>
      </c>
      <c r="AU94" s="25" t="s">
        <v>88</v>
      </c>
      <c r="AY94" s="25" t="s">
        <v>209</v>
      </c>
      <c r="BE94" s="214">
        <f t="shared" si="4"/>
        <v>0</v>
      </c>
      <c r="BF94" s="214">
        <f t="shared" si="5"/>
        <v>0</v>
      </c>
      <c r="BG94" s="214">
        <f t="shared" si="6"/>
        <v>0</v>
      </c>
      <c r="BH94" s="214">
        <f t="shared" si="7"/>
        <v>0</v>
      </c>
      <c r="BI94" s="214">
        <f t="shared" si="8"/>
        <v>0</v>
      </c>
      <c r="BJ94" s="25" t="s">
        <v>86</v>
      </c>
      <c r="BK94" s="214">
        <f t="shared" si="9"/>
        <v>0</v>
      </c>
      <c r="BL94" s="25" t="s">
        <v>3889</v>
      </c>
      <c r="BM94" s="25" t="s">
        <v>3911</v>
      </c>
    </row>
    <row r="95" spans="2:65" s="1" customFormat="1" ht="25.5" customHeight="1">
      <c r="B95" s="43"/>
      <c r="C95" s="203" t="s">
        <v>311</v>
      </c>
      <c r="D95" s="203" t="s">
        <v>212</v>
      </c>
      <c r="E95" s="204" t="s">
        <v>3912</v>
      </c>
      <c r="F95" s="205" t="s">
        <v>3913</v>
      </c>
      <c r="G95" s="206" t="s">
        <v>336</v>
      </c>
      <c r="H95" s="207">
        <v>2</v>
      </c>
      <c r="I95" s="208"/>
      <c r="J95" s="209">
        <f t="shared" si="0"/>
        <v>0</v>
      </c>
      <c r="K95" s="205" t="s">
        <v>34</v>
      </c>
      <c r="L95" s="63"/>
      <c r="M95" s="210" t="s">
        <v>34</v>
      </c>
      <c r="N95" s="211" t="s">
        <v>49</v>
      </c>
      <c r="O95" s="44"/>
      <c r="P95" s="212">
        <f t="shared" si="1"/>
        <v>0</v>
      </c>
      <c r="Q95" s="212">
        <v>0</v>
      </c>
      <c r="R95" s="212">
        <f t="shared" si="2"/>
        <v>0</v>
      </c>
      <c r="S95" s="212">
        <v>0</v>
      </c>
      <c r="T95" s="213">
        <f t="shared" si="3"/>
        <v>0</v>
      </c>
      <c r="AR95" s="25" t="s">
        <v>3889</v>
      </c>
      <c r="AT95" s="25" t="s">
        <v>212</v>
      </c>
      <c r="AU95" s="25" t="s">
        <v>88</v>
      </c>
      <c r="AY95" s="25" t="s">
        <v>209</v>
      </c>
      <c r="BE95" s="214">
        <f t="shared" si="4"/>
        <v>0</v>
      </c>
      <c r="BF95" s="214">
        <f t="shared" si="5"/>
        <v>0</v>
      </c>
      <c r="BG95" s="214">
        <f t="shared" si="6"/>
        <v>0</v>
      </c>
      <c r="BH95" s="214">
        <f t="shared" si="7"/>
        <v>0</v>
      </c>
      <c r="BI95" s="214">
        <f t="shared" si="8"/>
        <v>0</v>
      </c>
      <c r="BJ95" s="25" t="s">
        <v>86</v>
      </c>
      <c r="BK95" s="214">
        <f t="shared" si="9"/>
        <v>0</v>
      </c>
      <c r="BL95" s="25" t="s">
        <v>3889</v>
      </c>
      <c r="BM95" s="25" t="s">
        <v>3914</v>
      </c>
    </row>
    <row r="96" spans="2:65" s="1" customFormat="1" ht="16.5" customHeight="1">
      <c r="B96" s="43"/>
      <c r="C96" s="203" t="s">
        <v>324</v>
      </c>
      <c r="D96" s="203" t="s">
        <v>212</v>
      </c>
      <c r="E96" s="204" t="s">
        <v>3915</v>
      </c>
      <c r="F96" s="205" t="s">
        <v>3916</v>
      </c>
      <c r="G96" s="206" t="s">
        <v>3431</v>
      </c>
      <c r="H96" s="207">
        <v>1</v>
      </c>
      <c r="I96" s="208"/>
      <c r="J96" s="209">
        <f t="shared" si="0"/>
        <v>0</v>
      </c>
      <c r="K96" s="205" t="s">
        <v>34</v>
      </c>
      <c r="L96" s="63"/>
      <c r="M96" s="210" t="s">
        <v>34</v>
      </c>
      <c r="N96" s="211" t="s">
        <v>49</v>
      </c>
      <c r="O96" s="44"/>
      <c r="P96" s="212">
        <f t="shared" si="1"/>
        <v>0</v>
      </c>
      <c r="Q96" s="212">
        <v>0</v>
      </c>
      <c r="R96" s="212">
        <f t="shared" si="2"/>
        <v>0</v>
      </c>
      <c r="S96" s="212">
        <v>0</v>
      </c>
      <c r="T96" s="213">
        <f t="shared" si="3"/>
        <v>0</v>
      </c>
      <c r="AR96" s="25" t="s">
        <v>3889</v>
      </c>
      <c r="AT96" s="25" t="s">
        <v>212</v>
      </c>
      <c r="AU96" s="25" t="s">
        <v>88</v>
      </c>
      <c r="AY96" s="25" t="s">
        <v>209</v>
      </c>
      <c r="BE96" s="214">
        <f t="shared" si="4"/>
        <v>0</v>
      </c>
      <c r="BF96" s="214">
        <f t="shared" si="5"/>
        <v>0</v>
      </c>
      <c r="BG96" s="214">
        <f t="shared" si="6"/>
        <v>0</v>
      </c>
      <c r="BH96" s="214">
        <f t="shared" si="7"/>
        <v>0</v>
      </c>
      <c r="BI96" s="214">
        <f t="shared" si="8"/>
        <v>0</v>
      </c>
      <c r="BJ96" s="25" t="s">
        <v>86</v>
      </c>
      <c r="BK96" s="214">
        <f t="shared" si="9"/>
        <v>0</v>
      </c>
      <c r="BL96" s="25" t="s">
        <v>3889</v>
      </c>
      <c r="BM96" s="25" t="s">
        <v>3917</v>
      </c>
    </row>
    <row r="97" spans="2:65" s="1" customFormat="1" ht="16.5" customHeight="1">
      <c r="B97" s="43"/>
      <c r="C97" s="203" t="s">
        <v>329</v>
      </c>
      <c r="D97" s="203" t="s">
        <v>212</v>
      </c>
      <c r="E97" s="204" t="s">
        <v>3918</v>
      </c>
      <c r="F97" s="205" t="s">
        <v>3919</v>
      </c>
      <c r="G97" s="206" t="s">
        <v>3431</v>
      </c>
      <c r="H97" s="207">
        <v>1</v>
      </c>
      <c r="I97" s="208"/>
      <c r="J97" s="209">
        <f t="shared" si="0"/>
        <v>0</v>
      </c>
      <c r="K97" s="205" t="s">
        <v>34</v>
      </c>
      <c r="L97" s="63"/>
      <c r="M97" s="210" t="s">
        <v>34</v>
      </c>
      <c r="N97" s="211" t="s">
        <v>49</v>
      </c>
      <c r="O97" s="44"/>
      <c r="P97" s="212">
        <f t="shared" si="1"/>
        <v>0</v>
      </c>
      <c r="Q97" s="212">
        <v>0</v>
      </c>
      <c r="R97" s="212">
        <f t="shared" si="2"/>
        <v>0</v>
      </c>
      <c r="S97" s="212">
        <v>0</v>
      </c>
      <c r="T97" s="213">
        <f t="shared" si="3"/>
        <v>0</v>
      </c>
      <c r="AR97" s="25" t="s">
        <v>3889</v>
      </c>
      <c r="AT97" s="25" t="s">
        <v>212</v>
      </c>
      <c r="AU97" s="25" t="s">
        <v>88</v>
      </c>
      <c r="AY97" s="25" t="s">
        <v>209</v>
      </c>
      <c r="BE97" s="214">
        <f t="shared" si="4"/>
        <v>0</v>
      </c>
      <c r="BF97" s="214">
        <f t="shared" si="5"/>
        <v>0</v>
      </c>
      <c r="BG97" s="214">
        <f t="shared" si="6"/>
        <v>0</v>
      </c>
      <c r="BH97" s="214">
        <f t="shared" si="7"/>
        <v>0</v>
      </c>
      <c r="BI97" s="214">
        <f t="shared" si="8"/>
        <v>0</v>
      </c>
      <c r="BJ97" s="25" t="s">
        <v>86</v>
      </c>
      <c r="BK97" s="214">
        <f t="shared" si="9"/>
        <v>0</v>
      </c>
      <c r="BL97" s="25" t="s">
        <v>3889</v>
      </c>
      <c r="BM97" s="25" t="s">
        <v>3920</v>
      </c>
    </row>
    <row r="98" spans="2:65" s="1" customFormat="1" ht="16.5" customHeight="1">
      <c r="B98" s="43"/>
      <c r="C98" s="203" t="s">
        <v>266</v>
      </c>
      <c r="D98" s="203" t="s">
        <v>212</v>
      </c>
      <c r="E98" s="204" t="s">
        <v>3921</v>
      </c>
      <c r="F98" s="205" t="s">
        <v>3922</v>
      </c>
      <c r="G98" s="206" t="s">
        <v>3431</v>
      </c>
      <c r="H98" s="207">
        <v>1</v>
      </c>
      <c r="I98" s="208"/>
      <c r="J98" s="209">
        <f t="shared" si="0"/>
        <v>0</v>
      </c>
      <c r="K98" s="205" t="s">
        <v>34</v>
      </c>
      <c r="L98" s="63"/>
      <c r="M98" s="210" t="s">
        <v>34</v>
      </c>
      <c r="N98" s="215" t="s">
        <v>49</v>
      </c>
      <c r="O98" s="216"/>
      <c r="P98" s="217">
        <f t="shared" si="1"/>
        <v>0</v>
      </c>
      <c r="Q98" s="217">
        <v>0</v>
      </c>
      <c r="R98" s="217">
        <f t="shared" si="2"/>
        <v>0</v>
      </c>
      <c r="S98" s="217">
        <v>0</v>
      </c>
      <c r="T98" s="218">
        <f t="shared" si="3"/>
        <v>0</v>
      </c>
      <c r="AR98" s="25" t="s">
        <v>3889</v>
      </c>
      <c r="AT98" s="25" t="s">
        <v>212</v>
      </c>
      <c r="AU98" s="25" t="s">
        <v>88</v>
      </c>
      <c r="AY98" s="25" t="s">
        <v>209</v>
      </c>
      <c r="BE98" s="214">
        <f t="shared" si="4"/>
        <v>0</v>
      </c>
      <c r="BF98" s="214">
        <f t="shared" si="5"/>
        <v>0</v>
      </c>
      <c r="BG98" s="214">
        <f t="shared" si="6"/>
        <v>0</v>
      </c>
      <c r="BH98" s="214">
        <f t="shared" si="7"/>
        <v>0</v>
      </c>
      <c r="BI98" s="214">
        <f t="shared" si="8"/>
        <v>0</v>
      </c>
      <c r="BJ98" s="25" t="s">
        <v>86</v>
      </c>
      <c r="BK98" s="214">
        <f t="shared" si="9"/>
        <v>0</v>
      </c>
      <c r="BL98" s="25" t="s">
        <v>3889</v>
      </c>
      <c r="BM98" s="25" t="s">
        <v>3923</v>
      </c>
    </row>
    <row r="99" spans="2:65" s="1" customFormat="1" ht="6.95" customHeight="1">
      <c r="B99" s="58"/>
      <c r="C99" s="59"/>
      <c r="D99" s="59"/>
      <c r="E99" s="59"/>
      <c r="F99" s="59"/>
      <c r="G99" s="59"/>
      <c r="H99" s="59"/>
      <c r="I99" s="150"/>
      <c r="J99" s="59"/>
      <c r="K99" s="59"/>
      <c r="L99" s="63"/>
    </row>
  </sheetData>
  <sheetProtection algorithmName="SHA-512" hashValue="EGG6Jy3TltemlvBsQTEQhK7j0s1c/vsVjH2A6NkU6++AbpMLCIW+Yi3xweaGyLxdd1TQ7MQRbkFi8mUclBDI5A==" saltValue="CKVsGylZ9GMlDVUjnMsQGT+tqZB5HClCA8b2PVOVxT95MZn1rCKizicqQa9DhiJxGYRYCW29auWvoAt00S2pwg==" spinCount="100000" sheet="1" objects="1" scenarios="1" formatColumns="0" formatRows="0" autoFilter="0"/>
  <autoFilter ref="C83:K98"/>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134</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3924</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03.12 - D.1.4.11 SOZ</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3883</v>
      </c>
      <c r="E61" s="163"/>
      <c r="F61" s="163"/>
      <c r="G61" s="163"/>
      <c r="H61" s="163"/>
      <c r="I61" s="164"/>
      <c r="J61" s="165">
        <f>J85</f>
        <v>0</v>
      </c>
      <c r="K61" s="166"/>
    </row>
    <row r="62" spans="2:47" s="9" customFormat="1" ht="19.899999999999999" customHeight="1">
      <c r="B62" s="167"/>
      <c r="C62" s="168"/>
      <c r="D62" s="169" t="s">
        <v>3925</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03.12 - D.1.4.11 SOZ</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3804</v>
      </c>
      <c r="F85" s="190" t="s">
        <v>3804</v>
      </c>
      <c r="G85" s="188"/>
      <c r="H85" s="188"/>
      <c r="I85" s="191"/>
      <c r="J85" s="192">
        <f>BK85</f>
        <v>0</v>
      </c>
      <c r="K85" s="188"/>
      <c r="L85" s="193"/>
      <c r="M85" s="194"/>
      <c r="N85" s="195"/>
      <c r="O85" s="195"/>
      <c r="P85" s="196">
        <f>P86</f>
        <v>0</v>
      </c>
      <c r="Q85" s="195"/>
      <c r="R85" s="196">
        <f>R86</f>
        <v>0</v>
      </c>
      <c r="S85" s="195"/>
      <c r="T85" s="197">
        <f>T86</f>
        <v>0</v>
      </c>
      <c r="AR85" s="198" t="s">
        <v>228</v>
      </c>
      <c r="AT85" s="199" t="s">
        <v>77</v>
      </c>
      <c r="AU85" s="199" t="s">
        <v>78</v>
      </c>
      <c r="AY85" s="198" t="s">
        <v>209</v>
      </c>
      <c r="BK85" s="200">
        <f>BK86</f>
        <v>0</v>
      </c>
    </row>
    <row r="86" spans="2:65" s="11" customFormat="1" ht="19.899999999999999" customHeight="1">
      <c r="B86" s="187"/>
      <c r="C86" s="188"/>
      <c r="D86" s="189" t="s">
        <v>77</v>
      </c>
      <c r="E86" s="201" t="s">
        <v>3926</v>
      </c>
      <c r="F86" s="201" t="s">
        <v>3927</v>
      </c>
      <c r="G86" s="188"/>
      <c r="H86" s="188"/>
      <c r="I86" s="191"/>
      <c r="J86" s="202">
        <f>BK86</f>
        <v>0</v>
      </c>
      <c r="K86" s="188"/>
      <c r="L86" s="193"/>
      <c r="M86" s="194"/>
      <c r="N86" s="195"/>
      <c r="O86" s="195"/>
      <c r="P86" s="196">
        <f>P87</f>
        <v>0</v>
      </c>
      <c r="Q86" s="195"/>
      <c r="R86" s="196">
        <f>R87</f>
        <v>0</v>
      </c>
      <c r="S86" s="195"/>
      <c r="T86" s="197">
        <f>T87</f>
        <v>0</v>
      </c>
      <c r="AR86" s="198" t="s">
        <v>228</v>
      </c>
      <c r="AT86" s="199" t="s">
        <v>77</v>
      </c>
      <c r="AU86" s="199" t="s">
        <v>86</v>
      </c>
      <c r="AY86" s="198" t="s">
        <v>209</v>
      </c>
      <c r="BK86" s="200">
        <f>BK87</f>
        <v>0</v>
      </c>
    </row>
    <row r="87" spans="2:65" s="1" customFormat="1" ht="16.5" customHeight="1">
      <c r="B87" s="43"/>
      <c r="C87" s="203" t="s">
        <v>86</v>
      </c>
      <c r="D87" s="203" t="s">
        <v>212</v>
      </c>
      <c r="E87" s="204" t="s">
        <v>3928</v>
      </c>
      <c r="F87" s="205" t="s">
        <v>3929</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3889</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3889</v>
      </c>
      <c r="BM87" s="25" t="s">
        <v>3930</v>
      </c>
    </row>
    <row r="88" spans="2:65" s="1" customFormat="1" ht="6.95" customHeight="1">
      <c r="B88" s="58"/>
      <c r="C88" s="59"/>
      <c r="D88" s="59"/>
      <c r="E88" s="59"/>
      <c r="F88" s="59"/>
      <c r="G88" s="59"/>
      <c r="H88" s="59"/>
      <c r="I88" s="150"/>
      <c r="J88" s="59"/>
      <c r="K88" s="59"/>
      <c r="L88" s="63"/>
    </row>
  </sheetData>
  <sheetProtection algorithmName="SHA-512" hashValue="THhEVIyJlApc4SpVviYSPPqnausEB9m68sziv6pohvVUJLJzHzPWqIVdBXiDBj6GQw+TFEqsl7HD/etifgXuLg==" saltValue="kf7GKOlrDmCGyrX15BZv/HKoGXr1tvAxJEimYkMN7K/z/WVsFVXiVa5j4i/Wl2CS8wvqBDGPzp/AnRLBLLqPeg=="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137</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3931</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ROUND(SUM(BE84:BE103), 2)</f>
        <v>0</v>
      </c>
      <c r="G32" s="44"/>
      <c r="H32" s="44"/>
      <c r="I32" s="142">
        <v>0.21</v>
      </c>
      <c r="J32" s="141">
        <f>ROUND(ROUND((SUM(BE84:BE103)), 2)*I32, 2)</f>
        <v>0</v>
      </c>
      <c r="K32" s="47"/>
    </row>
    <row r="33" spans="2:11" s="1" customFormat="1" ht="14.45" customHeight="1">
      <c r="B33" s="43"/>
      <c r="C33" s="44"/>
      <c r="D33" s="44"/>
      <c r="E33" s="51" t="s">
        <v>50</v>
      </c>
      <c r="F33" s="141">
        <f>ROUND(SUM(BF84:BF103), 2)</f>
        <v>0</v>
      </c>
      <c r="G33" s="44"/>
      <c r="H33" s="44"/>
      <c r="I33" s="142">
        <v>0.15</v>
      </c>
      <c r="J33" s="141">
        <f>ROUND(ROUND((SUM(BF84:BF103)), 2)*I33, 2)</f>
        <v>0</v>
      </c>
      <c r="K33" s="47"/>
    </row>
    <row r="34" spans="2:11" s="1" customFormat="1" ht="14.45" hidden="1" customHeight="1">
      <c r="B34" s="43"/>
      <c r="C34" s="44"/>
      <c r="D34" s="44"/>
      <c r="E34" s="51" t="s">
        <v>51</v>
      </c>
      <c r="F34" s="141">
        <f>ROUND(SUM(BG84:BG103), 2)</f>
        <v>0</v>
      </c>
      <c r="G34" s="44"/>
      <c r="H34" s="44"/>
      <c r="I34" s="142">
        <v>0.21</v>
      </c>
      <c r="J34" s="141">
        <v>0</v>
      </c>
      <c r="K34" s="47"/>
    </row>
    <row r="35" spans="2:11" s="1" customFormat="1" ht="14.45" hidden="1" customHeight="1">
      <c r="B35" s="43"/>
      <c r="C35" s="44"/>
      <c r="D35" s="44"/>
      <c r="E35" s="51" t="s">
        <v>52</v>
      </c>
      <c r="F35" s="141">
        <f>ROUND(SUM(BH84:BH103), 2)</f>
        <v>0</v>
      </c>
      <c r="G35" s="44"/>
      <c r="H35" s="44"/>
      <c r="I35" s="142">
        <v>0.15</v>
      </c>
      <c r="J35" s="141">
        <v>0</v>
      </c>
      <c r="K35" s="47"/>
    </row>
    <row r="36" spans="2:11" s="1" customFormat="1" ht="14.45" hidden="1" customHeight="1">
      <c r="B36" s="43"/>
      <c r="C36" s="44"/>
      <c r="D36" s="44"/>
      <c r="E36" s="51" t="s">
        <v>53</v>
      </c>
      <c r="F36" s="141">
        <f>ROUND(SUM(BI84:BI103),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03.13 - D.1.4.12 Zádržný systém střech</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3883</v>
      </c>
      <c r="E61" s="163"/>
      <c r="F61" s="163"/>
      <c r="G61" s="163"/>
      <c r="H61" s="163"/>
      <c r="I61" s="164"/>
      <c r="J61" s="165">
        <f>J85</f>
        <v>0</v>
      </c>
      <c r="K61" s="166"/>
    </row>
    <row r="62" spans="2:47" s="9" customFormat="1" ht="19.899999999999999" customHeight="1">
      <c r="B62" s="167"/>
      <c r="C62" s="168"/>
      <c r="D62" s="169" t="s">
        <v>3932</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03.13 - D.1.4.12 Zádržný systém střech</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3804</v>
      </c>
      <c r="F85" s="190" t="s">
        <v>3804</v>
      </c>
      <c r="G85" s="188"/>
      <c r="H85" s="188"/>
      <c r="I85" s="191"/>
      <c r="J85" s="192">
        <f>BK85</f>
        <v>0</v>
      </c>
      <c r="K85" s="188"/>
      <c r="L85" s="193"/>
      <c r="M85" s="194"/>
      <c r="N85" s="195"/>
      <c r="O85" s="195"/>
      <c r="P85" s="196">
        <f>P86</f>
        <v>0</v>
      </c>
      <c r="Q85" s="195"/>
      <c r="R85" s="196">
        <f>R86</f>
        <v>0</v>
      </c>
      <c r="S85" s="195"/>
      <c r="T85" s="197">
        <f>T86</f>
        <v>0</v>
      </c>
      <c r="AR85" s="198" t="s">
        <v>228</v>
      </c>
      <c r="AT85" s="199" t="s">
        <v>77</v>
      </c>
      <c r="AU85" s="199" t="s">
        <v>78</v>
      </c>
      <c r="AY85" s="198" t="s">
        <v>209</v>
      </c>
      <c r="BK85" s="200">
        <f>BK86</f>
        <v>0</v>
      </c>
    </row>
    <row r="86" spans="2:65" s="11" customFormat="1" ht="19.899999999999999" customHeight="1">
      <c r="B86" s="187"/>
      <c r="C86" s="188"/>
      <c r="D86" s="189" t="s">
        <v>77</v>
      </c>
      <c r="E86" s="201" t="s">
        <v>3933</v>
      </c>
      <c r="F86" s="201" t="s">
        <v>3934</v>
      </c>
      <c r="G86" s="188"/>
      <c r="H86" s="188"/>
      <c r="I86" s="191"/>
      <c r="J86" s="202">
        <f>BK86</f>
        <v>0</v>
      </c>
      <c r="K86" s="188"/>
      <c r="L86" s="193"/>
      <c r="M86" s="194"/>
      <c r="N86" s="195"/>
      <c r="O86" s="195"/>
      <c r="P86" s="196">
        <f>SUM(P87:P103)</f>
        <v>0</v>
      </c>
      <c r="Q86" s="195"/>
      <c r="R86" s="196">
        <f>SUM(R87:R103)</f>
        <v>0</v>
      </c>
      <c r="S86" s="195"/>
      <c r="T86" s="197">
        <f>SUM(T87:T103)</f>
        <v>0</v>
      </c>
      <c r="AR86" s="198" t="s">
        <v>228</v>
      </c>
      <c r="AT86" s="199" t="s">
        <v>77</v>
      </c>
      <c r="AU86" s="199" t="s">
        <v>86</v>
      </c>
      <c r="AY86" s="198" t="s">
        <v>209</v>
      </c>
      <c r="BK86" s="200">
        <f>SUM(BK87:BK103)</f>
        <v>0</v>
      </c>
    </row>
    <row r="87" spans="2:65" s="1" customFormat="1" ht="38.25" customHeight="1">
      <c r="B87" s="43"/>
      <c r="C87" s="203" t="s">
        <v>86</v>
      </c>
      <c r="D87" s="203" t="s">
        <v>212</v>
      </c>
      <c r="E87" s="204" t="s">
        <v>3935</v>
      </c>
      <c r="F87" s="205" t="s">
        <v>3936</v>
      </c>
      <c r="G87" s="206" t="s">
        <v>336</v>
      </c>
      <c r="H87" s="207">
        <v>3</v>
      </c>
      <c r="I87" s="208"/>
      <c r="J87" s="209">
        <f t="shared" ref="J87:J103" si="0">ROUND(I87*H87,2)</f>
        <v>0</v>
      </c>
      <c r="K87" s="205" t="s">
        <v>34</v>
      </c>
      <c r="L87" s="63"/>
      <c r="M87" s="210" t="s">
        <v>34</v>
      </c>
      <c r="N87" s="211" t="s">
        <v>49</v>
      </c>
      <c r="O87" s="44"/>
      <c r="P87" s="212">
        <f t="shared" ref="P87:P103" si="1">O87*H87</f>
        <v>0</v>
      </c>
      <c r="Q87" s="212">
        <v>0</v>
      </c>
      <c r="R87" s="212">
        <f t="shared" ref="R87:R103" si="2">Q87*H87</f>
        <v>0</v>
      </c>
      <c r="S87" s="212">
        <v>0</v>
      </c>
      <c r="T87" s="213">
        <f t="shared" ref="T87:T103" si="3">S87*H87</f>
        <v>0</v>
      </c>
      <c r="AR87" s="25" t="s">
        <v>3889</v>
      </c>
      <c r="AT87" s="25" t="s">
        <v>212</v>
      </c>
      <c r="AU87" s="25" t="s">
        <v>88</v>
      </c>
      <c r="AY87" s="25" t="s">
        <v>209</v>
      </c>
      <c r="BE87" s="214">
        <f t="shared" ref="BE87:BE103" si="4">IF(N87="základní",J87,0)</f>
        <v>0</v>
      </c>
      <c r="BF87" s="214">
        <f t="shared" ref="BF87:BF103" si="5">IF(N87="snížená",J87,0)</f>
        <v>0</v>
      </c>
      <c r="BG87" s="214">
        <f t="shared" ref="BG87:BG103" si="6">IF(N87="zákl. přenesená",J87,0)</f>
        <v>0</v>
      </c>
      <c r="BH87" s="214">
        <f t="shared" ref="BH87:BH103" si="7">IF(N87="sníž. přenesená",J87,0)</f>
        <v>0</v>
      </c>
      <c r="BI87" s="214">
        <f t="shared" ref="BI87:BI103" si="8">IF(N87="nulová",J87,0)</f>
        <v>0</v>
      </c>
      <c r="BJ87" s="25" t="s">
        <v>86</v>
      </c>
      <c r="BK87" s="214">
        <f t="shared" ref="BK87:BK103" si="9">ROUND(I87*H87,2)</f>
        <v>0</v>
      </c>
      <c r="BL87" s="25" t="s">
        <v>3889</v>
      </c>
      <c r="BM87" s="25" t="s">
        <v>3937</v>
      </c>
    </row>
    <row r="88" spans="2:65" s="1" customFormat="1" ht="38.25" customHeight="1">
      <c r="B88" s="43"/>
      <c r="C88" s="203" t="s">
        <v>88</v>
      </c>
      <c r="D88" s="203" t="s">
        <v>212</v>
      </c>
      <c r="E88" s="204" t="s">
        <v>3938</v>
      </c>
      <c r="F88" s="205" t="s">
        <v>3939</v>
      </c>
      <c r="G88" s="206" t="s">
        <v>336</v>
      </c>
      <c r="H88" s="207">
        <v>12</v>
      </c>
      <c r="I88" s="208"/>
      <c r="J88" s="209">
        <f t="shared" si="0"/>
        <v>0</v>
      </c>
      <c r="K88" s="205" t="s">
        <v>34</v>
      </c>
      <c r="L88" s="63"/>
      <c r="M88" s="210" t="s">
        <v>34</v>
      </c>
      <c r="N88" s="211" t="s">
        <v>49</v>
      </c>
      <c r="O88" s="44"/>
      <c r="P88" s="212">
        <f t="shared" si="1"/>
        <v>0</v>
      </c>
      <c r="Q88" s="212">
        <v>0</v>
      </c>
      <c r="R88" s="212">
        <f t="shared" si="2"/>
        <v>0</v>
      </c>
      <c r="S88" s="212">
        <v>0</v>
      </c>
      <c r="T88" s="213">
        <f t="shared" si="3"/>
        <v>0</v>
      </c>
      <c r="AR88" s="25" t="s">
        <v>3889</v>
      </c>
      <c r="AT88" s="25" t="s">
        <v>212</v>
      </c>
      <c r="AU88" s="25" t="s">
        <v>88</v>
      </c>
      <c r="AY88" s="25" t="s">
        <v>209</v>
      </c>
      <c r="BE88" s="214">
        <f t="shared" si="4"/>
        <v>0</v>
      </c>
      <c r="BF88" s="214">
        <f t="shared" si="5"/>
        <v>0</v>
      </c>
      <c r="BG88" s="214">
        <f t="shared" si="6"/>
        <v>0</v>
      </c>
      <c r="BH88" s="214">
        <f t="shared" si="7"/>
        <v>0</v>
      </c>
      <c r="BI88" s="214">
        <f t="shared" si="8"/>
        <v>0</v>
      </c>
      <c r="BJ88" s="25" t="s">
        <v>86</v>
      </c>
      <c r="BK88" s="214">
        <f t="shared" si="9"/>
        <v>0</v>
      </c>
      <c r="BL88" s="25" t="s">
        <v>3889</v>
      </c>
      <c r="BM88" s="25" t="s">
        <v>3940</v>
      </c>
    </row>
    <row r="89" spans="2:65" s="1" customFormat="1" ht="38.25" customHeight="1">
      <c r="B89" s="43"/>
      <c r="C89" s="203" t="s">
        <v>224</v>
      </c>
      <c r="D89" s="203" t="s">
        <v>212</v>
      </c>
      <c r="E89" s="204" t="s">
        <v>3941</v>
      </c>
      <c r="F89" s="205" t="s">
        <v>3942</v>
      </c>
      <c r="G89" s="206" t="s">
        <v>336</v>
      </c>
      <c r="H89" s="207">
        <v>6</v>
      </c>
      <c r="I89" s="208"/>
      <c r="J89" s="209">
        <f t="shared" si="0"/>
        <v>0</v>
      </c>
      <c r="K89" s="205" t="s">
        <v>34</v>
      </c>
      <c r="L89" s="63"/>
      <c r="M89" s="210" t="s">
        <v>34</v>
      </c>
      <c r="N89" s="211" t="s">
        <v>49</v>
      </c>
      <c r="O89" s="44"/>
      <c r="P89" s="212">
        <f t="shared" si="1"/>
        <v>0</v>
      </c>
      <c r="Q89" s="212">
        <v>0</v>
      </c>
      <c r="R89" s="212">
        <f t="shared" si="2"/>
        <v>0</v>
      </c>
      <c r="S89" s="212">
        <v>0</v>
      </c>
      <c r="T89" s="213">
        <f t="shared" si="3"/>
        <v>0</v>
      </c>
      <c r="AR89" s="25" t="s">
        <v>3889</v>
      </c>
      <c r="AT89" s="25" t="s">
        <v>212</v>
      </c>
      <c r="AU89" s="25" t="s">
        <v>88</v>
      </c>
      <c r="AY89" s="25" t="s">
        <v>209</v>
      </c>
      <c r="BE89" s="214">
        <f t="shared" si="4"/>
        <v>0</v>
      </c>
      <c r="BF89" s="214">
        <f t="shared" si="5"/>
        <v>0</v>
      </c>
      <c r="BG89" s="214">
        <f t="shared" si="6"/>
        <v>0</v>
      </c>
      <c r="BH89" s="214">
        <f t="shared" si="7"/>
        <v>0</v>
      </c>
      <c r="BI89" s="214">
        <f t="shared" si="8"/>
        <v>0</v>
      </c>
      <c r="BJ89" s="25" t="s">
        <v>86</v>
      </c>
      <c r="BK89" s="214">
        <f t="shared" si="9"/>
        <v>0</v>
      </c>
      <c r="BL89" s="25" t="s">
        <v>3889</v>
      </c>
      <c r="BM89" s="25" t="s">
        <v>3943</v>
      </c>
    </row>
    <row r="90" spans="2:65" s="1" customFormat="1" ht="38.25" customHeight="1">
      <c r="B90" s="43"/>
      <c r="C90" s="203" t="s">
        <v>228</v>
      </c>
      <c r="D90" s="203" t="s">
        <v>212</v>
      </c>
      <c r="E90" s="204" t="s">
        <v>3944</v>
      </c>
      <c r="F90" s="205" t="s">
        <v>3945</v>
      </c>
      <c r="G90" s="206" t="s">
        <v>336</v>
      </c>
      <c r="H90" s="207">
        <v>1</v>
      </c>
      <c r="I90" s="208"/>
      <c r="J90" s="209">
        <f t="shared" si="0"/>
        <v>0</v>
      </c>
      <c r="K90" s="205" t="s">
        <v>34</v>
      </c>
      <c r="L90" s="63"/>
      <c r="M90" s="210" t="s">
        <v>34</v>
      </c>
      <c r="N90" s="211" t="s">
        <v>49</v>
      </c>
      <c r="O90" s="44"/>
      <c r="P90" s="212">
        <f t="shared" si="1"/>
        <v>0</v>
      </c>
      <c r="Q90" s="212">
        <v>0</v>
      </c>
      <c r="R90" s="212">
        <f t="shared" si="2"/>
        <v>0</v>
      </c>
      <c r="S90" s="212">
        <v>0</v>
      </c>
      <c r="T90" s="213">
        <f t="shared" si="3"/>
        <v>0</v>
      </c>
      <c r="AR90" s="25" t="s">
        <v>3889</v>
      </c>
      <c r="AT90" s="25" t="s">
        <v>212</v>
      </c>
      <c r="AU90" s="25" t="s">
        <v>88</v>
      </c>
      <c r="AY90" s="25" t="s">
        <v>209</v>
      </c>
      <c r="BE90" s="214">
        <f t="shared" si="4"/>
        <v>0</v>
      </c>
      <c r="BF90" s="214">
        <f t="shared" si="5"/>
        <v>0</v>
      </c>
      <c r="BG90" s="214">
        <f t="shared" si="6"/>
        <v>0</v>
      </c>
      <c r="BH90" s="214">
        <f t="shared" si="7"/>
        <v>0</v>
      </c>
      <c r="BI90" s="214">
        <f t="shared" si="8"/>
        <v>0</v>
      </c>
      <c r="BJ90" s="25" t="s">
        <v>86</v>
      </c>
      <c r="BK90" s="214">
        <f t="shared" si="9"/>
        <v>0</v>
      </c>
      <c r="BL90" s="25" t="s">
        <v>3889</v>
      </c>
      <c r="BM90" s="25" t="s">
        <v>3946</v>
      </c>
    </row>
    <row r="91" spans="2:65" s="1" customFormat="1" ht="38.25" customHeight="1">
      <c r="B91" s="43"/>
      <c r="C91" s="203" t="s">
        <v>208</v>
      </c>
      <c r="D91" s="203" t="s">
        <v>212</v>
      </c>
      <c r="E91" s="204" t="s">
        <v>3947</v>
      </c>
      <c r="F91" s="205" t="s">
        <v>3948</v>
      </c>
      <c r="G91" s="206" t="s">
        <v>336</v>
      </c>
      <c r="H91" s="207">
        <v>3</v>
      </c>
      <c r="I91" s="208"/>
      <c r="J91" s="209">
        <f t="shared" si="0"/>
        <v>0</v>
      </c>
      <c r="K91" s="205" t="s">
        <v>34</v>
      </c>
      <c r="L91" s="63"/>
      <c r="M91" s="210" t="s">
        <v>34</v>
      </c>
      <c r="N91" s="211" t="s">
        <v>49</v>
      </c>
      <c r="O91" s="44"/>
      <c r="P91" s="212">
        <f t="shared" si="1"/>
        <v>0</v>
      </c>
      <c r="Q91" s="212">
        <v>0</v>
      </c>
      <c r="R91" s="212">
        <f t="shared" si="2"/>
        <v>0</v>
      </c>
      <c r="S91" s="212">
        <v>0</v>
      </c>
      <c r="T91" s="213">
        <f t="shared" si="3"/>
        <v>0</v>
      </c>
      <c r="AR91" s="25" t="s">
        <v>3889</v>
      </c>
      <c r="AT91" s="25" t="s">
        <v>212</v>
      </c>
      <c r="AU91" s="25" t="s">
        <v>88</v>
      </c>
      <c r="AY91" s="25" t="s">
        <v>209</v>
      </c>
      <c r="BE91" s="214">
        <f t="shared" si="4"/>
        <v>0</v>
      </c>
      <c r="BF91" s="214">
        <f t="shared" si="5"/>
        <v>0</v>
      </c>
      <c r="BG91" s="214">
        <f t="shared" si="6"/>
        <v>0</v>
      </c>
      <c r="BH91" s="214">
        <f t="shared" si="7"/>
        <v>0</v>
      </c>
      <c r="BI91" s="214">
        <f t="shared" si="8"/>
        <v>0</v>
      </c>
      <c r="BJ91" s="25" t="s">
        <v>86</v>
      </c>
      <c r="BK91" s="214">
        <f t="shared" si="9"/>
        <v>0</v>
      </c>
      <c r="BL91" s="25" t="s">
        <v>3889</v>
      </c>
      <c r="BM91" s="25" t="s">
        <v>3949</v>
      </c>
    </row>
    <row r="92" spans="2:65" s="1" customFormat="1" ht="38.25" customHeight="1">
      <c r="B92" s="43"/>
      <c r="C92" s="203" t="s">
        <v>235</v>
      </c>
      <c r="D92" s="203" t="s">
        <v>212</v>
      </c>
      <c r="E92" s="204" t="s">
        <v>3950</v>
      </c>
      <c r="F92" s="205" t="s">
        <v>3951</v>
      </c>
      <c r="G92" s="206" t="s">
        <v>336</v>
      </c>
      <c r="H92" s="207">
        <v>1</v>
      </c>
      <c r="I92" s="208"/>
      <c r="J92" s="209">
        <f t="shared" si="0"/>
        <v>0</v>
      </c>
      <c r="K92" s="205" t="s">
        <v>34</v>
      </c>
      <c r="L92" s="63"/>
      <c r="M92" s="210" t="s">
        <v>34</v>
      </c>
      <c r="N92" s="211" t="s">
        <v>49</v>
      </c>
      <c r="O92" s="44"/>
      <c r="P92" s="212">
        <f t="shared" si="1"/>
        <v>0</v>
      </c>
      <c r="Q92" s="212">
        <v>0</v>
      </c>
      <c r="R92" s="212">
        <f t="shared" si="2"/>
        <v>0</v>
      </c>
      <c r="S92" s="212">
        <v>0</v>
      </c>
      <c r="T92" s="213">
        <f t="shared" si="3"/>
        <v>0</v>
      </c>
      <c r="AR92" s="25" t="s">
        <v>3889</v>
      </c>
      <c r="AT92" s="25" t="s">
        <v>212</v>
      </c>
      <c r="AU92" s="25" t="s">
        <v>88</v>
      </c>
      <c r="AY92" s="25" t="s">
        <v>209</v>
      </c>
      <c r="BE92" s="214">
        <f t="shared" si="4"/>
        <v>0</v>
      </c>
      <c r="BF92" s="214">
        <f t="shared" si="5"/>
        <v>0</v>
      </c>
      <c r="BG92" s="214">
        <f t="shared" si="6"/>
        <v>0</v>
      </c>
      <c r="BH92" s="214">
        <f t="shared" si="7"/>
        <v>0</v>
      </c>
      <c r="BI92" s="214">
        <f t="shared" si="8"/>
        <v>0</v>
      </c>
      <c r="BJ92" s="25" t="s">
        <v>86</v>
      </c>
      <c r="BK92" s="214">
        <f t="shared" si="9"/>
        <v>0</v>
      </c>
      <c r="BL92" s="25" t="s">
        <v>3889</v>
      </c>
      <c r="BM92" s="25" t="s">
        <v>3952</v>
      </c>
    </row>
    <row r="93" spans="2:65" s="1" customFormat="1" ht="38.25" customHeight="1">
      <c r="B93" s="43"/>
      <c r="C93" s="203" t="s">
        <v>241</v>
      </c>
      <c r="D93" s="203" t="s">
        <v>212</v>
      </c>
      <c r="E93" s="204" t="s">
        <v>3953</v>
      </c>
      <c r="F93" s="205" t="s">
        <v>3954</v>
      </c>
      <c r="G93" s="206" t="s">
        <v>336</v>
      </c>
      <c r="H93" s="207">
        <v>2</v>
      </c>
      <c r="I93" s="208"/>
      <c r="J93" s="209">
        <f t="shared" si="0"/>
        <v>0</v>
      </c>
      <c r="K93" s="205" t="s">
        <v>34</v>
      </c>
      <c r="L93" s="63"/>
      <c r="M93" s="210" t="s">
        <v>34</v>
      </c>
      <c r="N93" s="211" t="s">
        <v>49</v>
      </c>
      <c r="O93" s="44"/>
      <c r="P93" s="212">
        <f t="shared" si="1"/>
        <v>0</v>
      </c>
      <c r="Q93" s="212">
        <v>0</v>
      </c>
      <c r="R93" s="212">
        <f t="shared" si="2"/>
        <v>0</v>
      </c>
      <c r="S93" s="212">
        <v>0</v>
      </c>
      <c r="T93" s="213">
        <f t="shared" si="3"/>
        <v>0</v>
      </c>
      <c r="AR93" s="25" t="s">
        <v>3889</v>
      </c>
      <c r="AT93" s="25" t="s">
        <v>212</v>
      </c>
      <c r="AU93" s="25" t="s">
        <v>88</v>
      </c>
      <c r="AY93" s="25" t="s">
        <v>209</v>
      </c>
      <c r="BE93" s="214">
        <f t="shared" si="4"/>
        <v>0</v>
      </c>
      <c r="BF93" s="214">
        <f t="shared" si="5"/>
        <v>0</v>
      </c>
      <c r="BG93" s="214">
        <f t="shared" si="6"/>
        <v>0</v>
      </c>
      <c r="BH93" s="214">
        <f t="shared" si="7"/>
        <v>0</v>
      </c>
      <c r="BI93" s="214">
        <f t="shared" si="8"/>
        <v>0</v>
      </c>
      <c r="BJ93" s="25" t="s">
        <v>86</v>
      </c>
      <c r="BK93" s="214">
        <f t="shared" si="9"/>
        <v>0</v>
      </c>
      <c r="BL93" s="25" t="s">
        <v>3889</v>
      </c>
      <c r="BM93" s="25" t="s">
        <v>3955</v>
      </c>
    </row>
    <row r="94" spans="2:65" s="1" customFormat="1" ht="38.25" customHeight="1">
      <c r="B94" s="43"/>
      <c r="C94" s="203" t="s">
        <v>247</v>
      </c>
      <c r="D94" s="203" t="s">
        <v>212</v>
      </c>
      <c r="E94" s="204" t="s">
        <v>3956</v>
      </c>
      <c r="F94" s="205" t="s">
        <v>3957</v>
      </c>
      <c r="G94" s="206" t="s">
        <v>336</v>
      </c>
      <c r="H94" s="207">
        <v>2</v>
      </c>
      <c r="I94" s="208"/>
      <c r="J94" s="209">
        <f t="shared" si="0"/>
        <v>0</v>
      </c>
      <c r="K94" s="205" t="s">
        <v>34</v>
      </c>
      <c r="L94" s="63"/>
      <c r="M94" s="210" t="s">
        <v>34</v>
      </c>
      <c r="N94" s="211" t="s">
        <v>49</v>
      </c>
      <c r="O94" s="44"/>
      <c r="P94" s="212">
        <f t="shared" si="1"/>
        <v>0</v>
      </c>
      <c r="Q94" s="212">
        <v>0</v>
      </c>
      <c r="R94" s="212">
        <f t="shared" si="2"/>
        <v>0</v>
      </c>
      <c r="S94" s="212">
        <v>0</v>
      </c>
      <c r="T94" s="213">
        <f t="shared" si="3"/>
        <v>0</v>
      </c>
      <c r="AR94" s="25" t="s">
        <v>3889</v>
      </c>
      <c r="AT94" s="25" t="s">
        <v>212</v>
      </c>
      <c r="AU94" s="25" t="s">
        <v>88</v>
      </c>
      <c r="AY94" s="25" t="s">
        <v>209</v>
      </c>
      <c r="BE94" s="214">
        <f t="shared" si="4"/>
        <v>0</v>
      </c>
      <c r="BF94" s="214">
        <f t="shared" si="5"/>
        <v>0</v>
      </c>
      <c r="BG94" s="214">
        <f t="shared" si="6"/>
        <v>0</v>
      </c>
      <c r="BH94" s="214">
        <f t="shared" si="7"/>
        <v>0</v>
      </c>
      <c r="BI94" s="214">
        <f t="shared" si="8"/>
        <v>0</v>
      </c>
      <c r="BJ94" s="25" t="s">
        <v>86</v>
      </c>
      <c r="BK94" s="214">
        <f t="shared" si="9"/>
        <v>0</v>
      </c>
      <c r="BL94" s="25" t="s">
        <v>3889</v>
      </c>
      <c r="BM94" s="25" t="s">
        <v>3958</v>
      </c>
    </row>
    <row r="95" spans="2:65" s="1" customFormat="1" ht="51" customHeight="1">
      <c r="B95" s="43"/>
      <c r="C95" s="203" t="s">
        <v>311</v>
      </c>
      <c r="D95" s="203" t="s">
        <v>212</v>
      </c>
      <c r="E95" s="204" t="s">
        <v>3959</v>
      </c>
      <c r="F95" s="205" t="s">
        <v>3960</v>
      </c>
      <c r="G95" s="206" t="s">
        <v>336</v>
      </c>
      <c r="H95" s="207">
        <v>1</v>
      </c>
      <c r="I95" s="208"/>
      <c r="J95" s="209">
        <f t="shared" si="0"/>
        <v>0</v>
      </c>
      <c r="K95" s="205" t="s">
        <v>34</v>
      </c>
      <c r="L95" s="63"/>
      <c r="M95" s="210" t="s">
        <v>34</v>
      </c>
      <c r="N95" s="211" t="s">
        <v>49</v>
      </c>
      <c r="O95" s="44"/>
      <c r="P95" s="212">
        <f t="shared" si="1"/>
        <v>0</v>
      </c>
      <c r="Q95" s="212">
        <v>0</v>
      </c>
      <c r="R95" s="212">
        <f t="shared" si="2"/>
        <v>0</v>
      </c>
      <c r="S95" s="212">
        <v>0</v>
      </c>
      <c r="T95" s="213">
        <f t="shared" si="3"/>
        <v>0</v>
      </c>
      <c r="AR95" s="25" t="s">
        <v>3889</v>
      </c>
      <c r="AT95" s="25" t="s">
        <v>212</v>
      </c>
      <c r="AU95" s="25" t="s">
        <v>88</v>
      </c>
      <c r="AY95" s="25" t="s">
        <v>209</v>
      </c>
      <c r="BE95" s="214">
        <f t="shared" si="4"/>
        <v>0</v>
      </c>
      <c r="BF95" s="214">
        <f t="shared" si="5"/>
        <v>0</v>
      </c>
      <c r="BG95" s="214">
        <f t="shared" si="6"/>
        <v>0</v>
      </c>
      <c r="BH95" s="214">
        <f t="shared" si="7"/>
        <v>0</v>
      </c>
      <c r="BI95" s="214">
        <f t="shared" si="8"/>
        <v>0</v>
      </c>
      <c r="BJ95" s="25" t="s">
        <v>86</v>
      </c>
      <c r="BK95" s="214">
        <f t="shared" si="9"/>
        <v>0</v>
      </c>
      <c r="BL95" s="25" t="s">
        <v>3889</v>
      </c>
      <c r="BM95" s="25" t="s">
        <v>3961</v>
      </c>
    </row>
    <row r="96" spans="2:65" s="1" customFormat="1" ht="38.25" customHeight="1">
      <c r="B96" s="43"/>
      <c r="C96" s="203" t="s">
        <v>324</v>
      </c>
      <c r="D96" s="203" t="s">
        <v>212</v>
      </c>
      <c r="E96" s="204" t="s">
        <v>3962</v>
      </c>
      <c r="F96" s="205" t="s">
        <v>3963</v>
      </c>
      <c r="G96" s="206" t="s">
        <v>336</v>
      </c>
      <c r="H96" s="207">
        <v>3</v>
      </c>
      <c r="I96" s="208"/>
      <c r="J96" s="209">
        <f t="shared" si="0"/>
        <v>0</v>
      </c>
      <c r="K96" s="205" t="s">
        <v>34</v>
      </c>
      <c r="L96" s="63"/>
      <c r="M96" s="210" t="s">
        <v>34</v>
      </c>
      <c r="N96" s="211" t="s">
        <v>49</v>
      </c>
      <c r="O96" s="44"/>
      <c r="P96" s="212">
        <f t="shared" si="1"/>
        <v>0</v>
      </c>
      <c r="Q96" s="212">
        <v>0</v>
      </c>
      <c r="R96" s="212">
        <f t="shared" si="2"/>
        <v>0</v>
      </c>
      <c r="S96" s="212">
        <v>0</v>
      </c>
      <c r="T96" s="213">
        <f t="shared" si="3"/>
        <v>0</v>
      </c>
      <c r="AR96" s="25" t="s">
        <v>3889</v>
      </c>
      <c r="AT96" s="25" t="s">
        <v>212</v>
      </c>
      <c r="AU96" s="25" t="s">
        <v>88</v>
      </c>
      <c r="AY96" s="25" t="s">
        <v>209</v>
      </c>
      <c r="BE96" s="214">
        <f t="shared" si="4"/>
        <v>0</v>
      </c>
      <c r="BF96" s="214">
        <f t="shared" si="5"/>
        <v>0</v>
      </c>
      <c r="BG96" s="214">
        <f t="shared" si="6"/>
        <v>0</v>
      </c>
      <c r="BH96" s="214">
        <f t="shared" si="7"/>
        <v>0</v>
      </c>
      <c r="BI96" s="214">
        <f t="shared" si="8"/>
        <v>0</v>
      </c>
      <c r="BJ96" s="25" t="s">
        <v>86</v>
      </c>
      <c r="BK96" s="214">
        <f t="shared" si="9"/>
        <v>0</v>
      </c>
      <c r="BL96" s="25" t="s">
        <v>3889</v>
      </c>
      <c r="BM96" s="25" t="s">
        <v>3964</v>
      </c>
    </row>
    <row r="97" spans="2:65" s="1" customFormat="1" ht="25.5" customHeight="1">
      <c r="B97" s="43"/>
      <c r="C97" s="203" t="s">
        <v>329</v>
      </c>
      <c r="D97" s="203" t="s">
        <v>212</v>
      </c>
      <c r="E97" s="204" t="s">
        <v>3965</v>
      </c>
      <c r="F97" s="205" t="s">
        <v>3966</v>
      </c>
      <c r="G97" s="206" t="s">
        <v>336</v>
      </c>
      <c r="H97" s="207">
        <v>6</v>
      </c>
      <c r="I97" s="208"/>
      <c r="J97" s="209">
        <f t="shared" si="0"/>
        <v>0</v>
      </c>
      <c r="K97" s="205" t="s">
        <v>34</v>
      </c>
      <c r="L97" s="63"/>
      <c r="M97" s="210" t="s">
        <v>34</v>
      </c>
      <c r="N97" s="211" t="s">
        <v>49</v>
      </c>
      <c r="O97" s="44"/>
      <c r="P97" s="212">
        <f t="shared" si="1"/>
        <v>0</v>
      </c>
      <c r="Q97" s="212">
        <v>0</v>
      </c>
      <c r="R97" s="212">
        <f t="shared" si="2"/>
        <v>0</v>
      </c>
      <c r="S97" s="212">
        <v>0</v>
      </c>
      <c r="T97" s="213">
        <f t="shared" si="3"/>
        <v>0</v>
      </c>
      <c r="AR97" s="25" t="s">
        <v>3889</v>
      </c>
      <c r="AT97" s="25" t="s">
        <v>212</v>
      </c>
      <c r="AU97" s="25" t="s">
        <v>88</v>
      </c>
      <c r="AY97" s="25" t="s">
        <v>209</v>
      </c>
      <c r="BE97" s="214">
        <f t="shared" si="4"/>
        <v>0</v>
      </c>
      <c r="BF97" s="214">
        <f t="shared" si="5"/>
        <v>0</v>
      </c>
      <c r="BG97" s="214">
        <f t="shared" si="6"/>
        <v>0</v>
      </c>
      <c r="BH97" s="214">
        <f t="shared" si="7"/>
        <v>0</v>
      </c>
      <c r="BI97" s="214">
        <f t="shared" si="8"/>
        <v>0</v>
      </c>
      <c r="BJ97" s="25" t="s">
        <v>86</v>
      </c>
      <c r="BK97" s="214">
        <f t="shared" si="9"/>
        <v>0</v>
      </c>
      <c r="BL97" s="25" t="s">
        <v>3889</v>
      </c>
      <c r="BM97" s="25" t="s">
        <v>3967</v>
      </c>
    </row>
    <row r="98" spans="2:65" s="1" customFormat="1" ht="25.5" customHeight="1">
      <c r="B98" s="43"/>
      <c r="C98" s="203" t="s">
        <v>266</v>
      </c>
      <c r="D98" s="203" t="s">
        <v>212</v>
      </c>
      <c r="E98" s="204" t="s">
        <v>3968</v>
      </c>
      <c r="F98" s="205" t="s">
        <v>3969</v>
      </c>
      <c r="G98" s="206" t="s">
        <v>317</v>
      </c>
      <c r="H98" s="207">
        <v>67</v>
      </c>
      <c r="I98" s="208"/>
      <c r="J98" s="209">
        <f t="shared" si="0"/>
        <v>0</v>
      </c>
      <c r="K98" s="205" t="s">
        <v>34</v>
      </c>
      <c r="L98" s="63"/>
      <c r="M98" s="210" t="s">
        <v>34</v>
      </c>
      <c r="N98" s="211" t="s">
        <v>49</v>
      </c>
      <c r="O98" s="44"/>
      <c r="P98" s="212">
        <f t="shared" si="1"/>
        <v>0</v>
      </c>
      <c r="Q98" s="212">
        <v>0</v>
      </c>
      <c r="R98" s="212">
        <f t="shared" si="2"/>
        <v>0</v>
      </c>
      <c r="S98" s="212">
        <v>0</v>
      </c>
      <c r="T98" s="213">
        <f t="shared" si="3"/>
        <v>0</v>
      </c>
      <c r="AR98" s="25" t="s">
        <v>3889</v>
      </c>
      <c r="AT98" s="25" t="s">
        <v>212</v>
      </c>
      <c r="AU98" s="25" t="s">
        <v>88</v>
      </c>
      <c r="AY98" s="25" t="s">
        <v>209</v>
      </c>
      <c r="BE98" s="214">
        <f t="shared" si="4"/>
        <v>0</v>
      </c>
      <c r="BF98" s="214">
        <f t="shared" si="5"/>
        <v>0</v>
      </c>
      <c r="BG98" s="214">
        <f t="shared" si="6"/>
        <v>0</v>
      </c>
      <c r="BH98" s="214">
        <f t="shared" si="7"/>
        <v>0</v>
      </c>
      <c r="BI98" s="214">
        <f t="shared" si="8"/>
        <v>0</v>
      </c>
      <c r="BJ98" s="25" t="s">
        <v>86</v>
      </c>
      <c r="BK98" s="214">
        <f t="shared" si="9"/>
        <v>0</v>
      </c>
      <c r="BL98" s="25" t="s">
        <v>3889</v>
      </c>
      <c r="BM98" s="25" t="s">
        <v>3970</v>
      </c>
    </row>
    <row r="99" spans="2:65" s="1" customFormat="1" ht="25.5" customHeight="1">
      <c r="B99" s="43"/>
      <c r="C99" s="203" t="s">
        <v>276</v>
      </c>
      <c r="D99" s="203" t="s">
        <v>212</v>
      </c>
      <c r="E99" s="204" t="s">
        <v>3971</v>
      </c>
      <c r="F99" s="205" t="s">
        <v>3972</v>
      </c>
      <c r="G99" s="206" t="s">
        <v>336</v>
      </c>
      <c r="H99" s="207">
        <v>3</v>
      </c>
      <c r="I99" s="208"/>
      <c r="J99" s="209">
        <f t="shared" si="0"/>
        <v>0</v>
      </c>
      <c r="K99" s="205" t="s">
        <v>34</v>
      </c>
      <c r="L99" s="63"/>
      <c r="M99" s="210" t="s">
        <v>34</v>
      </c>
      <c r="N99" s="211" t="s">
        <v>49</v>
      </c>
      <c r="O99" s="44"/>
      <c r="P99" s="212">
        <f t="shared" si="1"/>
        <v>0</v>
      </c>
      <c r="Q99" s="212">
        <v>0</v>
      </c>
      <c r="R99" s="212">
        <f t="shared" si="2"/>
        <v>0</v>
      </c>
      <c r="S99" s="212">
        <v>0</v>
      </c>
      <c r="T99" s="213">
        <f t="shared" si="3"/>
        <v>0</v>
      </c>
      <c r="AR99" s="25" t="s">
        <v>3889</v>
      </c>
      <c r="AT99" s="25" t="s">
        <v>212</v>
      </c>
      <c r="AU99" s="25" t="s">
        <v>88</v>
      </c>
      <c r="AY99" s="25" t="s">
        <v>209</v>
      </c>
      <c r="BE99" s="214">
        <f t="shared" si="4"/>
        <v>0</v>
      </c>
      <c r="BF99" s="214">
        <f t="shared" si="5"/>
        <v>0</v>
      </c>
      <c r="BG99" s="214">
        <f t="shared" si="6"/>
        <v>0</v>
      </c>
      <c r="BH99" s="214">
        <f t="shared" si="7"/>
        <v>0</v>
      </c>
      <c r="BI99" s="214">
        <f t="shared" si="8"/>
        <v>0</v>
      </c>
      <c r="BJ99" s="25" t="s">
        <v>86</v>
      </c>
      <c r="BK99" s="214">
        <f t="shared" si="9"/>
        <v>0</v>
      </c>
      <c r="BL99" s="25" t="s">
        <v>3889</v>
      </c>
      <c r="BM99" s="25" t="s">
        <v>3973</v>
      </c>
    </row>
    <row r="100" spans="2:65" s="1" customFormat="1" ht="25.5" customHeight="1">
      <c r="B100" s="43"/>
      <c r="C100" s="203" t="s">
        <v>342</v>
      </c>
      <c r="D100" s="203" t="s">
        <v>212</v>
      </c>
      <c r="E100" s="204" t="s">
        <v>3974</v>
      </c>
      <c r="F100" s="205" t="s">
        <v>3975</v>
      </c>
      <c r="G100" s="206" t="s">
        <v>336</v>
      </c>
      <c r="H100" s="207">
        <v>4</v>
      </c>
      <c r="I100" s="208"/>
      <c r="J100" s="209">
        <f t="shared" si="0"/>
        <v>0</v>
      </c>
      <c r="K100" s="205" t="s">
        <v>34</v>
      </c>
      <c r="L100" s="63"/>
      <c r="M100" s="210" t="s">
        <v>34</v>
      </c>
      <c r="N100" s="211" t="s">
        <v>49</v>
      </c>
      <c r="O100" s="44"/>
      <c r="P100" s="212">
        <f t="shared" si="1"/>
        <v>0</v>
      </c>
      <c r="Q100" s="212">
        <v>0</v>
      </c>
      <c r="R100" s="212">
        <f t="shared" si="2"/>
        <v>0</v>
      </c>
      <c r="S100" s="212">
        <v>0</v>
      </c>
      <c r="T100" s="213">
        <f t="shared" si="3"/>
        <v>0</v>
      </c>
      <c r="AR100" s="25" t="s">
        <v>3889</v>
      </c>
      <c r="AT100" s="25" t="s">
        <v>212</v>
      </c>
      <c r="AU100" s="25" t="s">
        <v>88</v>
      </c>
      <c r="AY100" s="25" t="s">
        <v>209</v>
      </c>
      <c r="BE100" s="214">
        <f t="shared" si="4"/>
        <v>0</v>
      </c>
      <c r="BF100" s="214">
        <f t="shared" si="5"/>
        <v>0</v>
      </c>
      <c r="BG100" s="214">
        <f t="shared" si="6"/>
        <v>0</v>
      </c>
      <c r="BH100" s="214">
        <f t="shared" si="7"/>
        <v>0</v>
      </c>
      <c r="BI100" s="214">
        <f t="shared" si="8"/>
        <v>0</v>
      </c>
      <c r="BJ100" s="25" t="s">
        <v>86</v>
      </c>
      <c r="BK100" s="214">
        <f t="shared" si="9"/>
        <v>0</v>
      </c>
      <c r="BL100" s="25" t="s">
        <v>3889</v>
      </c>
      <c r="BM100" s="25" t="s">
        <v>3976</v>
      </c>
    </row>
    <row r="101" spans="2:65" s="1" customFormat="1" ht="16.5" customHeight="1">
      <c r="B101" s="43"/>
      <c r="C101" s="203" t="s">
        <v>10</v>
      </c>
      <c r="D101" s="203" t="s">
        <v>212</v>
      </c>
      <c r="E101" s="204" t="s">
        <v>3977</v>
      </c>
      <c r="F101" s="205" t="s">
        <v>3978</v>
      </c>
      <c r="G101" s="206" t="s">
        <v>336</v>
      </c>
      <c r="H101" s="207">
        <v>5</v>
      </c>
      <c r="I101" s="208"/>
      <c r="J101" s="209">
        <f t="shared" si="0"/>
        <v>0</v>
      </c>
      <c r="K101" s="205" t="s">
        <v>34</v>
      </c>
      <c r="L101" s="63"/>
      <c r="M101" s="210" t="s">
        <v>34</v>
      </c>
      <c r="N101" s="211" t="s">
        <v>49</v>
      </c>
      <c r="O101" s="44"/>
      <c r="P101" s="212">
        <f t="shared" si="1"/>
        <v>0</v>
      </c>
      <c r="Q101" s="212">
        <v>0</v>
      </c>
      <c r="R101" s="212">
        <f t="shared" si="2"/>
        <v>0</v>
      </c>
      <c r="S101" s="212">
        <v>0</v>
      </c>
      <c r="T101" s="213">
        <f t="shared" si="3"/>
        <v>0</v>
      </c>
      <c r="AR101" s="25" t="s">
        <v>3889</v>
      </c>
      <c r="AT101" s="25" t="s">
        <v>212</v>
      </c>
      <c r="AU101" s="25" t="s">
        <v>88</v>
      </c>
      <c r="AY101" s="25" t="s">
        <v>209</v>
      </c>
      <c r="BE101" s="214">
        <f t="shared" si="4"/>
        <v>0</v>
      </c>
      <c r="BF101" s="214">
        <f t="shared" si="5"/>
        <v>0</v>
      </c>
      <c r="BG101" s="214">
        <f t="shared" si="6"/>
        <v>0</v>
      </c>
      <c r="BH101" s="214">
        <f t="shared" si="7"/>
        <v>0</v>
      </c>
      <c r="BI101" s="214">
        <f t="shared" si="8"/>
        <v>0</v>
      </c>
      <c r="BJ101" s="25" t="s">
        <v>86</v>
      </c>
      <c r="BK101" s="214">
        <f t="shared" si="9"/>
        <v>0</v>
      </c>
      <c r="BL101" s="25" t="s">
        <v>3889</v>
      </c>
      <c r="BM101" s="25" t="s">
        <v>3979</v>
      </c>
    </row>
    <row r="102" spans="2:65" s="1" customFormat="1" ht="16.5" customHeight="1">
      <c r="B102" s="43"/>
      <c r="C102" s="203" t="s">
        <v>287</v>
      </c>
      <c r="D102" s="203" t="s">
        <v>212</v>
      </c>
      <c r="E102" s="204" t="s">
        <v>3980</v>
      </c>
      <c r="F102" s="205" t="s">
        <v>3981</v>
      </c>
      <c r="G102" s="206" t="s">
        <v>3431</v>
      </c>
      <c r="H102" s="207">
        <v>1</v>
      </c>
      <c r="I102" s="208"/>
      <c r="J102" s="209">
        <f t="shared" si="0"/>
        <v>0</v>
      </c>
      <c r="K102" s="205" t="s">
        <v>34</v>
      </c>
      <c r="L102" s="63"/>
      <c r="M102" s="210" t="s">
        <v>34</v>
      </c>
      <c r="N102" s="211" t="s">
        <v>49</v>
      </c>
      <c r="O102" s="44"/>
      <c r="P102" s="212">
        <f t="shared" si="1"/>
        <v>0</v>
      </c>
      <c r="Q102" s="212">
        <v>0</v>
      </c>
      <c r="R102" s="212">
        <f t="shared" si="2"/>
        <v>0</v>
      </c>
      <c r="S102" s="212">
        <v>0</v>
      </c>
      <c r="T102" s="213">
        <f t="shared" si="3"/>
        <v>0</v>
      </c>
      <c r="AR102" s="25" t="s">
        <v>3889</v>
      </c>
      <c r="AT102" s="25" t="s">
        <v>212</v>
      </c>
      <c r="AU102" s="25" t="s">
        <v>88</v>
      </c>
      <c r="AY102" s="25" t="s">
        <v>209</v>
      </c>
      <c r="BE102" s="214">
        <f t="shared" si="4"/>
        <v>0</v>
      </c>
      <c r="BF102" s="214">
        <f t="shared" si="5"/>
        <v>0</v>
      </c>
      <c r="BG102" s="214">
        <f t="shared" si="6"/>
        <v>0</v>
      </c>
      <c r="BH102" s="214">
        <f t="shared" si="7"/>
        <v>0</v>
      </c>
      <c r="BI102" s="214">
        <f t="shared" si="8"/>
        <v>0</v>
      </c>
      <c r="BJ102" s="25" t="s">
        <v>86</v>
      </c>
      <c r="BK102" s="214">
        <f t="shared" si="9"/>
        <v>0</v>
      </c>
      <c r="BL102" s="25" t="s">
        <v>3889</v>
      </c>
      <c r="BM102" s="25" t="s">
        <v>3982</v>
      </c>
    </row>
    <row r="103" spans="2:65" s="1" customFormat="1" ht="16.5" customHeight="1">
      <c r="B103" s="43"/>
      <c r="C103" s="203" t="s">
        <v>303</v>
      </c>
      <c r="D103" s="203" t="s">
        <v>212</v>
      </c>
      <c r="E103" s="204" t="s">
        <v>3983</v>
      </c>
      <c r="F103" s="205" t="s">
        <v>3984</v>
      </c>
      <c r="G103" s="206" t="s">
        <v>3431</v>
      </c>
      <c r="H103" s="207">
        <v>1</v>
      </c>
      <c r="I103" s="208"/>
      <c r="J103" s="209">
        <f t="shared" si="0"/>
        <v>0</v>
      </c>
      <c r="K103" s="205" t="s">
        <v>34</v>
      </c>
      <c r="L103" s="63"/>
      <c r="M103" s="210" t="s">
        <v>34</v>
      </c>
      <c r="N103" s="215" t="s">
        <v>49</v>
      </c>
      <c r="O103" s="216"/>
      <c r="P103" s="217">
        <f t="shared" si="1"/>
        <v>0</v>
      </c>
      <c r="Q103" s="217">
        <v>0</v>
      </c>
      <c r="R103" s="217">
        <f t="shared" si="2"/>
        <v>0</v>
      </c>
      <c r="S103" s="217">
        <v>0</v>
      </c>
      <c r="T103" s="218">
        <f t="shared" si="3"/>
        <v>0</v>
      </c>
      <c r="AR103" s="25" t="s">
        <v>3889</v>
      </c>
      <c r="AT103" s="25" t="s">
        <v>212</v>
      </c>
      <c r="AU103" s="25" t="s">
        <v>88</v>
      </c>
      <c r="AY103" s="25" t="s">
        <v>209</v>
      </c>
      <c r="BE103" s="214">
        <f t="shared" si="4"/>
        <v>0</v>
      </c>
      <c r="BF103" s="214">
        <f t="shared" si="5"/>
        <v>0</v>
      </c>
      <c r="BG103" s="214">
        <f t="shared" si="6"/>
        <v>0</v>
      </c>
      <c r="BH103" s="214">
        <f t="shared" si="7"/>
        <v>0</v>
      </c>
      <c r="BI103" s="214">
        <f t="shared" si="8"/>
        <v>0</v>
      </c>
      <c r="BJ103" s="25" t="s">
        <v>86</v>
      </c>
      <c r="BK103" s="214">
        <f t="shared" si="9"/>
        <v>0</v>
      </c>
      <c r="BL103" s="25" t="s">
        <v>3889</v>
      </c>
      <c r="BM103" s="25" t="s">
        <v>3985</v>
      </c>
    </row>
    <row r="104" spans="2:65" s="1" customFormat="1" ht="6.95" customHeight="1">
      <c r="B104" s="58"/>
      <c r="C104" s="59"/>
      <c r="D104" s="59"/>
      <c r="E104" s="59"/>
      <c r="F104" s="59"/>
      <c r="G104" s="59"/>
      <c r="H104" s="59"/>
      <c r="I104" s="150"/>
      <c r="J104" s="59"/>
      <c r="K104" s="59"/>
      <c r="L104" s="63"/>
    </row>
  </sheetData>
  <sheetProtection algorithmName="SHA-512" hashValue="SxQh62iR1XgxvMXlY0QhKlNiqJ94PL6vhB09mKx9x59MAxuxIQUuNv905zuSY5hSzDPeH0+YWO/u1gg5D/jEpQ==" saltValue="duPElAEYA40zJY/dAW3FzRW4PTL2UKkGzv06Uu7UFSEqE+GG4aIS0cq3w+dKEWKS45wqpHjasHFwjVSr+gjGFg==" spinCount="100000" sheet="1" objects="1" scenarios="1" formatColumns="0" formatRows="0" autoFilter="0"/>
  <autoFilter ref="C83:K103"/>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140</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3986</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03.14 - D.1.4.13 Gastro zařízení</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188</v>
      </c>
      <c r="E61" s="163"/>
      <c r="F61" s="163"/>
      <c r="G61" s="163"/>
      <c r="H61" s="163"/>
      <c r="I61" s="164"/>
      <c r="J61" s="165">
        <f>J85</f>
        <v>0</v>
      </c>
      <c r="K61" s="166"/>
    </row>
    <row r="62" spans="2:47" s="9" customFormat="1" ht="19.899999999999999" customHeight="1">
      <c r="B62" s="167"/>
      <c r="C62" s="168"/>
      <c r="D62" s="169" t="s">
        <v>191</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03.14 - D.1.4.13 Gastro zařízení</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207</v>
      </c>
      <c r="F85" s="190" t="s">
        <v>84</v>
      </c>
      <c r="G85" s="188"/>
      <c r="H85" s="188"/>
      <c r="I85" s="191"/>
      <c r="J85" s="192">
        <f>BK85</f>
        <v>0</v>
      </c>
      <c r="K85" s="188"/>
      <c r="L85" s="193"/>
      <c r="M85" s="194"/>
      <c r="N85" s="195"/>
      <c r="O85" s="195"/>
      <c r="P85" s="196">
        <f>P86</f>
        <v>0</v>
      </c>
      <c r="Q85" s="195"/>
      <c r="R85" s="196">
        <f>R86</f>
        <v>0</v>
      </c>
      <c r="S85" s="195"/>
      <c r="T85" s="197">
        <f>T86</f>
        <v>0</v>
      </c>
      <c r="AR85" s="198" t="s">
        <v>208</v>
      </c>
      <c r="AT85" s="199" t="s">
        <v>77</v>
      </c>
      <c r="AU85" s="199" t="s">
        <v>78</v>
      </c>
      <c r="AY85" s="198" t="s">
        <v>209</v>
      </c>
      <c r="BK85" s="200">
        <f>BK86</f>
        <v>0</v>
      </c>
    </row>
    <row r="86" spans="2:65" s="11" customFormat="1" ht="19.899999999999999" customHeight="1">
      <c r="B86" s="187"/>
      <c r="C86" s="188"/>
      <c r="D86" s="189" t="s">
        <v>77</v>
      </c>
      <c r="E86" s="201" t="s">
        <v>239</v>
      </c>
      <c r="F86" s="201" t="s">
        <v>240</v>
      </c>
      <c r="G86" s="188"/>
      <c r="H86" s="188"/>
      <c r="I86" s="191"/>
      <c r="J86" s="202">
        <f>BK86</f>
        <v>0</v>
      </c>
      <c r="K86" s="188"/>
      <c r="L86" s="193"/>
      <c r="M86" s="194"/>
      <c r="N86" s="195"/>
      <c r="O86" s="195"/>
      <c r="P86" s="196">
        <f>P87</f>
        <v>0</v>
      </c>
      <c r="Q86" s="195"/>
      <c r="R86" s="196">
        <f>R87</f>
        <v>0</v>
      </c>
      <c r="S86" s="195"/>
      <c r="T86" s="197">
        <f>T87</f>
        <v>0</v>
      </c>
      <c r="AR86" s="198" t="s">
        <v>208</v>
      </c>
      <c r="AT86" s="199" t="s">
        <v>77</v>
      </c>
      <c r="AU86" s="199" t="s">
        <v>86</v>
      </c>
      <c r="AY86" s="198" t="s">
        <v>209</v>
      </c>
      <c r="BK86" s="200">
        <f>BK87</f>
        <v>0</v>
      </c>
    </row>
    <row r="87" spans="2:65" s="1" customFormat="1" ht="38.25" customHeight="1">
      <c r="B87" s="43"/>
      <c r="C87" s="203" t="s">
        <v>86</v>
      </c>
      <c r="D87" s="203" t="s">
        <v>212</v>
      </c>
      <c r="E87" s="204" t="s">
        <v>3987</v>
      </c>
      <c r="F87" s="205" t="s">
        <v>3988</v>
      </c>
      <c r="G87" s="206" t="s">
        <v>215</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217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217</v>
      </c>
      <c r="BM87" s="25" t="s">
        <v>3989</v>
      </c>
    </row>
    <row r="88" spans="2:65" s="1" customFormat="1" ht="6.95" customHeight="1">
      <c r="B88" s="58"/>
      <c r="C88" s="59"/>
      <c r="D88" s="59"/>
      <c r="E88" s="59"/>
      <c r="F88" s="59"/>
      <c r="G88" s="59"/>
      <c r="H88" s="59"/>
      <c r="I88" s="150"/>
      <c r="J88" s="59"/>
      <c r="K88" s="59"/>
      <c r="L88" s="63"/>
    </row>
  </sheetData>
  <sheetProtection algorithmName="SHA-512" hashValue="d0kuHSwlzORYTElw6xULdH8+Fc/oeqs/WKAcuvnDzaRZolVG7s33FumouNkQ97P/rf1fHYTyh+clto/BDeaUKw==" saltValue="Y5cHGFFjWldLt2So+ftaq2ZlFQaorflfMuEij+9Or7Z9WvLTciuabM73Vqa+a0EL0L1r1sI4iaUfBbj21q6SxA=="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143</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3990</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03.15 - D.1.4.14 Interiér</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188</v>
      </c>
      <c r="E61" s="163"/>
      <c r="F61" s="163"/>
      <c r="G61" s="163"/>
      <c r="H61" s="163"/>
      <c r="I61" s="164"/>
      <c r="J61" s="165">
        <f>J85</f>
        <v>0</v>
      </c>
      <c r="K61" s="166"/>
    </row>
    <row r="62" spans="2:47" s="9" customFormat="1" ht="19.899999999999999" customHeight="1">
      <c r="B62" s="167"/>
      <c r="C62" s="168"/>
      <c r="D62" s="169" t="s">
        <v>191</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03.15 - D.1.4.14 Interiér</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207</v>
      </c>
      <c r="F85" s="190" t="s">
        <v>84</v>
      </c>
      <c r="G85" s="188"/>
      <c r="H85" s="188"/>
      <c r="I85" s="191"/>
      <c r="J85" s="192">
        <f>BK85</f>
        <v>0</v>
      </c>
      <c r="K85" s="188"/>
      <c r="L85" s="193"/>
      <c r="M85" s="194"/>
      <c r="N85" s="195"/>
      <c r="O85" s="195"/>
      <c r="P85" s="196">
        <f>P86</f>
        <v>0</v>
      </c>
      <c r="Q85" s="195"/>
      <c r="R85" s="196">
        <f>R86</f>
        <v>0</v>
      </c>
      <c r="S85" s="195"/>
      <c r="T85" s="197">
        <f>T86</f>
        <v>0</v>
      </c>
      <c r="AR85" s="198" t="s">
        <v>208</v>
      </c>
      <c r="AT85" s="199" t="s">
        <v>77</v>
      </c>
      <c r="AU85" s="199" t="s">
        <v>78</v>
      </c>
      <c r="AY85" s="198" t="s">
        <v>209</v>
      </c>
      <c r="BK85" s="200">
        <f>BK86</f>
        <v>0</v>
      </c>
    </row>
    <row r="86" spans="2:65" s="11" customFormat="1" ht="19.899999999999999" customHeight="1">
      <c r="B86" s="187"/>
      <c r="C86" s="188"/>
      <c r="D86" s="189" t="s">
        <v>77</v>
      </c>
      <c r="E86" s="201" t="s">
        <v>239</v>
      </c>
      <c r="F86" s="201" t="s">
        <v>240</v>
      </c>
      <c r="G86" s="188"/>
      <c r="H86" s="188"/>
      <c r="I86" s="191"/>
      <c r="J86" s="202">
        <f>BK86</f>
        <v>0</v>
      </c>
      <c r="K86" s="188"/>
      <c r="L86" s="193"/>
      <c r="M86" s="194"/>
      <c r="N86" s="195"/>
      <c r="O86" s="195"/>
      <c r="P86" s="196">
        <f>P87</f>
        <v>0</v>
      </c>
      <c r="Q86" s="195"/>
      <c r="R86" s="196">
        <f>R87</f>
        <v>0</v>
      </c>
      <c r="S86" s="195"/>
      <c r="T86" s="197">
        <f>T87</f>
        <v>0</v>
      </c>
      <c r="AR86" s="198" t="s">
        <v>208</v>
      </c>
      <c r="AT86" s="199" t="s">
        <v>77</v>
      </c>
      <c r="AU86" s="199" t="s">
        <v>86</v>
      </c>
      <c r="AY86" s="198" t="s">
        <v>209</v>
      </c>
      <c r="BK86" s="200">
        <f>BK87</f>
        <v>0</v>
      </c>
    </row>
    <row r="87" spans="2:65" s="1" customFormat="1" ht="38.25" customHeight="1">
      <c r="B87" s="43"/>
      <c r="C87" s="203" t="s">
        <v>86</v>
      </c>
      <c r="D87" s="203" t="s">
        <v>212</v>
      </c>
      <c r="E87" s="204" t="s">
        <v>3991</v>
      </c>
      <c r="F87" s="205" t="s">
        <v>3992</v>
      </c>
      <c r="G87" s="206" t="s">
        <v>215</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217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217</v>
      </c>
      <c r="BM87" s="25" t="s">
        <v>3993</v>
      </c>
    </row>
    <row r="88" spans="2:65" s="1" customFormat="1" ht="6.95" customHeight="1">
      <c r="B88" s="58"/>
      <c r="C88" s="59"/>
      <c r="D88" s="59"/>
      <c r="E88" s="59"/>
      <c r="F88" s="59"/>
      <c r="G88" s="59"/>
      <c r="H88" s="59"/>
      <c r="I88" s="150"/>
      <c r="J88" s="59"/>
      <c r="K88" s="59"/>
      <c r="L88" s="63"/>
    </row>
  </sheetData>
  <sheetProtection algorithmName="SHA-512" hashValue="0B7tMG6XC1UEzan21ZhNFsbw8eOKkjRbcyTD07pHsYiKtJ1bWM0UeJRSKkZn49YOstP58bRoDyw+SMCgYyoEXg==" saltValue="uj82azoFHsdQ8mv4OwPPbV+PlX4LTEYCDdICWQrg3YXNxeNf2rof0tTpyqZrkX6D2nK4Z3I6X0JMvMyWOav0hg=="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87</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181</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ROUND(J81,2)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ROUND(SUM(BE81:BE94), 2)</f>
        <v>0</v>
      </c>
      <c r="G30" s="44"/>
      <c r="H30" s="44"/>
      <c r="I30" s="142">
        <v>0.21</v>
      </c>
      <c r="J30" s="141">
        <f>ROUND(ROUND((SUM(BE81:BE94)), 2)*I30, 2)</f>
        <v>0</v>
      </c>
      <c r="K30" s="47"/>
    </row>
    <row r="31" spans="2:11" s="1" customFormat="1" ht="14.45" customHeight="1">
      <c r="B31" s="43"/>
      <c r="C31" s="44"/>
      <c r="D31" s="44"/>
      <c r="E31" s="51" t="s">
        <v>50</v>
      </c>
      <c r="F31" s="141">
        <f>ROUND(SUM(BF81:BF94), 2)</f>
        <v>0</v>
      </c>
      <c r="G31" s="44"/>
      <c r="H31" s="44"/>
      <c r="I31" s="142">
        <v>0.15</v>
      </c>
      <c r="J31" s="141">
        <f>ROUND(ROUND((SUM(BF81:BF94)), 2)*I31, 2)</f>
        <v>0</v>
      </c>
      <c r="K31" s="47"/>
    </row>
    <row r="32" spans="2:11" s="1" customFormat="1" ht="14.45" hidden="1" customHeight="1">
      <c r="B32" s="43"/>
      <c r="C32" s="44"/>
      <c r="D32" s="44"/>
      <c r="E32" s="51" t="s">
        <v>51</v>
      </c>
      <c r="F32" s="141">
        <f>ROUND(SUM(BG81:BG94), 2)</f>
        <v>0</v>
      </c>
      <c r="G32" s="44"/>
      <c r="H32" s="44"/>
      <c r="I32" s="142">
        <v>0.21</v>
      </c>
      <c r="J32" s="141">
        <v>0</v>
      </c>
      <c r="K32" s="47"/>
    </row>
    <row r="33" spans="2:11" s="1" customFormat="1" ht="14.45" hidden="1" customHeight="1">
      <c r="B33" s="43"/>
      <c r="C33" s="44"/>
      <c r="D33" s="44"/>
      <c r="E33" s="51" t="s">
        <v>52</v>
      </c>
      <c r="F33" s="141">
        <f>ROUND(SUM(BH81:BH94), 2)</f>
        <v>0</v>
      </c>
      <c r="G33" s="44"/>
      <c r="H33" s="44"/>
      <c r="I33" s="142">
        <v>0.15</v>
      </c>
      <c r="J33" s="141">
        <v>0</v>
      </c>
      <c r="K33" s="47"/>
    </row>
    <row r="34" spans="2:11" s="1" customFormat="1" ht="14.45" hidden="1" customHeight="1">
      <c r="B34" s="43"/>
      <c r="C34" s="44"/>
      <c r="D34" s="44"/>
      <c r="E34" s="51" t="s">
        <v>53</v>
      </c>
      <c r="F34" s="141">
        <f>ROUND(SUM(BI81:BI94),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00 - Vedlejší rozpočtové náklady</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J81</f>
        <v>0</v>
      </c>
      <c r="K56" s="47"/>
      <c r="AU56" s="25" t="s">
        <v>187</v>
      </c>
    </row>
    <row r="57" spans="2:47" s="8" customFormat="1" ht="24.95" customHeight="1">
      <c r="B57" s="160"/>
      <c r="C57" s="161"/>
      <c r="D57" s="162" t="s">
        <v>188</v>
      </c>
      <c r="E57" s="163"/>
      <c r="F57" s="163"/>
      <c r="G57" s="163"/>
      <c r="H57" s="163"/>
      <c r="I57" s="164"/>
      <c r="J57" s="165">
        <f>J82</f>
        <v>0</v>
      </c>
      <c r="K57" s="166"/>
    </row>
    <row r="58" spans="2:47" s="9" customFormat="1" ht="19.899999999999999" customHeight="1">
      <c r="B58" s="167"/>
      <c r="C58" s="168"/>
      <c r="D58" s="169" t="s">
        <v>189</v>
      </c>
      <c r="E58" s="170"/>
      <c r="F58" s="170"/>
      <c r="G58" s="170"/>
      <c r="H58" s="170"/>
      <c r="I58" s="171"/>
      <c r="J58" s="172">
        <f>J83</f>
        <v>0</v>
      </c>
      <c r="K58" s="173"/>
    </row>
    <row r="59" spans="2:47" s="9" customFormat="1" ht="19.899999999999999" customHeight="1">
      <c r="B59" s="167"/>
      <c r="C59" s="168"/>
      <c r="D59" s="169" t="s">
        <v>190</v>
      </c>
      <c r="E59" s="170"/>
      <c r="F59" s="170"/>
      <c r="G59" s="170"/>
      <c r="H59" s="170"/>
      <c r="I59" s="171"/>
      <c r="J59" s="172">
        <f>J85</f>
        <v>0</v>
      </c>
      <c r="K59" s="173"/>
    </row>
    <row r="60" spans="2:47" s="9" customFormat="1" ht="19.899999999999999" customHeight="1">
      <c r="B60" s="167"/>
      <c r="C60" s="168"/>
      <c r="D60" s="169" t="s">
        <v>191</v>
      </c>
      <c r="E60" s="170"/>
      <c r="F60" s="170"/>
      <c r="G60" s="170"/>
      <c r="H60" s="170"/>
      <c r="I60" s="171"/>
      <c r="J60" s="172">
        <f>J91</f>
        <v>0</v>
      </c>
      <c r="K60" s="173"/>
    </row>
    <row r="61" spans="2:47" s="9" customFormat="1" ht="19.899999999999999" customHeight="1">
      <c r="B61" s="167"/>
      <c r="C61" s="168"/>
      <c r="D61" s="169" t="s">
        <v>192</v>
      </c>
      <c r="E61" s="170"/>
      <c r="F61" s="170"/>
      <c r="G61" s="170"/>
      <c r="H61" s="170"/>
      <c r="I61" s="171"/>
      <c r="J61" s="172">
        <f>J93</f>
        <v>0</v>
      </c>
      <c r="K61" s="173"/>
    </row>
    <row r="62" spans="2:47" s="1" customFormat="1" ht="21.75" customHeight="1">
      <c r="B62" s="43"/>
      <c r="C62" s="44"/>
      <c r="D62" s="44"/>
      <c r="E62" s="44"/>
      <c r="F62" s="44"/>
      <c r="G62" s="44"/>
      <c r="H62" s="44"/>
      <c r="I62" s="129"/>
      <c r="J62" s="44"/>
      <c r="K62" s="47"/>
    </row>
    <row r="63" spans="2:47" s="1" customFormat="1" ht="6.95" customHeight="1">
      <c r="B63" s="58"/>
      <c r="C63" s="59"/>
      <c r="D63" s="59"/>
      <c r="E63" s="59"/>
      <c r="F63" s="59"/>
      <c r="G63" s="59"/>
      <c r="H63" s="59"/>
      <c r="I63" s="150"/>
      <c r="J63" s="59"/>
      <c r="K63" s="60"/>
    </row>
    <row r="67" spans="2:20" s="1" customFormat="1" ht="6.95" customHeight="1">
      <c r="B67" s="61"/>
      <c r="C67" s="62"/>
      <c r="D67" s="62"/>
      <c r="E67" s="62"/>
      <c r="F67" s="62"/>
      <c r="G67" s="62"/>
      <c r="H67" s="62"/>
      <c r="I67" s="153"/>
      <c r="J67" s="62"/>
      <c r="K67" s="62"/>
      <c r="L67" s="63"/>
    </row>
    <row r="68" spans="2:20" s="1" customFormat="1" ht="36.950000000000003" customHeight="1">
      <c r="B68" s="43"/>
      <c r="C68" s="64" t="s">
        <v>193</v>
      </c>
      <c r="D68" s="65"/>
      <c r="E68" s="65"/>
      <c r="F68" s="65"/>
      <c r="G68" s="65"/>
      <c r="H68" s="65"/>
      <c r="I68" s="174"/>
      <c r="J68" s="65"/>
      <c r="K68" s="65"/>
      <c r="L68" s="63"/>
    </row>
    <row r="69" spans="2:20" s="1" customFormat="1" ht="6.95" customHeight="1">
      <c r="B69" s="43"/>
      <c r="C69" s="65"/>
      <c r="D69" s="65"/>
      <c r="E69" s="65"/>
      <c r="F69" s="65"/>
      <c r="G69" s="65"/>
      <c r="H69" s="65"/>
      <c r="I69" s="174"/>
      <c r="J69" s="65"/>
      <c r="K69" s="65"/>
      <c r="L69" s="63"/>
    </row>
    <row r="70" spans="2:20" s="1" customFormat="1" ht="14.45" customHeight="1">
      <c r="B70" s="43"/>
      <c r="C70" s="67" t="s">
        <v>18</v>
      </c>
      <c r="D70" s="65"/>
      <c r="E70" s="65"/>
      <c r="F70" s="65"/>
      <c r="G70" s="65"/>
      <c r="H70" s="65"/>
      <c r="I70" s="174"/>
      <c r="J70" s="65"/>
      <c r="K70" s="65"/>
      <c r="L70" s="63"/>
    </row>
    <row r="71" spans="2:20" s="1" customFormat="1" ht="16.5" customHeight="1">
      <c r="B71" s="43"/>
      <c r="C71" s="65"/>
      <c r="D71" s="65"/>
      <c r="E71" s="408" t="str">
        <f>E7</f>
        <v>Vytváření podmínek ke vzdělávání a mezigenerační spolupráci Mže</v>
      </c>
      <c r="F71" s="409"/>
      <c r="G71" s="409"/>
      <c r="H71" s="409"/>
      <c r="I71" s="174"/>
      <c r="J71" s="65"/>
      <c r="K71" s="65"/>
      <c r="L71" s="63"/>
    </row>
    <row r="72" spans="2:20" s="1" customFormat="1" ht="14.45" customHeight="1">
      <c r="B72" s="43"/>
      <c r="C72" s="67" t="s">
        <v>180</v>
      </c>
      <c r="D72" s="65"/>
      <c r="E72" s="65"/>
      <c r="F72" s="65"/>
      <c r="G72" s="65"/>
      <c r="H72" s="65"/>
      <c r="I72" s="174"/>
      <c r="J72" s="65"/>
      <c r="K72" s="65"/>
      <c r="L72" s="63"/>
    </row>
    <row r="73" spans="2:20" s="1" customFormat="1" ht="17.25" customHeight="1">
      <c r="B73" s="43"/>
      <c r="C73" s="65"/>
      <c r="D73" s="65"/>
      <c r="E73" s="379" t="str">
        <f>E9</f>
        <v>00 - Vedlejší rozpočtové náklady</v>
      </c>
      <c r="F73" s="410"/>
      <c r="G73" s="410"/>
      <c r="H73" s="410"/>
      <c r="I73" s="174"/>
      <c r="J73" s="65"/>
      <c r="K73" s="65"/>
      <c r="L73" s="63"/>
    </row>
    <row r="74" spans="2:20" s="1" customFormat="1" ht="6.95" customHeight="1">
      <c r="B74" s="43"/>
      <c r="C74" s="65"/>
      <c r="D74" s="65"/>
      <c r="E74" s="65"/>
      <c r="F74" s="65"/>
      <c r="G74" s="65"/>
      <c r="H74" s="65"/>
      <c r="I74" s="174"/>
      <c r="J74" s="65"/>
      <c r="K74" s="65"/>
      <c r="L74" s="63"/>
    </row>
    <row r="75" spans="2:20" s="1" customFormat="1" ht="18" customHeight="1">
      <c r="B75" s="43"/>
      <c r="C75" s="67" t="s">
        <v>24</v>
      </c>
      <c r="D75" s="65"/>
      <c r="E75" s="65"/>
      <c r="F75" s="175" t="str">
        <f>F12</f>
        <v>Tachov</v>
      </c>
      <c r="G75" s="65"/>
      <c r="H75" s="65"/>
      <c r="I75" s="176" t="s">
        <v>26</v>
      </c>
      <c r="J75" s="75" t="str">
        <f>IF(J12="","",J12)</f>
        <v>2. 1. 2018</v>
      </c>
      <c r="K75" s="65"/>
      <c r="L75" s="63"/>
    </row>
    <row r="76" spans="2:20" s="1" customFormat="1" ht="6.95" customHeight="1">
      <c r="B76" s="43"/>
      <c r="C76" s="65"/>
      <c r="D76" s="65"/>
      <c r="E76" s="65"/>
      <c r="F76" s="65"/>
      <c r="G76" s="65"/>
      <c r="H76" s="65"/>
      <c r="I76" s="174"/>
      <c r="J76" s="65"/>
      <c r="K76" s="65"/>
      <c r="L76" s="63"/>
    </row>
    <row r="77" spans="2:20" s="1" customFormat="1">
      <c r="B77" s="43"/>
      <c r="C77" s="67" t="s">
        <v>32</v>
      </c>
      <c r="D77" s="65"/>
      <c r="E77" s="65"/>
      <c r="F77" s="175" t="str">
        <f>E15</f>
        <v>město Tachov</v>
      </c>
      <c r="G77" s="65"/>
      <c r="H77" s="65"/>
      <c r="I77" s="176" t="s">
        <v>39</v>
      </c>
      <c r="J77" s="175" t="str">
        <f>E21</f>
        <v>Architektonické studio Hysek spol s r.o.</v>
      </c>
      <c r="K77" s="65"/>
      <c r="L77" s="63"/>
    </row>
    <row r="78" spans="2:20" s="1" customFormat="1" ht="14.45" customHeight="1">
      <c r="B78" s="43"/>
      <c r="C78" s="67" t="s">
        <v>37</v>
      </c>
      <c r="D78" s="65"/>
      <c r="E78" s="65"/>
      <c r="F78" s="175" t="str">
        <f>IF(E18="","",E18)</f>
        <v/>
      </c>
      <c r="G78" s="65"/>
      <c r="H78" s="65"/>
      <c r="I78" s="174"/>
      <c r="J78" s="65"/>
      <c r="K78" s="65"/>
      <c r="L78" s="63"/>
    </row>
    <row r="79" spans="2:20" s="1" customFormat="1" ht="10.35" customHeight="1">
      <c r="B79" s="43"/>
      <c r="C79" s="65"/>
      <c r="D79" s="65"/>
      <c r="E79" s="65"/>
      <c r="F79" s="65"/>
      <c r="G79" s="65"/>
      <c r="H79" s="65"/>
      <c r="I79" s="174"/>
      <c r="J79" s="65"/>
      <c r="K79" s="65"/>
      <c r="L79" s="63"/>
    </row>
    <row r="80" spans="2:20" s="10" customFormat="1" ht="29.25" customHeight="1">
      <c r="B80" s="177"/>
      <c r="C80" s="178" t="s">
        <v>194</v>
      </c>
      <c r="D80" s="179" t="s">
        <v>63</v>
      </c>
      <c r="E80" s="179" t="s">
        <v>59</v>
      </c>
      <c r="F80" s="179" t="s">
        <v>195</v>
      </c>
      <c r="G80" s="179" t="s">
        <v>196</v>
      </c>
      <c r="H80" s="179" t="s">
        <v>197</v>
      </c>
      <c r="I80" s="180" t="s">
        <v>198</v>
      </c>
      <c r="J80" s="179" t="s">
        <v>185</v>
      </c>
      <c r="K80" s="181" t="s">
        <v>199</v>
      </c>
      <c r="L80" s="182"/>
      <c r="M80" s="83" t="s">
        <v>200</v>
      </c>
      <c r="N80" s="84" t="s">
        <v>48</v>
      </c>
      <c r="O80" s="84" t="s">
        <v>201</v>
      </c>
      <c r="P80" s="84" t="s">
        <v>202</v>
      </c>
      <c r="Q80" s="84" t="s">
        <v>203</v>
      </c>
      <c r="R80" s="84" t="s">
        <v>204</v>
      </c>
      <c r="S80" s="84" t="s">
        <v>205</v>
      </c>
      <c r="T80" s="85" t="s">
        <v>206</v>
      </c>
    </row>
    <row r="81" spans="2:65" s="1" customFormat="1" ht="29.25" customHeight="1">
      <c r="B81" s="43"/>
      <c r="C81" s="89" t="s">
        <v>186</v>
      </c>
      <c r="D81" s="65"/>
      <c r="E81" s="65"/>
      <c r="F81" s="65"/>
      <c r="G81" s="65"/>
      <c r="H81" s="65"/>
      <c r="I81" s="174"/>
      <c r="J81" s="183">
        <f>BK81</f>
        <v>0</v>
      </c>
      <c r="K81" s="65"/>
      <c r="L81" s="63"/>
      <c r="M81" s="86"/>
      <c r="N81" s="87"/>
      <c r="O81" s="87"/>
      <c r="P81" s="184">
        <f>P82</f>
        <v>0</v>
      </c>
      <c r="Q81" s="87"/>
      <c r="R81" s="184">
        <f>R82</f>
        <v>0</v>
      </c>
      <c r="S81" s="87"/>
      <c r="T81" s="185">
        <f>T82</f>
        <v>0</v>
      </c>
      <c r="AT81" s="25" t="s">
        <v>77</v>
      </c>
      <c r="AU81" s="25" t="s">
        <v>187</v>
      </c>
      <c r="BK81" s="186">
        <f>BK82</f>
        <v>0</v>
      </c>
    </row>
    <row r="82" spans="2:65" s="11" customFormat="1" ht="37.35" customHeight="1">
      <c r="B82" s="187"/>
      <c r="C82" s="188"/>
      <c r="D82" s="189" t="s">
        <v>77</v>
      </c>
      <c r="E82" s="190" t="s">
        <v>207</v>
      </c>
      <c r="F82" s="190" t="s">
        <v>84</v>
      </c>
      <c r="G82" s="188"/>
      <c r="H82" s="188"/>
      <c r="I82" s="191"/>
      <c r="J82" s="192">
        <f>BK82</f>
        <v>0</v>
      </c>
      <c r="K82" s="188"/>
      <c r="L82" s="193"/>
      <c r="M82" s="194"/>
      <c r="N82" s="195"/>
      <c r="O82" s="195"/>
      <c r="P82" s="196">
        <f>P83+P85+P91+P93</f>
        <v>0</v>
      </c>
      <c r="Q82" s="195"/>
      <c r="R82" s="196">
        <f>R83+R85+R91+R93</f>
        <v>0</v>
      </c>
      <c r="S82" s="195"/>
      <c r="T82" s="197">
        <f>T83+T85+T91+T93</f>
        <v>0</v>
      </c>
      <c r="AR82" s="198" t="s">
        <v>208</v>
      </c>
      <c r="AT82" s="199" t="s">
        <v>77</v>
      </c>
      <c r="AU82" s="199" t="s">
        <v>78</v>
      </c>
      <c r="AY82" s="198" t="s">
        <v>209</v>
      </c>
      <c r="BK82" s="200">
        <f>BK83+BK85+BK91+BK93</f>
        <v>0</v>
      </c>
    </row>
    <row r="83" spans="2:65" s="11" customFormat="1" ht="19.899999999999999" customHeight="1">
      <c r="B83" s="187"/>
      <c r="C83" s="188"/>
      <c r="D83" s="189" t="s">
        <v>77</v>
      </c>
      <c r="E83" s="201" t="s">
        <v>210</v>
      </c>
      <c r="F83" s="201" t="s">
        <v>211</v>
      </c>
      <c r="G83" s="188"/>
      <c r="H83" s="188"/>
      <c r="I83" s="191"/>
      <c r="J83" s="202">
        <f>BK83</f>
        <v>0</v>
      </c>
      <c r="K83" s="188"/>
      <c r="L83" s="193"/>
      <c r="M83" s="194"/>
      <c r="N83" s="195"/>
      <c r="O83" s="195"/>
      <c r="P83" s="196">
        <f>P84</f>
        <v>0</v>
      </c>
      <c r="Q83" s="195"/>
      <c r="R83" s="196">
        <f>R84</f>
        <v>0</v>
      </c>
      <c r="S83" s="195"/>
      <c r="T83" s="197">
        <f>T84</f>
        <v>0</v>
      </c>
      <c r="AR83" s="198" t="s">
        <v>208</v>
      </c>
      <c r="AT83" s="199" t="s">
        <v>77</v>
      </c>
      <c r="AU83" s="199" t="s">
        <v>86</v>
      </c>
      <c r="AY83" s="198" t="s">
        <v>209</v>
      </c>
      <c r="BK83" s="200">
        <f>BK84</f>
        <v>0</v>
      </c>
    </row>
    <row r="84" spans="2:65" s="1" customFormat="1" ht="16.5" customHeight="1">
      <c r="B84" s="43"/>
      <c r="C84" s="203" t="s">
        <v>86</v>
      </c>
      <c r="D84" s="203" t="s">
        <v>212</v>
      </c>
      <c r="E84" s="204" t="s">
        <v>213</v>
      </c>
      <c r="F84" s="205" t="s">
        <v>214</v>
      </c>
      <c r="G84" s="206" t="s">
        <v>215</v>
      </c>
      <c r="H84" s="207">
        <v>1</v>
      </c>
      <c r="I84" s="208"/>
      <c r="J84" s="209">
        <f>ROUND(I84*H84,2)</f>
        <v>0</v>
      </c>
      <c r="K84" s="205" t="s">
        <v>216</v>
      </c>
      <c r="L84" s="63"/>
      <c r="M84" s="210" t="s">
        <v>34</v>
      </c>
      <c r="N84" s="211" t="s">
        <v>49</v>
      </c>
      <c r="O84" s="44"/>
      <c r="P84" s="212">
        <f>O84*H84</f>
        <v>0</v>
      </c>
      <c r="Q84" s="212">
        <v>0</v>
      </c>
      <c r="R84" s="212">
        <f>Q84*H84</f>
        <v>0</v>
      </c>
      <c r="S84" s="212">
        <v>0</v>
      </c>
      <c r="T84" s="213">
        <f>S84*H84</f>
        <v>0</v>
      </c>
      <c r="AR84" s="25" t="s">
        <v>217</v>
      </c>
      <c r="AT84" s="25" t="s">
        <v>212</v>
      </c>
      <c r="AU84" s="25" t="s">
        <v>88</v>
      </c>
      <c r="AY84" s="25" t="s">
        <v>209</v>
      </c>
      <c r="BE84" s="214">
        <f>IF(N84="základní",J84,0)</f>
        <v>0</v>
      </c>
      <c r="BF84" s="214">
        <f>IF(N84="snížená",J84,0)</f>
        <v>0</v>
      </c>
      <c r="BG84" s="214">
        <f>IF(N84="zákl. přenesená",J84,0)</f>
        <v>0</v>
      </c>
      <c r="BH84" s="214">
        <f>IF(N84="sníž. přenesená",J84,0)</f>
        <v>0</v>
      </c>
      <c r="BI84" s="214">
        <f>IF(N84="nulová",J84,0)</f>
        <v>0</v>
      </c>
      <c r="BJ84" s="25" t="s">
        <v>86</v>
      </c>
      <c r="BK84" s="214">
        <f>ROUND(I84*H84,2)</f>
        <v>0</v>
      </c>
      <c r="BL84" s="25" t="s">
        <v>217</v>
      </c>
      <c r="BM84" s="25" t="s">
        <v>218</v>
      </c>
    </row>
    <row r="85" spans="2:65" s="11" customFormat="1" ht="29.85" customHeight="1">
      <c r="B85" s="187"/>
      <c r="C85" s="188"/>
      <c r="D85" s="189" t="s">
        <v>77</v>
      </c>
      <c r="E85" s="201" t="s">
        <v>219</v>
      </c>
      <c r="F85" s="201" t="s">
        <v>220</v>
      </c>
      <c r="G85" s="188"/>
      <c r="H85" s="188"/>
      <c r="I85" s="191"/>
      <c r="J85" s="202">
        <f>BK85</f>
        <v>0</v>
      </c>
      <c r="K85" s="188"/>
      <c r="L85" s="193"/>
      <c r="M85" s="194"/>
      <c r="N85" s="195"/>
      <c r="O85" s="195"/>
      <c r="P85" s="196">
        <f>SUM(P86:P90)</f>
        <v>0</v>
      </c>
      <c r="Q85" s="195"/>
      <c r="R85" s="196">
        <f>SUM(R86:R90)</f>
        <v>0</v>
      </c>
      <c r="S85" s="195"/>
      <c r="T85" s="197">
        <f>SUM(T86:T90)</f>
        <v>0</v>
      </c>
      <c r="AR85" s="198" t="s">
        <v>208</v>
      </c>
      <c r="AT85" s="199" t="s">
        <v>77</v>
      </c>
      <c r="AU85" s="199" t="s">
        <v>86</v>
      </c>
      <c r="AY85" s="198" t="s">
        <v>209</v>
      </c>
      <c r="BK85" s="200">
        <f>SUM(BK86:BK90)</f>
        <v>0</v>
      </c>
    </row>
    <row r="86" spans="2:65" s="1" customFormat="1" ht="25.5" customHeight="1">
      <c r="B86" s="43"/>
      <c r="C86" s="203" t="s">
        <v>88</v>
      </c>
      <c r="D86" s="203" t="s">
        <v>212</v>
      </c>
      <c r="E86" s="204" t="s">
        <v>221</v>
      </c>
      <c r="F86" s="205" t="s">
        <v>222</v>
      </c>
      <c r="G86" s="206" t="s">
        <v>215</v>
      </c>
      <c r="H86" s="207">
        <v>1</v>
      </c>
      <c r="I86" s="208"/>
      <c r="J86" s="209">
        <f>ROUND(I86*H86,2)</f>
        <v>0</v>
      </c>
      <c r="K86" s="205" t="s">
        <v>216</v>
      </c>
      <c r="L86" s="63"/>
      <c r="M86" s="210" t="s">
        <v>34</v>
      </c>
      <c r="N86" s="211" t="s">
        <v>49</v>
      </c>
      <c r="O86" s="44"/>
      <c r="P86" s="212">
        <f>O86*H86</f>
        <v>0</v>
      </c>
      <c r="Q86" s="212">
        <v>0</v>
      </c>
      <c r="R86" s="212">
        <f>Q86*H86</f>
        <v>0</v>
      </c>
      <c r="S86" s="212">
        <v>0</v>
      </c>
      <c r="T86" s="213">
        <f>S86*H86</f>
        <v>0</v>
      </c>
      <c r="AR86" s="25" t="s">
        <v>217</v>
      </c>
      <c r="AT86" s="25" t="s">
        <v>212</v>
      </c>
      <c r="AU86" s="25" t="s">
        <v>88</v>
      </c>
      <c r="AY86" s="25" t="s">
        <v>209</v>
      </c>
      <c r="BE86" s="214">
        <f>IF(N86="základní",J86,0)</f>
        <v>0</v>
      </c>
      <c r="BF86" s="214">
        <f>IF(N86="snížená",J86,0)</f>
        <v>0</v>
      </c>
      <c r="BG86" s="214">
        <f>IF(N86="zákl. přenesená",J86,0)</f>
        <v>0</v>
      </c>
      <c r="BH86" s="214">
        <f>IF(N86="sníž. přenesená",J86,0)</f>
        <v>0</v>
      </c>
      <c r="BI86" s="214">
        <f>IF(N86="nulová",J86,0)</f>
        <v>0</v>
      </c>
      <c r="BJ86" s="25" t="s">
        <v>86</v>
      </c>
      <c r="BK86" s="214">
        <f>ROUND(I86*H86,2)</f>
        <v>0</v>
      </c>
      <c r="BL86" s="25" t="s">
        <v>217</v>
      </c>
      <c r="BM86" s="25" t="s">
        <v>223</v>
      </c>
    </row>
    <row r="87" spans="2:65" s="1" customFormat="1" ht="25.5" customHeight="1">
      <c r="B87" s="43"/>
      <c r="C87" s="203" t="s">
        <v>224</v>
      </c>
      <c r="D87" s="203" t="s">
        <v>212</v>
      </c>
      <c r="E87" s="204" t="s">
        <v>225</v>
      </c>
      <c r="F87" s="205" t="s">
        <v>226</v>
      </c>
      <c r="G87" s="206" t="s">
        <v>215</v>
      </c>
      <c r="H87" s="207">
        <v>1</v>
      </c>
      <c r="I87" s="208"/>
      <c r="J87" s="209">
        <f>ROUND(I87*H87,2)</f>
        <v>0</v>
      </c>
      <c r="K87" s="205" t="s">
        <v>216</v>
      </c>
      <c r="L87" s="63"/>
      <c r="M87" s="210" t="s">
        <v>34</v>
      </c>
      <c r="N87" s="211" t="s">
        <v>49</v>
      </c>
      <c r="O87" s="44"/>
      <c r="P87" s="212">
        <f>O87*H87</f>
        <v>0</v>
      </c>
      <c r="Q87" s="212">
        <v>0</v>
      </c>
      <c r="R87" s="212">
        <f>Q87*H87</f>
        <v>0</v>
      </c>
      <c r="S87" s="212">
        <v>0</v>
      </c>
      <c r="T87" s="213">
        <f>S87*H87</f>
        <v>0</v>
      </c>
      <c r="AR87" s="25" t="s">
        <v>217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217</v>
      </c>
      <c r="BM87" s="25" t="s">
        <v>227</v>
      </c>
    </row>
    <row r="88" spans="2:65" s="1" customFormat="1" ht="25.5" customHeight="1">
      <c r="B88" s="43"/>
      <c r="C88" s="203" t="s">
        <v>228</v>
      </c>
      <c r="D88" s="203" t="s">
        <v>212</v>
      </c>
      <c r="E88" s="204" t="s">
        <v>229</v>
      </c>
      <c r="F88" s="205" t="s">
        <v>230</v>
      </c>
      <c r="G88" s="206" t="s">
        <v>215</v>
      </c>
      <c r="H88" s="207">
        <v>1</v>
      </c>
      <c r="I88" s="208"/>
      <c r="J88" s="209">
        <f>ROUND(I88*H88,2)</f>
        <v>0</v>
      </c>
      <c r="K88" s="205" t="s">
        <v>34</v>
      </c>
      <c r="L88" s="63"/>
      <c r="M88" s="210" t="s">
        <v>34</v>
      </c>
      <c r="N88" s="211" t="s">
        <v>49</v>
      </c>
      <c r="O88" s="44"/>
      <c r="P88" s="212">
        <f>O88*H88</f>
        <v>0</v>
      </c>
      <c r="Q88" s="212">
        <v>0</v>
      </c>
      <c r="R88" s="212">
        <f>Q88*H88</f>
        <v>0</v>
      </c>
      <c r="S88" s="212">
        <v>0</v>
      </c>
      <c r="T88" s="213">
        <f>S88*H88</f>
        <v>0</v>
      </c>
      <c r="AR88" s="25" t="s">
        <v>217</v>
      </c>
      <c r="AT88" s="25" t="s">
        <v>212</v>
      </c>
      <c r="AU88" s="25" t="s">
        <v>88</v>
      </c>
      <c r="AY88" s="25" t="s">
        <v>209</v>
      </c>
      <c r="BE88" s="214">
        <f>IF(N88="základní",J88,0)</f>
        <v>0</v>
      </c>
      <c r="BF88" s="214">
        <f>IF(N88="snížená",J88,0)</f>
        <v>0</v>
      </c>
      <c r="BG88" s="214">
        <f>IF(N88="zákl. přenesená",J88,0)</f>
        <v>0</v>
      </c>
      <c r="BH88" s="214">
        <f>IF(N88="sníž. přenesená",J88,0)</f>
        <v>0</v>
      </c>
      <c r="BI88" s="214">
        <f>IF(N88="nulová",J88,0)</f>
        <v>0</v>
      </c>
      <c r="BJ88" s="25" t="s">
        <v>86</v>
      </c>
      <c r="BK88" s="214">
        <f>ROUND(I88*H88,2)</f>
        <v>0</v>
      </c>
      <c r="BL88" s="25" t="s">
        <v>217</v>
      </c>
      <c r="BM88" s="25" t="s">
        <v>231</v>
      </c>
    </row>
    <row r="89" spans="2:65" s="1" customFormat="1" ht="16.5" customHeight="1">
      <c r="B89" s="43"/>
      <c r="C89" s="203" t="s">
        <v>208</v>
      </c>
      <c r="D89" s="203" t="s">
        <v>212</v>
      </c>
      <c r="E89" s="204" t="s">
        <v>232</v>
      </c>
      <c r="F89" s="205" t="s">
        <v>233</v>
      </c>
      <c r="G89" s="206" t="s">
        <v>215</v>
      </c>
      <c r="H89" s="207">
        <v>1</v>
      </c>
      <c r="I89" s="208"/>
      <c r="J89" s="209">
        <f>ROUND(I89*H89,2)</f>
        <v>0</v>
      </c>
      <c r="K89" s="205" t="s">
        <v>34</v>
      </c>
      <c r="L89" s="63"/>
      <c r="M89" s="210" t="s">
        <v>34</v>
      </c>
      <c r="N89" s="211" t="s">
        <v>49</v>
      </c>
      <c r="O89" s="44"/>
      <c r="P89" s="212">
        <f>O89*H89</f>
        <v>0</v>
      </c>
      <c r="Q89" s="212">
        <v>0</v>
      </c>
      <c r="R89" s="212">
        <f>Q89*H89</f>
        <v>0</v>
      </c>
      <c r="S89" s="212">
        <v>0</v>
      </c>
      <c r="T89" s="213">
        <f>S89*H89</f>
        <v>0</v>
      </c>
      <c r="AR89" s="25" t="s">
        <v>217</v>
      </c>
      <c r="AT89" s="25" t="s">
        <v>212</v>
      </c>
      <c r="AU89" s="25" t="s">
        <v>88</v>
      </c>
      <c r="AY89" s="25" t="s">
        <v>209</v>
      </c>
      <c r="BE89" s="214">
        <f>IF(N89="základní",J89,0)</f>
        <v>0</v>
      </c>
      <c r="BF89" s="214">
        <f>IF(N89="snížená",J89,0)</f>
        <v>0</v>
      </c>
      <c r="BG89" s="214">
        <f>IF(N89="zákl. přenesená",J89,0)</f>
        <v>0</v>
      </c>
      <c r="BH89" s="214">
        <f>IF(N89="sníž. přenesená",J89,0)</f>
        <v>0</v>
      </c>
      <c r="BI89" s="214">
        <f>IF(N89="nulová",J89,0)</f>
        <v>0</v>
      </c>
      <c r="BJ89" s="25" t="s">
        <v>86</v>
      </c>
      <c r="BK89" s="214">
        <f>ROUND(I89*H89,2)</f>
        <v>0</v>
      </c>
      <c r="BL89" s="25" t="s">
        <v>217</v>
      </c>
      <c r="BM89" s="25" t="s">
        <v>234</v>
      </c>
    </row>
    <row r="90" spans="2:65" s="1" customFormat="1" ht="25.5" customHeight="1">
      <c r="B90" s="43"/>
      <c r="C90" s="203" t="s">
        <v>235</v>
      </c>
      <c r="D90" s="203" t="s">
        <v>212</v>
      </c>
      <c r="E90" s="204" t="s">
        <v>236</v>
      </c>
      <c r="F90" s="205" t="s">
        <v>237</v>
      </c>
      <c r="G90" s="206" t="s">
        <v>215</v>
      </c>
      <c r="H90" s="207">
        <v>1</v>
      </c>
      <c r="I90" s="208"/>
      <c r="J90" s="209">
        <f>ROUND(I90*H90,2)</f>
        <v>0</v>
      </c>
      <c r="K90" s="205" t="s">
        <v>216</v>
      </c>
      <c r="L90" s="63"/>
      <c r="M90" s="210" t="s">
        <v>34</v>
      </c>
      <c r="N90" s="211" t="s">
        <v>49</v>
      </c>
      <c r="O90" s="44"/>
      <c r="P90" s="212">
        <f>O90*H90</f>
        <v>0</v>
      </c>
      <c r="Q90" s="212">
        <v>0</v>
      </c>
      <c r="R90" s="212">
        <f>Q90*H90</f>
        <v>0</v>
      </c>
      <c r="S90" s="212">
        <v>0</v>
      </c>
      <c r="T90" s="213">
        <f>S90*H90</f>
        <v>0</v>
      </c>
      <c r="AR90" s="25" t="s">
        <v>217</v>
      </c>
      <c r="AT90" s="25" t="s">
        <v>212</v>
      </c>
      <c r="AU90" s="25" t="s">
        <v>88</v>
      </c>
      <c r="AY90" s="25" t="s">
        <v>209</v>
      </c>
      <c r="BE90" s="214">
        <f>IF(N90="základní",J90,0)</f>
        <v>0</v>
      </c>
      <c r="BF90" s="214">
        <f>IF(N90="snížená",J90,0)</f>
        <v>0</v>
      </c>
      <c r="BG90" s="214">
        <f>IF(N90="zákl. přenesená",J90,0)</f>
        <v>0</v>
      </c>
      <c r="BH90" s="214">
        <f>IF(N90="sníž. přenesená",J90,0)</f>
        <v>0</v>
      </c>
      <c r="BI90" s="214">
        <f>IF(N90="nulová",J90,0)</f>
        <v>0</v>
      </c>
      <c r="BJ90" s="25" t="s">
        <v>86</v>
      </c>
      <c r="BK90" s="214">
        <f>ROUND(I90*H90,2)</f>
        <v>0</v>
      </c>
      <c r="BL90" s="25" t="s">
        <v>217</v>
      </c>
      <c r="BM90" s="25" t="s">
        <v>238</v>
      </c>
    </row>
    <row r="91" spans="2:65" s="11" customFormat="1" ht="29.85" customHeight="1">
      <c r="B91" s="187"/>
      <c r="C91" s="188"/>
      <c r="D91" s="189" t="s">
        <v>77</v>
      </c>
      <c r="E91" s="201" t="s">
        <v>239</v>
      </c>
      <c r="F91" s="201" t="s">
        <v>240</v>
      </c>
      <c r="G91" s="188"/>
      <c r="H91" s="188"/>
      <c r="I91" s="191"/>
      <c r="J91" s="202">
        <f>BK91</f>
        <v>0</v>
      </c>
      <c r="K91" s="188"/>
      <c r="L91" s="193"/>
      <c r="M91" s="194"/>
      <c r="N91" s="195"/>
      <c r="O91" s="195"/>
      <c r="P91" s="196">
        <f>P92</f>
        <v>0</v>
      </c>
      <c r="Q91" s="195"/>
      <c r="R91" s="196">
        <f>R92</f>
        <v>0</v>
      </c>
      <c r="S91" s="195"/>
      <c r="T91" s="197">
        <f>T92</f>
        <v>0</v>
      </c>
      <c r="AR91" s="198" t="s">
        <v>208</v>
      </c>
      <c r="AT91" s="199" t="s">
        <v>77</v>
      </c>
      <c r="AU91" s="199" t="s">
        <v>86</v>
      </c>
      <c r="AY91" s="198" t="s">
        <v>209</v>
      </c>
      <c r="BK91" s="200">
        <f>BK92</f>
        <v>0</v>
      </c>
    </row>
    <row r="92" spans="2:65" s="1" customFormat="1" ht="16.5" customHeight="1">
      <c r="B92" s="43"/>
      <c r="C92" s="203" t="s">
        <v>241</v>
      </c>
      <c r="D92" s="203" t="s">
        <v>212</v>
      </c>
      <c r="E92" s="204" t="s">
        <v>242</v>
      </c>
      <c r="F92" s="205" t="s">
        <v>243</v>
      </c>
      <c r="G92" s="206" t="s">
        <v>215</v>
      </c>
      <c r="H92" s="207">
        <v>1</v>
      </c>
      <c r="I92" s="208"/>
      <c r="J92" s="209">
        <f>ROUND(I92*H92,2)</f>
        <v>0</v>
      </c>
      <c r="K92" s="205" t="s">
        <v>216</v>
      </c>
      <c r="L92" s="63"/>
      <c r="M92" s="210" t="s">
        <v>34</v>
      </c>
      <c r="N92" s="211" t="s">
        <v>49</v>
      </c>
      <c r="O92" s="44"/>
      <c r="P92" s="212">
        <f>O92*H92</f>
        <v>0</v>
      </c>
      <c r="Q92" s="212">
        <v>0</v>
      </c>
      <c r="R92" s="212">
        <f>Q92*H92</f>
        <v>0</v>
      </c>
      <c r="S92" s="212">
        <v>0</v>
      </c>
      <c r="T92" s="213">
        <f>S92*H92</f>
        <v>0</v>
      </c>
      <c r="AR92" s="25" t="s">
        <v>217</v>
      </c>
      <c r="AT92" s="25" t="s">
        <v>212</v>
      </c>
      <c r="AU92" s="25" t="s">
        <v>88</v>
      </c>
      <c r="AY92" s="25" t="s">
        <v>209</v>
      </c>
      <c r="BE92" s="214">
        <f>IF(N92="základní",J92,0)</f>
        <v>0</v>
      </c>
      <c r="BF92" s="214">
        <f>IF(N92="snížená",J92,0)</f>
        <v>0</v>
      </c>
      <c r="BG92" s="214">
        <f>IF(N92="zákl. přenesená",J92,0)</f>
        <v>0</v>
      </c>
      <c r="BH92" s="214">
        <f>IF(N92="sníž. přenesená",J92,0)</f>
        <v>0</v>
      </c>
      <c r="BI92" s="214">
        <f>IF(N92="nulová",J92,0)</f>
        <v>0</v>
      </c>
      <c r="BJ92" s="25" t="s">
        <v>86</v>
      </c>
      <c r="BK92" s="214">
        <f>ROUND(I92*H92,2)</f>
        <v>0</v>
      </c>
      <c r="BL92" s="25" t="s">
        <v>217</v>
      </c>
      <c r="BM92" s="25" t="s">
        <v>244</v>
      </c>
    </row>
    <row r="93" spans="2:65" s="11" customFormat="1" ht="29.85" customHeight="1">
      <c r="B93" s="187"/>
      <c r="C93" s="188"/>
      <c r="D93" s="189" t="s">
        <v>77</v>
      </c>
      <c r="E93" s="201" t="s">
        <v>245</v>
      </c>
      <c r="F93" s="201" t="s">
        <v>246</v>
      </c>
      <c r="G93" s="188"/>
      <c r="H93" s="188"/>
      <c r="I93" s="191"/>
      <c r="J93" s="202">
        <f>BK93</f>
        <v>0</v>
      </c>
      <c r="K93" s="188"/>
      <c r="L93" s="193"/>
      <c r="M93" s="194"/>
      <c r="N93" s="195"/>
      <c r="O93" s="195"/>
      <c r="P93" s="196">
        <f>P94</f>
        <v>0</v>
      </c>
      <c r="Q93" s="195"/>
      <c r="R93" s="196">
        <f>R94</f>
        <v>0</v>
      </c>
      <c r="S93" s="195"/>
      <c r="T93" s="197">
        <f>T94</f>
        <v>0</v>
      </c>
      <c r="AR93" s="198" t="s">
        <v>208</v>
      </c>
      <c r="AT93" s="199" t="s">
        <v>77</v>
      </c>
      <c r="AU93" s="199" t="s">
        <v>86</v>
      </c>
      <c r="AY93" s="198" t="s">
        <v>209</v>
      </c>
      <c r="BK93" s="200">
        <f>BK94</f>
        <v>0</v>
      </c>
    </row>
    <row r="94" spans="2:65" s="1" customFormat="1" ht="16.5" customHeight="1">
      <c r="B94" s="43"/>
      <c r="C94" s="203" t="s">
        <v>247</v>
      </c>
      <c r="D94" s="203" t="s">
        <v>212</v>
      </c>
      <c r="E94" s="204" t="s">
        <v>248</v>
      </c>
      <c r="F94" s="205" t="s">
        <v>249</v>
      </c>
      <c r="G94" s="206" t="s">
        <v>215</v>
      </c>
      <c r="H94" s="207">
        <v>1</v>
      </c>
      <c r="I94" s="208"/>
      <c r="J94" s="209">
        <f>ROUND(I94*H94,2)</f>
        <v>0</v>
      </c>
      <c r="K94" s="205" t="s">
        <v>34</v>
      </c>
      <c r="L94" s="63"/>
      <c r="M94" s="210" t="s">
        <v>34</v>
      </c>
      <c r="N94" s="215" t="s">
        <v>49</v>
      </c>
      <c r="O94" s="216"/>
      <c r="P94" s="217">
        <f>O94*H94</f>
        <v>0</v>
      </c>
      <c r="Q94" s="217">
        <v>0</v>
      </c>
      <c r="R94" s="217">
        <f>Q94*H94</f>
        <v>0</v>
      </c>
      <c r="S94" s="217">
        <v>0</v>
      </c>
      <c r="T94" s="218">
        <f>S94*H94</f>
        <v>0</v>
      </c>
      <c r="AR94" s="25" t="s">
        <v>217</v>
      </c>
      <c r="AT94" s="25" t="s">
        <v>212</v>
      </c>
      <c r="AU94" s="25" t="s">
        <v>88</v>
      </c>
      <c r="AY94" s="25" t="s">
        <v>209</v>
      </c>
      <c r="BE94" s="214">
        <f>IF(N94="základní",J94,0)</f>
        <v>0</v>
      </c>
      <c r="BF94" s="214">
        <f>IF(N94="snížená",J94,0)</f>
        <v>0</v>
      </c>
      <c r="BG94" s="214">
        <f>IF(N94="zákl. přenesená",J94,0)</f>
        <v>0</v>
      </c>
      <c r="BH94" s="214">
        <f>IF(N94="sníž. přenesená",J94,0)</f>
        <v>0</v>
      </c>
      <c r="BI94" s="214">
        <f>IF(N94="nulová",J94,0)</f>
        <v>0</v>
      </c>
      <c r="BJ94" s="25" t="s">
        <v>86</v>
      </c>
      <c r="BK94" s="214">
        <f>ROUND(I94*H94,2)</f>
        <v>0</v>
      </c>
      <c r="BL94" s="25" t="s">
        <v>217</v>
      </c>
      <c r="BM94" s="25" t="s">
        <v>250</v>
      </c>
    </row>
    <row r="95" spans="2:65" s="1" customFormat="1" ht="6.95" customHeight="1">
      <c r="B95" s="58"/>
      <c r="C95" s="59"/>
      <c r="D95" s="59"/>
      <c r="E95" s="59"/>
      <c r="F95" s="59"/>
      <c r="G95" s="59"/>
      <c r="H95" s="59"/>
      <c r="I95" s="150"/>
      <c r="J95" s="59"/>
      <c r="K95" s="59"/>
      <c r="L95" s="63"/>
    </row>
  </sheetData>
  <sheetProtection algorithmName="SHA-512" hashValue="c//xtgB1w/3VqxB2sQTi8QN+O0HBH7+UbNLMOJZ5sb278PnpSyE3bmas8A+AxfJ7Y9qQIsSPODYD1FiKc+4TXw==" saltValue="TYoHGtU51dZhaDrRXvIFmzWvUxU6jl3678xVcw9SJzUzWQEVODIc/oLgIo+31og5CwmOOAd94scgBTX6wxkf3A==" spinCount="100000" sheet="1" objects="1" scenarios="1" formatColumns="0" formatRows="0" autoFilter="0"/>
  <autoFilter ref="C80:K94"/>
  <mergeCells count="10">
    <mergeCell ref="J51:J52"/>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3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149</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3994</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3995</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ROUND(J112,2)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ROUND(SUM(BE112:BE732), 2)</f>
        <v>0</v>
      </c>
      <c r="G32" s="44"/>
      <c r="H32" s="44"/>
      <c r="I32" s="142">
        <v>0.21</v>
      </c>
      <c r="J32" s="141">
        <f>ROUND(ROUND((SUM(BE112:BE732)), 2)*I32, 2)</f>
        <v>0</v>
      </c>
      <c r="K32" s="47"/>
    </row>
    <row r="33" spans="2:11" s="1" customFormat="1" ht="14.45" customHeight="1">
      <c r="B33" s="43"/>
      <c r="C33" s="44"/>
      <c r="D33" s="44"/>
      <c r="E33" s="51" t="s">
        <v>50</v>
      </c>
      <c r="F33" s="141">
        <f>ROUND(SUM(BF112:BF732), 2)</f>
        <v>0</v>
      </c>
      <c r="G33" s="44"/>
      <c r="H33" s="44"/>
      <c r="I33" s="142">
        <v>0.15</v>
      </c>
      <c r="J33" s="141">
        <f>ROUND(ROUND((SUM(BF112:BF732)), 2)*I33, 2)</f>
        <v>0</v>
      </c>
      <c r="K33" s="47"/>
    </row>
    <row r="34" spans="2:11" s="1" customFormat="1" ht="14.45" hidden="1" customHeight="1">
      <c r="B34" s="43"/>
      <c r="C34" s="44"/>
      <c r="D34" s="44"/>
      <c r="E34" s="51" t="s">
        <v>51</v>
      </c>
      <c r="F34" s="141">
        <f>ROUND(SUM(BG112:BG732), 2)</f>
        <v>0</v>
      </c>
      <c r="G34" s="44"/>
      <c r="H34" s="44"/>
      <c r="I34" s="142">
        <v>0.21</v>
      </c>
      <c r="J34" s="141">
        <v>0</v>
      </c>
      <c r="K34" s="47"/>
    </row>
    <row r="35" spans="2:11" s="1" customFormat="1" ht="14.45" hidden="1" customHeight="1">
      <c r="B35" s="43"/>
      <c r="C35" s="44"/>
      <c r="D35" s="44"/>
      <c r="E35" s="51" t="s">
        <v>52</v>
      </c>
      <c r="F35" s="141">
        <f>ROUND(SUM(BH112:BH732), 2)</f>
        <v>0</v>
      </c>
      <c r="G35" s="44"/>
      <c r="H35" s="44"/>
      <c r="I35" s="142">
        <v>0.15</v>
      </c>
      <c r="J35" s="141">
        <v>0</v>
      </c>
      <c r="K35" s="47"/>
    </row>
    <row r="36" spans="2:11" s="1" customFormat="1" ht="14.45" hidden="1" customHeight="1">
      <c r="B36" s="43"/>
      <c r="C36" s="44"/>
      <c r="D36" s="44"/>
      <c r="E36" s="51" t="s">
        <v>53</v>
      </c>
      <c r="F36" s="141">
        <f>ROUND(SUM(BI112:BI732),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3994</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04.01 - D.2.1 Stavební a konstrukční řešení</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J112</f>
        <v>0</v>
      </c>
      <c r="K60" s="47"/>
      <c r="AU60" s="25" t="s">
        <v>187</v>
      </c>
    </row>
    <row r="61" spans="2:47" s="8" customFormat="1" ht="24.95" customHeight="1">
      <c r="B61" s="160"/>
      <c r="C61" s="161"/>
      <c r="D61" s="162" t="s">
        <v>252</v>
      </c>
      <c r="E61" s="163"/>
      <c r="F61" s="163"/>
      <c r="G61" s="163"/>
      <c r="H61" s="163"/>
      <c r="I61" s="164"/>
      <c r="J61" s="165">
        <f>J113</f>
        <v>0</v>
      </c>
      <c r="K61" s="166"/>
    </row>
    <row r="62" spans="2:47" s="9" customFormat="1" ht="19.899999999999999" customHeight="1">
      <c r="B62" s="167"/>
      <c r="C62" s="168"/>
      <c r="D62" s="169" t="s">
        <v>253</v>
      </c>
      <c r="E62" s="170"/>
      <c r="F62" s="170"/>
      <c r="G62" s="170"/>
      <c r="H62" s="170"/>
      <c r="I62" s="171"/>
      <c r="J62" s="172">
        <f>J114</f>
        <v>0</v>
      </c>
      <c r="K62" s="173"/>
    </row>
    <row r="63" spans="2:47" s="9" customFormat="1" ht="14.85" customHeight="1">
      <c r="B63" s="167"/>
      <c r="C63" s="168"/>
      <c r="D63" s="169" t="s">
        <v>254</v>
      </c>
      <c r="E63" s="170"/>
      <c r="F63" s="170"/>
      <c r="G63" s="170"/>
      <c r="H63" s="170"/>
      <c r="I63" s="171"/>
      <c r="J63" s="172">
        <f>J115</f>
        <v>0</v>
      </c>
      <c r="K63" s="173"/>
    </row>
    <row r="64" spans="2:47" s="9" customFormat="1" ht="14.85" customHeight="1">
      <c r="B64" s="167"/>
      <c r="C64" s="168"/>
      <c r="D64" s="169" t="s">
        <v>255</v>
      </c>
      <c r="E64" s="170"/>
      <c r="F64" s="170"/>
      <c r="G64" s="170"/>
      <c r="H64" s="170"/>
      <c r="I64" s="171"/>
      <c r="J64" s="172">
        <f>J121</f>
        <v>0</v>
      </c>
      <c r="K64" s="173"/>
    </row>
    <row r="65" spans="2:11" s="9" customFormat="1" ht="14.85" customHeight="1">
      <c r="B65" s="167"/>
      <c r="C65" s="168"/>
      <c r="D65" s="169" t="s">
        <v>3996</v>
      </c>
      <c r="E65" s="170"/>
      <c r="F65" s="170"/>
      <c r="G65" s="170"/>
      <c r="H65" s="170"/>
      <c r="I65" s="171"/>
      <c r="J65" s="172">
        <f>J137</f>
        <v>0</v>
      </c>
      <c r="K65" s="173"/>
    </row>
    <row r="66" spans="2:11" s="9" customFormat="1" ht="14.85" customHeight="1">
      <c r="B66" s="167"/>
      <c r="C66" s="168"/>
      <c r="D66" s="169" t="s">
        <v>256</v>
      </c>
      <c r="E66" s="170"/>
      <c r="F66" s="170"/>
      <c r="G66" s="170"/>
      <c r="H66" s="170"/>
      <c r="I66" s="171"/>
      <c r="J66" s="172">
        <f>J142</f>
        <v>0</v>
      </c>
      <c r="K66" s="173"/>
    </row>
    <row r="67" spans="2:11" s="9" customFormat="1" ht="14.85" customHeight="1">
      <c r="B67" s="167"/>
      <c r="C67" s="168"/>
      <c r="D67" s="169" t="s">
        <v>257</v>
      </c>
      <c r="E67" s="170"/>
      <c r="F67" s="170"/>
      <c r="G67" s="170"/>
      <c r="H67" s="170"/>
      <c r="I67" s="171"/>
      <c r="J67" s="172">
        <f>J155</f>
        <v>0</v>
      </c>
      <c r="K67" s="173"/>
    </row>
    <row r="68" spans="2:11" s="9" customFormat="1" ht="14.85" customHeight="1">
      <c r="B68" s="167"/>
      <c r="C68" s="168"/>
      <c r="D68" s="169" t="s">
        <v>3997</v>
      </c>
      <c r="E68" s="170"/>
      <c r="F68" s="170"/>
      <c r="G68" s="170"/>
      <c r="H68" s="170"/>
      <c r="I68" s="171"/>
      <c r="J68" s="172">
        <f>J171</f>
        <v>0</v>
      </c>
      <c r="K68" s="173"/>
    </row>
    <row r="69" spans="2:11" s="9" customFormat="1" ht="19.899999999999999" customHeight="1">
      <c r="B69" s="167"/>
      <c r="C69" s="168"/>
      <c r="D69" s="169" t="s">
        <v>759</v>
      </c>
      <c r="E69" s="170"/>
      <c r="F69" s="170"/>
      <c r="G69" s="170"/>
      <c r="H69" s="170"/>
      <c r="I69" s="171"/>
      <c r="J69" s="172">
        <f>J178</f>
        <v>0</v>
      </c>
      <c r="K69" s="173"/>
    </row>
    <row r="70" spans="2:11" s="9" customFormat="1" ht="14.85" customHeight="1">
      <c r="B70" s="167"/>
      <c r="C70" s="168"/>
      <c r="D70" s="169" t="s">
        <v>3998</v>
      </c>
      <c r="E70" s="170"/>
      <c r="F70" s="170"/>
      <c r="G70" s="170"/>
      <c r="H70" s="170"/>
      <c r="I70" s="171"/>
      <c r="J70" s="172">
        <f>J179</f>
        <v>0</v>
      </c>
      <c r="K70" s="173"/>
    </row>
    <row r="71" spans="2:11" s="9" customFormat="1" ht="14.85" customHeight="1">
      <c r="B71" s="167"/>
      <c r="C71" s="168"/>
      <c r="D71" s="169" t="s">
        <v>760</v>
      </c>
      <c r="E71" s="170"/>
      <c r="F71" s="170"/>
      <c r="G71" s="170"/>
      <c r="H71" s="170"/>
      <c r="I71" s="171"/>
      <c r="J71" s="172">
        <f>J194</f>
        <v>0</v>
      </c>
      <c r="K71" s="173"/>
    </row>
    <row r="72" spans="2:11" s="9" customFormat="1" ht="19.899999999999999" customHeight="1">
      <c r="B72" s="167"/>
      <c r="C72" s="168"/>
      <c r="D72" s="169" t="s">
        <v>761</v>
      </c>
      <c r="E72" s="170"/>
      <c r="F72" s="170"/>
      <c r="G72" s="170"/>
      <c r="H72" s="170"/>
      <c r="I72" s="171"/>
      <c r="J72" s="172">
        <f>J331</f>
        <v>0</v>
      </c>
      <c r="K72" s="173"/>
    </row>
    <row r="73" spans="2:11" s="9" customFormat="1" ht="14.85" customHeight="1">
      <c r="B73" s="167"/>
      <c r="C73" s="168"/>
      <c r="D73" s="169" t="s">
        <v>762</v>
      </c>
      <c r="E73" s="170"/>
      <c r="F73" s="170"/>
      <c r="G73" s="170"/>
      <c r="H73" s="170"/>
      <c r="I73" s="171"/>
      <c r="J73" s="172">
        <f>J332</f>
        <v>0</v>
      </c>
      <c r="K73" s="173"/>
    </row>
    <row r="74" spans="2:11" s="9" customFormat="1" ht="14.85" customHeight="1">
      <c r="B74" s="167"/>
      <c r="C74" s="168"/>
      <c r="D74" s="169" t="s">
        <v>763</v>
      </c>
      <c r="E74" s="170"/>
      <c r="F74" s="170"/>
      <c r="G74" s="170"/>
      <c r="H74" s="170"/>
      <c r="I74" s="171"/>
      <c r="J74" s="172">
        <f>J457</f>
        <v>0</v>
      </c>
      <c r="K74" s="173"/>
    </row>
    <row r="75" spans="2:11" s="9" customFormat="1" ht="14.85" customHeight="1">
      <c r="B75" s="167"/>
      <c r="C75" s="168"/>
      <c r="D75" s="169" t="s">
        <v>765</v>
      </c>
      <c r="E75" s="170"/>
      <c r="F75" s="170"/>
      <c r="G75" s="170"/>
      <c r="H75" s="170"/>
      <c r="I75" s="171"/>
      <c r="J75" s="172">
        <f>J474</f>
        <v>0</v>
      </c>
      <c r="K75" s="173"/>
    </row>
    <row r="76" spans="2:11" s="9" customFormat="1" ht="19.899999999999999" customHeight="1">
      <c r="B76" s="167"/>
      <c r="C76" s="168"/>
      <c r="D76" s="169" t="s">
        <v>766</v>
      </c>
      <c r="E76" s="170"/>
      <c r="F76" s="170"/>
      <c r="G76" s="170"/>
      <c r="H76" s="170"/>
      <c r="I76" s="171"/>
      <c r="J76" s="172">
        <f>J481</f>
        <v>0</v>
      </c>
      <c r="K76" s="173"/>
    </row>
    <row r="77" spans="2:11" s="9" customFormat="1" ht="14.85" customHeight="1">
      <c r="B77" s="167"/>
      <c r="C77" s="168"/>
      <c r="D77" s="169" t="s">
        <v>767</v>
      </c>
      <c r="E77" s="170"/>
      <c r="F77" s="170"/>
      <c r="G77" s="170"/>
      <c r="H77" s="170"/>
      <c r="I77" s="171"/>
      <c r="J77" s="172">
        <f>J482</f>
        <v>0</v>
      </c>
      <c r="K77" s="173"/>
    </row>
    <row r="78" spans="2:11" s="9" customFormat="1" ht="14.85" customHeight="1">
      <c r="B78" s="167"/>
      <c r="C78" s="168"/>
      <c r="D78" s="169" t="s">
        <v>3999</v>
      </c>
      <c r="E78" s="170"/>
      <c r="F78" s="170"/>
      <c r="G78" s="170"/>
      <c r="H78" s="170"/>
      <c r="I78" s="171"/>
      <c r="J78" s="172">
        <f>J509</f>
        <v>0</v>
      </c>
      <c r="K78" s="173"/>
    </row>
    <row r="79" spans="2:11" s="9" customFormat="1" ht="19.899999999999999" customHeight="1">
      <c r="B79" s="167"/>
      <c r="C79" s="168"/>
      <c r="D79" s="169" t="s">
        <v>768</v>
      </c>
      <c r="E79" s="170"/>
      <c r="F79" s="170"/>
      <c r="G79" s="170"/>
      <c r="H79" s="170"/>
      <c r="I79" s="171"/>
      <c r="J79" s="172">
        <f>J565</f>
        <v>0</v>
      </c>
      <c r="K79" s="173"/>
    </row>
    <row r="80" spans="2:11" s="9" customFormat="1" ht="14.85" customHeight="1">
      <c r="B80" s="167"/>
      <c r="C80" s="168"/>
      <c r="D80" s="169" t="s">
        <v>769</v>
      </c>
      <c r="E80" s="170"/>
      <c r="F80" s="170"/>
      <c r="G80" s="170"/>
      <c r="H80" s="170"/>
      <c r="I80" s="171"/>
      <c r="J80" s="172">
        <f>J566</f>
        <v>0</v>
      </c>
      <c r="K80" s="173"/>
    </row>
    <row r="81" spans="2:12" s="9" customFormat="1" ht="14.85" customHeight="1">
      <c r="B81" s="167"/>
      <c r="C81" s="168"/>
      <c r="D81" s="169" t="s">
        <v>770</v>
      </c>
      <c r="E81" s="170"/>
      <c r="F81" s="170"/>
      <c r="G81" s="170"/>
      <c r="H81" s="170"/>
      <c r="I81" s="171"/>
      <c r="J81" s="172">
        <f>J579</f>
        <v>0</v>
      </c>
      <c r="K81" s="173"/>
    </row>
    <row r="82" spans="2:12" s="9" customFormat="1" ht="19.899999999999999" customHeight="1">
      <c r="B82" s="167"/>
      <c r="C82" s="168"/>
      <c r="D82" s="169" t="s">
        <v>771</v>
      </c>
      <c r="E82" s="170"/>
      <c r="F82" s="170"/>
      <c r="G82" s="170"/>
      <c r="H82" s="170"/>
      <c r="I82" s="171"/>
      <c r="J82" s="172">
        <f>J587</f>
        <v>0</v>
      </c>
      <c r="K82" s="173"/>
    </row>
    <row r="83" spans="2:12" s="9" customFormat="1" ht="14.85" customHeight="1">
      <c r="B83" s="167"/>
      <c r="C83" s="168"/>
      <c r="D83" s="169" t="s">
        <v>774</v>
      </c>
      <c r="E83" s="170"/>
      <c r="F83" s="170"/>
      <c r="G83" s="170"/>
      <c r="H83" s="170"/>
      <c r="I83" s="171"/>
      <c r="J83" s="172">
        <f>J588</f>
        <v>0</v>
      </c>
      <c r="K83" s="173"/>
    </row>
    <row r="84" spans="2:12" s="9" customFormat="1" ht="19.899999999999999" customHeight="1">
      <c r="B84" s="167"/>
      <c r="C84" s="168"/>
      <c r="D84" s="169" t="s">
        <v>258</v>
      </c>
      <c r="E84" s="170"/>
      <c r="F84" s="170"/>
      <c r="G84" s="170"/>
      <c r="H84" s="170"/>
      <c r="I84" s="171"/>
      <c r="J84" s="172">
        <f>J610</f>
        <v>0</v>
      </c>
      <c r="K84" s="173"/>
    </row>
    <row r="85" spans="2:12" s="9" customFormat="1" ht="14.85" customHeight="1">
      <c r="B85" s="167"/>
      <c r="C85" s="168"/>
      <c r="D85" s="169" t="s">
        <v>776</v>
      </c>
      <c r="E85" s="170"/>
      <c r="F85" s="170"/>
      <c r="G85" s="170"/>
      <c r="H85" s="170"/>
      <c r="I85" s="171"/>
      <c r="J85" s="172">
        <f>J611</f>
        <v>0</v>
      </c>
      <c r="K85" s="173"/>
    </row>
    <row r="86" spans="2:12" s="9" customFormat="1" ht="14.85" customHeight="1">
      <c r="B86" s="167"/>
      <c r="C86" s="168"/>
      <c r="D86" s="169" t="s">
        <v>260</v>
      </c>
      <c r="E86" s="170"/>
      <c r="F86" s="170"/>
      <c r="G86" s="170"/>
      <c r="H86" s="170"/>
      <c r="I86" s="171"/>
      <c r="J86" s="172">
        <f>J618</f>
        <v>0</v>
      </c>
      <c r="K86" s="173"/>
    </row>
    <row r="87" spans="2:12" s="9" customFormat="1" ht="19.899999999999999" customHeight="1">
      <c r="B87" s="167"/>
      <c r="C87" s="168"/>
      <c r="D87" s="169" t="s">
        <v>777</v>
      </c>
      <c r="E87" s="170"/>
      <c r="F87" s="170"/>
      <c r="G87" s="170"/>
      <c r="H87" s="170"/>
      <c r="I87" s="171"/>
      <c r="J87" s="172">
        <f>J630</f>
        <v>0</v>
      </c>
      <c r="K87" s="173"/>
    </row>
    <row r="88" spans="2:12" s="8" customFormat="1" ht="24.95" customHeight="1">
      <c r="B88" s="160"/>
      <c r="C88" s="161"/>
      <c r="D88" s="162" t="s">
        <v>394</v>
      </c>
      <c r="E88" s="163"/>
      <c r="F88" s="163"/>
      <c r="G88" s="163"/>
      <c r="H88" s="163"/>
      <c r="I88" s="164"/>
      <c r="J88" s="165">
        <f>J633</f>
        <v>0</v>
      </c>
      <c r="K88" s="166"/>
    </row>
    <row r="89" spans="2:12" s="9" customFormat="1" ht="19.899999999999999" customHeight="1">
      <c r="B89" s="167"/>
      <c r="C89" s="168"/>
      <c r="D89" s="169" t="s">
        <v>778</v>
      </c>
      <c r="E89" s="170"/>
      <c r="F89" s="170"/>
      <c r="G89" s="170"/>
      <c r="H89" s="170"/>
      <c r="I89" s="171"/>
      <c r="J89" s="172">
        <f>J634</f>
        <v>0</v>
      </c>
      <c r="K89" s="173"/>
    </row>
    <row r="90" spans="2:12" s="9" customFormat="1" ht="19.899999999999999" customHeight="1">
      <c r="B90" s="167"/>
      <c r="C90" s="168"/>
      <c r="D90" s="169" t="s">
        <v>398</v>
      </c>
      <c r="E90" s="170"/>
      <c r="F90" s="170"/>
      <c r="G90" s="170"/>
      <c r="H90" s="170"/>
      <c r="I90" s="171"/>
      <c r="J90" s="172">
        <f>J661</f>
        <v>0</v>
      </c>
      <c r="K90" s="173"/>
    </row>
    <row r="91" spans="2:12" s="1" customFormat="1" ht="21.75" customHeight="1">
      <c r="B91" s="43"/>
      <c r="C91" s="44"/>
      <c r="D91" s="44"/>
      <c r="E91" s="44"/>
      <c r="F91" s="44"/>
      <c r="G91" s="44"/>
      <c r="H91" s="44"/>
      <c r="I91" s="129"/>
      <c r="J91" s="44"/>
      <c r="K91" s="47"/>
    </row>
    <row r="92" spans="2:12" s="1" customFormat="1" ht="6.95" customHeight="1">
      <c r="B92" s="58"/>
      <c r="C92" s="59"/>
      <c r="D92" s="59"/>
      <c r="E92" s="59"/>
      <c r="F92" s="59"/>
      <c r="G92" s="59"/>
      <c r="H92" s="59"/>
      <c r="I92" s="150"/>
      <c r="J92" s="59"/>
      <c r="K92" s="60"/>
    </row>
    <row r="96" spans="2:12" s="1" customFormat="1" ht="6.95" customHeight="1">
      <c r="B96" s="61"/>
      <c r="C96" s="62"/>
      <c r="D96" s="62"/>
      <c r="E96" s="62"/>
      <c r="F96" s="62"/>
      <c r="G96" s="62"/>
      <c r="H96" s="62"/>
      <c r="I96" s="153"/>
      <c r="J96" s="62"/>
      <c r="K96" s="62"/>
      <c r="L96" s="63"/>
    </row>
    <row r="97" spans="2:63" s="1" customFormat="1" ht="36.950000000000003" customHeight="1">
      <c r="B97" s="43"/>
      <c r="C97" s="64" t="s">
        <v>193</v>
      </c>
      <c r="D97" s="65"/>
      <c r="E97" s="65"/>
      <c r="F97" s="65"/>
      <c r="G97" s="65"/>
      <c r="H97" s="65"/>
      <c r="I97" s="174"/>
      <c r="J97" s="65"/>
      <c r="K97" s="65"/>
      <c r="L97" s="63"/>
    </row>
    <row r="98" spans="2:63" s="1" customFormat="1" ht="6.95" customHeight="1">
      <c r="B98" s="43"/>
      <c r="C98" s="65"/>
      <c r="D98" s="65"/>
      <c r="E98" s="65"/>
      <c r="F98" s="65"/>
      <c r="G98" s="65"/>
      <c r="H98" s="65"/>
      <c r="I98" s="174"/>
      <c r="J98" s="65"/>
      <c r="K98" s="65"/>
      <c r="L98" s="63"/>
    </row>
    <row r="99" spans="2:63" s="1" customFormat="1" ht="14.45" customHeight="1">
      <c r="B99" s="43"/>
      <c r="C99" s="67" t="s">
        <v>18</v>
      </c>
      <c r="D99" s="65"/>
      <c r="E99" s="65"/>
      <c r="F99" s="65"/>
      <c r="G99" s="65"/>
      <c r="H99" s="65"/>
      <c r="I99" s="174"/>
      <c r="J99" s="65"/>
      <c r="K99" s="65"/>
      <c r="L99" s="63"/>
    </row>
    <row r="100" spans="2:63" s="1" customFormat="1" ht="16.5" customHeight="1">
      <c r="B100" s="43"/>
      <c r="C100" s="65"/>
      <c r="D100" s="65"/>
      <c r="E100" s="408" t="str">
        <f>E7</f>
        <v>Vytváření podmínek ke vzdělávání a mezigenerační spolupráci Mže</v>
      </c>
      <c r="F100" s="409"/>
      <c r="G100" s="409"/>
      <c r="H100" s="409"/>
      <c r="I100" s="174"/>
      <c r="J100" s="65"/>
      <c r="K100" s="65"/>
      <c r="L100" s="63"/>
    </row>
    <row r="101" spans="2:63">
      <c r="B101" s="29"/>
      <c r="C101" s="67" t="s">
        <v>180</v>
      </c>
      <c r="D101" s="278"/>
      <c r="E101" s="278"/>
      <c r="F101" s="278"/>
      <c r="G101" s="278"/>
      <c r="H101" s="278"/>
      <c r="J101" s="278"/>
      <c r="K101" s="278"/>
      <c r="L101" s="279"/>
    </row>
    <row r="102" spans="2:63" s="1" customFormat="1" ht="16.5" customHeight="1">
      <c r="B102" s="43"/>
      <c r="C102" s="65"/>
      <c r="D102" s="65"/>
      <c r="E102" s="408" t="s">
        <v>3994</v>
      </c>
      <c r="F102" s="410"/>
      <c r="G102" s="410"/>
      <c r="H102" s="410"/>
      <c r="I102" s="174"/>
      <c r="J102" s="65"/>
      <c r="K102" s="65"/>
      <c r="L102" s="63"/>
    </row>
    <row r="103" spans="2:63" s="1" customFormat="1" ht="14.45" customHeight="1">
      <c r="B103" s="43"/>
      <c r="C103" s="67" t="s">
        <v>757</v>
      </c>
      <c r="D103" s="65"/>
      <c r="E103" s="65"/>
      <c r="F103" s="65"/>
      <c r="G103" s="65"/>
      <c r="H103" s="65"/>
      <c r="I103" s="174"/>
      <c r="J103" s="65"/>
      <c r="K103" s="65"/>
      <c r="L103" s="63"/>
    </row>
    <row r="104" spans="2:63" s="1" customFormat="1" ht="17.25" customHeight="1">
      <c r="B104" s="43"/>
      <c r="C104" s="65"/>
      <c r="D104" s="65"/>
      <c r="E104" s="379" t="str">
        <f>E11</f>
        <v>04.01 - D.2.1 Stavební a konstrukční řešení</v>
      </c>
      <c r="F104" s="410"/>
      <c r="G104" s="410"/>
      <c r="H104" s="410"/>
      <c r="I104" s="174"/>
      <c r="J104" s="65"/>
      <c r="K104" s="65"/>
      <c r="L104" s="63"/>
    </row>
    <row r="105" spans="2:63" s="1" customFormat="1" ht="6.95" customHeight="1">
      <c r="B105" s="43"/>
      <c r="C105" s="65"/>
      <c r="D105" s="65"/>
      <c r="E105" s="65"/>
      <c r="F105" s="65"/>
      <c r="G105" s="65"/>
      <c r="H105" s="65"/>
      <c r="I105" s="174"/>
      <c r="J105" s="65"/>
      <c r="K105" s="65"/>
      <c r="L105" s="63"/>
    </row>
    <row r="106" spans="2:63" s="1" customFormat="1" ht="18" customHeight="1">
      <c r="B106" s="43"/>
      <c r="C106" s="67" t="s">
        <v>24</v>
      </c>
      <c r="D106" s="65"/>
      <c r="E106" s="65"/>
      <c r="F106" s="175" t="str">
        <f>F14</f>
        <v>Tachov</v>
      </c>
      <c r="G106" s="65"/>
      <c r="H106" s="65"/>
      <c r="I106" s="176" t="s">
        <v>26</v>
      </c>
      <c r="J106" s="75" t="str">
        <f>IF(J14="","",J14)</f>
        <v>2. 1. 2018</v>
      </c>
      <c r="K106" s="65"/>
      <c r="L106" s="63"/>
    </row>
    <row r="107" spans="2:63" s="1" customFormat="1" ht="6.95" customHeight="1">
      <c r="B107" s="43"/>
      <c r="C107" s="65"/>
      <c r="D107" s="65"/>
      <c r="E107" s="65"/>
      <c r="F107" s="65"/>
      <c r="G107" s="65"/>
      <c r="H107" s="65"/>
      <c r="I107" s="174"/>
      <c r="J107" s="65"/>
      <c r="K107" s="65"/>
      <c r="L107" s="63"/>
    </row>
    <row r="108" spans="2:63" s="1" customFormat="1">
      <c r="B108" s="43"/>
      <c r="C108" s="67" t="s">
        <v>32</v>
      </c>
      <c r="D108" s="65"/>
      <c r="E108" s="65"/>
      <c r="F108" s="175" t="str">
        <f>E17</f>
        <v>město Tachov</v>
      </c>
      <c r="G108" s="65"/>
      <c r="H108" s="65"/>
      <c r="I108" s="176" t="s">
        <v>39</v>
      </c>
      <c r="J108" s="175" t="str">
        <f>E23</f>
        <v>Architektonické studio Hysek spol s r.o.</v>
      </c>
      <c r="K108" s="65"/>
      <c r="L108" s="63"/>
    </row>
    <row r="109" spans="2:63" s="1" customFormat="1" ht="14.45" customHeight="1">
      <c r="B109" s="43"/>
      <c r="C109" s="67" t="s">
        <v>37</v>
      </c>
      <c r="D109" s="65"/>
      <c r="E109" s="65"/>
      <c r="F109" s="175" t="str">
        <f>IF(E20="","",E20)</f>
        <v/>
      </c>
      <c r="G109" s="65"/>
      <c r="H109" s="65"/>
      <c r="I109" s="174"/>
      <c r="J109" s="65"/>
      <c r="K109" s="65"/>
      <c r="L109" s="63"/>
    </row>
    <row r="110" spans="2:63" s="1" customFormat="1" ht="10.35" customHeight="1">
      <c r="B110" s="43"/>
      <c r="C110" s="65"/>
      <c r="D110" s="65"/>
      <c r="E110" s="65"/>
      <c r="F110" s="65"/>
      <c r="G110" s="65"/>
      <c r="H110" s="65"/>
      <c r="I110" s="174"/>
      <c r="J110" s="65"/>
      <c r="K110" s="65"/>
      <c r="L110" s="63"/>
    </row>
    <row r="111" spans="2:63" s="10" customFormat="1" ht="29.25" customHeight="1">
      <c r="B111" s="177"/>
      <c r="C111" s="178" t="s">
        <v>194</v>
      </c>
      <c r="D111" s="179" t="s">
        <v>63</v>
      </c>
      <c r="E111" s="179" t="s">
        <v>59</v>
      </c>
      <c r="F111" s="179" t="s">
        <v>195</v>
      </c>
      <c r="G111" s="179" t="s">
        <v>196</v>
      </c>
      <c r="H111" s="179" t="s">
        <v>197</v>
      </c>
      <c r="I111" s="180" t="s">
        <v>198</v>
      </c>
      <c r="J111" s="179" t="s">
        <v>185</v>
      </c>
      <c r="K111" s="181" t="s">
        <v>199</v>
      </c>
      <c r="L111" s="182"/>
      <c r="M111" s="83" t="s">
        <v>200</v>
      </c>
      <c r="N111" s="84" t="s">
        <v>48</v>
      </c>
      <c r="O111" s="84" t="s">
        <v>201</v>
      </c>
      <c r="P111" s="84" t="s">
        <v>202</v>
      </c>
      <c r="Q111" s="84" t="s">
        <v>203</v>
      </c>
      <c r="R111" s="84" t="s">
        <v>204</v>
      </c>
      <c r="S111" s="84" t="s">
        <v>205</v>
      </c>
      <c r="T111" s="85" t="s">
        <v>206</v>
      </c>
    </row>
    <row r="112" spans="2:63" s="1" customFormat="1" ht="29.25" customHeight="1">
      <c r="B112" s="43"/>
      <c r="C112" s="89" t="s">
        <v>186</v>
      </c>
      <c r="D112" s="65"/>
      <c r="E112" s="65"/>
      <c r="F112" s="65"/>
      <c r="G112" s="65"/>
      <c r="H112" s="65"/>
      <c r="I112" s="174"/>
      <c r="J112" s="183">
        <f>BK112</f>
        <v>0</v>
      </c>
      <c r="K112" s="65"/>
      <c r="L112" s="63"/>
      <c r="M112" s="86"/>
      <c r="N112" s="87"/>
      <c r="O112" s="87"/>
      <c r="P112" s="184">
        <f>P113+P633</f>
        <v>0</v>
      </c>
      <c r="Q112" s="87"/>
      <c r="R112" s="184">
        <f>R113+R633</f>
        <v>514.82602872000007</v>
      </c>
      <c r="S112" s="87"/>
      <c r="T112" s="185">
        <f>T113+T633</f>
        <v>0</v>
      </c>
      <c r="AT112" s="25" t="s">
        <v>77</v>
      </c>
      <c r="AU112" s="25" t="s">
        <v>187</v>
      </c>
      <c r="BK112" s="186">
        <f>BK113+BK633</f>
        <v>0</v>
      </c>
    </row>
    <row r="113" spans="2:65" s="11" customFormat="1" ht="37.35" customHeight="1">
      <c r="B113" s="187"/>
      <c r="C113" s="188"/>
      <c r="D113" s="189" t="s">
        <v>77</v>
      </c>
      <c r="E113" s="190" t="s">
        <v>263</v>
      </c>
      <c r="F113" s="190" t="s">
        <v>264</v>
      </c>
      <c r="G113" s="188"/>
      <c r="H113" s="188"/>
      <c r="I113" s="191"/>
      <c r="J113" s="192">
        <f>BK113</f>
        <v>0</v>
      </c>
      <c r="K113" s="188"/>
      <c r="L113" s="193"/>
      <c r="M113" s="194"/>
      <c r="N113" s="195"/>
      <c r="O113" s="195"/>
      <c r="P113" s="196">
        <f>P114+P178+P331+P481+P565+P587+P610+P630</f>
        <v>0</v>
      </c>
      <c r="Q113" s="195"/>
      <c r="R113" s="196">
        <f>R114+R178+R331+R481+R565+R587+R610+R630</f>
        <v>512.39347054000007</v>
      </c>
      <c r="S113" s="195"/>
      <c r="T113" s="197">
        <f>T114+T178+T331+T481+T565+T587+T610+T630</f>
        <v>0</v>
      </c>
      <c r="AR113" s="198" t="s">
        <v>86</v>
      </c>
      <c r="AT113" s="199" t="s">
        <v>77</v>
      </c>
      <c r="AU113" s="199" t="s">
        <v>78</v>
      </c>
      <c r="AY113" s="198" t="s">
        <v>209</v>
      </c>
      <c r="BK113" s="200">
        <f>BK114+BK178+BK331+BK481+BK565+BK587+BK610+BK630</f>
        <v>0</v>
      </c>
    </row>
    <row r="114" spans="2:65" s="11" customFormat="1" ht="19.899999999999999" customHeight="1">
      <c r="B114" s="187"/>
      <c r="C114" s="188"/>
      <c r="D114" s="189" t="s">
        <v>77</v>
      </c>
      <c r="E114" s="201" t="s">
        <v>86</v>
      </c>
      <c r="F114" s="201" t="s">
        <v>265</v>
      </c>
      <c r="G114" s="188"/>
      <c r="H114" s="188"/>
      <c r="I114" s="191"/>
      <c r="J114" s="202">
        <f>BK114</f>
        <v>0</v>
      </c>
      <c r="K114" s="188"/>
      <c r="L114" s="193"/>
      <c r="M114" s="194"/>
      <c r="N114" s="195"/>
      <c r="O114" s="195"/>
      <c r="P114" s="196">
        <f>P115+P121+P137+P142+P155+P171</f>
        <v>0</v>
      </c>
      <c r="Q114" s="195"/>
      <c r="R114" s="196">
        <f>R115+R121+R137+R142+R155+R171</f>
        <v>3.108E-2</v>
      </c>
      <c r="S114" s="195"/>
      <c r="T114" s="197">
        <f>T115+T121+T137+T142+T155+T171</f>
        <v>0</v>
      </c>
      <c r="AR114" s="198" t="s">
        <v>86</v>
      </c>
      <c r="AT114" s="199" t="s">
        <v>77</v>
      </c>
      <c r="AU114" s="199" t="s">
        <v>86</v>
      </c>
      <c r="AY114" s="198" t="s">
        <v>209</v>
      </c>
      <c r="BK114" s="200">
        <f>BK115+BK121+BK137+BK142+BK155+BK171</f>
        <v>0</v>
      </c>
    </row>
    <row r="115" spans="2:65" s="11" customFormat="1" ht="14.85" customHeight="1">
      <c r="B115" s="187"/>
      <c r="C115" s="188"/>
      <c r="D115" s="189" t="s">
        <v>77</v>
      </c>
      <c r="E115" s="201" t="s">
        <v>266</v>
      </c>
      <c r="F115" s="201" t="s">
        <v>267</v>
      </c>
      <c r="G115" s="188"/>
      <c r="H115" s="188"/>
      <c r="I115" s="191"/>
      <c r="J115" s="202">
        <f>BK115</f>
        <v>0</v>
      </c>
      <c r="K115" s="188"/>
      <c r="L115" s="193"/>
      <c r="M115" s="194"/>
      <c r="N115" s="195"/>
      <c r="O115" s="195"/>
      <c r="P115" s="196">
        <f>SUM(P116:P120)</f>
        <v>0</v>
      </c>
      <c r="Q115" s="195"/>
      <c r="R115" s="196">
        <f>SUM(R116:R120)</f>
        <v>0</v>
      </c>
      <c r="S115" s="195"/>
      <c r="T115" s="197">
        <f>SUM(T116:T120)</f>
        <v>0</v>
      </c>
      <c r="AR115" s="198" t="s">
        <v>86</v>
      </c>
      <c r="AT115" s="199" t="s">
        <v>77</v>
      </c>
      <c r="AU115" s="199" t="s">
        <v>88</v>
      </c>
      <c r="AY115" s="198" t="s">
        <v>209</v>
      </c>
      <c r="BK115" s="200">
        <f>SUM(BK116:BK120)</f>
        <v>0</v>
      </c>
    </row>
    <row r="116" spans="2:65" s="1" customFormat="1" ht="25.5" customHeight="1">
      <c r="B116" s="43"/>
      <c r="C116" s="203" t="s">
        <v>86</v>
      </c>
      <c r="D116" s="203" t="s">
        <v>212</v>
      </c>
      <c r="E116" s="204" t="s">
        <v>4000</v>
      </c>
      <c r="F116" s="205" t="s">
        <v>4001</v>
      </c>
      <c r="G116" s="206" t="s">
        <v>270</v>
      </c>
      <c r="H116" s="207">
        <v>4.375</v>
      </c>
      <c r="I116" s="208"/>
      <c r="J116" s="209">
        <f>ROUND(I116*H116,2)</f>
        <v>0</v>
      </c>
      <c r="K116" s="205" t="s">
        <v>216</v>
      </c>
      <c r="L116" s="63"/>
      <c r="M116" s="210" t="s">
        <v>34</v>
      </c>
      <c r="N116" s="211" t="s">
        <v>49</v>
      </c>
      <c r="O116" s="44"/>
      <c r="P116" s="212">
        <f>O116*H116</f>
        <v>0</v>
      </c>
      <c r="Q116" s="212">
        <v>0</v>
      </c>
      <c r="R116" s="212">
        <f>Q116*H116</f>
        <v>0</v>
      </c>
      <c r="S116" s="212">
        <v>0</v>
      </c>
      <c r="T116" s="213">
        <f>S116*H116</f>
        <v>0</v>
      </c>
      <c r="AR116" s="25" t="s">
        <v>228</v>
      </c>
      <c r="AT116" s="25" t="s">
        <v>212</v>
      </c>
      <c r="AU116" s="25" t="s">
        <v>224</v>
      </c>
      <c r="AY116" s="25" t="s">
        <v>209</v>
      </c>
      <c r="BE116" s="214">
        <f>IF(N116="základní",J116,0)</f>
        <v>0</v>
      </c>
      <c r="BF116" s="214">
        <f>IF(N116="snížená",J116,0)</f>
        <v>0</v>
      </c>
      <c r="BG116" s="214">
        <f>IF(N116="zákl. přenesená",J116,0)</f>
        <v>0</v>
      </c>
      <c r="BH116" s="214">
        <f>IF(N116="sníž. přenesená",J116,0)</f>
        <v>0</v>
      </c>
      <c r="BI116" s="214">
        <f>IF(N116="nulová",J116,0)</f>
        <v>0</v>
      </c>
      <c r="BJ116" s="25" t="s">
        <v>86</v>
      </c>
      <c r="BK116" s="214">
        <f>ROUND(I116*H116,2)</f>
        <v>0</v>
      </c>
      <c r="BL116" s="25" t="s">
        <v>228</v>
      </c>
      <c r="BM116" s="25" t="s">
        <v>4002</v>
      </c>
    </row>
    <row r="117" spans="2:65" s="1" customFormat="1" ht="378">
      <c r="B117" s="43"/>
      <c r="C117" s="65"/>
      <c r="D117" s="219" t="s">
        <v>272</v>
      </c>
      <c r="E117" s="65"/>
      <c r="F117" s="220" t="s">
        <v>4003</v>
      </c>
      <c r="G117" s="65"/>
      <c r="H117" s="65"/>
      <c r="I117" s="174"/>
      <c r="J117" s="65"/>
      <c r="K117" s="65"/>
      <c r="L117" s="63"/>
      <c r="M117" s="221"/>
      <c r="N117" s="44"/>
      <c r="O117" s="44"/>
      <c r="P117" s="44"/>
      <c r="Q117" s="44"/>
      <c r="R117" s="44"/>
      <c r="S117" s="44"/>
      <c r="T117" s="80"/>
      <c r="AT117" s="25" t="s">
        <v>272</v>
      </c>
      <c r="AU117" s="25" t="s">
        <v>224</v>
      </c>
    </row>
    <row r="118" spans="2:65" s="14" customFormat="1" ht="13.5">
      <c r="B118" s="254"/>
      <c r="C118" s="255"/>
      <c r="D118" s="219" t="s">
        <v>274</v>
      </c>
      <c r="E118" s="256" t="s">
        <v>34</v>
      </c>
      <c r="F118" s="257" t="s">
        <v>4004</v>
      </c>
      <c r="G118" s="255"/>
      <c r="H118" s="256" t="s">
        <v>34</v>
      </c>
      <c r="I118" s="258"/>
      <c r="J118" s="255"/>
      <c r="K118" s="255"/>
      <c r="L118" s="259"/>
      <c r="M118" s="260"/>
      <c r="N118" s="261"/>
      <c r="O118" s="261"/>
      <c r="P118" s="261"/>
      <c r="Q118" s="261"/>
      <c r="R118" s="261"/>
      <c r="S118" s="261"/>
      <c r="T118" s="262"/>
      <c r="AT118" s="263" t="s">
        <v>274</v>
      </c>
      <c r="AU118" s="263" t="s">
        <v>224</v>
      </c>
      <c r="AV118" s="14" t="s">
        <v>86</v>
      </c>
      <c r="AW118" s="14" t="s">
        <v>41</v>
      </c>
      <c r="AX118" s="14" t="s">
        <v>78</v>
      </c>
      <c r="AY118" s="263" t="s">
        <v>209</v>
      </c>
    </row>
    <row r="119" spans="2:65" s="14" customFormat="1" ht="13.5">
      <c r="B119" s="254"/>
      <c r="C119" s="255"/>
      <c r="D119" s="219" t="s">
        <v>274</v>
      </c>
      <c r="E119" s="256" t="s">
        <v>34</v>
      </c>
      <c r="F119" s="257" t="s">
        <v>4005</v>
      </c>
      <c r="G119" s="255"/>
      <c r="H119" s="256" t="s">
        <v>34</v>
      </c>
      <c r="I119" s="258"/>
      <c r="J119" s="255"/>
      <c r="K119" s="255"/>
      <c r="L119" s="259"/>
      <c r="M119" s="260"/>
      <c r="N119" s="261"/>
      <c r="O119" s="261"/>
      <c r="P119" s="261"/>
      <c r="Q119" s="261"/>
      <c r="R119" s="261"/>
      <c r="S119" s="261"/>
      <c r="T119" s="262"/>
      <c r="AT119" s="263" t="s">
        <v>274</v>
      </c>
      <c r="AU119" s="263" t="s">
        <v>224</v>
      </c>
      <c r="AV119" s="14" t="s">
        <v>86</v>
      </c>
      <c r="AW119" s="14" t="s">
        <v>41</v>
      </c>
      <c r="AX119" s="14" t="s">
        <v>78</v>
      </c>
      <c r="AY119" s="263" t="s">
        <v>209</v>
      </c>
    </row>
    <row r="120" spans="2:65" s="12" customFormat="1" ht="13.5">
      <c r="B120" s="222"/>
      <c r="C120" s="223"/>
      <c r="D120" s="219" t="s">
        <v>274</v>
      </c>
      <c r="E120" s="224" t="s">
        <v>34</v>
      </c>
      <c r="F120" s="225" t="s">
        <v>4006</v>
      </c>
      <c r="G120" s="223"/>
      <c r="H120" s="226">
        <v>4.375</v>
      </c>
      <c r="I120" s="227"/>
      <c r="J120" s="223"/>
      <c r="K120" s="223"/>
      <c r="L120" s="228"/>
      <c r="M120" s="229"/>
      <c r="N120" s="230"/>
      <c r="O120" s="230"/>
      <c r="P120" s="230"/>
      <c r="Q120" s="230"/>
      <c r="R120" s="230"/>
      <c r="S120" s="230"/>
      <c r="T120" s="231"/>
      <c r="AT120" s="232" t="s">
        <v>274</v>
      </c>
      <c r="AU120" s="232" t="s">
        <v>224</v>
      </c>
      <c r="AV120" s="12" t="s">
        <v>88</v>
      </c>
      <c r="AW120" s="12" t="s">
        <v>41</v>
      </c>
      <c r="AX120" s="12" t="s">
        <v>86</v>
      </c>
      <c r="AY120" s="232" t="s">
        <v>209</v>
      </c>
    </row>
    <row r="121" spans="2:65" s="11" customFormat="1" ht="22.35" customHeight="1">
      <c r="B121" s="187"/>
      <c r="C121" s="188"/>
      <c r="D121" s="189" t="s">
        <v>77</v>
      </c>
      <c r="E121" s="201" t="s">
        <v>276</v>
      </c>
      <c r="F121" s="201" t="s">
        <v>277</v>
      </c>
      <c r="G121" s="188"/>
      <c r="H121" s="188"/>
      <c r="I121" s="191"/>
      <c r="J121" s="202">
        <f>BK121</f>
        <v>0</v>
      </c>
      <c r="K121" s="188"/>
      <c r="L121" s="193"/>
      <c r="M121" s="194"/>
      <c r="N121" s="195"/>
      <c r="O121" s="195"/>
      <c r="P121" s="196">
        <f>SUM(P122:P136)</f>
        <v>0</v>
      </c>
      <c r="Q121" s="195"/>
      <c r="R121" s="196">
        <f>SUM(R122:R136)</f>
        <v>0</v>
      </c>
      <c r="S121" s="195"/>
      <c r="T121" s="197">
        <f>SUM(T122:T136)</f>
        <v>0</v>
      </c>
      <c r="AR121" s="198" t="s">
        <v>86</v>
      </c>
      <c r="AT121" s="199" t="s">
        <v>77</v>
      </c>
      <c r="AU121" s="199" t="s">
        <v>88</v>
      </c>
      <c r="AY121" s="198" t="s">
        <v>209</v>
      </c>
      <c r="BK121" s="200">
        <f>SUM(BK122:BK136)</f>
        <v>0</v>
      </c>
    </row>
    <row r="122" spans="2:65" s="1" customFormat="1" ht="25.5" customHeight="1">
      <c r="B122" s="43"/>
      <c r="C122" s="203" t="s">
        <v>88</v>
      </c>
      <c r="D122" s="203" t="s">
        <v>212</v>
      </c>
      <c r="E122" s="204" t="s">
        <v>792</v>
      </c>
      <c r="F122" s="205" t="s">
        <v>793</v>
      </c>
      <c r="G122" s="206" t="s">
        <v>270</v>
      </c>
      <c r="H122" s="207">
        <v>75.599999999999994</v>
      </c>
      <c r="I122" s="208"/>
      <c r="J122" s="209">
        <f>ROUND(I122*H122,2)</f>
        <v>0</v>
      </c>
      <c r="K122" s="205" t="s">
        <v>216</v>
      </c>
      <c r="L122" s="63"/>
      <c r="M122" s="210" t="s">
        <v>34</v>
      </c>
      <c r="N122" s="211" t="s">
        <v>49</v>
      </c>
      <c r="O122" s="44"/>
      <c r="P122" s="212">
        <f>O122*H122</f>
        <v>0</v>
      </c>
      <c r="Q122" s="212">
        <v>0</v>
      </c>
      <c r="R122" s="212">
        <f>Q122*H122</f>
        <v>0</v>
      </c>
      <c r="S122" s="212">
        <v>0</v>
      </c>
      <c r="T122" s="213">
        <f>S122*H122</f>
        <v>0</v>
      </c>
      <c r="AR122" s="25" t="s">
        <v>228</v>
      </c>
      <c r="AT122" s="25" t="s">
        <v>212</v>
      </c>
      <c r="AU122" s="25" t="s">
        <v>224</v>
      </c>
      <c r="AY122" s="25" t="s">
        <v>209</v>
      </c>
      <c r="BE122" s="214">
        <f>IF(N122="základní",J122,0)</f>
        <v>0</v>
      </c>
      <c r="BF122" s="214">
        <f>IF(N122="snížená",J122,0)</f>
        <v>0</v>
      </c>
      <c r="BG122" s="214">
        <f>IF(N122="zákl. přenesená",J122,0)</f>
        <v>0</v>
      </c>
      <c r="BH122" s="214">
        <f>IF(N122="sníž. přenesená",J122,0)</f>
        <v>0</v>
      </c>
      <c r="BI122" s="214">
        <f>IF(N122="nulová",J122,0)</f>
        <v>0</v>
      </c>
      <c r="BJ122" s="25" t="s">
        <v>86</v>
      </c>
      <c r="BK122" s="214">
        <f>ROUND(I122*H122,2)</f>
        <v>0</v>
      </c>
      <c r="BL122" s="25" t="s">
        <v>228</v>
      </c>
      <c r="BM122" s="25" t="s">
        <v>4007</v>
      </c>
    </row>
    <row r="123" spans="2:65" s="1" customFormat="1" ht="94.5">
      <c r="B123" s="43"/>
      <c r="C123" s="65"/>
      <c r="D123" s="219" t="s">
        <v>272</v>
      </c>
      <c r="E123" s="65"/>
      <c r="F123" s="220" t="s">
        <v>795</v>
      </c>
      <c r="G123" s="65"/>
      <c r="H123" s="65"/>
      <c r="I123" s="174"/>
      <c r="J123" s="65"/>
      <c r="K123" s="65"/>
      <c r="L123" s="63"/>
      <c r="M123" s="221"/>
      <c r="N123" s="44"/>
      <c r="O123" s="44"/>
      <c r="P123" s="44"/>
      <c r="Q123" s="44"/>
      <c r="R123" s="44"/>
      <c r="S123" s="44"/>
      <c r="T123" s="80"/>
      <c r="AT123" s="25" t="s">
        <v>272</v>
      </c>
      <c r="AU123" s="25" t="s">
        <v>224</v>
      </c>
    </row>
    <row r="124" spans="2:65" s="12" customFormat="1" ht="13.5">
      <c r="B124" s="222"/>
      <c r="C124" s="223"/>
      <c r="D124" s="219" t="s">
        <v>274</v>
      </c>
      <c r="E124" s="224" t="s">
        <v>34</v>
      </c>
      <c r="F124" s="225" t="s">
        <v>4008</v>
      </c>
      <c r="G124" s="223"/>
      <c r="H124" s="226">
        <v>75.599999999999994</v>
      </c>
      <c r="I124" s="227"/>
      <c r="J124" s="223"/>
      <c r="K124" s="223"/>
      <c r="L124" s="228"/>
      <c r="M124" s="229"/>
      <c r="N124" s="230"/>
      <c r="O124" s="230"/>
      <c r="P124" s="230"/>
      <c r="Q124" s="230"/>
      <c r="R124" s="230"/>
      <c r="S124" s="230"/>
      <c r="T124" s="231"/>
      <c r="AT124" s="232" t="s">
        <v>274</v>
      </c>
      <c r="AU124" s="232" t="s">
        <v>224</v>
      </c>
      <c r="AV124" s="12" t="s">
        <v>88</v>
      </c>
      <c r="AW124" s="12" t="s">
        <v>41</v>
      </c>
      <c r="AX124" s="12" t="s">
        <v>86</v>
      </c>
      <c r="AY124" s="232" t="s">
        <v>209</v>
      </c>
    </row>
    <row r="125" spans="2:65" s="1" customFormat="1" ht="25.5" customHeight="1">
      <c r="B125" s="43"/>
      <c r="C125" s="203" t="s">
        <v>224</v>
      </c>
      <c r="D125" s="203" t="s">
        <v>212</v>
      </c>
      <c r="E125" s="204" t="s">
        <v>801</v>
      </c>
      <c r="F125" s="205" t="s">
        <v>802</v>
      </c>
      <c r="G125" s="206" t="s">
        <v>270</v>
      </c>
      <c r="H125" s="207">
        <v>37.799999999999997</v>
      </c>
      <c r="I125" s="208"/>
      <c r="J125" s="209">
        <f>ROUND(I125*H125,2)</f>
        <v>0</v>
      </c>
      <c r="K125" s="205" t="s">
        <v>216</v>
      </c>
      <c r="L125" s="63"/>
      <c r="M125" s="210" t="s">
        <v>34</v>
      </c>
      <c r="N125" s="211" t="s">
        <v>49</v>
      </c>
      <c r="O125" s="44"/>
      <c r="P125" s="212">
        <f>O125*H125</f>
        <v>0</v>
      </c>
      <c r="Q125" s="212">
        <v>0</v>
      </c>
      <c r="R125" s="212">
        <f>Q125*H125</f>
        <v>0</v>
      </c>
      <c r="S125" s="212">
        <v>0</v>
      </c>
      <c r="T125" s="213">
        <f>S125*H125</f>
        <v>0</v>
      </c>
      <c r="AR125" s="25" t="s">
        <v>228</v>
      </c>
      <c r="AT125" s="25" t="s">
        <v>212</v>
      </c>
      <c r="AU125" s="25" t="s">
        <v>224</v>
      </c>
      <c r="AY125" s="25" t="s">
        <v>209</v>
      </c>
      <c r="BE125" s="214">
        <f>IF(N125="základní",J125,0)</f>
        <v>0</v>
      </c>
      <c r="BF125" s="214">
        <f>IF(N125="snížená",J125,0)</f>
        <v>0</v>
      </c>
      <c r="BG125" s="214">
        <f>IF(N125="zákl. přenesená",J125,0)</f>
        <v>0</v>
      </c>
      <c r="BH125" s="214">
        <f>IF(N125="sníž. přenesená",J125,0)</f>
        <v>0</v>
      </c>
      <c r="BI125" s="214">
        <f>IF(N125="nulová",J125,0)</f>
        <v>0</v>
      </c>
      <c r="BJ125" s="25" t="s">
        <v>86</v>
      </c>
      <c r="BK125" s="214">
        <f>ROUND(I125*H125,2)</f>
        <v>0</v>
      </c>
      <c r="BL125" s="25" t="s">
        <v>228</v>
      </c>
      <c r="BM125" s="25" t="s">
        <v>4009</v>
      </c>
    </row>
    <row r="126" spans="2:65" s="1" customFormat="1" ht="94.5">
      <c r="B126" s="43"/>
      <c r="C126" s="65"/>
      <c r="D126" s="219" t="s">
        <v>272</v>
      </c>
      <c r="E126" s="65"/>
      <c r="F126" s="220" t="s">
        <v>795</v>
      </c>
      <c r="G126" s="65"/>
      <c r="H126" s="65"/>
      <c r="I126" s="174"/>
      <c r="J126" s="65"/>
      <c r="K126" s="65"/>
      <c r="L126" s="63"/>
      <c r="M126" s="221"/>
      <c r="N126" s="44"/>
      <c r="O126" s="44"/>
      <c r="P126" s="44"/>
      <c r="Q126" s="44"/>
      <c r="R126" s="44"/>
      <c r="S126" s="44"/>
      <c r="T126" s="80"/>
      <c r="AT126" s="25" t="s">
        <v>272</v>
      </c>
      <c r="AU126" s="25" t="s">
        <v>224</v>
      </c>
    </row>
    <row r="127" spans="2:65" s="12" customFormat="1" ht="13.5">
      <c r="B127" s="222"/>
      <c r="C127" s="223"/>
      <c r="D127" s="219" t="s">
        <v>274</v>
      </c>
      <c r="E127" s="223"/>
      <c r="F127" s="225" t="s">
        <v>4010</v>
      </c>
      <c r="G127" s="223"/>
      <c r="H127" s="226">
        <v>37.799999999999997</v>
      </c>
      <c r="I127" s="227"/>
      <c r="J127" s="223"/>
      <c r="K127" s="223"/>
      <c r="L127" s="228"/>
      <c r="M127" s="229"/>
      <c r="N127" s="230"/>
      <c r="O127" s="230"/>
      <c r="P127" s="230"/>
      <c r="Q127" s="230"/>
      <c r="R127" s="230"/>
      <c r="S127" s="230"/>
      <c r="T127" s="231"/>
      <c r="AT127" s="232" t="s">
        <v>274</v>
      </c>
      <c r="AU127" s="232" t="s">
        <v>224</v>
      </c>
      <c r="AV127" s="12" t="s">
        <v>88</v>
      </c>
      <c r="AW127" s="12" t="s">
        <v>6</v>
      </c>
      <c r="AX127" s="12" t="s">
        <v>86</v>
      </c>
      <c r="AY127" s="232" t="s">
        <v>209</v>
      </c>
    </row>
    <row r="128" spans="2:65" s="1" customFormat="1" ht="25.5" customHeight="1">
      <c r="B128" s="43"/>
      <c r="C128" s="203" t="s">
        <v>228</v>
      </c>
      <c r="D128" s="203" t="s">
        <v>212</v>
      </c>
      <c r="E128" s="204" t="s">
        <v>805</v>
      </c>
      <c r="F128" s="205" t="s">
        <v>806</v>
      </c>
      <c r="G128" s="206" t="s">
        <v>270</v>
      </c>
      <c r="H128" s="207">
        <v>8.2810000000000006</v>
      </c>
      <c r="I128" s="208"/>
      <c r="J128" s="209">
        <f>ROUND(I128*H128,2)</f>
        <v>0</v>
      </c>
      <c r="K128" s="205" t="s">
        <v>216</v>
      </c>
      <c r="L128" s="63"/>
      <c r="M128" s="210" t="s">
        <v>34</v>
      </c>
      <c r="N128" s="211" t="s">
        <v>49</v>
      </c>
      <c r="O128" s="44"/>
      <c r="P128" s="212">
        <f>O128*H128</f>
        <v>0</v>
      </c>
      <c r="Q128" s="212">
        <v>0</v>
      </c>
      <c r="R128" s="212">
        <f>Q128*H128</f>
        <v>0</v>
      </c>
      <c r="S128" s="212">
        <v>0</v>
      </c>
      <c r="T128" s="213">
        <f>S128*H128</f>
        <v>0</v>
      </c>
      <c r="AR128" s="25" t="s">
        <v>228</v>
      </c>
      <c r="AT128" s="25" t="s">
        <v>212</v>
      </c>
      <c r="AU128" s="25" t="s">
        <v>224</v>
      </c>
      <c r="AY128" s="25" t="s">
        <v>209</v>
      </c>
      <c r="BE128" s="214">
        <f>IF(N128="základní",J128,0)</f>
        <v>0</v>
      </c>
      <c r="BF128" s="214">
        <f>IF(N128="snížená",J128,0)</f>
        <v>0</v>
      </c>
      <c r="BG128" s="214">
        <f>IF(N128="zákl. přenesená",J128,0)</f>
        <v>0</v>
      </c>
      <c r="BH128" s="214">
        <f>IF(N128="sníž. přenesená",J128,0)</f>
        <v>0</v>
      </c>
      <c r="BI128" s="214">
        <f>IF(N128="nulová",J128,0)</f>
        <v>0</v>
      </c>
      <c r="BJ128" s="25" t="s">
        <v>86</v>
      </c>
      <c r="BK128" s="214">
        <f>ROUND(I128*H128,2)</f>
        <v>0</v>
      </c>
      <c r="BL128" s="25" t="s">
        <v>228</v>
      </c>
      <c r="BM128" s="25" t="s">
        <v>4011</v>
      </c>
    </row>
    <row r="129" spans="2:65" s="1" customFormat="1" ht="202.5">
      <c r="B129" s="43"/>
      <c r="C129" s="65"/>
      <c r="D129" s="219" t="s">
        <v>272</v>
      </c>
      <c r="E129" s="65"/>
      <c r="F129" s="220" t="s">
        <v>808</v>
      </c>
      <c r="G129" s="65"/>
      <c r="H129" s="65"/>
      <c r="I129" s="174"/>
      <c r="J129" s="65"/>
      <c r="K129" s="65"/>
      <c r="L129" s="63"/>
      <c r="M129" s="221"/>
      <c r="N129" s="44"/>
      <c r="O129" s="44"/>
      <c r="P129" s="44"/>
      <c r="Q129" s="44"/>
      <c r="R129" s="44"/>
      <c r="S129" s="44"/>
      <c r="T129" s="80"/>
      <c r="AT129" s="25" t="s">
        <v>272</v>
      </c>
      <c r="AU129" s="25" t="s">
        <v>224</v>
      </c>
    </row>
    <row r="130" spans="2:65" s="14" customFormat="1" ht="13.5">
      <c r="B130" s="254"/>
      <c r="C130" s="255"/>
      <c r="D130" s="219" t="s">
        <v>274</v>
      </c>
      <c r="E130" s="256" t="s">
        <v>34</v>
      </c>
      <c r="F130" s="257" t="s">
        <v>4004</v>
      </c>
      <c r="G130" s="255"/>
      <c r="H130" s="256" t="s">
        <v>34</v>
      </c>
      <c r="I130" s="258"/>
      <c r="J130" s="255"/>
      <c r="K130" s="255"/>
      <c r="L130" s="259"/>
      <c r="M130" s="260"/>
      <c r="N130" s="261"/>
      <c r="O130" s="261"/>
      <c r="P130" s="261"/>
      <c r="Q130" s="261"/>
      <c r="R130" s="261"/>
      <c r="S130" s="261"/>
      <c r="T130" s="262"/>
      <c r="AT130" s="263" t="s">
        <v>274</v>
      </c>
      <c r="AU130" s="263" t="s">
        <v>224</v>
      </c>
      <c r="AV130" s="14" t="s">
        <v>86</v>
      </c>
      <c r="AW130" s="14" t="s">
        <v>41</v>
      </c>
      <c r="AX130" s="14" t="s">
        <v>78</v>
      </c>
      <c r="AY130" s="263" t="s">
        <v>209</v>
      </c>
    </row>
    <row r="131" spans="2:65" s="12" customFormat="1" ht="13.5">
      <c r="B131" s="222"/>
      <c r="C131" s="223"/>
      <c r="D131" s="219" t="s">
        <v>274</v>
      </c>
      <c r="E131" s="224" t="s">
        <v>34</v>
      </c>
      <c r="F131" s="225" t="s">
        <v>4006</v>
      </c>
      <c r="G131" s="223"/>
      <c r="H131" s="226">
        <v>4.375</v>
      </c>
      <c r="I131" s="227"/>
      <c r="J131" s="223"/>
      <c r="K131" s="223"/>
      <c r="L131" s="228"/>
      <c r="M131" s="229"/>
      <c r="N131" s="230"/>
      <c r="O131" s="230"/>
      <c r="P131" s="230"/>
      <c r="Q131" s="230"/>
      <c r="R131" s="230"/>
      <c r="S131" s="230"/>
      <c r="T131" s="231"/>
      <c r="AT131" s="232" t="s">
        <v>274</v>
      </c>
      <c r="AU131" s="232" t="s">
        <v>224</v>
      </c>
      <c r="AV131" s="12" t="s">
        <v>88</v>
      </c>
      <c r="AW131" s="12" t="s">
        <v>41</v>
      </c>
      <c r="AX131" s="12" t="s">
        <v>78</v>
      </c>
      <c r="AY131" s="232" t="s">
        <v>209</v>
      </c>
    </row>
    <row r="132" spans="2:65" s="12" customFormat="1" ht="13.5">
      <c r="B132" s="222"/>
      <c r="C132" s="223"/>
      <c r="D132" s="219" t="s">
        <v>274</v>
      </c>
      <c r="E132" s="224" t="s">
        <v>34</v>
      </c>
      <c r="F132" s="225" t="s">
        <v>4012</v>
      </c>
      <c r="G132" s="223"/>
      <c r="H132" s="226">
        <v>3.9060000000000001</v>
      </c>
      <c r="I132" s="227"/>
      <c r="J132" s="223"/>
      <c r="K132" s="223"/>
      <c r="L132" s="228"/>
      <c r="M132" s="229"/>
      <c r="N132" s="230"/>
      <c r="O132" s="230"/>
      <c r="P132" s="230"/>
      <c r="Q132" s="230"/>
      <c r="R132" s="230"/>
      <c r="S132" s="230"/>
      <c r="T132" s="231"/>
      <c r="AT132" s="232" t="s">
        <v>274</v>
      </c>
      <c r="AU132" s="232" t="s">
        <v>224</v>
      </c>
      <c r="AV132" s="12" t="s">
        <v>88</v>
      </c>
      <c r="AW132" s="12" t="s">
        <v>41</v>
      </c>
      <c r="AX132" s="12" t="s">
        <v>78</v>
      </c>
      <c r="AY132" s="232" t="s">
        <v>209</v>
      </c>
    </row>
    <row r="133" spans="2:65" s="13" customFormat="1" ht="13.5">
      <c r="B133" s="233"/>
      <c r="C133" s="234"/>
      <c r="D133" s="219" t="s">
        <v>274</v>
      </c>
      <c r="E133" s="235" t="s">
        <v>34</v>
      </c>
      <c r="F133" s="236" t="s">
        <v>302</v>
      </c>
      <c r="G133" s="234"/>
      <c r="H133" s="237">
        <v>8.2810000000000006</v>
      </c>
      <c r="I133" s="238"/>
      <c r="J133" s="234"/>
      <c r="K133" s="234"/>
      <c r="L133" s="239"/>
      <c r="M133" s="240"/>
      <c r="N133" s="241"/>
      <c r="O133" s="241"/>
      <c r="P133" s="241"/>
      <c r="Q133" s="241"/>
      <c r="R133" s="241"/>
      <c r="S133" s="241"/>
      <c r="T133" s="242"/>
      <c r="AT133" s="243" t="s">
        <v>274</v>
      </c>
      <c r="AU133" s="243" t="s">
        <v>224</v>
      </c>
      <c r="AV133" s="13" t="s">
        <v>228</v>
      </c>
      <c r="AW133" s="13" t="s">
        <v>41</v>
      </c>
      <c r="AX133" s="13" t="s">
        <v>86</v>
      </c>
      <c r="AY133" s="243" t="s">
        <v>209</v>
      </c>
    </row>
    <row r="134" spans="2:65" s="1" customFormat="1" ht="38.25" customHeight="1">
      <c r="B134" s="43"/>
      <c r="C134" s="203" t="s">
        <v>208</v>
      </c>
      <c r="D134" s="203" t="s">
        <v>212</v>
      </c>
      <c r="E134" s="204" t="s">
        <v>813</v>
      </c>
      <c r="F134" s="205" t="s">
        <v>814</v>
      </c>
      <c r="G134" s="206" t="s">
        <v>270</v>
      </c>
      <c r="H134" s="207">
        <v>4.141</v>
      </c>
      <c r="I134" s="208"/>
      <c r="J134" s="209">
        <f>ROUND(I134*H134,2)</f>
        <v>0</v>
      </c>
      <c r="K134" s="205" t="s">
        <v>216</v>
      </c>
      <c r="L134" s="63"/>
      <c r="M134" s="210" t="s">
        <v>34</v>
      </c>
      <c r="N134" s="211" t="s">
        <v>49</v>
      </c>
      <c r="O134" s="44"/>
      <c r="P134" s="212">
        <f>O134*H134</f>
        <v>0</v>
      </c>
      <c r="Q134" s="212">
        <v>0</v>
      </c>
      <c r="R134" s="212">
        <f>Q134*H134</f>
        <v>0</v>
      </c>
      <c r="S134" s="212">
        <v>0</v>
      </c>
      <c r="T134" s="213">
        <f>S134*H134</f>
        <v>0</v>
      </c>
      <c r="AR134" s="25" t="s">
        <v>228</v>
      </c>
      <c r="AT134" s="25" t="s">
        <v>212</v>
      </c>
      <c r="AU134" s="25" t="s">
        <v>224</v>
      </c>
      <c r="AY134" s="25" t="s">
        <v>209</v>
      </c>
      <c r="BE134" s="214">
        <f>IF(N134="základní",J134,0)</f>
        <v>0</v>
      </c>
      <c r="BF134" s="214">
        <f>IF(N134="snížená",J134,0)</f>
        <v>0</v>
      </c>
      <c r="BG134" s="214">
        <f>IF(N134="zákl. přenesená",J134,0)</f>
        <v>0</v>
      </c>
      <c r="BH134" s="214">
        <f>IF(N134="sníž. přenesená",J134,0)</f>
        <v>0</v>
      </c>
      <c r="BI134" s="214">
        <f>IF(N134="nulová",J134,0)</f>
        <v>0</v>
      </c>
      <c r="BJ134" s="25" t="s">
        <v>86</v>
      </c>
      <c r="BK134" s="214">
        <f>ROUND(I134*H134,2)</f>
        <v>0</v>
      </c>
      <c r="BL134" s="25" t="s">
        <v>228</v>
      </c>
      <c r="BM134" s="25" t="s">
        <v>4013</v>
      </c>
    </row>
    <row r="135" spans="2:65" s="1" customFormat="1" ht="202.5">
      <c r="B135" s="43"/>
      <c r="C135" s="65"/>
      <c r="D135" s="219" t="s">
        <v>272</v>
      </c>
      <c r="E135" s="65"/>
      <c r="F135" s="220" t="s">
        <v>808</v>
      </c>
      <c r="G135" s="65"/>
      <c r="H135" s="65"/>
      <c r="I135" s="174"/>
      <c r="J135" s="65"/>
      <c r="K135" s="65"/>
      <c r="L135" s="63"/>
      <c r="M135" s="221"/>
      <c r="N135" s="44"/>
      <c r="O135" s="44"/>
      <c r="P135" s="44"/>
      <c r="Q135" s="44"/>
      <c r="R135" s="44"/>
      <c r="S135" s="44"/>
      <c r="T135" s="80"/>
      <c r="AT135" s="25" t="s">
        <v>272</v>
      </c>
      <c r="AU135" s="25" t="s">
        <v>224</v>
      </c>
    </row>
    <row r="136" spans="2:65" s="12" customFormat="1" ht="13.5">
      <c r="B136" s="222"/>
      <c r="C136" s="223"/>
      <c r="D136" s="219" t="s">
        <v>274</v>
      </c>
      <c r="E136" s="223"/>
      <c r="F136" s="225" t="s">
        <v>4014</v>
      </c>
      <c r="G136" s="223"/>
      <c r="H136" s="226">
        <v>4.141</v>
      </c>
      <c r="I136" s="227"/>
      <c r="J136" s="223"/>
      <c r="K136" s="223"/>
      <c r="L136" s="228"/>
      <c r="M136" s="229"/>
      <c r="N136" s="230"/>
      <c r="O136" s="230"/>
      <c r="P136" s="230"/>
      <c r="Q136" s="230"/>
      <c r="R136" s="230"/>
      <c r="S136" s="230"/>
      <c r="T136" s="231"/>
      <c r="AT136" s="232" t="s">
        <v>274</v>
      </c>
      <c r="AU136" s="232" t="s">
        <v>224</v>
      </c>
      <c r="AV136" s="12" t="s">
        <v>88</v>
      </c>
      <c r="AW136" s="12" t="s">
        <v>6</v>
      </c>
      <c r="AX136" s="12" t="s">
        <v>86</v>
      </c>
      <c r="AY136" s="232" t="s">
        <v>209</v>
      </c>
    </row>
    <row r="137" spans="2:65" s="11" customFormat="1" ht="22.35" customHeight="1">
      <c r="B137" s="187"/>
      <c r="C137" s="188"/>
      <c r="D137" s="189" t="s">
        <v>77</v>
      </c>
      <c r="E137" s="201" t="s">
        <v>10</v>
      </c>
      <c r="F137" s="201" t="s">
        <v>4015</v>
      </c>
      <c r="G137" s="188"/>
      <c r="H137" s="188"/>
      <c r="I137" s="191"/>
      <c r="J137" s="202">
        <f>BK137</f>
        <v>0</v>
      </c>
      <c r="K137" s="188"/>
      <c r="L137" s="193"/>
      <c r="M137" s="194"/>
      <c r="N137" s="195"/>
      <c r="O137" s="195"/>
      <c r="P137" s="196">
        <f>SUM(P138:P141)</f>
        <v>0</v>
      </c>
      <c r="Q137" s="195"/>
      <c r="R137" s="196">
        <f>SUM(R138:R141)</f>
        <v>3.108E-2</v>
      </c>
      <c r="S137" s="195"/>
      <c r="T137" s="197">
        <f>SUM(T138:T141)</f>
        <v>0</v>
      </c>
      <c r="AR137" s="198" t="s">
        <v>86</v>
      </c>
      <c r="AT137" s="199" t="s">
        <v>77</v>
      </c>
      <c r="AU137" s="199" t="s">
        <v>88</v>
      </c>
      <c r="AY137" s="198" t="s">
        <v>209</v>
      </c>
      <c r="BK137" s="200">
        <f>SUM(BK138:BK141)</f>
        <v>0</v>
      </c>
    </row>
    <row r="138" spans="2:65" s="1" customFormat="1" ht="25.5" customHeight="1">
      <c r="B138" s="43"/>
      <c r="C138" s="203" t="s">
        <v>235</v>
      </c>
      <c r="D138" s="203" t="s">
        <v>212</v>
      </c>
      <c r="E138" s="204" t="s">
        <v>4016</v>
      </c>
      <c r="F138" s="205" t="s">
        <v>4017</v>
      </c>
      <c r="G138" s="206" t="s">
        <v>351</v>
      </c>
      <c r="H138" s="207">
        <v>44.4</v>
      </c>
      <c r="I138" s="208"/>
      <c r="J138" s="209">
        <f>ROUND(I138*H138,2)</f>
        <v>0</v>
      </c>
      <c r="K138" s="205" t="s">
        <v>216</v>
      </c>
      <c r="L138" s="63"/>
      <c r="M138" s="210" t="s">
        <v>34</v>
      </c>
      <c r="N138" s="211" t="s">
        <v>49</v>
      </c>
      <c r="O138" s="44"/>
      <c r="P138" s="212">
        <f>O138*H138</f>
        <v>0</v>
      </c>
      <c r="Q138" s="212">
        <v>6.9999999999999999E-4</v>
      </c>
      <c r="R138" s="212">
        <f>Q138*H138</f>
        <v>3.108E-2</v>
      </c>
      <c r="S138" s="212">
        <v>0</v>
      </c>
      <c r="T138" s="213">
        <f>S138*H138</f>
        <v>0</v>
      </c>
      <c r="AR138" s="25" t="s">
        <v>228</v>
      </c>
      <c r="AT138" s="25" t="s">
        <v>212</v>
      </c>
      <c r="AU138" s="25" t="s">
        <v>224</v>
      </c>
      <c r="AY138" s="25" t="s">
        <v>209</v>
      </c>
      <c r="BE138" s="214">
        <f>IF(N138="základní",J138,0)</f>
        <v>0</v>
      </c>
      <c r="BF138" s="214">
        <f>IF(N138="snížená",J138,0)</f>
        <v>0</v>
      </c>
      <c r="BG138" s="214">
        <f>IF(N138="zákl. přenesená",J138,0)</f>
        <v>0</v>
      </c>
      <c r="BH138" s="214">
        <f>IF(N138="sníž. přenesená",J138,0)</f>
        <v>0</v>
      </c>
      <c r="BI138" s="214">
        <f>IF(N138="nulová",J138,0)</f>
        <v>0</v>
      </c>
      <c r="BJ138" s="25" t="s">
        <v>86</v>
      </c>
      <c r="BK138" s="214">
        <f>ROUND(I138*H138,2)</f>
        <v>0</v>
      </c>
      <c r="BL138" s="25" t="s">
        <v>228</v>
      </c>
      <c r="BM138" s="25" t="s">
        <v>4018</v>
      </c>
    </row>
    <row r="139" spans="2:65" s="1" customFormat="1" ht="81">
      <c r="B139" s="43"/>
      <c r="C139" s="65"/>
      <c r="D139" s="219" t="s">
        <v>272</v>
      </c>
      <c r="E139" s="65"/>
      <c r="F139" s="220" t="s">
        <v>4019</v>
      </c>
      <c r="G139" s="65"/>
      <c r="H139" s="65"/>
      <c r="I139" s="174"/>
      <c r="J139" s="65"/>
      <c r="K139" s="65"/>
      <c r="L139" s="63"/>
      <c r="M139" s="221"/>
      <c r="N139" s="44"/>
      <c r="O139" s="44"/>
      <c r="P139" s="44"/>
      <c r="Q139" s="44"/>
      <c r="R139" s="44"/>
      <c r="S139" s="44"/>
      <c r="T139" s="80"/>
      <c r="AT139" s="25" t="s">
        <v>272</v>
      </c>
      <c r="AU139" s="25" t="s">
        <v>224</v>
      </c>
    </row>
    <row r="140" spans="2:65" s="12" customFormat="1" ht="13.5">
      <c r="B140" s="222"/>
      <c r="C140" s="223"/>
      <c r="D140" s="219" t="s">
        <v>274</v>
      </c>
      <c r="E140" s="224" t="s">
        <v>34</v>
      </c>
      <c r="F140" s="225" t="s">
        <v>4020</v>
      </c>
      <c r="G140" s="223"/>
      <c r="H140" s="226">
        <v>44.4</v>
      </c>
      <c r="I140" s="227"/>
      <c r="J140" s="223"/>
      <c r="K140" s="223"/>
      <c r="L140" s="228"/>
      <c r="M140" s="229"/>
      <c r="N140" s="230"/>
      <c r="O140" s="230"/>
      <c r="P140" s="230"/>
      <c r="Q140" s="230"/>
      <c r="R140" s="230"/>
      <c r="S140" s="230"/>
      <c r="T140" s="231"/>
      <c r="AT140" s="232" t="s">
        <v>274</v>
      </c>
      <c r="AU140" s="232" t="s">
        <v>224</v>
      </c>
      <c r="AV140" s="12" t="s">
        <v>88</v>
      </c>
      <c r="AW140" s="12" t="s">
        <v>41</v>
      </c>
      <c r="AX140" s="12" t="s">
        <v>86</v>
      </c>
      <c r="AY140" s="232" t="s">
        <v>209</v>
      </c>
    </row>
    <row r="141" spans="2:65" s="1" customFormat="1" ht="25.5" customHeight="1">
      <c r="B141" s="43"/>
      <c r="C141" s="203" t="s">
        <v>241</v>
      </c>
      <c r="D141" s="203" t="s">
        <v>212</v>
      </c>
      <c r="E141" s="204" t="s">
        <v>4021</v>
      </c>
      <c r="F141" s="205" t="s">
        <v>4022</v>
      </c>
      <c r="G141" s="206" t="s">
        <v>351</v>
      </c>
      <c r="H141" s="207">
        <v>44.4</v>
      </c>
      <c r="I141" s="208"/>
      <c r="J141" s="209">
        <f>ROUND(I141*H141,2)</f>
        <v>0</v>
      </c>
      <c r="K141" s="205" t="s">
        <v>216</v>
      </c>
      <c r="L141" s="63"/>
      <c r="M141" s="210" t="s">
        <v>34</v>
      </c>
      <c r="N141" s="211" t="s">
        <v>49</v>
      </c>
      <c r="O141" s="44"/>
      <c r="P141" s="212">
        <f>O141*H141</f>
        <v>0</v>
      </c>
      <c r="Q141" s="212">
        <v>0</v>
      </c>
      <c r="R141" s="212">
        <f>Q141*H141</f>
        <v>0</v>
      </c>
      <c r="S141" s="212">
        <v>0</v>
      </c>
      <c r="T141" s="213">
        <f>S141*H141</f>
        <v>0</v>
      </c>
      <c r="AR141" s="25" t="s">
        <v>228</v>
      </c>
      <c r="AT141" s="25" t="s">
        <v>212</v>
      </c>
      <c r="AU141" s="25" t="s">
        <v>224</v>
      </c>
      <c r="AY141" s="25" t="s">
        <v>209</v>
      </c>
      <c r="BE141" s="214">
        <f>IF(N141="základní",J141,0)</f>
        <v>0</v>
      </c>
      <c r="BF141" s="214">
        <f>IF(N141="snížená",J141,0)</f>
        <v>0</v>
      </c>
      <c r="BG141" s="214">
        <f>IF(N141="zákl. přenesená",J141,0)</f>
        <v>0</v>
      </c>
      <c r="BH141" s="214">
        <f>IF(N141="sníž. přenesená",J141,0)</f>
        <v>0</v>
      </c>
      <c r="BI141" s="214">
        <f>IF(N141="nulová",J141,0)</f>
        <v>0</v>
      </c>
      <c r="BJ141" s="25" t="s">
        <v>86</v>
      </c>
      <c r="BK141" s="214">
        <f>ROUND(I141*H141,2)</f>
        <v>0</v>
      </c>
      <c r="BL141" s="25" t="s">
        <v>228</v>
      </c>
      <c r="BM141" s="25" t="s">
        <v>4023</v>
      </c>
    </row>
    <row r="142" spans="2:65" s="11" customFormat="1" ht="22.35" customHeight="1">
      <c r="B142" s="187"/>
      <c r="C142" s="188"/>
      <c r="D142" s="189" t="s">
        <v>77</v>
      </c>
      <c r="E142" s="201" t="s">
        <v>287</v>
      </c>
      <c r="F142" s="201" t="s">
        <v>288</v>
      </c>
      <c r="G142" s="188"/>
      <c r="H142" s="188"/>
      <c r="I142" s="191"/>
      <c r="J142" s="202">
        <f>BK142</f>
        <v>0</v>
      </c>
      <c r="K142" s="188"/>
      <c r="L142" s="193"/>
      <c r="M142" s="194"/>
      <c r="N142" s="195"/>
      <c r="O142" s="195"/>
      <c r="P142" s="196">
        <f>SUM(P143:P154)</f>
        <v>0</v>
      </c>
      <c r="Q142" s="195"/>
      <c r="R142" s="196">
        <f>SUM(R143:R154)</f>
        <v>0</v>
      </c>
      <c r="S142" s="195"/>
      <c r="T142" s="197">
        <f>SUM(T143:T154)</f>
        <v>0</v>
      </c>
      <c r="AR142" s="198" t="s">
        <v>86</v>
      </c>
      <c r="AT142" s="199" t="s">
        <v>77</v>
      </c>
      <c r="AU142" s="199" t="s">
        <v>88</v>
      </c>
      <c r="AY142" s="198" t="s">
        <v>209</v>
      </c>
      <c r="BK142" s="200">
        <f>SUM(BK143:BK154)</f>
        <v>0</v>
      </c>
    </row>
    <row r="143" spans="2:65" s="1" customFormat="1" ht="38.25" customHeight="1">
      <c r="B143" s="43"/>
      <c r="C143" s="203" t="s">
        <v>247</v>
      </c>
      <c r="D143" s="203" t="s">
        <v>212</v>
      </c>
      <c r="E143" s="204" t="s">
        <v>820</v>
      </c>
      <c r="F143" s="205" t="s">
        <v>821</v>
      </c>
      <c r="G143" s="206" t="s">
        <v>270</v>
      </c>
      <c r="H143" s="207">
        <v>83.881</v>
      </c>
      <c r="I143" s="208"/>
      <c r="J143" s="209">
        <f>ROUND(I143*H143,2)</f>
        <v>0</v>
      </c>
      <c r="K143" s="205" t="s">
        <v>216</v>
      </c>
      <c r="L143" s="63"/>
      <c r="M143" s="210" t="s">
        <v>34</v>
      </c>
      <c r="N143" s="211" t="s">
        <v>49</v>
      </c>
      <c r="O143" s="44"/>
      <c r="P143" s="212">
        <f>O143*H143</f>
        <v>0</v>
      </c>
      <c r="Q143" s="212">
        <v>0</v>
      </c>
      <c r="R143" s="212">
        <f>Q143*H143</f>
        <v>0</v>
      </c>
      <c r="S143" s="212">
        <v>0</v>
      </c>
      <c r="T143" s="213">
        <f>S143*H143</f>
        <v>0</v>
      </c>
      <c r="AR143" s="25" t="s">
        <v>228</v>
      </c>
      <c r="AT143" s="25" t="s">
        <v>212</v>
      </c>
      <c r="AU143" s="25" t="s">
        <v>224</v>
      </c>
      <c r="AY143" s="25" t="s">
        <v>209</v>
      </c>
      <c r="BE143" s="214">
        <f>IF(N143="základní",J143,0)</f>
        <v>0</v>
      </c>
      <c r="BF143" s="214">
        <f>IF(N143="snížená",J143,0)</f>
        <v>0</v>
      </c>
      <c r="BG143" s="214">
        <f>IF(N143="zákl. přenesená",J143,0)</f>
        <v>0</v>
      </c>
      <c r="BH143" s="214">
        <f>IF(N143="sníž. přenesená",J143,0)</f>
        <v>0</v>
      </c>
      <c r="BI143" s="214">
        <f>IF(N143="nulová",J143,0)</f>
        <v>0</v>
      </c>
      <c r="BJ143" s="25" t="s">
        <v>86</v>
      </c>
      <c r="BK143" s="214">
        <f>ROUND(I143*H143,2)</f>
        <v>0</v>
      </c>
      <c r="BL143" s="25" t="s">
        <v>228</v>
      </c>
      <c r="BM143" s="25" t="s">
        <v>4024</v>
      </c>
    </row>
    <row r="144" spans="2:65" s="1" customFormat="1" ht="189">
      <c r="B144" s="43"/>
      <c r="C144" s="65"/>
      <c r="D144" s="219" t="s">
        <v>272</v>
      </c>
      <c r="E144" s="65"/>
      <c r="F144" s="220" t="s">
        <v>292</v>
      </c>
      <c r="G144" s="65"/>
      <c r="H144" s="65"/>
      <c r="I144" s="174"/>
      <c r="J144" s="65"/>
      <c r="K144" s="65"/>
      <c r="L144" s="63"/>
      <c r="M144" s="221"/>
      <c r="N144" s="44"/>
      <c r="O144" s="44"/>
      <c r="P144" s="44"/>
      <c r="Q144" s="44"/>
      <c r="R144" s="44"/>
      <c r="S144" s="44"/>
      <c r="T144" s="80"/>
      <c r="AT144" s="25" t="s">
        <v>272</v>
      </c>
      <c r="AU144" s="25" t="s">
        <v>224</v>
      </c>
    </row>
    <row r="145" spans="2:65" s="14" customFormat="1" ht="13.5">
      <c r="B145" s="254"/>
      <c r="C145" s="255"/>
      <c r="D145" s="219" t="s">
        <v>274</v>
      </c>
      <c r="E145" s="256" t="s">
        <v>34</v>
      </c>
      <c r="F145" s="257" t="s">
        <v>823</v>
      </c>
      <c r="G145" s="255"/>
      <c r="H145" s="256" t="s">
        <v>34</v>
      </c>
      <c r="I145" s="258"/>
      <c r="J145" s="255"/>
      <c r="K145" s="255"/>
      <c r="L145" s="259"/>
      <c r="M145" s="260"/>
      <c r="N145" s="261"/>
      <c r="O145" s="261"/>
      <c r="P145" s="261"/>
      <c r="Q145" s="261"/>
      <c r="R145" s="261"/>
      <c r="S145" s="261"/>
      <c r="T145" s="262"/>
      <c r="AT145" s="263" t="s">
        <v>274</v>
      </c>
      <c r="AU145" s="263" t="s">
        <v>224</v>
      </c>
      <c r="AV145" s="14" t="s">
        <v>86</v>
      </c>
      <c r="AW145" s="14" t="s">
        <v>41</v>
      </c>
      <c r="AX145" s="14" t="s">
        <v>78</v>
      </c>
      <c r="AY145" s="263" t="s">
        <v>209</v>
      </c>
    </row>
    <row r="146" spans="2:65" s="12" customFormat="1" ht="13.5">
      <c r="B146" s="222"/>
      <c r="C146" s="223"/>
      <c r="D146" s="219" t="s">
        <v>274</v>
      </c>
      <c r="E146" s="224" t="s">
        <v>34</v>
      </c>
      <c r="F146" s="225" t="s">
        <v>4025</v>
      </c>
      <c r="G146" s="223"/>
      <c r="H146" s="226">
        <v>75.599999999999994</v>
      </c>
      <c r="I146" s="227"/>
      <c r="J146" s="223"/>
      <c r="K146" s="223"/>
      <c r="L146" s="228"/>
      <c r="M146" s="229"/>
      <c r="N146" s="230"/>
      <c r="O146" s="230"/>
      <c r="P146" s="230"/>
      <c r="Q146" s="230"/>
      <c r="R146" s="230"/>
      <c r="S146" s="230"/>
      <c r="T146" s="231"/>
      <c r="AT146" s="232" t="s">
        <v>274</v>
      </c>
      <c r="AU146" s="232" t="s">
        <v>224</v>
      </c>
      <c r="AV146" s="12" t="s">
        <v>88</v>
      </c>
      <c r="AW146" s="12" t="s">
        <v>41</v>
      </c>
      <c r="AX146" s="12" t="s">
        <v>78</v>
      </c>
      <c r="AY146" s="232" t="s">
        <v>209</v>
      </c>
    </row>
    <row r="147" spans="2:65" s="12" customFormat="1" ht="13.5">
      <c r="B147" s="222"/>
      <c r="C147" s="223"/>
      <c r="D147" s="219" t="s">
        <v>274</v>
      </c>
      <c r="E147" s="224" t="s">
        <v>34</v>
      </c>
      <c r="F147" s="225" t="s">
        <v>4026</v>
      </c>
      <c r="G147" s="223"/>
      <c r="H147" s="226">
        <v>8.2810000000000006</v>
      </c>
      <c r="I147" s="227"/>
      <c r="J147" s="223"/>
      <c r="K147" s="223"/>
      <c r="L147" s="228"/>
      <c r="M147" s="229"/>
      <c r="N147" s="230"/>
      <c r="O147" s="230"/>
      <c r="P147" s="230"/>
      <c r="Q147" s="230"/>
      <c r="R147" s="230"/>
      <c r="S147" s="230"/>
      <c r="T147" s="231"/>
      <c r="AT147" s="232" t="s">
        <v>274</v>
      </c>
      <c r="AU147" s="232" t="s">
        <v>224</v>
      </c>
      <c r="AV147" s="12" t="s">
        <v>88</v>
      </c>
      <c r="AW147" s="12" t="s">
        <v>41</v>
      </c>
      <c r="AX147" s="12" t="s">
        <v>78</v>
      </c>
      <c r="AY147" s="232" t="s">
        <v>209</v>
      </c>
    </row>
    <row r="148" spans="2:65" s="13" customFormat="1" ht="13.5">
      <c r="B148" s="233"/>
      <c r="C148" s="234"/>
      <c r="D148" s="219" t="s">
        <v>274</v>
      </c>
      <c r="E148" s="235" t="s">
        <v>34</v>
      </c>
      <c r="F148" s="236" t="s">
        <v>302</v>
      </c>
      <c r="G148" s="234"/>
      <c r="H148" s="237">
        <v>83.881</v>
      </c>
      <c r="I148" s="238"/>
      <c r="J148" s="234"/>
      <c r="K148" s="234"/>
      <c r="L148" s="239"/>
      <c r="M148" s="240"/>
      <c r="N148" s="241"/>
      <c r="O148" s="241"/>
      <c r="P148" s="241"/>
      <c r="Q148" s="241"/>
      <c r="R148" s="241"/>
      <c r="S148" s="241"/>
      <c r="T148" s="242"/>
      <c r="AT148" s="243" t="s">
        <v>274</v>
      </c>
      <c r="AU148" s="243" t="s">
        <v>224</v>
      </c>
      <c r="AV148" s="13" t="s">
        <v>228</v>
      </c>
      <c r="AW148" s="13" t="s">
        <v>41</v>
      </c>
      <c r="AX148" s="13" t="s">
        <v>86</v>
      </c>
      <c r="AY148" s="243" t="s">
        <v>209</v>
      </c>
    </row>
    <row r="149" spans="2:65" s="1" customFormat="1" ht="25.5" customHeight="1">
      <c r="B149" s="43"/>
      <c r="C149" s="203" t="s">
        <v>311</v>
      </c>
      <c r="D149" s="203" t="s">
        <v>212</v>
      </c>
      <c r="E149" s="204" t="s">
        <v>297</v>
      </c>
      <c r="F149" s="205" t="s">
        <v>298</v>
      </c>
      <c r="G149" s="206" t="s">
        <v>270</v>
      </c>
      <c r="H149" s="207">
        <v>83.881</v>
      </c>
      <c r="I149" s="208"/>
      <c r="J149" s="209">
        <f>ROUND(I149*H149,2)</f>
        <v>0</v>
      </c>
      <c r="K149" s="205" t="s">
        <v>216</v>
      </c>
      <c r="L149" s="63"/>
      <c r="M149" s="210" t="s">
        <v>34</v>
      </c>
      <c r="N149" s="211" t="s">
        <v>49</v>
      </c>
      <c r="O149" s="44"/>
      <c r="P149" s="212">
        <f>O149*H149</f>
        <v>0</v>
      </c>
      <c r="Q149" s="212">
        <v>0</v>
      </c>
      <c r="R149" s="212">
        <f>Q149*H149</f>
        <v>0</v>
      </c>
      <c r="S149" s="212">
        <v>0</v>
      </c>
      <c r="T149" s="213">
        <f>S149*H149</f>
        <v>0</v>
      </c>
      <c r="AR149" s="25" t="s">
        <v>228</v>
      </c>
      <c r="AT149" s="25" t="s">
        <v>212</v>
      </c>
      <c r="AU149" s="25" t="s">
        <v>224</v>
      </c>
      <c r="AY149" s="25" t="s">
        <v>209</v>
      </c>
      <c r="BE149" s="214">
        <f>IF(N149="základní",J149,0)</f>
        <v>0</v>
      </c>
      <c r="BF149" s="214">
        <f>IF(N149="snížená",J149,0)</f>
        <v>0</v>
      </c>
      <c r="BG149" s="214">
        <f>IF(N149="zákl. přenesená",J149,0)</f>
        <v>0</v>
      </c>
      <c r="BH149" s="214">
        <f>IF(N149="sníž. přenesená",J149,0)</f>
        <v>0</v>
      </c>
      <c r="BI149" s="214">
        <f>IF(N149="nulová",J149,0)</f>
        <v>0</v>
      </c>
      <c r="BJ149" s="25" t="s">
        <v>86</v>
      </c>
      <c r="BK149" s="214">
        <f>ROUND(I149*H149,2)</f>
        <v>0</v>
      </c>
      <c r="BL149" s="25" t="s">
        <v>228</v>
      </c>
      <c r="BM149" s="25" t="s">
        <v>4027</v>
      </c>
    </row>
    <row r="150" spans="2:65" s="1" customFormat="1" ht="148.5">
      <c r="B150" s="43"/>
      <c r="C150" s="65"/>
      <c r="D150" s="219" t="s">
        <v>272</v>
      </c>
      <c r="E150" s="65"/>
      <c r="F150" s="220" t="s">
        <v>300</v>
      </c>
      <c r="G150" s="65"/>
      <c r="H150" s="65"/>
      <c r="I150" s="174"/>
      <c r="J150" s="65"/>
      <c r="K150" s="65"/>
      <c r="L150" s="63"/>
      <c r="M150" s="221"/>
      <c r="N150" s="44"/>
      <c r="O150" s="44"/>
      <c r="P150" s="44"/>
      <c r="Q150" s="44"/>
      <c r="R150" s="44"/>
      <c r="S150" s="44"/>
      <c r="T150" s="80"/>
      <c r="AT150" s="25" t="s">
        <v>272</v>
      </c>
      <c r="AU150" s="25" t="s">
        <v>224</v>
      </c>
    </row>
    <row r="151" spans="2:65" s="14" customFormat="1" ht="13.5">
      <c r="B151" s="254"/>
      <c r="C151" s="255"/>
      <c r="D151" s="219" t="s">
        <v>274</v>
      </c>
      <c r="E151" s="256" t="s">
        <v>34</v>
      </c>
      <c r="F151" s="257" t="s">
        <v>823</v>
      </c>
      <c r="G151" s="255"/>
      <c r="H151" s="256" t="s">
        <v>34</v>
      </c>
      <c r="I151" s="258"/>
      <c r="J151" s="255"/>
      <c r="K151" s="255"/>
      <c r="L151" s="259"/>
      <c r="M151" s="260"/>
      <c r="N151" s="261"/>
      <c r="O151" s="261"/>
      <c r="P151" s="261"/>
      <c r="Q151" s="261"/>
      <c r="R151" s="261"/>
      <c r="S151" s="261"/>
      <c r="T151" s="262"/>
      <c r="AT151" s="263" t="s">
        <v>274</v>
      </c>
      <c r="AU151" s="263" t="s">
        <v>224</v>
      </c>
      <c r="AV151" s="14" t="s">
        <v>86</v>
      </c>
      <c r="AW151" s="14" t="s">
        <v>41</v>
      </c>
      <c r="AX151" s="14" t="s">
        <v>78</v>
      </c>
      <c r="AY151" s="263" t="s">
        <v>209</v>
      </c>
    </row>
    <row r="152" spans="2:65" s="12" customFormat="1" ht="13.5">
      <c r="B152" s="222"/>
      <c r="C152" s="223"/>
      <c r="D152" s="219" t="s">
        <v>274</v>
      </c>
      <c r="E152" s="224" t="s">
        <v>34</v>
      </c>
      <c r="F152" s="225" t="s">
        <v>4025</v>
      </c>
      <c r="G152" s="223"/>
      <c r="H152" s="226">
        <v>75.599999999999994</v>
      </c>
      <c r="I152" s="227"/>
      <c r="J152" s="223"/>
      <c r="K152" s="223"/>
      <c r="L152" s="228"/>
      <c r="M152" s="229"/>
      <c r="N152" s="230"/>
      <c r="O152" s="230"/>
      <c r="P152" s="230"/>
      <c r="Q152" s="230"/>
      <c r="R152" s="230"/>
      <c r="S152" s="230"/>
      <c r="T152" s="231"/>
      <c r="AT152" s="232" t="s">
        <v>274</v>
      </c>
      <c r="AU152" s="232" t="s">
        <v>224</v>
      </c>
      <c r="AV152" s="12" t="s">
        <v>88</v>
      </c>
      <c r="AW152" s="12" t="s">
        <v>41</v>
      </c>
      <c r="AX152" s="12" t="s">
        <v>78</v>
      </c>
      <c r="AY152" s="232" t="s">
        <v>209</v>
      </c>
    </row>
    <row r="153" spans="2:65" s="12" customFormat="1" ht="13.5">
      <c r="B153" s="222"/>
      <c r="C153" s="223"/>
      <c r="D153" s="219" t="s">
        <v>274</v>
      </c>
      <c r="E153" s="224" t="s">
        <v>34</v>
      </c>
      <c r="F153" s="225" t="s">
        <v>4026</v>
      </c>
      <c r="G153" s="223"/>
      <c r="H153" s="226">
        <v>8.2810000000000006</v>
      </c>
      <c r="I153" s="227"/>
      <c r="J153" s="223"/>
      <c r="K153" s="223"/>
      <c r="L153" s="228"/>
      <c r="M153" s="229"/>
      <c r="N153" s="230"/>
      <c r="O153" s="230"/>
      <c r="P153" s="230"/>
      <c r="Q153" s="230"/>
      <c r="R153" s="230"/>
      <c r="S153" s="230"/>
      <c r="T153" s="231"/>
      <c r="AT153" s="232" t="s">
        <v>274</v>
      </c>
      <c r="AU153" s="232" t="s">
        <v>224</v>
      </c>
      <c r="AV153" s="12" t="s">
        <v>88</v>
      </c>
      <c r="AW153" s="12" t="s">
        <v>41</v>
      </c>
      <c r="AX153" s="12" t="s">
        <v>78</v>
      </c>
      <c r="AY153" s="232" t="s">
        <v>209</v>
      </c>
    </row>
    <row r="154" spans="2:65" s="13" customFormat="1" ht="13.5">
      <c r="B154" s="233"/>
      <c r="C154" s="234"/>
      <c r="D154" s="219" t="s">
        <v>274</v>
      </c>
      <c r="E154" s="235" t="s">
        <v>34</v>
      </c>
      <c r="F154" s="236" t="s">
        <v>302</v>
      </c>
      <c r="G154" s="234"/>
      <c r="H154" s="237">
        <v>83.881</v>
      </c>
      <c r="I154" s="238"/>
      <c r="J154" s="234"/>
      <c r="K154" s="234"/>
      <c r="L154" s="239"/>
      <c r="M154" s="240"/>
      <c r="N154" s="241"/>
      <c r="O154" s="241"/>
      <c r="P154" s="241"/>
      <c r="Q154" s="241"/>
      <c r="R154" s="241"/>
      <c r="S154" s="241"/>
      <c r="T154" s="242"/>
      <c r="AT154" s="243" t="s">
        <v>274</v>
      </c>
      <c r="AU154" s="243" t="s">
        <v>224</v>
      </c>
      <c r="AV154" s="13" t="s">
        <v>228</v>
      </c>
      <c r="AW154" s="13" t="s">
        <v>41</v>
      </c>
      <c r="AX154" s="13" t="s">
        <v>86</v>
      </c>
      <c r="AY154" s="243" t="s">
        <v>209</v>
      </c>
    </row>
    <row r="155" spans="2:65" s="11" customFormat="1" ht="22.35" customHeight="1">
      <c r="B155" s="187"/>
      <c r="C155" s="188"/>
      <c r="D155" s="189" t="s">
        <v>77</v>
      </c>
      <c r="E155" s="201" t="s">
        <v>303</v>
      </c>
      <c r="F155" s="201" t="s">
        <v>304</v>
      </c>
      <c r="G155" s="188"/>
      <c r="H155" s="188"/>
      <c r="I155" s="191"/>
      <c r="J155" s="202">
        <f>BK155</f>
        <v>0</v>
      </c>
      <c r="K155" s="188"/>
      <c r="L155" s="193"/>
      <c r="M155" s="194"/>
      <c r="N155" s="195"/>
      <c r="O155" s="195"/>
      <c r="P155" s="196">
        <f>SUM(P156:P170)</f>
        <v>0</v>
      </c>
      <c r="Q155" s="195"/>
      <c r="R155" s="196">
        <f>SUM(R156:R170)</f>
        <v>0</v>
      </c>
      <c r="S155" s="195"/>
      <c r="T155" s="197">
        <f>SUM(T156:T170)</f>
        <v>0</v>
      </c>
      <c r="AR155" s="198" t="s">
        <v>86</v>
      </c>
      <c r="AT155" s="199" t="s">
        <v>77</v>
      </c>
      <c r="AU155" s="199" t="s">
        <v>88</v>
      </c>
      <c r="AY155" s="198" t="s">
        <v>209</v>
      </c>
      <c r="BK155" s="200">
        <f>SUM(BK156:BK170)</f>
        <v>0</v>
      </c>
    </row>
    <row r="156" spans="2:65" s="1" customFormat="1" ht="25.5" customHeight="1">
      <c r="B156" s="43"/>
      <c r="C156" s="203" t="s">
        <v>324</v>
      </c>
      <c r="D156" s="203" t="s">
        <v>212</v>
      </c>
      <c r="E156" s="204" t="s">
        <v>828</v>
      </c>
      <c r="F156" s="205" t="s">
        <v>829</v>
      </c>
      <c r="G156" s="206" t="s">
        <v>270</v>
      </c>
      <c r="H156" s="207">
        <v>67.674999999999997</v>
      </c>
      <c r="I156" s="208"/>
      <c r="J156" s="209">
        <f>ROUND(I156*H156,2)</f>
        <v>0</v>
      </c>
      <c r="K156" s="205" t="s">
        <v>216</v>
      </c>
      <c r="L156" s="63"/>
      <c r="M156" s="210" t="s">
        <v>34</v>
      </c>
      <c r="N156" s="211" t="s">
        <v>49</v>
      </c>
      <c r="O156" s="44"/>
      <c r="P156" s="212">
        <f>O156*H156</f>
        <v>0</v>
      </c>
      <c r="Q156" s="212">
        <v>0</v>
      </c>
      <c r="R156" s="212">
        <f>Q156*H156</f>
        <v>0</v>
      </c>
      <c r="S156" s="212">
        <v>0</v>
      </c>
      <c r="T156" s="213">
        <f>S156*H156</f>
        <v>0</v>
      </c>
      <c r="AR156" s="25" t="s">
        <v>228</v>
      </c>
      <c r="AT156" s="25" t="s">
        <v>212</v>
      </c>
      <c r="AU156" s="25" t="s">
        <v>224</v>
      </c>
      <c r="AY156" s="25" t="s">
        <v>209</v>
      </c>
      <c r="BE156" s="214">
        <f>IF(N156="základní",J156,0)</f>
        <v>0</v>
      </c>
      <c r="BF156" s="214">
        <f>IF(N156="snížená",J156,0)</f>
        <v>0</v>
      </c>
      <c r="BG156" s="214">
        <f>IF(N156="zákl. přenesená",J156,0)</f>
        <v>0</v>
      </c>
      <c r="BH156" s="214">
        <f>IF(N156="sníž. přenesená",J156,0)</f>
        <v>0</v>
      </c>
      <c r="BI156" s="214">
        <f>IF(N156="nulová",J156,0)</f>
        <v>0</v>
      </c>
      <c r="BJ156" s="25" t="s">
        <v>86</v>
      </c>
      <c r="BK156" s="214">
        <f>ROUND(I156*H156,2)</f>
        <v>0</v>
      </c>
      <c r="BL156" s="25" t="s">
        <v>228</v>
      </c>
      <c r="BM156" s="25" t="s">
        <v>4028</v>
      </c>
    </row>
    <row r="157" spans="2:65" s="1" customFormat="1" ht="409.5">
      <c r="B157" s="43"/>
      <c r="C157" s="65"/>
      <c r="D157" s="219" t="s">
        <v>272</v>
      </c>
      <c r="E157" s="65"/>
      <c r="F157" s="220" t="s">
        <v>831</v>
      </c>
      <c r="G157" s="65"/>
      <c r="H157" s="65"/>
      <c r="I157" s="174"/>
      <c r="J157" s="65"/>
      <c r="K157" s="65"/>
      <c r="L157" s="63"/>
      <c r="M157" s="221"/>
      <c r="N157" s="44"/>
      <c r="O157" s="44"/>
      <c r="P157" s="44"/>
      <c r="Q157" s="44"/>
      <c r="R157" s="44"/>
      <c r="S157" s="44"/>
      <c r="T157" s="80"/>
      <c r="AT157" s="25" t="s">
        <v>272</v>
      </c>
      <c r="AU157" s="25" t="s">
        <v>224</v>
      </c>
    </row>
    <row r="158" spans="2:65" s="14" customFormat="1" ht="13.5">
      <c r="B158" s="254"/>
      <c r="C158" s="255"/>
      <c r="D158" s="219" t="s">
        <v>274</v>
      </c>
      <c r="E158" s="256" t="s">
        <v>34</v>
      </c>
      <c r="F158" s="257" t="s">
        <v>832</v>
      </c>
      <c r="G158" s="255"/>
      <c r="H158" s="256" t="s">
        <v>34</v>
      </c>
      <c r="I158" s="258"/>
      <c r="J158" s="255"/>
      <c r="K158" s="255"/>
      <c r="L158" s="259"/>
      <c r="M158" s="260"/>
      <c r="N158" s="261"/>
      <c r="O158" s="261"/>
      <c r="P158" s="261"/>
      <c r="Q158" s="261"/>
      <c r="R158" s="261"/>
      <c r="S158" s="261"/>
      <c r="T158" s="262"/>
      <c r="AT158" s="263" t="s">
        <v>274</v>
      </c>
      <c r="AU158" s="263" t="s">
        <v>224</v>
      </c>
      <c r="AV158" s="14" t="s">
        <v>86</v>
      </c>
      <c r="AW158" s="14" t="s">
        <v>41</v>
      </c>
      <c r="AX158" s="14" t="s">
        <v>78</v>
      </c>
      <c r="AY158" s="263" t="s">
        <v>209</v>
      </c>
    </row>
    <row r="159" spans="2:65" s="12" customFormat="1" ht="13.5">
      <c r="B159" s="222"/>
      <c r="C159" s="223"/>
      <c r="D159" s="219" t="s">
        <v>274</v>
      </c>
      <c r="E159" s="224" t="s">
        <v>34</v>
      </c>
      <c r="F159" s="225" t="s">
        <v>4029</v>
      </c>
      <c r="G159" s="223"/>
      <c r="H159" s="226">
        <v>24.1</v>
      </c>
      <c r="I159" s="227"/>
      <c r="J159" s="223"/>
      <c r="K159" s="223"/>
      <c r="L159" s="228"/>
      <c r="M159" s="229"/>
      <c r="N159" s="230"/>
      <c r="O159" s="230"/>
      <c r="P159" s="230"/>
      <c r="Q159" s="230"/>
      <c r="R159" s="230"/>
      <c r="S159" s="230"/>
      <c r="T159" s="231"/>
      <c r="AT159" s="232" t="s">
        <v>274</v>
      </c>
      <c r="AU159" s="232" t="s">
        <v>224</v>
      </c>
      <c r="AV159" s="12" t="s">
        <v>88</v>
      </c>
      <c r="AW159" s="12" t="s">
        <v>41</v>
      </c>
      <c r="AX159" s="12" t="s">
        <v>78</v>
      </c>
      <c r="AY159" s="232" t="s">
        <v>209</v>
      </c>
    </row>
    <row r="160" spans="2:65" s="12" customFormat="1" ht="13.5">
      <c r="B160" s="222"/>
      <c r="C160" s="223"/>
      <c r="D160" s="219" t="s">
        <v>274</v>
      </c>
      <c r="E160" s="224" t="s">
        <v>34</v>
      </c>
      <c r="F160" s="225" t="s">
        <v>4030</v>
      </c>
      <c r="G160" s="223"/>
      <c r="H160" s="226">
        <v>43.575000000000003</v>
      </c>
      <c r="I160" s="227"/>
      <c r="J160" s="223"/>
      <c r="K160" s="223"/>
      <c r="L160" s="228"/>
      <c r="M160" s="229"/>
      <c r="N160" s="230"/>
      <c r="O160" s="230"/>
      <c r="P160" s="230"/>
      <c r="Q160" s="230"/>
      <c r="R160" s="230"/>
      <c r="S160" s="230"/>
      <c r="T160" s="231"/>
      <c r="AT160" s="232" t="s">
        <v>274</v>
      </c>
      <c r="AU160" s="232" t="s">
        <v>224</v>
      </c>
      <c r="AV160" s="12" t="s">
        <v>88</v>
      </c>
      <c r="AW160" s="12" t="s">
        <v>41</v>
      </c>
      <c r="AX160" s="12" t="s">
        <v>78</v>
      </c>
      <c r="AY160" s="232" t="s">
        <v>209</v>
      </c>
    </row>
    <row r="161" spans="2:65" s="13" customFormat="1" ht="13.5">
      <c r="B161" s="233"/>
      <c r="C161" s="234"/>
      <c r="D161" s="219" t="s">
        <v>274</v>
      </c>
      <c r="E161" s="235" t="s">
        <v>34</v>
      </c>
      <c r="F161" s="236" t="s">
        <v>302</v>
      </c>
      <c r="G161" s="234"/>
      <c r="H161" s="237">
        <v>67.674999999999997</v>
      </c>
      <c r="I161" s="238"/>
      <c r="J161" s="234"/>
      <c r="K161" s="234"/>
      <c r="L161" s="239"/>
      <c r="M161" s="240"/>
      <c r="N161" s="241"/>
      <c r="O161" s="241"/>
      <c r="P161" s="241"/>
      <c r="Q161" s="241"/>
      <c r="R161" s="241"/>
      <c r="S161" s="241"/>
      <c r="T161" s="242"/>
      <c r="AT161" s="243" t="s">
        <v>274</v>
      </c>
      <c r="AU161" s="243" t="s">
        <v>224</v>
      </c>
      <c r="AV161" s="13" t="s">
        <v>228</v>
      </c>
      <c r="AW161" s="13" t="s">
        <v>41</v>
      </c>
      <c r="AX161" s="13" t="s">
        <v>86</v>
      </c>
      <c r="AY161" s="243" t="s">
        <v>209</v>
      </c>
    </row>
    <row r="162" spans="2:65" s="1" customFormat="1" ht="25.5" customHeight="1">
      <c r="B162" s="43"/>
      <c r="C162" s="203" t="s">
        <v>329</v>
      </c>
      <c r="D162" s="203" t="s">
        <v>212</v>
      </c>
      <c r="E162" s="204" t="s">
        <v>4031</v>
      </c>
      <c r="F162" s="205" t="s">
        <v>4032</v>
      </c>
      <c r="G162" s="206" t="s">
        <v>270</v>
      </c>
      <c r="H162" s="207">
        <v>25.779</v>
      </c>
      <c r="I162" s="208"/>
      <c r="J162" s="209">
        <f>ROUND(I162*H162,2)</f>
        <v>0</v>
      </c>
      <c r="K162" s="205" t="s">
        <v>216</v>
      </c>
      <c r="L162" s="63"/>
      <c r="M162" s="210" t="s">
        <v>34</v>
      </c>
      <c r="N162" s="211" t="s">
        <v>49</v>
      </c>
      <c r="O162" s="44"/>
      <c r="P162" s="212">
        <f>O162*H162</f>
        <v>0</v>
      </c>
      <c r="Q162" s="212">
        <v>0</v>
      </c>
      <c r="R162" s="212">
        <f>Q162*H162</f>
        <v>0</v>
      </c>
      <c r="S162" s="212">
        <v>0</v>
      </c>
      <c r="T162" s="213">
        <f>S162*H162</f>
        <v>0</v>
      </c>
      <c r="AR162" s="25" t="s">
        <v>228</v>
      </c>
      <c r="AT162" s="25" t="s">
        <v>212</v>
      </c>
      <c r="AU162" s="25" t="s">
        <v>224</v>
      </c>
      <c r="AY162" s="25" t="s">
        <v>209</v>
      </c>
      <c r="BE162" s="214">
        <f>IF(N162="základní",J162,0)</f>
        <v>0</v>
      </c>
      <c r="BF162" s="214">
        <f>IF(N162="snížená",J162,0)</f>
        <v>0</v>
      </c>
      <c r="BG162" s="214">
        <f>IF(N162="zákl. přenesená",J162,0)</f>
        <v>0</v>
      </c>
      <c r="BH162" s="214">
        <f>IF(N162="sníž. přenesená",J162,0)</f>
        <v>0</v>
      </c>
      <c r="BI162" s="214">
        <f>IF(N162="nulová",J162,0)</f>
        <v>0</v>
      </c>
      <c r="BJ162" s="25" t="s">
        <v>86</v>
      </c>
      <c r="BK162" s="214">
        <f>ROUND(I162*H162,2)</f>
        <v>0</v>
      </c>
      <c r="BL162" s="25" t="s">
        <v>228</v>
      </c>
      <c r="BM162" s="25" t="s">
        <v>4033</v>
      </c>
    </row>
    <row r="163" spans="2:65" s="1" customFormat="1" ht="409.5">
      <c r="B163" s="43"/>
      <c r="C163" s="65"/>
      <c r="D163" s="219" t="s">
        <v>272</v>
      </c>
      <c r="E163" s="65"/>
      <c r="F163" s="220" t="s">
        <v>831</v>
      </c>
      <c r="G163" s="65"/>
      <c r="H163" s="65"/>
      <c r="I163" s="174"/>
      <c r="J163" s="65"/>
      <c r="K163" s="65"/>
      <c r="L163" s="63"/>
      <c r="M163" s="221"/>
      <c r="N163" s="44"/>
      <c r="O163" s="44"/>
      <c r="P163" s="44"/>
      <c r="Q163" s="44"/>
      <c r="R163" s="44"/>
      <c r="S163" s="44"/>
      <c r="T163" s="80"/>
      <c r="AT163" s="25" t="s">
        <v>272</v>
      </c>
      <c r="AU163" s="25" t="s">
        <v>224</v>
      </c>
    </row>
    <row r="164" spans="2:65" s="14" customFormat="1" ht="13.5">
      <c r="B164" s="254"/>
      <c r="C164" s="255"/>
      <c r="D164" s="219" t="s">
        <v>274</v>
      </c>
      <c r="E164" s="256" t="s">
        <v>34</v>
      </c>
      <c r="F164" s="257" t="s">
        <v>4034</v>
      </c>
      <c r="G164" s="255"/>
      <c r="H164" s="256" t="s">
        <v>34</v>
      </c>
      <c r="I164" s="258"/>
      <c r="J164" s="255"/>
      <c r="K164" s="255"/>
      <c r="L164" s="259"/>
      <c r="M164" s="260"/>
      <c r="N164" s="261"/>
      <c r="O164" s="261"/>
      <c r="P164" s="261"/>
      <c r="Q164" s="261"/>
      <c r="R164" s="261"/>
      <c r="S164" s="261"/>
      <c r="T164" s="262"/>
      <c r="AT164" s="263" t="s">
        <v>274</v>
      </c>
      <c r="AU164" s="263" t="s">
        <v>224</v>
      </c>
      <c r="AV164" s="14" t="s">
        <v>86</v>
      </c>
      <c r="AW164" s="14" t="s">
        <v>41</v>
      </c>
      <c r="AX164" s="14" t="s">
        <v>78</v>
      </c>
      <c r="AY164" s="263" t="s">
        <v>209</v>
      </c>
    </row>
    <row r="165" spans="2:65" s="12" customFormat="1" ht="13.5">
      <c r="B165" s="222"/>
      <c r="C165" s="223"/>
      <c r="D165" s="219" t="s">
        <v>274</v>
      </c>
      <c r="E165" s="224" t="s">
        <v>34</v>
      </c>
      <c r="F165" s="225" t="s">
        <v>4035</v>
      </c>
      <c r="G165" s="223"/>
      <c r="H165" s="226">
        <v>0.505</v>
      </c>
      <c r="I165" s="227"/>
      <c r="J165" s="223"/>
      <c r="K165" s="223"/>
      <c r="L165" s="228"/>
      <c r="M165" s="229"/>
      <c r="N165" s="230"/>
      <c r="O165" s="230"/>
      <c r="P165" s="230"/>
      <c r="Q165" s="230"/>
      <c r="R165" s="230"/>
      <c r="S165" s="230"/>
      <c r="T165" s="231"/>
      <c r="AT165" s="232" t="s">
        <v>274</v>
      </c>
      <c r="AU165" s="232" t="s">
        <v>224</v>
      </c>
      <c r="AV165" s="12" t="s">
        <v>88</v>
      </c>
      <c r="AW165" s="12" t="s">
        <v>41</v>
      </c>
      <c r="AX165" s="12" t="s">
        <v>78</v>
      </c>
      <c r="AY165" s="232" t="s">
        <v>209</v>
      </c>
    </row>
    <row r="166" spans="2:65" s="12" customFormat="1" ht="13.5">
      <c r="B166" s="222"/>
      <c r="C166" s="223"/>
      <c r="D166" s="219" t="s">
        <v>274</v>
      </c>
      <c r="E166" s="224" t="s">
        <v>34</v>
      </c>
      <c r="F166" s="225" t="s">
        <v>4036</v>
      </c>
      <c r="G166" s="223"/>
      <c r="H166" s="226">
        <v>11.395</v>
      </c>
      <c r="I166" s="227"/>
      <c r="J166" s="223"/>
      <c r="K166" s="223"/>
      <c r="L166" s="228"/>
      <c r="M166" s="229"/>
      <c r="N166" s="230"/>
      <c r="O166" s="230"/>
      <c r="P166" s="230"/>
      <c r="Q166" s="230"/>
      <c r="R166" s="230"/>
      <c r="S166" s="230"/>
      <c r="T166" s="231"/>
      <c r="AT166" s="232" t="s">
        <v>274</v>
      </c>
      <c r="AU166" s="232" t="s">
        <v>224</v>
      </c>
      <c r="AV166" s="12" t="s">
        <v>88</v>
      </c>
      <c r="AW166" s="12" t="s">
        <v>41</v>
      </c>
      <c r="AX166" s="12" t="s">
        <v>78</v>
      </c>
      <c r="AY166" s="232" t="s">
        <v>209</v>
      </c>
    </row>
    <row r="167" spans="2:65" s="12" customFormat="1" ht="13.5">
      <c r="B167" s="222"/>
      <c r="C167" s="223"/>
      <c r="D167" s="219" t="s">
        <v>274</v>
      </c>
      <c r="E167" s="224" t="s">
        <v>34</v>
      </c>
      <c r="F167" s="225" t="s">
        <v>4037</v>
      </c>
      <c r="G167" s="223"/>
      <c r="H167" s="226">
        <v>11.938000000000001</v>
      </c>
      <c r="I167" s="227"/>
      <c r="J167" s="223"/>
      <c r="K167" s="223"/>
      <c r="L167" s="228"/>
      <c r="M167" s="229"/>
      <c r="N167" s="230"/>
      <c r="O167" s="230"/>
      <c r="P167" s="230"/>
      <c r="Q167" s="230"/>
      <c r="R167" s="230"/>
      <c r="S167" s="230"/>
      <c r="T167" s="231"/>
      <c r="AT167" s="232" t="s">
        <v>274</v>
      </c>
      <c r="AU167" s="232" t="s">
        <v>224</v>
      </c>
      <c r="AV167" s="12" t="s">
        <v>88</v>
      </c>
      <c r="AW167" s="12" t="s">
        <v>41</v>
      </c>
      <c r="AX167" s="12" t="s">
        <v>78</v>
      </c>
      <c r="AY167" s="232" t="s">
        <v>209</v>
      </c>
    </row>
    <row r="168" spans="2:65" s="12" customFormat="1" ht="13.5">
      <c r="B168" s="222"/>
      <c r="C168" s="223"/>
      <c r="D168" s="219" t="s">
        <v>274</v>
      </c>
      <c r="E168" s="224" t="s">
        <v>34</v>
      </c>
      <c r="F168" s="225" t="s">
        <v>4038</v>
      </c>
      <c r="G168" s="223"/>
      <c r="H168" s="226">
        <v>0.98499999999999999</v>
      </c>
      <c r="I168" s="227"/>
      <c r="J168" s="223"/>
      <c r="K168" s="223"/>
      <c r="L168" s="228"/>
      <c r="M168" s="229"/>
      <c r="N168" s="230"/>
      <c r="O168" s="230"/>
      <c r="P168" s="230"/>
      <c r="Q168" s="230"/>
      <c r="R168" s="230"/>
      <c r="S168" s="230"/>
      <c r="T168" s="231"/>
      <c r="AT168" s="232" t="s">
        <v>274</v>
      </c>
      <c r="AU168" s="232" t="s">
        <v>224</v>
      </c>
      <c r="AV168" s="12" t="s">
        <v>88</v>
      </c>
      <c r="AW168" s="12" t="s">
        <v>41</v>
      </c>
      <c r="AX168" s="12" t="s">
        <v>78</v>
      </c>
      <c r="AY168" s="232" t="s">
        <v>209</v>
      </c>
    </row>
    <row r="169" spans="2:65" s="12" customFormat="1" ht="13.5">
      <c r="B169" s="222"/>
      <c r="C169" s="223"/>
      <c r="D169" s="219" t="s">
        <v>274</v>
      </c>
      <c r="E169" s="224" t="s">
        <v>34</v>
      </c>
      <c r="F169" s="225" t="s">
        <v>4039</v>
      </c>
      <c r="G169" s="223"/>
      <c r="H169" s="226">
        <v>0.95599999999999996</v>
      </c>
      <c r="I169" s="227"/>
      <c r="J169" s="223"/>
      <c r="K169" s="223"/>
      <c r="L169" s="228"/>
      <c r="M169" s="229"/>
      <c r="N169" s="230"/>
      <c r="O169" s="230"/>
      <c r="P169" s="230"/>
      <c r="Q169" s="230"/>
      <c r="R169" s="230"/>
      <c r="S169" s="230"/>
      <c r="T169" s="231"/>
      <c r="AT169" s="232" t="s">
        <v>274</v>
      </c>
      <c r="AU169" s="232" t="s">
        <v>224</v>
      </c>
      <c r="AV169" s="12" t="s">
        <v>88</v>
      </c>
      <c r="AW169" s="12" t="s">
        <v>41</v>
      </c>
      <c r="AX169" s="12" t="s">
        <v>78</v>
      </c>
      <c r="AY169" s="232" t="s">
        <v>209</v>
      </c>
    </row>
    <row r="170" spans="2:65" s="13" customFormat="1" ht="13.5">
      <c r="B170" s="233"/>
      <c r="C170" s="234"/>
      <c r="D170" s="219" t="s">
        <v>274</v>
      </c>
      <c r="E170" s="235" t="s">
        <v>34</v>
      </c>
      <c r="F170" s="236" t="s">
        <v>302</v>
      </c>
      <c r="G170" s="234"/>
      <c r="H170" s="237">
        <v>25.779</v>
      </c>
      <c r="I170" s="238"/>
      <c r="J170" s="234"/>
      <c r="K170" s="234"/>
      <c r="L170" s="239"/>
      <c r="M170" s="240"/>
      <c r="N170" s="241"/>
      <c r="O170" s="241"/>
      <c r="P170" s="241"/>
      <c r="Q170" s="241"/>
      <c r="R170" s="241"/>
      <c r="S170" s="241"/>
      <c r="T170" s="242"/>
      <c r="AT170" s="243" t="s">
        <v>274</v>
      </c>
      <c r="AU170" s="243" t="s">
        <v>224</v>
      </c>
      <c r="AV170" s="13" t="s">
        <v>228</v>
      </c>
      <c r="AW170" s="13" t="s">
        <v>41</v>
      </c>
      <c r="AX170" s="13" t="s">
        <v>86</v>
      </c>
      <c r="AY170" s="243" t="s">
        <v>209</v>
      </c>
    </row>
    <row r="171" spans="2:65" s="11" customFormat="1" ht="22.35" customHeight="1">
      <c r="B171" s="187"/>
      <c r="C171" s="188"/>
      <c r="D171" s="189" t="s">
        <v>77</v>
      </c>
      <c r="E171" s="201" t="s">
        <v>367</v>
      </c>
      <c r="F171" s="201" t="s">
        <v>4040</v>
      </c>
      <c r="G171" s="188"/>
      <c r="H171" s="188"/>
      <c r="I171" s="191"/>
      <c r="J171" s="202">
        <f>BK171</f>
        <v>0</v>
      </c>
      <c r="K171" s="188"/>
      <c r="L171" s="193"/>
      <c r="M171" s="194"/>
      <c r="N171" s="195"/>
      <c r="O171" s="195"/>
      <c r="P171" s="196">
        <f>SUM(P172:P177)</f>
        <v>0</v>
      </c>
      <c r="Q171" s="195"/>
      <c r="R171" s="196">
        <f>SUM(R172:R177)</f>
        <v>0</v>
      </c>
      <c r="S171" s="195"/>
      <c r="T171" s="197">
        <f>SUM(T172:T177)</f>
        <v>0</v>
      </c>
      <c r="AR171" s="198" t="s">
        <v>86</v>
      </c>
      <c r="AT171" s="199" t="s">
        <v>77</v>
      </c>
      <c r="AU171" s="199" t="s">
        <v>88</v>
      </c>
      <c r="AY171" s="198" t="s">
        <v>209</v>
      </c>
      <c r="BK171" s="200">
        <f>SUM(BK172:BK177)</f>
        <v>0</v>
      </c>
    </row>
    <row r="172" spans="2:65" s="1" customFormat="1" ht="16.5" customHeight="1">
      <c r="B172" s="43"/>
      <c r="C172" s="203" t="s">
        <v>266</v>
      </c>
      <c r="D172" s="203" t="s">
        <v>212</v>
      </c>
      <c r="E172" s="204" t="s">
        <v>4041</v>
      </c>
      <c r="F172" s="205" t="s">
        <v>4042</v>
      </c>
      <c r="G172" s="206" t="s">
        <v>351</v>
      </c>
      <c r="H172" s="207">
        <v>38.844000000000001</v>
      </c>
      <c r="I172" s="208"/>
      <c r="J172" s="209">
        <f>ROUND(I172*H172,2)</f>
        <v>0</v>
      </c>
      <c r="K172" s="205" t="s">
        <v>216</v>
      </c>
      <c r="L172" s="63"/>
      <c r="M172" s="210" t="s">
        <v>34</v>
      </c>
      <c r="N172" s="211" t="s">
        <v>49</v>
      </c>
      <c r="O172" s="44"/>
      <c r="P172" s="212">
        <f>O172*H172</f>
        <v>0</v>
      </c>
      <c r="Q172" s="212">
        <v>0</v>
      </c>
      <c r="R172" s="212">
        <f>Q172*H172</f>
        <v>0</v>
      </c>
      <c r="S172" s="212">
        <v>0</v>
      </c>
      <c r="T172" s="213">
        <f>S172*H172</f>
        <v>0</v>
      </c>
      <c r="AR172" s="25" t="s">
        <v>228</v>
      </c>
      <c r="AT172" s="25" t="s">
        <v>212</v>
      </c>
      <c r="AU172" s="25" t="s">
        <v>224</v>
      </c>
      <c r="AY172" s="25" t="s">
        <v>209</v>
      </c>
      <c r="BE172" s="214">
        <f>IF(N172="základní",J172,0)</f>
        <v>0</v>
      </c>
      <c r="BF172" s="214">
        <f>IF(N172="snížená",J172,0)</f>
        <v>0</v>
      </c>
      <c r="BG172" s="214">
        <f>IF(N172="zákl. přenesená",J172,0)</f>
        <v>0</v>
      </c>
      <c r="BH172" s="214">
        <f>IF(N172="sníž. přenesená",J172,0)</f>
        <v>0</v>
      </c>
      <c r="BI172" s="214">
        <f>IF(N172="nulová",J172,0)</f>
        <v>0</v>
      </c>
      <c r="BJ172" s="25" t="s">
        <v>86</v>
      </c>
      <c r="BK172" s="214">
        <f>ROUND(I172*H172,2)</f>
        <v>0</v>
      </c>
      <c r="BL172" s="25" t="s">
        <v>228</v>
      </c>
      <c r="BM172" s="25" t="s">
        <v>4043</v>
      </c>
    </row>
    <row r="173" spans="2:65" s="1" customFormat="1" ht="175.5">
      <c r="B173" s="43"/>
      <c r="C173" s="65"/>
      <c r="D173" s="219" t="s">
        <v>272</v>
      </c>
      <c r="E173" s="65"/>
      <c r="F173" s="220" t="s">
        <v>4044</v>
      </c>
      <c r="G173" s="65"/>
      <c r="H173" s="65"/>
      <c r="I173" s="174"/>
      <c r="J173" s="65"/>
      <c r="K173" s="65"/>
      <c r="L173" s="63"/>
      <c r="M173" s="221"/>
      <c r="N173" s="44"/>
      <c r="O173" s="44"/>
      <c r="P173" s="44"/>
      <c r="Q173" s="44"/>
      <c r="R173" s="44"/>
      <c r="S173" s="44"/>
      <c r="T173" s="80"/>
      <c r="AT173" s="25" t="s">
        <v>272</v>
      </c>
      <c r="AU173" s="25" t="s">
        <v>224</v>
      </c>
    </row>
    <row r="174" spans="2:65" s="14" customFormat="1" ht="13.5">
      <c r="B174" s="254"/>
      <c r="C174" s="255"/>
      <c r="D174" s="219" t="s">
        <v>274</v>
      </c>
      <c r="E174" s="256" t="s">
        <v>34</v>
      </c>
      <c r="F174" s="257" t="s">
        <v>4045</v>
      </c>
      <c r="G174" s="255"/>
      <c r="H174" s="256" t="s">
        <v>34</v>
      </c>
      <c r="I174" s="258"/>
      <c r="J174" s="255"/>
      <c r="K174" s="255"/>
      <c r="L174" s="259"/>
      <c r="M174" s="260"/>
      <c r="N174" s="261"/>
      <c r="O174" s="261"/>
      <c r="P174" s="261"/>
      <c r="Q174" s="261"/>
      <c r="R174" s="261"/>
      <c r="S174" s="261"/>
      <c r="T174" s="262"/>
      <c r="AT174" s="263" t="s">
        <v>274</v>
      </c>
      <c r="AU174" s="263" t="s">
        <v>224</v>
      </c>
      <c r="AV174" s="14" t="s">
        <v>86</v>
      </c>
      <c r="AW174" s="14" t="s">
        <v>41</v>
      </c>
      <c r="AX174" s="14" t="s">
        <v>78</v>
      </c>
      <c r="AY174" s="263" t="s">
        <v>209</v>
      </c>
    </row>
    <row r="175" spans="2:65" s="12" customFormat="1" ht="13.5">
      <c r="B175" s="222"/>
      <c r="C175" s="223"/>
      <c r="D175" s="219" t="s">
        <v>274</v>
      </c>
      <c r="E175" s="224" t="s">
        <v>34</v>
      </c>
      <c r="F175" s="225" t="s">
        <v>4046</v>
      </c>
      <c r="G175" s="223"/>
      <c r="H175" s="226">
        <v>12.843999999999999</v>
      </c>
      <c r="I175" s="227"/>
      <c r="J175" s="223"/>
      <c r="K175" s="223"/>
      <c r="L175" s="228"/>
      <c r="M175" s="229"/>
      <c r="N175" s="230"/>
      <c r="O175" s="230"/>
      <c r="P175" s="230"/>
      <c r="Q175" s="230"/>
      <c r="R175" s="230"/>
      <c r="S175" s="230"/>
      <c r="T175" s="231"/>
      <c r="AT175" s="232" t="s">
        <v>274</v>
      </c>
      <c r="AU175" s="232" t="s">
        <v>224</v>
      </c>
      <c r="AV175" s="12" t="s">
        <v>88</v>
      </c>
      <c r="AW175" s="12" t="s">
        <v>41</v>
      </c>
      <c r="AX175" s="12" t="s">
        <v>78</v>
      </c>
      <c r="AY175" s="232" t="s">
        <v>209</v>
      </c>
    </row>
    <row r="176" spans="2:65" s="12" customFormat="1" ht="13.5">
      <c r="B176" s="222"/>
      <c r="C176" s="223"/>
      <c r="D176" s="219" t="s">
        <v>274</v>
      </c>
      <c r="E176" s="224" t="s">
        <v>34</v>
      </c>
      <c r="F176" s="225" t="s">
        <v>4047</v>
      </c>
      <c r="G176" s="223"/>
      <c r="H176" s="226">
        <v>26</v>
      </c>
      <c r="I176" s="227"/>
      <c r="J176" s="223"/>
      <c r="K176" s="223"/>
      <c r="L176" s="228"/>
      <c r="M176" s="229"/>
      <c r="N176" s="230"/>
      <c r="O176" s="230"/>
      <c r="P176" s="230"/>
      <c r="Q176" s="230"/>
      <c r="R176" s="230"/>
      <c r="S176" s="230"/>
      <c r="T176" s="231"/>
      <c r="AT176" s="232" t="s">
        <v>274</v>
      </c>
      <c r="AU176" s="232" t="s">
        <v>224</v>
      </c>
      <c r="AV176" s="12" t="s">
        <v>88</v>
      </c>
      <c r="AW176" s="12" t="s">
        <v>41</v>
      </c>
      <c r="AX176" s="12" t="s">
        <v>78</v>
      </c>
      <c r="AY176" s="232" t="s">
        <v>209</v>
      </c>
    </row>
    <row r="177" spans="2:65" s="13" customFormat="1" ht="13.5">
      <c r="B177" s="233"/>
      <c r="C177" s="234"/>
      <c r="D177" s="219" t="s">
        <v>274</v>
      </c>
      <c r="E177" s="235" t="s">
        <v>34</v>
      </c>
      <c r="F177" s="236" t="s">
        <v>302</v>
      </c>
      <c r="G177" s="234"/>
      <c r="H177" s="237">
        <v>38.844000000000001</v>
      </c>
      <c r="I177" s="238"/>
      <c r="J177" s="234"/>
      <c r="K177" s="234"/>
      <c r="L177" s="239"/>
      <c r="M177" s="240"/>
      <c r="N177" s="241"/>
      <c r="O177" s="241"/>
      <c r="P177" s="241"/>
      <c r="Q177" s="241"/>
      <c r="R177" s="241"/>
      <c r="S177" s="241"/>
      <c r="T177" s="242"/>
      <c r="AT177" s="243" t="s">
        <v>274</v>
      </c>
      <c r="AU177" s="243" t="s">
        <v>224</v>
      </c>
      <c r="AV177" s="13" t="s">
        <v>228</v>
      </c>
      <c r="AW177" s="13" t="s">
        <v>41</v>
      </c>
      <c r="AX177" s="13" t="s">
        <v>86</v>
      </c>
      <c r="AY177" s="243" t="s">
        <v>209</v>
      </c>
    </row>
    <row r="178" spans="2:65" s="11" customFormat="1" ht="29.85" customHeight="1">
      <c r="B178" s="187"/>
      <c r="C178" s="188"/>
      <c r="D178" s="189" t="s">
        <v>77</v>
      </c>
      <c r="E178" s="201" t="s">
        <v>88</v>
      </c>
      <c r="F178" s="201" t="s">
        <v>839</v>
      </c>
      <c r="G178" s="188"/>
      <c r="H178" s="188"/>
      <c r="I178" s="191"/>
      <c r="J178" s="202">
        <f>BK178</f>
        <v>0</v>
      </c>
      <c r="K178" s="188"/>
      <c r="L178" s="193"/>
      <c r="M178" s="194"/>
      <c r="N178" s="195"/>
      <c r="O178" s="195"/>
      <c r="P178" s="196">
        <f>P179+P194</f>
        <v>0</v>
      </c>
      <c r="Q178" s="195"/>
      <c r="R178" s="196">
        <f>R179+R194</f>
        <v>163.1627776</v>
      </c>
      <c r="S178" s="195"/>
      <c r="T178" s="197">
        <f>T179+T194</f>
        <v>0</v>
      </c>
      <c r="AR178" s="198" t="s">
        <v>86</v>
      </c>
      <c r="AT178" s="199" t="s">
        <v>77</v>
      </c>
      <c r="AU178" s="199" t="s">
        <v>86</v>
      </c>
      <c r="AY178" s="198" t="s">
        <v>209</v>
      </c>
      <c r="BK178" s="200">
        <f>BK179+BK194</f>
        <v>0</v>
      </c>
    </row>
    <row r="179" spans="2:65" s="11" customFormat="1" ht="14.85" customHeight="1">
      <c r="B179" s="187"/>
      <c r="C179" s="188"/>
      <c r="D179" s="189" t="s">
        <v>77</v>
      </c>
      <c r="E179" s="201" t="s">
        <v>9</v>
      </c>
      <c r="F179" s="201" t="s">
        <v>4048</v>
      </c>
      <c r="G179" s="188"/>
      <c r="H179" s="188"/>
      <c r="I179" s="191"/>
      <c r="J179" s="202">
        <f>BK179</f>
        <v>0</v>
      </c>
      <c r="K179" s="188"/>
      <c r="L179" s="193"/>
      <c r="M179" s="194"/>
      <c r="N179" s="195"/>
      <c r="O179" s="195"/>
      <c r="P179" s="196">
        <f>SUM(P180:P193)</f>
        <v>0</v>
      </c>
      <c r="Q179" s="195"/>
      <c r="R179" s="196">
        <f>SUM(R180:R193)</f>
        <v>2.1878962500000001</v>
      </c>
      <c r="S179" s="195"/>
      <c r="T179" s="197">
        <f>SUM(T180:T193)</f>
        <v>0</v>
      </c>
      <c r="AR179" s="198" t="s">
        <v>86</v>
      </c>
      <c r="AT179" s="199" t="s">
        <v>77</v>
      </c>
      <c r="AU179" s="199" t="s">
        <v>88</v>
      </c>
      <c r="AY179" s="198" t="s">
        <v>209</v>
      </c>
      <c r="BK179" s="200">
        <f>SUM(BK180:BK193)</f>
        <v>0</v>
      </c>
    </row>
    <row r="180" spans="2:65" s="1" customFormat="1" ht="25.5" customHeight="1">
      <c r="B180" s="43"/>
      <c r="C180" s="203" t="s">
        <v>276</v>
      </c>
      <c r="D180" s="203" t="s">
        <v>212</v>
      </c>
      <c r="E180" s="204" t="s">
        <v>4049</v>
      </c>
      <c r="F180" s="205" t="s">
        <v>4050</v>
      </c>
      <c r="G180" s="206" t="s">
        <v>270</v>
      </c>
      <c r="H180" s="207">
        <v>1.641</v>
      </c>
      <c r="I180" s="208"/>
      <c r="J180" s="209">
        <f>ROUND(I180*H180,2)</f>
        <v>0</v>
      </c>
      <c r="K180" s="205" t="s">
        <v>216</v>
      </c>
      <c r="L180" s="63"/>
      <c r="M180" s="210" t="s">
        <v>34</v>
      </c>
      <c r="N180" s="211" t="s">
        <v>49</v>
      </c>
      <c r="O180" s="44"/>
      <c r="P180" s="212">
        <f>O180*H180</f>
        <v>0</v>
      </c>
      <c r="Q180" s="212">
        <v>0</v>
      </c>
      <c r="R180" s="212">
        <f>Q180*H180</f>
        <v>0</v>
      </c>
      <c r="S180" s="212">
        <v>0</v>
      </c>
      <c r="T180" s="213">
        <f>S180*H180</f>
        <v>0</v>
      </c>
      <c r="AR180" s="25" t="s">
        <v>228</v>
      </c>
      <c r="AT180" s="25" t="s">
        <v>212</v>
      </c>
      <c r="AU180" s="25" t="s">
        <v>224</v>
      </c>
      <c r="AY180" s="25" t="s">
        <v>209</v>
      </c>
      <c r="BE180" s="214">
        <f>IF(N180="základní",J180,0)</f>
        <v>0</v>
      </c>
      <c r="BF180" s="214">
        <f>IF(N180="snížená",J180,0)</f>
        <v>0</v>
      </c>
      <c r="BG180" s="214">
        <f>IF(N180="zákl. přenesená",J180,0)</f>
        <v>0</v>
      </c>
      <c r="BH180" s="214">
        <f>IF(N180="sníž. přenesená",J180,0)</f>
        <v>0</v>
      </c>
      <c r="BI180" s="214">
        <f>IF(N180="nulová",J180,0)</f>
        <v>0</v>
      </c>
      <c r="BJ180" s="25" t="s">
        <v>86</v>
      </c>
      <c r="BK180" s="214">
        <f>ROUND(I180*H180,2)</f>
        <v>0</v>
      </c>
      <c r="BL180" s="25" t="s">
        <v>228</v>
      </c>
      <c r="BM180" s="25" t="s">
        <v>4051</v>
      </c>
    </row>
    <row r="181" spans="2:65" s="1" customFormat="1" ht="81">
      <c r="B181" s="43"/>
      <c r="C181" s="65"/>
      <c r="D181" s="219" t="s">
        <v>272</v>
      </c>
      <c r="E181" s="65"/>
      <c r="F181" s="220" t="s">
        <v>4052</v>
      </c>
      <c r="G181" s="65"/>
      <c r="H181" s="65"/>
      <c r="I181" s="174"/>
      <c r="J181" s="65"/>
      <c r="K181" s="65"/>
      <c r="L181" s="63"/>
      <c r="M181" s="221"/>
      <c r="N181" s="44"/>
      <c r="O181" s="44"/>
      <c r="P181" s="44"/>
      <c r="Q181" s="44"/>
      <c r="R181" s="44"/>
      <c r="S181" s="44"/>
      <c r="T181" s="80"/>
      <c r="AT181" s="25" t="s">
        <v>272</v>
      </c>
      <c r="AU181" s="25" t="s">
        <v>224</v>
      </c>
    </row>
    <row r="182" spans="2:65" s="14" customFormat="1" ht="13.5">
      <c r="B182" s="254"/>
      <c r="C182" s="255"/>
      <c r="D182" s="219" t="s">
        <v>274</v>
      </c>
      <c r="E182" s="256" t="s">
        <v>34</v>
      </c>
      <c r="F182" s="257" t="s">
        <v>4053</v>
      </c>
      <c r="G182" s="255"/>
      <c r="H182" s="256" t="s">
        <v>34</v>
      </c>
      <c r="I182" s="258"/>
      <c r="J182" s="255"/>
      <c r="K182" s="255"/>
      <c r="L182" s="259"/>
      <c r="M182" s="260"/>
      <c r="N182" s="261"/>
      <c r="O182" s="261"/>
      <c r="P182" s="261"/>
      <c r="Q182" s="261"/>
      <c r="R182" s="261"/>
      <c r="S182" s="261"/>
      <c r="T182" s="262"/>
      <c r="AT182" s="263" t="s">
        <v>274</v>
      </c>
      <c r="AU182" s="263" t="s">
        <v>224</v>
      </c>
      <c r="AV182" s="14" t="s">
        <v>86</v>
      </c>
      <c r="AW182" s="14" t="s">
        <v>41</v>
      </c>
      <c r="AX182" s="14" t="s">
        <v>78</v>
      </c>
      <c r="AY182" s="263" t="s">
        <v>209</v>
      </c>
    </row>
    <row r="183" spans="2:65" s="12" customFormat="1" ht="13.5">
      <c r="B183" s="222"/>
      <c r="C183" s="223"/>
      <c r="D183" s="219" t="s">
        <v>274</v>
      </c>
      <c r="E183" s="224" t="s">
        <v>34</v>
      </c>
      <c r="F183" s="225" t="s">
        <v>4054</v>
      </c>
      <c r="G183" s="223"/>
      <c r="H183" s="226">
        <v>1.641</v>
      </c>
      <c r="I183" s="227"/>
      <c r="J183" s="223"/>
      <c r="K183" s="223"/>
      <c r="L183" s="228"/>
      <c r="M183" s="229"/>
      <c r="N183" s="230"/>
      <c r="O183" s="230"/>
      <c r="P183" s="230"/>
      <c r="Q183" s="230"/>
      <c r="R183" s="230"/>
      <c r="S183" s="230"/>
      <c r="T183" s="231"/>
      <c r="AT183" s="232" t="s">
        <v>274</v>
      </c>
      <c r="AU183" s="232" t="s">
        <v>224</v>
      </c>
      <c r="AV183" s="12" t="s">
        <v>88</v>
      </c>
      <c r="AW183" s="12" t="s">
        <v>41</v>
      </c>
      <c r="AX183" s="12" t="s">
        <v>86</v>
      </c>
      <c r="AY183" s="232" t="s">
        <v>209</v>
      </c>
    </row>
    <row r="184" spans="2:65" s="1" customFormat="1" ht="38.25" customHeight="1">
      <c r="B184" s="43"/>
      <c r="C184" s="203" t="s">
        <v>342</v>
      </c>
      <c r="D184" s="203" t="s">
        <v>212</v>
      </c>
      <c r="E184" s="204" t="s">
        <v>4055</v>
      </c>
      <c r="F184" s="205" t="s">
        <v>4056</v>
      </c>
      <c r="G184" s="206" t="s">
        <v>351</v>
      </c>
      <c r="H184" s="207">
        <v>4.8250000000000002</v>
      </c>
      <c r="I184" s="208"/>
      <c r="J184" s="209">
        <f>ROUND(I184*H184,2)</f>
        <v>0</v>
      </c>
      <c r="K184" s="205" t="s">
        <v>216</v>
      </c>
      <c r="L184" s="63"/>
      <c r="M184" s="210" t="s">
        <v>34</v>
      </c>
      <c r="N184" s="211" t="s">
        <v>49</v>
      </c>
      <c r="O184" s="44"/>
      <c r="P184" s="212">
        <f>O184*H184</f>
        <v>0</v>
      </c>
      <c r="Q184" s="212">
        <v>3.1E-4</v>
      </c>
      <c r="R184" s="212">
        <f>Q184*H184</f>
        <v>1.4957500000000001E-3</v>
      </c>
      <c r="S184" s="212">
        <v>0</v>
      </c>
      <c r="T184" s="213">
        <f>S184*H184</f>
        <v>0</v>
      </c>
      <c r="AR184" s="25" t="s">
        <v>228</v>
      </c>
      <c r="AT184" s="25" t="s">
        <v>212</v>
      </c>
      <c r="AU184" s="25" t="s">
        <v>224</v>
      </c>
      <c r="AY184" s="25" t="s">
        <v>209</v>
      </c>
      <c r="BE184" s="214">
        <f>IF(N184="základní",J184,0)</f>
        <v>0</v>
      </c>
      <c r="BF184" s="214">
        <f>IF(N184="snížená",J184,0)</f>
        <v>0</v>
      </c>
      <c r="BG184" s="214">
        <f>IF(N184="zákl. přenesená",J184,0)</f>
        <v>0</v>
      </c>
      <c r="BH184" s="214">
        <f>IF(N184="sníž. přenesená",J184,0)</f>
        <v>0</v>
      </c>
      <c r="BI184" s="214">
        <f>IF(N184="nulová",J184,0)</f>
        <v>0</v>
      </c>
      <c r="BJ184" s="25" t="s">
        <v>86</v>
      </c>
      <c r="BK184" s="214">
        <f>ROUND(I184*H184,2)</f>
        <v>0</v>
      </c>
      <c r="BL184" s="25" t="s">
        <v>228</v>
      </c>
      <c r="BM184" s="25" t="s">
        <v>4057</v>
      </c>
    </row>
    <row r="185" spans="2:65" s="1" customFormat="1" ht="189">
      <c r="B185" s="43"/>
      <c r="C185" s="65"/>
      <c r="D185" s="219" t="s">
        <v>272</v>
      </c>
      <c r="E185" s="65"/>
      <c r="F185" s="220" t="s">
        <v>4058</v>
      </c>
      <c r="G185" s="65"/>
      <c r="H185" s="65"/>
      <c r="I185" s="174"/>
      <c r="J185" s="65"/>
      <c r="K185" s="65"/>
      <c r="L185" s="63"/>
      <c r="M185" s="221"/>
      <c r="N185" s="44"/>
      <c r="O185" s="44"/>
      <c r="P185" s="44"/>
      <c r="Q185" s="44"/>
      <c r="R185" s="44"/>
      <c r="S185" s="44"/>
      <c r="T185" s="80"/>
      <c r="AT185" s="25" t="s">
        <v>272</v>
      </c>
      <c r="AU185" s="25" t="s">
        <v>224</v>
      </c>
    </row>
    <row r="186" spans="2:65" s="14" customFormat="1" ht="13.5">
      <c r="B186" s="254"/>
      <c r="C186" s="255"/>
      <c r="D186" s="219" t="s">
        <v>274</v>
      </c>
      <c r="E186" s="256" t="s">
        <v>34</v>
      </c>
      <c r="F186" s="257" t="s">
        <v>4053</v>
      </c>
      <c r="G186" s="255"/>
      <c r="H186" s="256" t="s">
        <v>34</v>
      </c>
      <c r="I186" s="258"/>
      <c r="J186" s="255"/>
      <c r="K186" s="255"/>
      <c r="L186" s="259"/>
      <c r="M186" s="260"/>
      <c r="N186" s="261"/>
      <c r="O186" s="261"/>
      <c r="P186" s="261"/>
      <c r="Q186" s="261"/>
      <c r="R186" s="261"/>
      <c r="S186" s="261"/>
      <c r="T186" s="262"/>
      <c r="AT186" s="263" t="s">
        <v>274</v>
      </c>
      <c r="AU186" s="263" t="s">
        <v>224</v>
      </c>
      <c r="AV186" s="14" t="s">
        <v>86</v>
      </c>
      <c r="AW186" s="14" t="s">
        <v>41</v>
      </c>
      <c r="AX186" s="14" t="s">
        <v>78</v>
      </c>
      <c r="AY186" s="263" t="s">
        <v>209</v>
      </c>
    </row>
    <row r="187" spans="2:65" s="12" customFormat="1" ht="13.5">
      <c r="B187" s="222"/>
      <c r="C187" s="223"/>
      <c r="D187" s="219" t="s">
        <v>274</v>
      </c>
      <c r="E187" s="224" t="s">
        <v>34</v>
      </c>
      <c r="F187" s="225" t="s">
        <v>4059</v>
      </c>
      <c r="G187" s="223"/>
      <c r="H187" s="226">
        <v>4.8250000000000002</v>
      </c>
      <c r="I187" s="227"/>
      <c r="J187" s="223"/>
      <c r="K187" s="223"/>
      <c r="L187" s="228"/>
      <c r="M187" s="229"/>
      <c r="N187" s="230"/>
      <c r="O187" s="230"/>
      <c r="P187" s="230"/>
      <c r="Q187" s="230"/>
      <c r="R187" s="230"/>
      <c r="S187" s="230"/>
      <c r="T187" s="231"/>
      <c r="AT187" s="232" t="s">
        <v>274</v>
      </c>
      <c r="AU187" s="232" t="s">
        <v>224</v>
      </c>
      <c r="AV187" s="12" t="s">
        <v>88</v>
      </c>
      <c r="AW187" s="12" t="s">
        <v>41</v>
      </c>
      <c r="AX187" s="12" t="s">
        <v>86</v>
      </c>
      <c r="AY187" s="232" t="s">
        <v>209</v>
      </c>
    </row>
    <row r="188" spans="2:65" s="1" customFormat="1" ht="25.5" customHeight="1">
      <c r="B188" s="43"/>
      <c r="C188" s="244" t="s">
        <v>10</v>
      </c>
      <c r="D188" s="244" t="s">
        <v>348</v>
      </c>
      <c r="E188" s="245" t="s">
        <v>4060</v>
      </c>
      <c r="F188" s="246" t="s">
        <v>4061</v>
      </c>
      <c r="G188" s="247" t="s">
        <v>351</v>
      </c>
      <c r="H188" s="248">
        <v>5.3079999999999998</v>
      </c>
      <c r="I188" s="249"/>
      <c r="J188" s="250">
        <f>ROUND(I188*H188,2)</f>
        <v>0</v>
      </c>
      <c r="K188" s="246" t="s">
        <v>34</v>
      </c>
      <c r="L188" s="251"/>
      <c r="M188" s="252" t="s">
        <v>34</v>
      </c>
      <c r="N188" s="253" t="s">
        <v>49</v>
      </c>
      <c r="O188" s="44"/>
      <c r="P188" s="212">
        <f>O188*H188</f>
        <v>0</v>
      </c>
      <c r="Q188" s="212">
        <v>0</v>
      </c>
      <c r="R188" s="212">
        <f>Q188*H188</f>
        <v>0</v>
      </c>
      <c r="S188" s="212">
        <v>0</v>
      </c>
      <c r="T188" s="213">
        <f>S188*H188</f>
        <v>0</v>
      </c>
      <c r="AR188" s="25" t="s">
        <v>247</v>
      </c>
      <c r="AT188" s="25" t="s">
        <v>348</v>
      </c>
      <c r="AU188" s="25" t="s">
        <v>224</v>
      </c>
      <c r="AY188" s="25" t="s">
        <v>209</v>
      </c>
      <c r="BE188" s="214">
        <f>IF(N188="základní",J188,0)</f>
        <v>0</v>
      </c>
      <c r="BF188" s="214">
        <f>IF(N188="snížená",J188,0)</f>
        <v>0</v>
      </c>
      <c r="BG188" s="214">
        <f>IF(N188="zákl. přenesená",J188,0)</f>
        <v>0</v>
      </c>
      <c r="BH188" s="214">
        <f>IF(N188="sníž. přenesená",J188,0)</f>
        <v>0</v>
      </c>
      <c r="BI188" s="214">
        <f>IF(N188="nulová",J188,0)</f>
        <v>0</v>
      </c>
      <c r="BJ188" s="25" t="s">
        <v>86</v>
      </c>
      <c r="BK188" s="214">
        <f>ROUND(I188*H188,2)</f>
        <v>0</v>
      </c>
      <c r="BL188" s="25" t="s">
        <v>228</v>
      </c>
      <c r="BM188" s="25" t="s">
        <v>4062</v>
      </c>
    </row>
    <row r="189" spans="2:65" s="12" customFormat="1" ht="13.5">
      <c r="B189" s="222"/>
      <c r="C189" s="223"/>
      <c r="D189" s="219" t="s">
        <v>274</v>
      </c>
      <c r="E189" s="223"/>
      <c r="F189" s="225" t="s">
        <v>4063</v>
      </c>
      <c r="G189" s="223"/>
      <c r="H189" s="226">
        <v>5.3079999999999998</v>
      </c>
      <c r="I189" s="227"/>
      <c r="J189" s="223"/>
      <c r="K189" s="223"/>
      <c r="L189" s="228"/>
      <c r="M189" s="229"/>
      <c r="N189" s="230"/>
      <c r="O189" s="230"/>
      <c r="P189" s="230"/>
      <c r="Q189" s="230"/>
      <c r="R189" s="230"/>
      <c r="S189" s="230"/>
      <c r="T189" s="231"/>
      <c r="AT189" s="232" t="s">
        <v>274</v>
      </c>
      <c r="AU189" s="232" t="s">
        <v>224</v>
      </c>
      <c r="AV189" s="12" t="s">
        <v>88</v>
      </c>
      <c r="AW189" s="12" t="s">
        <v>6</v>
      </c>
      <c r="AX189" s="12" t="s">
        <v>86</v>
      </c>
      <c r="AY189" s="232" t="s">
        <v>209</v>
      </c>
    </row>
    <row r="190" spans="2:65" s="1" customFormat="1" ht="38.25" customHeight="1">
      <c r="B190" s="43"/>
      <c r="C190" s="203" t="s">
        <v>287</v>
      </c>
      <c r="D190" s="203" t="s">
        <v>212</v>
      </c>
      <c r="E190" s="204" t="s">
        <v>4064</v>
      </c>
      <c r="F190" s="205" t="s">
        <v>4065</v>
      </c>
      <c r="G190" s="206" t="s">
        <v>317</v>
      </c>
      <c r="H190" s="207">
        <v>9.65</v>
      </c>
      <c r="I190" s="208"/>
      <c r="J190" s="209">
        <f>ROUND(I190*H190,2)</f>
        <v>0</v>
      </c>
      <c r="K190" s="205" t="s">
        <v>216</v>
      </c>
      <c r="L190" s="63"/>
      <c r="M190" s="210" t="s">
        <v>34</v>
      </c>
      <c r="N190" s="211" t="s">
        <v>49</v>
      </c>
      <c r="O190" s="44"/>
      <c r="P190" s="212">
        <f>O190*H190</f>
        <v>0</v>
      </c>
      <c r="Q190" s="212">
        <v>0.22656999999999999</v>
      </c>
      <c r="R190" s="212">
        <f>Q190*H190</f>
        <v>2.1864005</v>
      </c>
      <c r="S190" s="212">
        <v>0</v>
      </c>
      <c r="T190" s="213">
        <f>S190*H190</f>
        <v>0</v>
      </c>
      <c r="AR190" s="25" t="s">
        <v>228</v>
      </c>
      <c r="AT190" s="25" t="s">
        <v>212</v>
      </c>
      <c r="AU190" s="25" t="s">
        <v>224</v>
      </c>
      <c r="AY190" s="25" t="s">
        <v>209</v>
      </c>
      <c r="BE190" s="214">
        <f>IF(N190="základní",J190,0)</f>
        <v>0</v>
      </c>
      <c r="BF190" s="214">
        <f>IF(N190="snížená",J190,0)</f>
        <v>0</v>
      </c>
      <c r="BG190" s="214">
        <f>IF(N190="zákl. přenesená",J190,0)</f>
        <v>0</v>
      </c>
      <c r="BH190" s="214">
        <f>IF(N190="sníž. přenesená",J190,0)</f>
        <v>0</v>
      </c>
      <c r="BI190" s="214">
        <f>IF(N190="nulová",J190,0)</f>
        <v>0</v>
      </c>
      <c r="BJ190" s="25" t="s">
        <v>86</v>
      </c>
      <c r="BK190" s="214">
        <f>ROUND(I190*H190,2)</f>
        <v>0</v>
      </c>
      <c r="BL190" s="25" t="s">
        <v>228</v>
      </c>
      <c r="BM190" s="25" t="s">
        <v>4066</v>
      </c>
    </row>
    <row r="191" spans="2:65" s="14" customFormat="1" ht="13.5">
      <c r="B191" s="254"/>
      <c r="C191" s="255"/>
      <c r="D191" s="219" t="s">
        <v>274</v>
      </c>
      <c r="E191" s="256" t="s">
        <v>34</v>
      </c>
      <c r="F191" s="257" t="s">
        <v>4053</v>
      </c>
      <c r="G191" s="255"/>
      <c r="H191" s="256" t="s">
        <v>34</v>
      </c>
      <c r="I191" s="258"/>
      <c r="J191" s="255"/>
      <c r="K191" s="255"/>
      <c r="L191" s="259"/>
      <c r="M191" s="260"/>
      <c r="N191" s="261"/>
      <c r="O191" s="261"/>
      <c r="P191" s="261"/>
      <c r="Q191" s="261"/>
      <c r="R191" s="261"/>
      <c r="S191" s="261"/>
      <c r="T191" s="262"/>
      <c r="AT191" s="263" t="s">
        <v>274</v>
      </c>
      <c r="AU191" s="263" t="s">
        <v>224</v>
      </c>
      <c r="AV191" s="14" t="s">
        <v>86</v>
      </c>
      <c r="AW191" s="14" t="s">
        <v>41</v>
      </c>
      <c r="AX191" s="14" t="s">
        <v>78</v>
      </c>
      <c r="AY191" s="263" t="s">
        <v>209</v>
      </c>
    </row>
    <row r="192" spans="2:65" s="14" customFormat="1" ht="13.5">
      <c r="B192" s="254"/>
      <c r="C192" s="255"/>
      <c r="D192" s="219" t="s">
        <v>274</v>
      </c>
      <c r="E192" s="256" t="s">
        <v>34</v>
      </c>
      <c r="F192" s="257" t="s">
        <v>4067</v>
      </c>
      <c r="G192" s="255"/>
      <c r="H192" s="256" t="s">
        <v>34</v>
      </c>
      <c r="I192" s="258"/>
      <c r="J192" s="255"/>
      <c r="K192" s="255"/>
      <c r="L192" s="259"/>
      <c r="M192" s="260"/>
      <c r="N192" s="261"/>
      <c r="O192" s="261"/>
      <c r="P192" s="261"/>
      <c r="Q192" s="261"/>
      <c r="R192" s="261"/>
      <c r="S192" s="261"/>
      <c r="T192" s="262"/>
      <c r="AT192" s="263" t="s">
        <v>274</v>
      </c>
      <c r="AU192" s="263" t="s">
        <v>224</v>
      </c>
      <c r="AV192" s="14" t="s">
        <v>86</v>
      </c>
      <c r="AW192" s="14" t="s">
        <v>41</v>
      </c>
      <c r="AX192" s="14" t="s">
        <v>78</v>
      </c>
      <c r="AY192" s="263" t="s">
        <v>209</v>
      </c>
    </row>
    <row r="193" spans="2:65" s="12" customFormat="1" ht="13.5">
      <c r="B193" s="222"/>
      <c r="C193" s="223"/>
      <c r="D193" s="219" t="s">
        <v>274</v>
      </c>
      <c r="E193" s="224" t="s">
        <v>34</v>
      </c>
      <c r="F193" s="225" t="s">
        <v>4068</v>
      </c>
      <c r="G193" s="223"/>
      <c r="H193" s="226">
        <v>9.65</v>
      </c>
      <c r="I193" s="227"/>
      <c r="J193" s="223"/>
      <c r="K193" s="223"/>
      <c r="L193" s="228"/>
      <c r="M193" s="229"/>
      <c r="N193" s="230"/>
      <c r="O193" s="230"/>
      <c r="P193" s="230"/>
      <c r="Q193" s="230"/>
      <c r="R193" s="230"/>
      <c r="S193" s="230"/>
      <c r="T193" s="231"/>
      <c r="AT193" s="232" t="s">
        <v>274</v>
      </c>
      <c r="AU193" s="232" t="s">
        <v>224</v>
      </c>
      <c r="AV193" s="12" t="s">
        <v>88</v>
      </c>
      <c r="AW193" s="12" t="s">
        <v>41</v>
      </c>
      <c r="AX193" s="12" t="s">
        <v>86</v>
      </c>
      <c r="AY193" s="232" t="s">
        <v>209</v>
      </c>
    </row>
    <row r="194" spans="2:65" s="11" customFormat="1" ht="22.35" customHeight="1">
      <c r="B194" s="187"/>
      <c r="C194" s="188"/>
      <c r="D194" s="189" t="s">
        <v>77</v>
      </c>
      <c r="E194" s="201" t="s">
        <v>642</v>
      </c>
      <c r="F194" s="201" t="s">
        <v>840</v>
      </c>
      <c r="G194" s="188"/>
      <c r="H194" s="188"/>
      <c r="I194" s="191"/>
      <c r="J194" s="202">
        <f>BK194</f>
        <v>0</v>
      </c>
      <c r="K194" s="188"/>
      <c r="L194" s="193"/>
      <c r="M194" s="194"/>
      <c r="N194" s="195"/>
      <c r="O194" s="195"/>
      <c r="P194" s="196">
        <f>SUM(P195:P330)</f>
        <v>0</v>
      </c>
      <c r="Q194" s="195"/>
      <c r="R194" s="196">
        <f>SUM(R195:R330)</f>
        <v>160.97488135</v>
      </c>
      <c r="S194" s="195"/>
      <c r="T194" s="197">
        <f>SUM(T195:T330)</f>
        <v>0</v>
      </c>
      <c r="AR194" s="198" t="s">
        <v>86</v>
      </c>
      <c r="AT194" s="199" t="s">
        <v>77</v>
      </c>
      <c r="AU194" s="199" t="s">
        <v>88</v>
      </c>
      <c r="AY194" s="198" t="s">
        <v>209</v>
      </c>
      <c r="BK194" s="200">
        <f>SUM(BK195:BK330)</f>
        <v>0</v>
      </c>
    </row>
    <row r="195" spans="2:65" s="1" customFormat="1" ht="25.5" customHeight="1">
      <c r="B195" s="43"/>
      <c r="C195" s="203" t="s">
        <v>303</v>
      </c>
      <c r="D195" s="203" t="s">
        <v>212</v>
      </c>
      <c r="E195" s="204" t="s">
        <v>841</v>
      </c>
      <c r="F195" s="205" t="s">
        <v>842</v>
      </c>
      <c r="G195" s="206" t="s">
        <v>270</v>
      </c>
      <c r="H195" s="207">
        <v>20.149999999999999</v>
      </c>
      <c r="I195" s="208"/>
      <c r="J195" s="209">
        <f>ROUND(I195*H195,2)</f>
        <v>0</v>
      </c>
      <c r="K195" s="205" t="s">
        <v>216</v>
      </c>
      <c r="L195" s="63"/>
      <c r="M195" s="210" t="s">
        <v>34</v>
      </c>
      <c r="N195" s="211" t="s">
        <v>49</v>
      </c>
      <c r="O195" s="44"/>
      <c r="P195" s="212">
        <f>O195*H195</f>
        <v>0</v>
      </c>
      <c r="Q195" s="212">
        <v>1.98</v>
      </c>
      <c r="R195" s="212">
        <f>Q195*H195</f>
        <v>39.896999999999998</v>
      </c>
      <c r="S195" s="212">
        <v>0</v>
      </c>
      <c r="T195" s="213">
        <f>S195*H195</f>
        <v>0</v>
      </c>
      <c r="AR195" s="25" t="s">
        <v>228</v>
      </c>
      <c r="AT195" s="25" t="s">
        <v>212</v>
      </c>
      <c r="AU195" s="25" t="s">
        <v>224</v>
      </c>
      <c r="AY195" s="25" t="s">
        <v>209</v>
      </c>
      <c r="BE195" s="214">
        <f>IF(N195="základní",J195,0)</f>
        <v>0</v>
      </c>
      <c r="BF195" s="214">
        <f>IF(N195="snížená",J195,0)</f>
        <v>0</v>
      </c>
      <c r="BG195" s="214">
        <f>IF(N195="zákl. přenesená",J195,0)</f>
        <v>0</v>
      </c>
      <c r="BH195" s="214">
        <f>IF(N195="sníž. přenesená",J195,0)</f>
        <v>0</v>
      </c>
      <c r="BI195" s="214">
        <f>IF(N195="nulová",J195,0)</f>
        <v>0</v>
      </c>
      <c r="BJ195" s="25" t="s">
        <v>86</v>
      </c>
      <c r="BK195" s="214">
        <f>ROUND(I195*H195,2)</f>
        <v>0</v>
      </c>
      <c r="BL195" s="25" t="s">
        <v>228</v>
      </c>
      <c r="BM195" s="25" t="s">
        <v>4069</v>
      </c>
    </row>
    <row r="196" spans="2:65" s="1" customFormat="1" ht="54">
      <c r="B196" s="43"/>
      <c r="C196" s="65"/>
      <c r="D196" s="219" t="s">
        <v>272</v>
      </c>
      <c r="E196" s="65"/>
      <c r="F196" s="220" t="s">
        <v>844</v>
      </c>
      <c r="G196" s="65"/>
      <c r="H196" s="65"/>
      <c r="I196" s="174"/>
      <c r="J196" s="65"/>
      <c r="K196" s="65"/>
      <c r="L196" s="63"/>
      <c r="M196" s="221"/>
      <c r="N196" s="44"/>
      <c r="O196" s="44"/>
      <c r="P196" s="44"/>
      <c r="Q196" s="44"/>
      <c r="R196" s="44"/>
      <c r="S196" s="44"/>
      <c r="T196" s="80"/>
      <c r="AT196" s="25" t="s">
        <v>272</v>
      </c>
      <c r="AU196" s="25" t="s">
        <v>224</v>
      </c>
    </row>
    <row r="197" spans="2:65" s="14" customFormat="1" ht="13.5">
      <c r="B197" s="254"/>
      <c r="C197" s="255"/>
      <c r="D197" s="219" t="s">
        <v>274</v>
      </c>
      <c r="E197" s="256" t="s">
        <v>34</v>
      </c>
      <c r="F197" s="257" t="s">
        <v>4070</v>
      </c>
      <c r="G197" s="255"/>
      <c r="H197" s="256" t="s">
        <v>34</v>
      </c>
      <c r="I197" s="258"/>
      <c r="J197" s="255"/>
      <c r="K197" s="255"/>
      <c r="L197" s="259"/>
      <c r="M197" s="260"/>
      <c r="N197" s="261"/>
      <c r="O197" s="261"/>
      <c r="P197" s="261"/>
      <c r="Q197" s="261"/>
      <c r="R197" s="261"/>
      <c r="S197" s="261"/>
      <c r="T197" s="262"/>
      <c r="AT197" s="263" t="s">
        <v>274</v>
      </c>
      <c r="AU197" s="263" t="s">
        <v>224</v>
      </c>
      <c r="AV197" s="14" t="s">
        <v>86</v>
      </c>
      <c r="AW197" s="14" t="s">
        <v>41</v>
      </c>
      <c r="AX197" s="14" t="s">
        <v>78</v>
      </c>
      <c r="AY197" s="263" t="s">
        <v>209</v>
      </c>
    </row>
    <row r="198" spans="2:65" s="12" customFormat="1" ht="13.5">
      <c r="B198" s="222"/>
      <c r="C198" s="223"/>
      <c r="D198" s="219" t="s">
        <v>274</v>
      </c>
      <c r="E198" s="224" t="s">
        <v>34</v>
      </c>
      <c r="F198" s="225" t="s">
        <v>4071</v>
      </c>
      <c r="G198" s="223"/>
      <c r="H198" s="226">
        <v>2.8149999999999999</v>
      </c>
      <c r="I198" s="227"/>
      <c r="J198" s="223"/>
      <c r="K198" s="223"/>
      <c r="L198" s="228"/>
      <c r="M198" s="229"/>
      <c r="N198" s="230"/>
      <c r="O198" s="230"/>
      <c r="P198" s="230"/>
      <c r="Q198" s="230"/>
      <c r="R198" s="230"/>
      <c r="S198" s="230"/>
      <c r="T198" s="231"/>
      <c r="AT198" s="232" t="s">
        <v>274</v>
      </c>
      <c r="AU198" s="232" t="s">
        <v>224</v>
      </c>
      <c r="AV198" s="12" t="s">
        <v>88</v>
      </c>
      <c r="AW198" s="12" t="s">
        <v>41</v>
      </c>
      <c r="AX198" s="12" t="s">
        <v>78</v>
      </c>
      <c r="AY198" s="232" t="s">
        <v>209</v>
      </c>
    </row>
    <row r="199" spans="2:65" s="12" customFormat="1" ht="13.5">
      <c r="B199" s="222"/>
      <c r="C199" s="223"/>
      <c r="D199" s="219" t="s">
        <v>274</v>
      </c>
      <c r="E199" s="224" t="s">
        <v>34</v>
      </c>
      <c r="F199" s="225" t="s">
        <v>4072</v>
      </c>
      <c r="G199" s="223"/>
      <c r="H199" s="226">
        <v>0.81599999999999995</v>
      </c>
      <c r="I199" s="227"/>
      <c r="J199" s="223"/>
      <c r="K199" s="223"/>
      <c r="L199" s="228"/>
      <c r="M199" s="229"/>
      <c r="N199" s="230"/>
      <c r="O199" s="230"/>
      <c r="P199" s="230"/>
      <c r="Q199" s="230"/>
      <c r="R199" s="230"/>
      <c r="S199" s="230"/>
      <c r="T199" s="231"/>
      <c r="AT199" s="232" t="s">
        <v>274</v>
      </c>
      <c r="AU199" s="232" t="s">
        <v>224</v>
      </c>
      <c r="AV199" s="12" t="s">
        <v>88</v>
      </c>
      <c r="AW199" s="12" t="s">
        <v>41</v>
      </c>
      <c r="AX199" s="12" t="s">
        <v>78</v>
      </c>
      <c r="AY199" s="232" t="s">
        <v>209</v>
      </c>
    </row>
    <row r="200" spans="2:65" s="12" customFormat="1" ht="13.5">
      <c r="B200" s="222"/>
      <c r="C200" s="223"/>
      <c r="D200" s="219" t="s">
        <v>274</v>
      </c>
      <c r="E200" s="224" t="s">
        <v>34</v>
      </c>
      <c r="F200" s="225" t="s">
        <v>4073</v>
      </c>
      <c r="G200" s="223"/>
      <c r="H200" s="226">
        <v>3.2589999999999999</v>
      </c>
      <c r="I200" s="227"/>
      <c r="J200" s="223"/>
      <c r="K200" s="223"/>
      <c r="L200" s="228"/>
      <c r="M200" s="229"/>
      <c r="N200" s="230"/>
      <c r="O200" s="230"/>
      <c r="P200" s="230"/>
      <c r="Q200" s="230"/>
      <c r="R200" s="230"/>
      <c r="S200" s="230"/>
      <c r="T200" s="231"/>
      <c r="AT200" s="232" t="s">
        <v>274</v>
      </c>
      <c r="AU200" s="232" t="s">
        <v>224</v>
      </c>
      <c r="AV200" s="12" t="s">
        <v>88</v>
      </c>
      <c r="AW200" s="12" t="s">
        <v>41</v>
      </c>
      <c r="AX200" s="12" t="s">
        <v>78</v>
      </c>
      <c r="AY200" s="232" t="s">
        <v>209</v>
      </c>
    </row>
    <row r="201" spans="2:65" s="12" customFormat="1" ht="13.5">
      <c r="B201" s="222"/>
      <c r="C201" s="223"/>
      <c r="D201" s="219" t="s">
        <v>274</v>
      </c>
      <c r="E201" s="224" t="s">
        <v>34</v>
      </c>
      <c r="F201" s="225" t="s">
        <v>4074</v>
      </c>
      <c r="G201" s="223"/>
      <c r="H201" s="226">
        <v>13.26</v>
      </c>
      <c r="I201" s="227"/>
      <c r="J201" s="223"/>
      <c r="K201" s="223"/>
      <c r="L201" s="228"/>
      <c r="M201" s="229"/>
      <c r="N201" s="230"/>
      <c r="O201" s="230"/>
      <c r="P201" s="230"/>
      <c r="Q201" s="230"/>
      <c r="R201" s="230"/>
      <c r="S201" s="230"/>
      <c r="T201" s="231"/>
      <c r="AT201" s="232" t="s">
        <v>274</v>
      </c>
      <c r="AU201" s="232" t="s">
        <v>224</v>
      </c>
      <c r="AV201" s="12" t="s">
        <v>88</v>
      </c>
      <c r="AW201" s="12" t="s">
        <v>41</v>
      </c>
      <c r="AX201" s="12" t="s">
        <v>78</v>
      </c>
      <c r="AY201" s="232" t="s">
        <v>209</v>
      </c>
    </row>
    <row r="202" spans="2:65" s="13" customFormat="1" ht="13.5">
      <c r="B202" s="233"/>
      <c r="C202" s="234"/>
      <c r="D202" s="219" t="s">
        <v>274</v>
      </c>
      <c r="E202" s="235" t="s">
        <v>34</v>
      </c>
      <c r="F202" s="236" t="s">
        <v>302</v>
      </c>
      <c r="G202" s="234"/>
      <c r="H202" s="237">
        <v>20.149999999999999</v>
      </c>
      <c r="I202" s="238"/>
      <c r="J202" s="234"/>
      <c r="K202" s="234"/>
      <c r="L202" s="239"/>
      <c r="M202" s="240"/>
      <c r="N202" s="241"/>
      <c r="O202" s="241"/>
      <c r="P202" s="241"/>
      <c r="Q202" s="241"/>
      <c r="R202" s="241"/>
      <c r="S202" s="241"/>
      <c r="T202" s="242"/>
      <c r="AT202" s="243" t="s">
        <v>274</v>
      </c>
      <c r="AU202" s="243" t="s">
        <v>224</v>
      </c>
      <c r="AV202" s="13" t="s">
        <v>228</v>
      </c>
      <c r="AW202" s="13" t="s">
        <v>41</v>
      </c>
      <c r="AX202" s="13" t="s">
        <v>86</v>
      </c>
      <c r="AY202" s="243" t="s">
        <v>209</v>
      </c>
    </row>
    <row r="203" spans="2:65" s="1" customFormat="1" ht="25.5" customHeight="1">
      <c r="B203" s="43"/>
      <c r="C203" s="203" t="s">
        <v>367</v>
      </c>
      <c r="D203" s="203" t="s">
        <v>212</v>
      </c>
      <c r="E203" s="204" t="s">
        <v>856</v>
      </c>
      <c r="F203" s="205" t="s">
        <v>857</v>
      </c>
      <c r="G203" s="206" t="s">
        <v>270</v>
      </c>
      <c r="H203" s="207">
        <v>11.673</v>
      </c>
      <c r="I203" s="208"/>
      <c r="J203" s="209">
        <f>ROUND(I203*H203,2)</f>
        <v>0</v>
      </c>
      <c r="K203" s="205" t="s">
        <v>216</v>
      </c>
      <c r="L203" s="63"/>
      <c r="M203" s="210" t="s">
        <v>34</v>
      </c>
      <c r="N203" s="211" t="s">
        <v>49</v>
      </c>
      <c r="O203" s="44"/>
      <c r="P203" s="212">
        <f>O203*H203</f>
        <v>0</v>
      </c>
      <c r="Q203" s="212">
        <v>2.2563399999999998</v>
      </c>
      <c r="R203" s="212">
        <f>Q203*H203</f>
        <v>26.338256819999998</v>
      </c>
      <c r="S203" s="212">
        <v>0</v>
      </c>
      <c r="T203" s="213">
        <f>S203*H203</f>
        <v>0</v>
      </c>
      <c r="AR203" s="25" t="s">
        <v>228</v>
      </c>
      <c r="AT203" s="25" t="s">
        <v>212</v>
      </c>
      <c r="AU203" s="25" t="s">
        <v>224</v>
      </c>
      <c r="AY203" s="25" t="s">
        <v>209</v>
      </c>
      <c r="BE203" s="214">
        <f>IF(N203="základní",J203,0)</f>
        <v>0</v>
      </c>
      <c r="BF203" s="214">
        <f>IF(N203="snížená",J203,0)</f>
        <v>0</v>
      </c>
      <c r="BG203" s="214">
        <f>IF(N203="zákl. přenesená",J203,0)</f>
        <v>0</v>
      </c>
      <c r="BH203" s="214">
        <f>IF(N203="sníž. přenesená",J203,0)</f>
        <v>0</v>
      </c>
      <c r="BI203" s="214">
        <f>IF(N203="nulová",J203,0)</f>
        <v>0</v>
      </c>
      <c r="BJ203" s="25" t="s">
        <v>86</v>
      </c>
      <c r="BK203" s="214">
        <f>ROUND(I203*H203,2)</f>
        <v>0</v>
      </c>
      <c r="BL203" s="25" t="s">
        <v>228</v>
      </c>
      <c r="BM203" s="25" t="s">
        <v>4075</v>
      </c>
    </row>
    <row r="204" spans="2:65" s="1" customFormat="1" ht="81">
      <c r="B204" s="43"/>
      <c r="C204" s="65"/>
      <c r="D204" s="219" t="s">
        <v>272</v>
      </c>
      <c r="E204" s="65"/>
      <c r="F204" s="220" t="s">
        <v>859</v>
      </c>
      <c r="G204" s="65"/>
      <c r="H204" s="65"/>
      <c r="I204" s="174"/>
      <c r="J204" s="65"/>
      <c r="K204" s="65"/>
      <c r="L204" s="63"/>
      <c r="M204" s="221"/>
      <c r="N204" s="44"/>
      <c r="O204" s="44"/>
      <c r="P204" s="44"/>
      <c r="Q204" s="44"/>
      <c r="R204" s="44"/>
      <c r="S204" s="44"/>
      <c r="T204" s="80"/>
      <c r="AT204" s="25" t="s">
        <v>272</v>
      </c>
      <c r="AU204" s="25" t="s">
        <v>224</v>
      </c>
    </row>
    <row r="205" spans="2:65" s="14" customFormat="1" ht="13.5">
      <c r="B205" s="254"/>
      <c r="C205" s="255"/>
      <c r="D205" s="219" t="s">
        <v>274</v>
      </c>
      <c r="E205" s="256" t="s">
        <v>34</v>
      </c>
      <c r="F205" s="257" t="s">
        <v>860</v>
      </c>
      <c r="G205" s="255"/>
      <c r="H205" s="256" t="s">
        <v>34</v>
      </c>
      <c r="I205" s="258"/>
      <c r="J205" s="255"/>
      <c r="K205" s="255"/>
      <c r="L205" s="259"/>
      <c r="M205" s="260"/>
      <c r="N205" s="261"/>
      <c r="O205" s="261"/>
      <c r="P205" s="261"/>
      <c r="Q205" s="261"/>
      <c r="R205" s="261"/>
      <c r="S205" s="261"/>
      <c r="T205" s="262"/>
      <c r="AT205" s="263" t="s">
        <v>274</v>
      </c>
      <c r="AU205" s="263" t="s">
        <v>224</v>
      </c>
      <c r="AV205" s="14" t="s">
        <v>86</v>
      </c>
      <c r="AW205" s="14" t="s">
        <v>41</v>
      </c>
      <c r="AX205" s="14" t="s">
        <v>78</v>
      </c>
      <c r="AY205" s="263" t="s">
        <v>209</v>
      </c>
    </row>
    <row r="206" spans="2:65" s="14" customFormat="1" ht="13.5">
      <c r="B206" s="254"/>
      <c r="C206" s="255"/>
      <c r="D206" s="219" t="s">
        <v>274</v>
      </c>
      <c r="E206" s="256" t="s">
        <v>34</v>
      </c>
      <c r="F206" s="257" t="s">
        <v>4076</v>
      </c>
      <c r="G206" s="255"/>
      <c r="H206" s="256" t="s">
        <v>34</v>
      </c>
      <c r="I206" s="258"/>
      <c r="J206" s="255"/>
      <c r="K206" s="255"/>
      <c r="L206" s="259"/>
      <c r="M206" s="260"/>
      <c r="N206" s="261"/>
      <c r="O206" s="261"/>
      <c r="P206" s="261"/>
      <c r="Q206" s="261"/>
      <c r="R206" s="261"/>
      <c r="S206" s="261"/>
      <c r="T206" s="262"/>
      <c r="AT206" s="263" t="s">
        <v>274</v>
      </c>
      <c r="AU206" s="263" t="s">
        <v>224</v>
      </c>
      <c r="AV206" s="14" t="s">
        <v>86</v>
      </c>
      <c r="AW206" s="14" t="s">
        <v>41</v>
      </c>
      <c r="AX206" s="14" t="s">
        <v>78</v>
      </c>
      <c r="AY206" s="263" t="s">
        <v>209</v>
      </c>
    </row>
    <row r="207" spans="2:65" s="12" customFormat="1" ht="13.5">
      <c r="B207" s="222"/>
      <c r="C207" s="223"/>
      <c r="D207" s="219" t="s">
        <v>274</v>
      </c>
      <c r="E207" s="224" t="s">
        <v>34</v>
      </c>
      <c r="F207" s="225" t="s">
        <v>4077</v>
      </c>
      <c r="G207" s="223"/>
      <c r="H207" s="226">
        <v>0.30599999999999999</v>
      </c>
      <c r="I207" s="227"/>
      <c r="J207" s="223"/>
      <c r="K207" s="223"/>
      <c r="L207" s="228"/>
      <c r="M207" s="229"/>
      <c r="N207" s="230"/>
      <c r="O207" s="230"/>
      <c r="P207" s="230"/>
      <c r="Q207" s="230"/>
      <c r="R207" s="230"/>
      <c r="S207" s="230"/>
      <c r="T207" s="231"/>
      <c r="AT207" s="232" t="s">
        <v>274</v>
      </c>
      <c r="AU207" s="232" t="s">
        <v>224</v>
      </c>
      <c r="AV207" s="12" t="s">
        <v>88</v>
      </c>
      <c r="AW207" s="12" t="s">
        <v>41</v>
      </c>
      <c r="AX207" s="12" t="s">
        <v>78</v>
      </c>
      <c r="AY207" s="232" t="s">
        <v>209</v>
      </c>
    </row>
    <row r="208" spans="2:65" s="12" customFormat="1" ht="13.5">
      <c r="B208" s="222"/>
      <c r="C208" s="223"/>
      <c r="D208" s="219" t="s">
        <v>274</v>
      </c>
      <c r="E208" s="224" t="s">
        <v>34</v>
      </c>
      <c r="F208" s="225" t="s">
        <v>4078</v>
      </c>
      <c r="G208" s="223"/>
      <c r="H208" s="226">
        <v>0.45100000000000001</v>
      </c>
      <c r="I208" s="227"/>
      <c r="J208" s="223"/>
      <c r="K208" s="223"/>
      <c r="L208" s="228"/>
      <c r="M208" s="229"/>
      <c r="N208" s="230"/>
      <c r="O208" s="230"/>
      <c r="P208" s="230"/>
      <c r="Q208" s="230"/>
      <c r="R208" s="230"/>
      <c r="S208" s="230"/>
      <c r="T208" s="231"/>
      <c r="AT208" s="232" t="s">
        <v>274</v>
      </c>
      <c r="AU208" s="232" t="s">
        <v>224</v>
      </c>
      <c r="AV208" s="12" t="s">
        <v>88</v>
      </c>
      <c r="AW208" s="12" t="s">
        <v>41</v>
      </c>
      <c r="AX208" s="12" t="s">
        <v>78</v>
      </c>
      <c r="AY208" s="232" t="s">
        <v>209</v>
      </c>
    </row>
    <row r="209" spans="2:51" s="12" customFormat="1" ht="13.5">
      <c r="B209" s="222"/>
      <c r="C209" s="223"/>
      <c r="D209" s="219" t="s">
        <v>274</v>
      </c>
      <c r="E209" s="224" t="s">
        <v>34</v>
      </c>
      <c r="F209" s="225" t="s">
        <v>4079</v>
      </c>
      <c r="G209" s="223"/>
      <c r="H209" s="226">
        <v>0.88300000000000001</v>
      </c>
      <c r="I209" s="227"/>
      <c r="J209" s="223"/>
      <c r="K209" s="223"/>
      <c r="L209" s="228"/>
      <c r="M209" s="229"/>
      <c r="N209" s="230"/>
      <c r="O209" s="230"/>
      <c r="P209" s="230"/>
      <c r="Q209" s="230"/>
      <c r="R209" s="230"/>
      <c r="S209" s="230"/>
      <c r="T209" s="231"/>
      <c r="AT209" s="232" t="s">
        <v>274</v>
      </c>
      <c r="AU209" s="232" t="s">
        <v>224</v>
      </c>
      <c r="AV209" s="12" t="s">
        <v>88</v>
      </c>
      <c r="AW209" s="12" t="s">
        <v>41</v>
      </c>
      <c r="AX209" s="12" t="s">
        <v>78</v>
      </c>
      <c r="AY209" s="232" t="s">
        <v>209</v>
      </c>
    </row>
    <row r="210" spans="2:51" s="12" customFormat="1" ht="13.5">
      <c r="B210" s="222"/>
      <c r="C210" s="223"/>
      <c r="D210" s="219" t="s">
        <v>274</v>
      </c>
      <c r="E210" s="224" t="s">
        <v>34</v>
      </c>
      <c r="F210" s="225" t="s">
        <v>4080</v>
      </c>
      <c r="G210" s="223"/>
      <c r="H210" s="226">
        <v>2.1930000000000001</v>
      </c>
      <c r="I210" s="227"/>
      <c r="J210" s="223"/>
      <c r="K210" s="223"/>
      <c r="L210" s="228"/>
      <c r="M210" s="229"/>
      <c r="N210" s="230"/>
      <c r="O210" s="230"/>
      <c r="P210" s="230"/>
      <c r="Q210" s="230"/>
      <c r="R210" s="230"/>
      <c r="S210" s="230"/>
      <c r="T210" s="231"/>
      <c r="AT210" s="232" t="s">
        <v>274</v>
      </c>
      <c r="AU210" s="232" t="s">
        <v>224</v>
      </c>
      <c r="AV210" s="12" t="s">
        <v>88</v>
      </c>
      <c r="AW210" s="12" t="s">
        <v>41</v>
      </c>
      <c r="AX210" s="12" t="s">
        <v>78</v>
      </c>
      <c r="AY210" s="232" t="s">
        <v>209</v>
      </c>
    </row>
    <row r="211" spans="2:51" s="15" customFormat="1" ht="13.5">
      <c r="B211" s="267"/>
      <c r="C211" s="268"/>
      <c r="D211" s="219" t="s">
        <v>274</v>
      </c>
      <c r="E211" s="269" t="s">
        <v>34</v>
      </c>
      <c r="F211" s="270" t="s">
        <v>4081</v>
      </c>
      <c r="G211" s="268"/>
      <c r="H211" s="271">
        <v>3.8330000000000002</v>
      </c>
      <c r="I211" s="272"/>
      <c r="J211" s="268"/>
      <c r="K211" s="268"/>
      <c r="L211" s="273"/>
      <c r="M211" s="274"/>
      <c r="N211" s="275"/>
      <c r="O211" s="275"/>
      <c r="P211" s="275"/>
      <c r="Q211" s="275"/>
      <c r="R211" s="275"/>
      <c r="S211" s="275"/>
      <c r="T211" s="276"/>
      <c r="AT211" s="277" t="s">
        <v>274</v>
      </c>
      <c r="AU211" s="277" t="s">
        <v>224</v>
      </c>
      <c r="AV211" s="15" t="s">
        <v>224</v>
      </c>
      <c r="AW211" s="15" t="s">
        <v>41</v>
      </c>
      <c r="AX211" s="15" t="s">
        <v>78</v>
      </c>
      <c r="AY211" s="277" t="s">
        <v>209</v>
      </c>
    </row>
    <row r="212" spans="2:51" s="14" customFormat="1" ht="13.5">
      <c r="B212" s="254"/>
      <c r="C212" s="255"/>
      <c r="D212" s="219" t="s">
        <v>274</v>
      </c>
      <c r="E212" s="256" t="s">
        <v>34</v>
      </c>
      <c r="F212" s="257" t="s">
        <v>4082</v>
      </c>
      <c r="G212" s="255"/>
      <c r="H212" s="256" t="s">
        <v>34</v>
      </c>
      <c r="I212" s="258"/>
      <c r="J212" s="255"/>
      <c r="K212" s="255"/>
      <c r="L212" s="259"/>
      <c r="M212" s="260"/>
      <c r="N212" s="261"/>
      <c r="O212" s="261"/>
      <c r="P212" s="261"/>
      <c r="Q212" s="261"/>
      <c r="R212" s="261"/>
      <c r="S212" s="261"/>
      <c r="T212" s="262"/>
      <c r="AT212" s="263" t="s">
        <v>274</v>
      </c>
      <c r="AU212" s="263" t="s">
        <v>224</v>
      </c>
      <c r="AV212" s="14" t="s">
        <v>86</v>
      </c>
      <c r="AW212" s="14" t="s">
        <v>41</v>
      </c>
      <c r="AX212" s="14" t="s">
        <v>78</v>
      </c>
      <c r="AY212" s="263" t="s">
        <v>209</v>
      </c>
    </row>
    <row r="213" spans="2:51" s="12" customFormat="1" ht="13.5">
      <c r="B213" s="222"/>
      <c r="C213" s="223"/>
      <c r="D213" s="219" t="s">
        <v>274</v>
      </c>
      <c r="E213" s="224" t="s">
        <v>34</v>
      </c>
      <c r="F213" s="225" t="s">
        <v>4083</v>
      </c>
      <c r="G213" s="223"/>
      <c r="H213" s="226">
        <v>2.0819999999999999</v>
      </c>
      <c r="I213" s="227"/>
      <c r="J213" s="223"/>
      <c r="K213" s="223"/>
      <c r="L213" s="228"/>
      <c r="M213" s="229"/>
      <c r="N213" s="230"/>
      <c r="O213" s="230"/>
      <c r="P213" s="230"/>
      <c r="Q213" s="230"/>
      <c r="R213" s="230"/>
      <c r="S213" s="230"/>
      <c r="T213" s="231"/>
      <c r="AT213" s="232" t="s">
        <v>274</v>
      </c>
      <c r="AU213" s="232" t="s">
        <v>224</v>
      </c>
      <c r="AV213" s="12" t="s">
        <v>88</v>
      </c>
      <c r="AW213" s="12" t="s">
        <v>41</v>
      </c>
      <c r="AX213" s="12" t="s">
        <v>78</v>
      </c>
      <c r="AY213" s="232" t="s">
        <v>209</v>
      </c>
    </row>
    <row r="214" spans="2:51" s="12" customFormat="1" ht="13.5">
      <c r="B214" s="222"/>
      <c r="C214" s="223"/>
      <c r="D214" s="219" t="s">
        <v>274</v>
      </c>
      <c r="E214" s="224" t="s">
        <v>34</v>
      </c>
      <c r="F214" s="225" t="s">
        <v>4084</v>
      </c>
      <c r="G214" s="223"/>
      <c r="H214" s="226">
        <v>0.21</v>
      </c>
      <c r="I214" s="227"/>
      <c r="J214" s="223"/>
      <c r="K214" s="223"/>
      <c r="L214" s="228"/>
      <c r="M214" s="229"/>
      <c r="N214" s="230"/>
      <c r="O214" s="230"/>
      <c r="P214" s="230"/>
      <c r="Q214" s="230"/>
      <c r="R214" s="230"/>
      <c r="S214" s="230"/>
      <c r="T214" s="231"/>
      <c r="AT214" s="232" t="s">
        <v>274</v>
      </c>
      <c r="AU214" s="232" t="s">
        <v>224</v>
      </c>
      <c r="AV214" s="12" t="s">
        <v>88</v>
      </c>
      <c r="AW214" s="12" t="s">
        <v>41</v>
      </c>
      <c r="AX214" s="12" t="s">
        <v>78</v>
      </c>
      <c r="AY214" s="232" t="s">
        <v>209</v>
      </c>
    </row>
    <row r="215" spans="2:51" s="12" customFormat="1" ht="13.5">
      <c r="B215" s="222"/>
      <c r="C215" s="223"/>
      <c r="D215" s="219" t="s">
        <v>274</v>
      </c>
      <c r="E215" s="224" t="s">
        <v>34</v>
      </c>
      <c r="F215" s="225" t="s">
        <v>4085</v>
      </c>
      <c r="G215" s="223"/>
      <c r="H215" s="226">
        <v>1.518</v>
      </c>
      <c r="I215" s="227"/>
      <c r="J215" s="223"/>
      <c r="K215" s="223"/>
      <c r="L215" s="228"/>
      <c r="M215" s="229"/>
      <c r="N215" s="230"/>
      <c r="O215" s="230"/>
      <c r="P215" s="230"/>
      <c r="Q215" s="230"/>
      <c r="R215" s="230"/>
      <c r="S215" s="230"/>
      <c r="T215" s="231"/>
      <c r="AT215" s="232" t="s">
        <v>274</v>
      </c>
      <c r="AU215" s="232" t="s">
        <v>224</v>
      </c>
      <c r="AV215" s="12" t="s">
        <v>88</v>
      </c>
      <c r="AW215" s="12" t="s">
        <v>41</v>
      </c>
      <c r="AX215" s="12" t="s">
        <v>78</v>
      </c>
      <c r="AY215" s="232" t="s">
        <v>209</v>
      </c>
    </row>
    <row r="216" spans="2:51" s="12" customFormat="1" ht="13.5">
      <c r="B216" s="222"/>
      <c r="C216" s="223"/>
      <c r="D216" s="219" t="s">
        <v>274</v>
      </c>
      <c r="E216" s="224" t="s">
        <v>34</v>
      </c>
      <c r="F216" s="225" t="s">
        <v>4086</v>
      </c>
      <c r="G216" s="223"/>
      <c r="H216" s="226">
        <v>0.187</v>
      </c>
      <c r="I216" s="227"/>
      <c r="J216" s="223"/>
      <c r="K216" s="223"/>
      <c r="L216" s="228"/>
      <c r="M216" s="229"/>
      <c r="N216" s="230"/>
      <c r="O216" s="230"/>
      <c r="P216" s="230"/>
      <c r="Q216" s="230"/>
      <c r="R216" s="230"/>
      <c r="S216" s="230"/>
      <c r="T216" s="231"/>
      <c r="AT216" s="232" t="s">
        <v>274</v>
      </c>
      <c r="AU216" s="232" t="s">
        <v>224</v>
      </c>
      <c r="AV216" s="12" t="s">
        <v>88</v>
      </c>
      <c r="AW216" s="12" t="s">
        <v>41</v>
      </c>
      <c r="AX216" s="12" t="s">
        <v>78</v>
      </c>
      <c r="AY216" s="232" t="s">
        <v>209</v>
      </c>
    </row>
    <row r="217" spans="2:51" s="15" customFormat="1" ht="13.5">
      <c r="B217" s="267"/>
      <c r="C217" s="268"/>
      <c r="D217" s="219" t="s">
        <v>274</v>
      </c>
      <c r="E217" s="269" t="s">
        <v>34</v>
      </c>
      <c r="F217" s="270" t="s">
        <v>4087</v>
      </c>
      <c r="G217" s="268"/>
      <c r="H217" s="271">
        <v>3.9969999999999999</v>
      </c>
      <c r="I217" s="272"/>
      <c r="J217" s="268"/>
      <c r="K217" s="268"/>
      <c r="L217" s="273"/>
      <c r="M217" s="274"/>
      <c r="N217" s="275"/>
      <c r="O217" s="275"/>
      <c r="P217" s="275"/>
      <c r="Q217" s="275"/>
      <c r="R217" s="275"/>
      <c r="S217" s="275"/>
      <c r="T217" s="276"/>
      <c r="AT217" s="277" t="s">
        <v>274</v>
      </c>
      <c r="AU217" s="277" t="s">
        <v>224</v>
      </c>
      <c r="AV217" s="15" t="s">
        <v>224</v>
      </c>
      <c r="AW217" s="15" t="s">
        <v>41</v>
      </c>
      <c r="AX217" s="15" t="s">
        <v>78</v>
      </c>
      <c r="AY217" s="277" t="s">
        <v>209</v>
      </c>
    </row>
    <row r="218" spans="2:51" s="14" customFormat="1" ht="13.5">
      <c r="B218" s="254"/>
      <c r="C218" s="255"/>
      <c r="D218" s="219" t="s">
        <v>274</v>
      </c>
      <c r="E218" s="256" t="s">
        <v>34</v>
      </c>
      <c r="F218" s="257" t="s">
        <v>4088</v>
      </c>
      <c r="G218" s="255"/>
      <c r="H218" s="256" t="s">
        <v>34</v>
      </c>
      <c r="I218" s="258"/>
      <c r="J218" s="255"/>
      <c r="K218" s="255"/>
      <c r="L218" s="259"/>
      <c r="M218" s="260"/>
      <c r="N218" s="261"/>
      <c r="O218" s="261"/>
      <c r="P218" s="261"/>
      <c r="Q218" s="261"/>
      <c r="R218" s="261"/>
      <c r="S218" s="261"/>
      <c r="T218" s="262"/>
      <c r="AT218" s="263" t="s">
        <v>274</v>
      </c>
      <c r="AU218" s="263" t="s">
        <v>224</v>
      </c>
      <c r="AV218" s="14" t="s">
        <v>86</v>
      </c>
      <c r="AW218" s="14" t="s">
        <v>41</v>
      </c>
      <c r="AX218" s="14" t="s">
        <v>78</v>
      </c>
      <c r="AY218" s="263" t="s">
        <v>209</v>
      </c>
    </row>
    <row r="219" spans="2:51" s="12" customFormat="1" ht="13.5">
      <c r="B219" s="222"/>
      <c r="C219" s="223"/>
      <c r="D219" s="219" t="s">
        <v>274</v>
      </c>
      <c r="E219" s="224" t="s">
        <v>34</v>
      </c>
      <c r="F219" s="225" t="s">
        <v>4089</v>
      </c>
      <c r="G219" s="223"/>
      <c r="H219" s="226">
        <v>0.78300000000000003</v>
      </c>
      <c r="I219" s="227"/>
      <c r="J219" s="223"/>
      <c r="K219" s="223"/>
      <c r="L219" s="228"/>
      <c r="M219" s="229"/>
      <c r="N219" s="230"/>
      <c r="O219" s="230"/>
      <c r="P219" s="230"/>
      <c r="Q219" s="230"/>
      <c r="R219" s="230"/>
      <c r="S219" s="230"/>
      <c r="T219" s="231"/>
      <c r="AT219" s="232" t="s">
        <v>274</v>
      </c>
      <c r="AU219" s="232" t="s">
        <v>224</v>
      </c>
      <c r="AV219" s="12" t="s">
        <v>88</v>
      </c>
      <c r="AW219" s="12" t="s">
        <v>41</v>
      </c>
      <c r="AX219" s="12" t="s">
        <v>78</v>
      </c>
      <c r="AY219" s="232" t="s">
        <v>209</v>
      </c>
    </row>
    <row r="220" spans="2:51" s="15" customFormat="1" ht="13.5">
      <c r="B220" s="267"/>
      <c r="C220" s="268"/>
      <c r="D220" s="219" t="s">
        <v>274</v>
      </c>
      <c r="E220" s="269" t="s">
        <v>34</v>
      </c>
      <c r="F220" s="270" t="s">
        <v>4090</v>
      </c>
      <c r="G220" s="268"/>
      <c r="H220" s="271">
        <v>0.78300000000000003</v>
      </c>
      <c r="I220" s="272"/>
      <c r="J220" s="268"/>
      <c r="K220" s="268"/>
      <c r="L220" s="273"/>
      <c r="M220" s="274"/>
      <c r="N220" s="275"/>
      <c r="O220" s="275"/>
      <c r="P220" s="275"/>
      <c r="Q220" s="275"/>
      <c r="R220" s="275"/>
      <c r="S220" s="275"/>
      <c r="T220" s="276"/>
      <c r="AT220" s="277" t="s">
        <v>274</v>
      </c>
      <c r="AU220" s="277" t="s">
        <v>224</v>
      </c>
      <c r="AV220" s="15" t="s">
        <v>224</v>
      </c>
      <c r="AW220" s="15" t="s">
        <v>41</v>
      </c>
      <c r="AX220" s="15" t="s">
        <v>78</v>
      </c>
      <c r="AY220" s="277" t="s">
        <v>209</v>
      </c>
    </row>
    <row r="221" spans="2:51" s="14" customFormat="1" ht="13.5">
      <c r="B221" s="254"/>
      <c r="C221" s="255"/>
      <c r="D221" s="219" t="s">
        <v>274</v>
      </c>
      <c r="E221" s="256" t="s">
        <v>34</v>
      </c>
      <c r="F221" s="257" t="s">
        <v>4091</v>
      </c>
      <c r="G221" s="255"/>
      <c r="H221" s="256" t="s">
        <v>34</v>
      </c>
      <c r="I221" s="258"/>
      <c r="J221" s="255"/>
      <c r="K221" s="255"/>
      <c r="L221" s="259"/>
      <c r="M221" s="260"/>
      <c r="N221" s="261"/>
      <c r="O221" s="261"/>
      <c r="P221" s="261"/>
      <c r="Q221" s="261"/>
      <c r="R221" s="261"/>
      <c r="S221" s="261"/>
      <c r="T221" s="262"/>
      <c r="AT221" s="263" t="s">
        <v>274</v>
      </c>
      <c r="AU221" s="263" t="s">
        <v>224</v>
      </c>
      <c r="AV221" s="14" t="s">
        <v>86</v>
      </c>
      <c r="AW221" s="14" t="s">
        <v>41</v>
      </c>
      <c r="AX221" s="14" t="s">
        <v>78</v>
      </c>
      <c r="AY221" s="263" t="s">
        <v>209</v>
      </c>
    </row>
    <row r="222" spans="2:51" s="12" customFormat="1" ht="13.5">
      <c r="B222" s="222"/>
      <c r="C222" s="223"/>
      <c r="D222" s="219" t="s">
        <v>274</v>
      </c>
      <c r="E222" s="224" t="s">
        <v>34</v>
      </c>
      <c r="F222" s="225" t="s">
        <v>4092</v>
      </c>
      <c r="G222" s="223"/>
      <c r="H222" s="226">
        <v>0.432</v>
      </c>
      <c r="I222" s="227"/>
      <c r="J222" s="223"/>
      <c r="K222" s="223"/>
      <c r="L222" s="228"/>
      <c r="M222" s="229"/>
      <c r="N222" s="230"/>
      <c r="O222" s="230"/>
      <c r="P222" s="230"/>
      <c r="Q222" s="230"/>
      <c r="R222" s="230"/>
      <c r="S222" s="230"/>
      <c r="T222" s="231"/>
      <c r="AT222" s="232" t="s">
        <v>274</v>
      </c>
      <c r="AU222" s="232" t="s">
        <v>224</v>
      </c>
      <c r="AV222" s="12" t="s">
        <v>88</v>
      </c>
      <c r="AW222" s="12" t="s">
        <v>41</v>
      </c>
      <c r="AX222" s="12" t="s">
        <v>78</v>
      </c>
      <c r="AY222" s="232" t="s">
        <v>209</v>
      </c>
    </row>
    <row r="223" spans="2:51" s="12" customFormat="1" ht="13.5">
      <c r="B223" s="222"/>
      <c r="C223" s="223"/>
      <c r="D223" s="219" t="s">
        <v>274</v>
      </c>
      <c r="E223" s="224" t="s">
        <v>34</v>
      </c>
      <c r="F223" s="225" t="s">
        <v>4093</v>
      </c>
      <c r="G223" s="223"/>
      <c r="H223" s="226">
        <v>1.6639999999999999</v>
      </c>
      <c r="I223" s="227"/>
      <c r="J223" s="223"/>
      <c r="K223" s="223"/>
      <c r="L223" s="228"/>
      <c r="M223" s="229"/>
      <c r="N223" s="230"/>
      <c r="O223" s="230"/>
      <c r="P223" s="230"/>
      <c r="Q223" s="230"/>
      <c r="R223" s="230"/>
      <c r="S223" s="230"/>
      <c r="T223" s="231"/>
      <c r="AT223" s="232" t="s">
        <v>274</v>
      </c>
      <c r="AU223" s="232" t="s">
        <v>224</v>
      </c>
      <c r="AV223" s="12" t="s">
        <v>88</v>
      </c>
      <c r="AW223" s="12" t="s">
        <v>41</v>
      </c>
      <c r="AX223" s="12" t="s">
        <v>78</v>
      </c>
      <c r="AY223" s="232" t="s">
        <v>209</v>
      </c>
    </row>
    <row r="224" spans="2:51" s="12" customFormat="1" ht="13.5">
      <c r="B224" s="222"/>
      <c r="C224" s="223"/>
      <c r="D224" s="219" t="s">
        <v>274</v>
      </c>
      <c r="E224" s="224" t="s">
        <v>34</v>
      </c>
      <c r="F224" s="225" t="s">
        <v>4094</v>
      </c>
      <c r="G224" s="223"/>
      <c r="H224" s="226">
        <v>1.6E-2</v>
      </c>
      <c r="I224" s="227"/>
      <c r="J224" s="223"/>
      <c r="K224" s="223"/>
      <c r="L224" s="228"/>
      <c r="M224" s="229"/>
      <c r="N224" s="230"/>
      <c r="O224" s="230"/>
      <c r="P224" s="230"/>
      <c r="Q224" s="230"/>
      <c r="R224" s="230"/>
      <c r="S224" s="230"/>
      <c r="T224" s="231"/>
      <c r="AT224" s="232" t="s">
        <v>274</v>
      </c>
      <c r="AU224" s="232" t="s">
        <v>224</v>
      </c>
      <c r="AV224" s="12" t="s">
        <v>88</v>
      </c>
      <c r="AW224" s="12" t="s">
        <v>41</v>
      </c>
      <c r="AX224" s="12" t="s">
        <v>78</v>
      </c>
      <c r="AY224" s="232" t="s">
        <v>209</v>
      </c>
    </row>
    <row r="225" spans="2:65" s="15" customFormat="1" ht="13.5">
      <c r="B225" s="267"/>
      <c r="C225" s="268"/>
      <c r="D225" s="219" t="s">
        <v>274</v>
      </c>
      <c r="E225" s="269" t="s">
        <v>34</v>
      </c>
      <c r="F225" s="270" t="s">
        <v>4095</v>
      </c>
      <c r="G225" s="268"/>
      <c r="H225" s="271">
        <v>2.1120000000000001</v>
      </c>
      <c r="I225" s="272"/>
      <c r="J225" s="268"/>
      <c r="K225" s="268"/>
      <c r="L225" s="273"/>
      <c r="M225" s="274"/>
      <c r="N225" s="275"/>
      <c r="O225" s="275"/>
      <c r="P225" s="275"/>
      <c r="Q225" s="275"/>
      <c r="R225" s="275"/>
      <c r="S225" s="275"/>
      <c r="T225" s="276"/>
      <c r="AT225" s="277" t="s">
        <v>274</v>
      </c>
      <c r="AU225" s="277" t="s">
        <v>224</v>
      </c>
      <c r="AV225" s="15" t="s">
        <v>224</v>
      </c>
      <c r="AW225" s="15" t="s">
        <v>41</v>
      </c>
      <c r="AX225" s="15" t="s">
        <v>78</v>
      </c>
      <c r="AY225" s="277" t="s">
        <v>209</v>
      </c>
    </row>
    <row r="226" spans="2:65" s="14" customFormat="1" ht="13.5">
      <c r="B226" s="254"/>
      <c r="C226" s="255"/>
      <c r="D226" s="219" t="s">
        <v>274</v>
      </c>
      <c r="E226" s="256" t="s">
        <v>34</v>
      </c>
      <c r="F226" s="257" t="s">
        <v>4004</v>
      </c>
      <c r="G226" s="255"/>
      <c r="H226" s="256" t="s">
        <v>34</v>
      </c>
      <c r="I226" s="258"/>
      <c r="J226" s="255"/>
      <c r="K226" s="255"/>
      <c r="L226" s="259"/>
      <c r="M226" s="260"/>
      <c r="N226" s="261"/>
      <c r="O226" s="261"/>
      <c r="P226" s="261"/>
      <c r="Q226" s="261"/>
      <c r="R226" s="261"/>
      <c r="S226" s="261"/>
      <c r="T226" s="262"/>
      <c r="AT226" s="263" t="s">
        <v>274</v>
      </c>
      <c r="AU226" s="263" t="s">
        <v>224</v>
      </c>
      <c r="AV226" s="14" t="s">
        <v>86</v>
      </c>
      <c r="AW226" s="14" t="s">
        <v>41</v>
      </c>
      <c r="AX226" s="14" t="s">
        <v>78</v>
      </c>
      <c r="AY226" s="263" t="s">
        <v>209</v>
      </c>
    </row>
    <row r="227" spans="2:65" s="12" customFormat="1" ht="13.5">
      <c r="B227" s="222"/>
      <c r="C227" s="223"/>
      <c r="D227" s="219" t="s">
        <v>274</v>
      </c>
      <c r="E227" s="224" t="s">
        <v>34</v>
      </c>
      <c r="F227" s="225" t="s">
        <v>4096</v>
      </c>
      <c r="G227" s="223"/>
      <c r="H227" s="226">
        <v>0.312</v>
      </c>
      <c r="I227" s="227"/>
      <c r="J227" s="223"/>
      <c r="K227" s="223"/>
      <c r="L227" s="228"/>
      <c r="M227" s="229"/>
      <c r="N227" s="230"/>
      <c r="O227" s="230"/>
      <c r="P227" s="230"/>
      <c r="Q227" s="230"/>
      <c r="R227" s="230"/>
      <c r="S227" s="230"/>
      <c r="T227" s="231"/>
      <c r="AT227" s="232" t="s">
        <v>274</v>
      </c>
      <c r="AU227" s="232" t="s">
        <v>224</v>
      </c>
      <c r="AV227" s="12" t="s">
        <v>88</v>
      </c>
      <c r="AW227" s="12" t="s">
        <v>41</v>
      </c>
      <c r="AX227" s="12" t="s">
        <v>78</v>
      </c>
      <c r="AY227" s="232" t="s">
        <v>209</v>
      </c>
    </row>
    <row r="228" spans="2:65" s="12" customFormat="1" ht="13.5">
      <c r="B228" s="222"/>
      <c r="C228" s="223"/>
      <c r="D228" s="219" t="s">
        <v>274</v>
      </c>
      <c r="E228" s="224" t="s">
        <v>34</v>
      </c>
      <c r="F228" s="225" t="s">
        <v>4097</v>
      </c>
      <c r="G228" s="223"/>
      <c r="H228" s="226">
        <v>7.1999999999999995E-2</v>
      </c>
      <c r="I228" s="227"/>
      <c r="J228" s="223"/>
      <c r="K228" s="223"/>
      <c r="L228" s="228"/>
      <c r="M228" s="229"/>
      <c r="N228" s="230"/>
      <c r="O228" s="230"/>
      <c r="P228" s="230"/>
      <c r="Q228" s="230"/>
      <c r="R228" s="230"/>
      <c r="S228" s="230"/>
      <c r="T228" s="231"/>
      <c r="AT228" s="232" t="s">
        <v>274</v>
      </c>
      <c r="AU228" s="232" t="s">
        <v>224</v>
      </c>
      <c r="AV228" s="12" t="s">
        <v>88</v>
      </c>
      <c r="AW228" s="12" t="s">
        <v>41</v>
      </c>
      <c r="AX228" s="12" t="s">
        <v>78</v>
      </c>
      <c r="AY228" s="232" t="s">
        <v>209</v>
      </c>
    </row>
    <row r="229" spans="2:65" s="15" customFormat="1" ht="13.5">
      <c r="B229" s="267"/>
      <c r="C229" s="268"/>
      <c r="D229" s="219" t="s">
        <v>274</v>
      </c>
      <c r="E229" s="269" t="s">
        <v>34</v>
      </c>
      <c r="F229" s="270" t="s">
        <v>4098</v>
      </c>
      <c r="G229" s="268"/>
      <c r="H229" s="271">
        <v>0.38400000000000001</v>
      </c>
      <c r="I229" s="272"/>
      <c r="J229" s="268"/>
      <c r="K229" s="268"/>
      <c r="L229" s="273"/>
      <c r="M229" s="274"/>
      <c r="N229" s="275"/>
      <c r="O229" s="275"/>
      <c r="P229" s="275"/>
      <c r="Q229" s="275"/>
      <c r="R229" s="275"/>
      <c r="S229" s="275"/>
      <c r="T229" s="276"/>
      <c r="AT229" s="277" t="s">
        <v>274</v>
      </c>
      <c r="AU229" s="277" t="s">
        <v>224</v>
      </c>
      <c r="AV229" s="15" t="s">
        <v>224</v>
      </c>
      <c r="AW229" s="15" t="s">
        <v>41</v>
      </c>
      <c r="AX229" s="15" t="s">
        <v>78</v>
      </c>
      <c r="AY229" s="277" t="s">
        <v>209</v>
      </c>
    </row>
    <row r="230" spans="2:65" s="14" customFormat="1" ht="13.5">
      <c r="B230" s="254"/>
      <c r="C230" s="255"/>
      <c r="D230" s="219" t="s">
        <v>274</v>
      </c>
      <c r="E230" s="256" t="s">
        <v>34</v>
      </c>
      <c r="F230" s="257" t="s">
        <v>4099</v>
      </c>
      <c r="G230" s="255"/>
      <c r="H230" s="256" t="s">
        <v>34</v>
      </c>
      <c r="I230" s="258"/>
      <c r="J230" s="255"/>
      <c r="K230" s="255"/>
      <c r="L230" s="259"/>
      <c r="M230" s="260"/>
      <c r="N230" s="261"/>
      <c r="O230" s="261"/>
      <c r="P230" s="261"/>
      <c r="Q230" s="261"/>
      <c r="R230" s="261"/>
      <c r="S230" s="261"/>
      <c r="T230" s="262"/>
      <c r="AT230" s="263" t="s">
        <v>274</v>
      </c>
      <c r="AU230" s="263" t="s">
        <v>224</v>
      </c>
      <c r="AV230" s="14" t="s">
        <v>86</v>
      </c>
      <c r="AW230" s="14" t="s">
        <v>41</v>
      </c>
      <c r="AX230" s="14" t="s">
        <v>78</v>
      </c>
      <c r="AY230" s="263" t="s">
        <v>209</v>
      </c>
    </row>
    <row r="231" spans="2:65" s="12" customFormat="1" ht="13.5">
      <c r="B231" s="222"/>
      <c r="C231" s="223"/>
      <c r="D231" s="219" t="s">
        <v>274</v>
      </c>
      <c r="E231" s="224" t="s">
        <v>34</v>
      </c>
      <c r="F231" s="225" t="s">
        <v>4100</v>
      </c>
      <c r="G231" s="223"/>
      <c r="H231" s="226">
        <v>0.24</v>
      </c>
      <c r="I231" s="227"/>
      <c r="J231" s="223"/>
      <c r="K231" s="223"/>
      <c r="L231" s="228"/>
      <c r="M231" s="229"/>
      <c r="N231" s="230"/>
      <c r="O231" s="230"/>
      <c r="P231" s="230"/>
      <c r="Q231" s="230"/>
      <c r="R231" s="230"/>
      <c r="S231" s="230"/>
      <c r="T231" s="231"/>
      <c r="AT231" s="232" t="s">
        <v>274</v>
      </c>
      <c r="AU231" s="232" t="s">
        <v>224</v>
      </c>
      <c r="AV231" s="12" t="s">
        <v>88</v>
      </c>
      <c r="AW231" s="12" t="s">
        <v>41</v>
      </c>
      <c r="AX231" s="12" t="s">
        <v>78</v>
      </c>
      <c r="AY231" s="232" t="s">
        <v>209</v>
      </c>
    </row>
    <row r="232" spans="2:65" s="12" customFormat="1" ht="13.5">
      <c r="B232" s="222"/>
      <c r="C232" s="223"/>
      <c r="D232" s="219" t="s">
        <v>274</v>
      </c>
      <c r="E232" s="224" t="s">
        <v>34</v>
      </c>
      <c r="F232" s="225" t="s">
        <v>4101</v>
      </c>
      <c r="G232" s="223"/>
      <c r="H232" s="226">
        <v>0.32400000000000001</v>
      </c>
      <c r="I232" s="227"/>
      <c r="J232" s="223"/>
      <c r="K232" s="223"/>
      <c r="L232" s="228"/>
      <c r="M232" s="229"/>
      <c r="N232" s="230"/>
      <c r="O232" s="230"/>
      <c r="P232" s="230"/>
      <c r="Q232" s="230"/>
      <c r="R232" s="230"/>
      <c r="S232" s="230"/>
      <c r="T232" s="231"/>
      <c r="AT232" s="232" t="s">
        <v>274</v>
      </c>
      <c r="AU232" s="232" t="s">
        <v>224</v>
      </c>
      <c r="AV232" s="12" t="s">
        <v>88</v>
      </c>
      <c r="AW232" s="12" t="s">
        <v>41</v>
      </c>
      <c r="AX232" s="12" t="s">
        <v>78</v>
      </c>
      <c r="AY232" s="232" t="s">
        <v>209</v>
      </c>
    </row>
    <row r="233" spans="2:65" s="15" customFormat="1" ht="13.5">
      <c r="B233" s="267"/>
      <c r="C233" s="268"/>
      <c r="D233" s="219" t="s">
        <v>274</v>
      </c>
      <c r="E233" s="269" t="s">
        <v>34</v>
      </c>
      <c r="F233" s="270" t="s">
        <v>4102</v>
      </c>
      <c r="G233" s="268"/>
      <c r="H233" s="271">
        <v>0.56399999999999995</v>
      </c>
      <c r="I233" s="272"/>
      <c r="J233" s="268"/>
      <c r="K233" s="268"/>
      <c r="L233" s="273"/>
      <c r="M233" s="274"/>
      <c r="N233" s="275"/>
      <c r="O233" s="275"/>
      <c r="P233" s="275"/>
      <c r="Q233" s="275"/>
      <c r="R233" s="275"/>
      <c r="S233" s="275"/>
      <c r="T233" s="276"/>
      <c r="AT233" s="277" t="s">
        <v>274</v>
      </c>
      <c r="AU233" s="277" t="s">
        <v>224</v>
      </c>
      <c r="AV233" s="15" t="s">
        <v>224</v>
      </c>
      <c r="AW233" s="15" t="s">
        <v>41</v>
      </c>
      <c r="AX233" s="15" t="s">
        <v>78</v>
      </c>
      <c r="AY233" s="277" t="s">
        <v>209</v>
      </c>
    </row>
    <row r="234" spans="2:65" s="13" customFormat="1" ht="13.5">
      <c r="B234" s="233"/>
      <c r="C234" s="234"/>
      <c r="D234" s="219" t="s">
        <v>274</v>
      </c>
      <c r="E234" s="235" t="s">
        <v>34</v>
      </c>
      <c r="F234" s="236" t="s">
        <v>302</v>
      </c>
      <c r="G234" s="234"/>
      <c r="H234" s="237">
        <v>11.673</v>
      </c>
      <c r="I234" s="238"/>
      <c r="J234" s="234"/>
      <c r="K234" s="234"/>
      <c r="L234" s="239"/>
      <c r="M234" s="240"/>
      <c r="N234" s="241"/>
      <c r="O234" s="241"/>
      <c r="P234" s="241"/>
      <c r="Q234" s="241"/>
      <c r="R234" s="241"/>
      <c r="S234" s="241"/>
      <c r="T234" s="242"/>
      <c r="AT234" s="243" t="s">
        <v>274</v>
      </c>
      <c r="AU234" s="243" t="s">
        <v>224</v>
      </c>
      <c r="AV234" s="13" t="s">
        <v>228</v>
      </c>
      <c r="AW234" s="13" t="s">
        <v>41</v>
      </c>
      <c r="AX234" s="13" t="s">
        <v>86</v>
      </c>
      <c r="AY234" s="243" t="s">
        <v>209</v>
      </c>
    </row>
    <row r="235" spans="2:65" s="1" customFormat="1" ht="25.5" customHeight="1">
      <c r="B235" s="43"/>
      <c r="C235" s="203" t="s">
        <v>372</v>
      </c>
      <c r="D235" s="203" t="s">
        <v>212</v>
      </c>
      <c r="E235" s="204" t="s">
        <v>871</v>
      </c>
      <c r="F235" s="205" t="s">
        <v>872</v>
      </c>
      <c r="G235" s="206" t="s">
        <v>270</v>
      </c>
      <c r="H235" s="207">
        <v>25.588999999999999</v>
      </c>
      <c r="I235" s="208"/>
      <c r="J235" s="209">
        <f>ROUND(I235*H235,2)</f>
        <v>0</v>
      </c>
      <c r="K235" s="205" t="s">
        <v>216</v>
      </c>
      <c r="L235" s="63"/>
      <c r="M235" s="210" t="s">
        <v>34</v>
      </c>
      <c r="N235" s="211" t="s">
        <v>49</v>
      </c>
      <c r="O235" s="44"/>
      <c r="P235" s="212">
        <f>O235*H235</f>
        <v>0</v>
      </c>
      <c r="Q235" s="212">
        <v>2.45329</v>
      </c>
      <c r="R235" s="212">
        <f>Q235*H235</f>
        <v>62.777237809999995</v>
      </c>
      <c r="S235" s="212">
        <v>0</v>
      </c>
      <c r="T235" s="213">
        <f>S235*H235</f>
        <v>0</v>
      </c>
      <c r="AR235" s="25" t="s">
        <v>228</v>
      </c>
      <c r="AT235" s="25" t="s">
        <v>212</v>
      </c>
      <c r="AU235" s="25" t="s">
        <v>224</v>
      </c>
      <c r="AY235" s="25" t="s">
        <v>209</v>
      </c>
      <c r="BE235" s="214">
        <f>IF(N235="základní",J235,0)</f>
        <v>0</v>
      </c>
      <c r="BF235" s="214">
        <f>IF(N235="snížená",J235,0)</f>
        <v>0</v>
      </c>
      <c r="BG235" s="214">
        <f>IF(N235="zákl. přenesená",J235,0)</f>
        <v>0</v>
      </c>
      <c r="BH235" s="214">
        <f>IF(N235="sníž. přenesená",J235,0)</f>
        <v>0</v>
      </c>
      <c r="BI235" s="214">
        <f>IF(N235="nulová",J235,0)</f>
        <v>0</v>
      </c>
      <c r="BJ235" s="25" t="s">
        <v>86</v>
      </c>
      <c r="BK235" s="214">
        <f>ROUND(I235*H235,2)</f>
        <v>0</v>
      </c>
      <c r="BL235" s="25" t="s">
        <v>228</v>
      </c>
      <c r="BM235" s="25" t="s">
        <v>4103</v>
      </c>
    </row>
    <row r="236" spans="2:65" s="1" customFormat="1" ht="94.5">
      <c r="B236" s="43"/>
      <c r="C236" s="65"/>
      <c r="D236" s="219" t="s">
        <v>272</v>
      </c>
      <c r="E236" s="65"/>
      <c r="F236" s="220" t="s">
        <v>874</v>
      </c>
      <c r="G236" s="65"/>
      <c r="H236" s="65"/>
      <c r="I236" s="174"/>
      <c r="J236" s="65"/>
      <c r="K236" s="65"/>
      <c r="L236" s="63"/>
      <c r="M236" s="221"/>
      <c r="N236" s="44"/>
      <c r="O236" s="44"/>
      <c r="P236" s="44"/>
      <c r="Q236" s="44"/>
      <c r="R236" s="44"/>
      <c r="S236" s="44"/>
      <c r="T236" s="80"/>
      <c r="AT236" s="25" t="s">
        <v>272</v>
      </c>
      <c r="AU236" s="25" t="s">
        <v>224</v>
      </c>
    </row>
    <row r="237" spans="2:65" s="14" customFormat="1" ht="13.5">
      <c r="B237" s="254"/>
      <c r="C237" s="255"/>
      <c r="D237" s="219" t="s">
        <v>274</v>
      </c>
      <c r="E237" s="256" t="s">
        <v>34</v>
      </c>
      <c r="F237" s="257" t="s">
        <v>891</v>
      </c>
      <c r="G237" s="255"/>
      <c r="H237" s="256" t="s">
        <v>34</v>
      </c>
      <c r="I237" s="258"/>
      <c r="J237" s="255"/>
      <c r="K237" s="255"/>
      <c r="L237" s="259"/>
      <c r="M237" s="260"/>
      <c r="N237" s="261"/>
      <c r="O237" s="261"/>
      <c r="P237" s="261"/>
      <c r="Q237" s="261"/>
      <c r="R237" s="261"/>
      <c r="S237" s="261"/>
      <c r="T237" s="262"/>
      <c r="AT237" s="263" t="s">
        <v>274</v>
      </c>
      <c r="AU237" s="263" t="s">
        <v>224</v>
      </c>
      <c r="AV237" s="14" t="s">
        <v>86</v>
      </c>
      <c r="AW237" s="14" t="s">
        <v>41</v>
      </c>
      <c r="AX237" s="14" t="s">
        <v>78</v>
      </c>
      <c r="AY237" s="263" t="s">
        <v>209</v>
      </c>
    </row>
    <row r="238" spans="2:65" s="14" customFormat="1" ht="13.5">
      <c r="B238" s="254"/>
      <c r="C238" s="255"/>
      <c r="D238" s="219" t="s">
        <v>274</v>
      </c>
      <c r="E238" s="256" t="s">
        <v>34</v>
      </c>
      <c r="F238" s="257" t="s">
        <v>4082</v>
      </c>
      <c r="G238" s="255"/>
      <c r="H238" s="256" t="s">
        <v>34</v>
      </c>
      <c r="I238" s="258"/>
      <c r="J238" s="255"/>
      <c r="K238" s="255"/>
      <c r="L238" s="259"/>
      <c r="M238" s="260"/>
      <c r="N238" s="261"/>
      <c r="O238" s="261"/>
      <c r="P238" s="261"/>
      <c r="Q238" s="261"/>
      <c r="R238" s="261"/>
      <c r="S238" s="261"/>
      <c r="T238" s="262"/>
      <c r="AT238" s="263" t="s">
        <v>274</v>
      </c>
      <c r="AU238" s="263" t="s">
        <v>224</v>
      </c>
      <c r="AV238" s="14" t="s">
        <v>86</v>
      </c>
      <c r="AW238" s="14" t="s">
        <v>41</v>
      </c>
      <c r="AX238" s="14" t="s">
        <v>78</v>
      </c>
      <c r="AY238" s="263" t="s">
        <v>209</v>
      </c>
    </row>
    <row r="239" spans="2:65" s="12" customFormat="1" ht="13.5">
      <c r="B239" s="222"/>
      <c r="C239" s="223"/>
      <c r="D239" s="219" t="s">
        <v>274</v>
      </c>
      <c r="E239" s="224" t="s">
        <v>34</v>
      </c>
      <c r="F239" s="225" t="s">
        <v>4104</v>
      </c>
      <c r="G239" s="223"/>
      <c r="H239" s="226">
        <v>4.7370000000000001</v>
      </c>
      <c r="I239" s="227"/>
      <c r="J239" s="223"/>
      <c r="K239" s="223"/>
      <c r="L239" s="228"/>
      <c r="M239" s="229"/>
      <c r="N239" s="230"/>
      <c r="O239" s="230"/>
      <c r="P239" s="230"/>
      <c r="Q239" s="230"/>
      <c r="R239" s="230"/>
      <c r="S239" s="230"/>
      <c r="T239" s="231"/>
      <c r="AT239" s="232" t="s">
        <v>274</v>
      </c>
      <c r="AU239" s="232" t="s">
        <v>224</v>
      </c>
      <c r="AV239" s="12" t="s">
        <v>88</v>
      </c>
      <c r="AW239" s="12" t="s">
        <v>41</v>
      </c>
      <c r="AX239" s="12" t="s">
        <v>78</v>
      </c>
      <c r="AY239" s="232" t="s">
        <v>209</v>
      </c>
    </row>
    <row r="240" spans="2:65" s="12" customFormat="1" ht="13.5">
      <c r="B240" s="222"/>
      <c r="C240" s="223"/>
      <c r="D240" s="219" t="s">
        <v>274</v>
      </c>
      <c r="E240" s="224" t="s">
        <v>34</v>
      </c>
      <c r="F240" s="225" t="s">
        <v>4105</v>
      </c>
      <c r="G240" s="223"/>
      <c r="H240" s="226">
        <v>0.47799999999999998</v>
      </c>
      <c r="I240" s="227"/>
      <c r="J240" s="223"/>
      <c r="K240" s="223"/>
      <c r="L240" s="228"/>
      <c r="M240" s="229"/>
      <c r="N240" s="230"/>
      <c r="O240" s="230"/>
      <c r="P240" s="230"/>
      <c r="Q240" s="230"/>
      <c r="R240" s="230"/>
      <c r="S240" s="230"/>
      <c r="T240" s="231"/>
      <c r="AT240" s="232" t="s">
        <v>274</v>
      </c>
      <c r="AU240" s="232" t="s">
        <v>224</v>
      </c>
      <c r="AV240" s="12" t="s">
        <v>88</v>
      </c>
      <c r="AW240" s="12" t="s">
        <v>41</v>
      </c>
      <c r="AX240" s="12" t="s">
        <v>78</v>
      </c>
      <c r="AY240" s="232" t="s">
        <v>209</v>
      </c>
    </row>
    <row r="241" spans="2:51" s="12" customFormat="1" ht="13.5">
      <c r="B241" s="222"/>
      <c r="C241" s="223"/>
      <c r="D241" s="219" t="s">
        <v>274</v>
      </c>
      <c r="E241" s="224" t="s">
        <v>34</v>
      </c>
      <c r="F241" s="225" t="s">
        <v>4106</v>
      </c>
      <c r="G241" s="223"/>
      <c r="H241" s="226">
        <v>3.26</v>
      </c>
      <c r="I241" s="227"/>
      <c r="J241" s="223"/>
      <c r="K241" s="223"/>
      <c r="L241" s="228"/>
      <c r="M241" s="229"/>
      <c r="N241" s="230"/>
      <c r="O241" s="230"/>
      <c r="P241" s="230"/>
      <c r="Q241" s="230"/>
      <c r="R241" s="230"/>
      <c r="S241" s="230"/>
      <c r="T241" s="231"/>
      <c r="AT241" s="232" t="s">
        <v>274</v>
      </c>
      <c r="AU241" s="232" t="s">
        <v>224</v>
      </c>
      <c r="AV241" s="12" t="s">
        <v>88</v>
      </c>
      <c r="AW241" s="12" t="s">
        <v>41</v>
      </c>
      <c r="AX241" s="12" t="s">
        <v>78</v>
      </c>
      <c r="AY241" s="232" t="s">
        <v>209</v>
      </c>
    </row>
    <row r="242" spans="2:51" s="12" customFormat="1" ht="13.5">
      <c r="B242" s="222"/>
      <c r="C242" s="223"/>
      <c r="D242" s="219" t="s">
        <v>274</v>
      </c>
      <c r="E242" s="224" t="s">
        <v>34</v>
      </c>
      <c r="F242" s="225" t="s">
        <v>4107</v>
      </c>
      <c r="G242" s="223"/>
      <c r="H242" s="226">
        <v>0.40200000000000002</v>
      </c>
      <c r="I242" s="227"/>
      <c r="J242" s="223"/>
      <c r="K242" s="223"/>
      <c r="L242" s="228"/>
      <c r="M242" s="229"/>
      <c r="N242" s="230"/>
      <c r="O242" s="230"/>
      <c r="P242" s="230"/>
      <c r="Q242" s="230"/>
      <c r="R242" s="230"/>
      <c r="S242" s="230"/>
      <c r="T242" s="231"/>
      <c r="AT242" s="232" t="s">
        <v>274</v>
      </c>
      <c r="AU242" s="232" t="s">
        <v>224</v>
      </c>
      <c r="AV242" s="12" t="s">
        <v>88</v>
      </c>
      <c r="AW242" s="12" t="s">
        <v>41</v>
      </c>
      <c r="AX242" s="12" t="s">
        <v>78</v>
      </c>
      <c r="AY242" s="232" t="s">
        <v>209</v>
      </c>
    </row>
    <row r="243" spans="2:51" s="15" customFormat="1" ht="13.5">
      <c r="B243" s="267"/>
      <c r="C243" s="268"/>
      <c r="D243" s="219" t="s">
        <v>274</v>
      </c>
      <c r="E243" s="269" t="s">
        <v>34</v>
      </c>
      <c r="F243" s="270" t="s">
        <v>4087</v>
      </c>
      <c r="G243" s="268"/>
      <c r="H243" s="271">
        <v>8.8770000000000007</v>
      </c>
      <c r="I243" s="272"/>
      <c r="J243" s="268"/>
      <c r="K243" s="268"/>
      <c r="L243" s="273"/>
      <c r="M243" s="274"/>
      <c r="N243" s="275"/>
      <c r="O243" s="275"/>
      <c r="P243" s="275"/>
      <c r="Q243" s="275"/>
      <c r="R243" s="275"/>
      <c r="S243" s="275"/>
      <c r="T243" s="276"/>
      <c r="AT243" s="277" t="s">
        <v>274</v>
      </c>
      <c r="AU243" s="277" t="s">
        <v>224</v>
      </c>
      <c r="AV243" s="15" t="s">
        <v>224</v>
      </c>
      <c r="AW243" s="15" t="s">
        <v>41</v>
      </c>
      <c r="AX243" s="15" t="s">
        <v>78</v>
      </c>
      <c r="AY243" s="277" t="s">
        <v>209</v>
      </c>
    </row>
    <row r="244" spans="2:51" s="14" customFormat="1" ht="13.5">
      <c r="B244" s="254"/>
      <c r="C244" s="255"/>
      <c r="D244" s="219" t="s">
        <v>274</v>
      </c>
      <c r="E244" s="256" t="s">
        <v>34</v>
      </c>
      <c r="F244" s="257" t="s">
        <v>4108</v>
      </c>
      <c r="G244" s="255"/>
      <c r="H244" s="256" t="s">
        <v>34</v>
      </c>
      <c r="I244" s="258"/>
      <c r="J244" s="255"/>
      <c r="K244" s="255"/>
      <c r="L244" s="259"/>
      <c r="M244" s="260"/>
      <c r="N244" s="261"/>
      <c r="O244" s="261"/>
      <c r="P244" s="261"/>
      <c r="Q244" s="261"/>
      <c r="R244" s="261"/>
      <c r="S244" s="261"/>
      <c r="T244" s="262"/>
      <c r="AT244" s="263" t="s">
        <v>274</v>
      </c>
      <c r="AU244" s="263" t="s">
        <v>224</v>
      </c>
      <c r="AV244" s="14" t="s">
        <v>86</v>
      </c>
      <c r="AW244" s="14" t="s">
        <v>41</v>
      </c>
      <c r="AX244" s="14" t="s">
        <v>78</v>
      </c>
      <c r="AY244" s="263" t="s">
        <v>209</v>
      </c>
    </row>
    <row r="245" spans="2:51" s="12" customFormat="1" ht="13.5">
      <c r="B245" s="222"/>
      <c r="C245" s="223"/>
      <c r="D245" s="219" t="s">
        <v>274</v>
      </c>
      <c r="E245" s="224" t="s">
        <v>34</v>
      </c>
      <c r="F245" s="225" t="s">
        <v>4109</v>
      </c>
      <c r="G245" s="223"/>
      <c r="H245" s="226">
        <v>1.706</v>
      </c>
      <c r="I245" s="227"/>
      <c r="J245" s="223"/>
      <c r="K245" s="223"/>
      <c r="L245" s="228"/>
      <c r="M245" s="229"/>
      <c r="N245" s="230"/>
      <c r="O245" s="230"/>
      <c r="P245" s="230"/>
      <c r="Q245" s="230"/>
      <c r="R245" s="230"/>
      <c r="S245" s="230"/>
      <c r="T245" s="231"/>
      <c r="AT245" s="232" t="s">
        <v>274</v>
      </c>
      <c r="AU245" s="232" t="s">
        <v>224</v>
      </c>
      <c r="AV245" s="12" t="s">
        <v>88</v>
      </c>
      <c r="AW245" s="12" t="s">
        <v>41</v>
      </c>
      <c r="AX245" s="12" t="s">
        <v>78</v>
      </c>
      <c r="AY245" s="232" t="s">
        <v>209</v>
      </c>
    </row>
    <row r="246" spans="2:51" s="12" customFormat="1" ht="13.5">
      <c r="B246" s="222"/>
      <c r="C246" s="223"/>
      <c r="D246" s="219" t="s">
        <v>274</v>
      </c>
      <c r="E246" s="224" t="s">
        <v>34</v>
      </c>
      <c r="F246" s="225" t="s">
        <v>4110</v>
      </c>
      <c r="G246" s="223"/>
      <c r="H246" s="226">
        <v>1.7490000000000001</v>
      </c>
      <c r="I246" s="227"/>
      <c r="J246" s="223"/>
      <c r="K246" s="223"/>
      <c r="L246" s="228"/>
      <c r="M246" s="229"/>
      <c r="N246" s="230"/>
      <c r="O246" s="230"/>
      <c r="P246" s="230"/>
      <c r="Q246" s="230"/>
      <c r="R246" s="230"/>
      <c r="S246" s="230"/>
      <c r="T246" s="231"/>
      <c r="AT246" s="232" t="s">
        <v>274</v>
      </c>
      <c r="AU246" s="232" t="s">
        <v>224</v>
      </c>
      <c r="AV246" s="12" t="s">
        <v>88</v>
      </c>
      <c r="AW246" s="12" t="s">
        <v>41</v>
      </c>
      <c r="AX246" s="12" t="s">
        <v>78</v>
      </c>
      <c r="AY246" s="232" t="s">
        <v>209</v>
      </c>
    </row>
    <row r="247" spans="2:51" s="12" customFormat="1" ht="13.5">
      <c r="B247" s="222"/>
      <c r="C247" s="223"/>
      <c r="D247" s="219" t="s">
        <v>274</v>
      </c>
      <c r="E247" s="224" t="s">
        <v>34</v>
      </c>
      <c r="F247" s="225" t="s">
        <v>4111</v>
      </c>
      <c r="G247" s="223"/>
      <c r="H247" s="226">
        <v>1.024</v>
      </c>
      <c r="I247" s="227"/>
      <c r="J247" s="223"/>
      <c r="K247" s="223"/>
      <c r="L247" s="228"/>
      <c r="M247" s="229"/>
      <c r="N247" s="230"/>
      <c r="O247" s="230"/>
      <c r="P247" s="230"/>
      <c r="Q247" s="230"/>
      <c r="R247" s="230"/>
      <c r="S247" s="230"/>
      <c r="T247" s="231"/>
      <c r="AT247" s="232" t="s">
        <v>274</v>
      </c>
      <c r="AU247" s="232" t="s">
        <v>224</v>
      </c>
      <c r="AV247" s="12" t="s">
        <v>88</v>
      </c>
      <c r="AW247" s="12" t="s">
        <v>41</v>
      </c>
      <c r="AX247" s="12" t="s">
        <v>78</v>
      </c>
      <c r="AY247" s="232" t="s">
        <v>209</v>
      </c>
    </row>
    <row r="248" spans="2:51" s="12" customFormat="1" ht="13.5">
      <c r="B248" s="222"/>
      <c r="C248" s="223"/>
      <c r="D248" s="219" t="s">
        <v>274</v>
      </c>
      <c r="E248" s="224" t="s">
        <v>34</v>
      </c>
      <c r="F248" s="225" t="s">
        <v>4112</v>
      </c>
      <c r="G248" s="223"/>
      <c r="H248" s="226">
        <v>0.13100000000000001</v>
      </c>
      <c r="I248" s="227"/>
      <c r="J248" s="223"/>
      <c r="K248" s="223"/>
      <c r="L248" s="228"/>
      <c r="M248" s="229"/>
      <c r="N248" s="230"/>
      <c r="O248" s="230"/>
      <c r="P248" s="230"/>
      <c r="Q248" s="230"/>
      <c r="R248" s="230"/>
      <c r="S248" s="230"/>
      <c r="T248" s="231"/>
      <c r="AT248" s="232" t="s">
        <v>274</v>
      </c>
      <c r="AU248" s="232" t="s">
        <v>224</v>
      </c>
      <c r="AV248" s="12" t="s">
        <v>88</v>
      </c>
      <c r="AW248" s="12" t="s">
        <v>41</v>
      </c>
      <c r="AX248" s="12" t="s">
        <v>78</v>
      </c>
      <c r="AY248" s="232" t="s">
        <v>209</v>
      </c>
    </row>
    <row r="249" spans="2:51" s="15" customFormat="1" ht="13.5">
      <c r="B249" s="267"/>
      <c r="C249" s="268"/>
      <c r="D249" s="219" t="s">
        <v>274</v>
      </c>
      <c r="E249" s="269" t="s">
        <v>34</v>
      </c>
      <c r="F249" s="270" t="s">
        <v>4113</v>
      </c>
      <c r="G249" s="268"/>
      <c r="H249" s="271">
        <v>4.6100000000000003</v>
      </c>
      <c r="I249" s="272"/>
      <c r="J249" s="268"/>
      <c r="K249" s="268"/>
      <c r="L249" s="273"/>
      <c r="M249" s="274"/>
      <c r="N249" s="275"/>
      <c r="O249" s="275"/>
      <c r="P249" s="275"/>
      <c r="Q249" s="275"/>
      <c r="R249" s="275"/>
      <c r="S249" s="275"/>
      <c r="T249" s="276"/>
      <c r="AT249" s="277" t="s">
        <v>274</v>
      </c>
      <c r="AU249" s="277" t="s">
        <v>224</v>
      </c>
      <c r="AV249" s="15" t="s">
        <v>224</v>
      </c>
      <c r="AW249" s="15" t="s">
        <v>41</v>
      </c>
      <c r="AX249" s="15" t="s">
        <v>78</v>
      </c>
      <c r="AY249" s="277" t="s">
        <v>209</v>
      </c>
    </row>
    <row r="250" spans="2:51" s="14" customFormat="1" ht="13.5">
      <c r="B250" s="254"/>
      <c r="C250" s="255"/>
      <c r="D250" s="219" t="s">
        <v>274</v>
      </c>
      <c r="E250" s="256" t="s">
        <v>34</v>
      </c>
      <c r="F250" s="257" t="s">
        <v>4004</v>
      </c>
      <c r="G250" s="255"/>
      <c r="H250" s="256" t="s">
        <v>34</v>
      </c>
      <c r="I250" s="258"/>
      <c r="J250" s="255"/>
      <c r="K250" s="255"/>
      <c r="L250" s="259"/>
      <c r="M250" s="260"/>
      <c r="N250" s="261"/>
      <c r="O250" s="261"/>
      <c r="P250" s="261"/>
      <c r="Q250" s="261"/>
      <c r="R250" s="261"/>
      <c r="S250" s="261"/>
      <c r="T250" s="262"/>
      <c r="AT250" s="263" t="s">
        <v>274</v>
      </c>
      <c r="AU250" s="263" t="s">
        <v>224</v>
      </c>
      <c r="AV250" s="14" t="s">
        <v>86</v>
      </c>
      <c r="AW250" s="14" t="s">
        <v>41</v>
      </c>
      <c r="AX250" s="14" t="s">
        <v>78</v>
      </c>
      <c r="AY250" s="263" t="s">
        <v>209</v>
      </c>
    </row>
    <row r="251" spans="2:51" s="12" customFormat="1" ht="13.5">
      <c r="B251" s="222"/>
      <c r="C251" s="223"/>
      <c r="D251" s="219" t="s">
        <v>274</v>
      </c>
      <c r="E251" s="224" t="s">
        <v>34</v>
      </c>
      <c r="F251" s="225" t="s">
        <v>4114</v>
      </c>
      <c r="G251" s="223"/>
      <c r="H251" s="226">
        <v>0.70199999999999996</v>
      </c>
      <c r="I251" s="227"/>
      <c r="J251" s="223"/>
      <c r="K251" s="223"/>
      <c r="L251" s="228"/>
      <c r="M251" s="229"/>
      <c r="N251" s="230"/>
      <c r="O251" s="230"/>
      <c r="P251" s="230"/>
      <c r="Q251" s="230"/>
      <c r="R251" s="230"/>
      <c r="S251" s="230"/>
      <c r="T251" s="231"/>
      <c r="AT251" s="232" t="s">
        <v>274</v>
      </c>
      <c r="AU251" s="232" t="s">
        <v>224</v>
      </c>
      <c r="AV251" s="12" t="s">
        <v>88</v>
      </c>
      <c r="AW251" s="12" t="s">
        <v>41</v>
      </c>
      <c r="AX251" s="12" t="s">
        <v>78</v>
      </c>
      <c r="AY251" s="232" t="s">
        <v>209</v>
      </c>
    </row>
    <row r="252" spans="2:51" s="12" customFormat="1" ht="13.5">
      <c r="B252" s="222"/>
      <c r="C252" s="223"/>
      <c r="D252" s="219" t="s">
        <v>274</v>
      </c>
      <c r="E252" s="224" t="s">
        <v>34</v>
      </c>
      <c r="F252" s="225" t="s">
        <v>4115</v>
      </c>
      <c r="G252" s="223"/>
      <c r="H252" s="226">
        <v>0.36</v>
      </c>
      <c r="I252" s="227"/>
      <c r="J252" s="223"/>
      <c r="K252" s="223"/>
      <c r="L252" s="228"/>
      <c r="M252" s="229"/>
      <c r="N252" s="230"/>
      <c r="O252" s="230"/>
      <c r="P252" s="230"/>
      <c r="Q252" s="230"/>
      <c r="R252" s="230"/>
      <c r="S252" s="230"/>
      <c r="T252" s="231"/>
      <c r="AT252" s="232" t="s">
        <v>274</v>
      </c>
      <c r="AU252" s="232" t="s">
        <v>224</v>
      </c>
      <c r="AV252" s="12" t="s">
        <v>88</v>
      </c>
      <c r="AW252" s="12" t="s">
        <v>41</v>
      </c>
      <c r="AX252" s="12" t="s">
        <v>78</v>
      </c>
      <c r="AY252" s="232" t="s">
        <v>209</v>
      </c>
    </row>
    <row r="253" spans="2:51" s="15" customFormat="1" ht="13.5">
      <c r="B253" s="267"/>
      <c r="C253" s="268"/>
      <c r="D253" s="219" t="s">
        <v>274</v>
      </c>
      <c r="E253" s="269" t="s">
        <v>34</v>
      </c>
      <c r="F253" s="270" t="s">
        <v>4098</v>
      </c>
      <c r="G253" s="268"/>
      <c r="H253" s="271">
        <v>1.0620000000000001</v>
      </c>
      <c r="I253" s="272"/>
      <c r="J253" s="268"/>
      <c r="K253" s="268"/>
      <c r="L253" s="273"/>
      <c r="M253" s="274"/>
      <c r="N253" s="275"/>
      <c r="O253" s="275"/>
      <c r="P253" s="275"/>
      <c r="Q253" s="275"/>
      <c r="R253" s="275"/>
      <c r="S253" s="275"/>
      <c r="T253" s="276"/>
      <c r="AT253" s="277" t="s">
        <v>274</v>
      </c>
      <c r="AU253" s="277" t="s">
        <v>224</v>
      </c>
      <c r="AV253" s="15" t="s">
        <v>224</v>
      </c>
      <c r="AW253" s="15" t="s">
        <v>41</v>
      </c>
      <c r="AX253" s="15" t="s">
        <v>78</v>
      </c>
      <c r="AY253" s="277" t="s">
        <v>209</v>
      </c>
    </row>
    <row r="254" spans="2:51" s="14" customFormat="1" ht="13.5">
      <c r="B254" s="254"/>
      <c r="C254" s="255"/>
      <c r="D254" s="219" t="s">
        <v>274</v>
      </c>
      <c r="E254" s="256" t="s">
        <v>34</v>
      </c>
      <c r="F254" s="257" t="s">
        <v>4076</v>
      </c>
      <c r="G254" s="255"/>
      <c r="H254" s="256" t="s">
        <v>34</v>
      </c>
      <c r="I254" s="258"/>
      <c r="J254" s="255"/>
      <c r="K254" s="255"/>
      <c r="L254" s="259"/>
      <c r="M254" s="260"/>
      <c r="N254" s="261"/>
      <c r="O254" s="261"/>
      <c r="P254" s="261"/>
      <c r="Q254" s="261"/>
      <c r="R254" s="261"/>
      <c r="S254" s="261"/>
      <c r="T254" s="262"/>
      <c r="AT254" s="263" t="s">
        <v>274</v>
      </c>
      <c r="AU254" s="263" t="s">
        <v>224</v>
      </c>
      <c r="AV254" s="14" t="s">
        <v>86</v>
      </c>
      <c r="AW254" s="14" t="s">
        <v>41</v>
      </c>
      <c r="AX254" s="14" t="s">
        <v>78</v>
      </c>
      <c r="AY254" s="263" t="s">
        <v>209</v>
      </c>
    </row>
    <row r="255" spans="2:51" s="12" customFormat="1" ht="13.5">
      <c r="B255" s="222"/>
      <c r="C255" s="223"/>
      <c r="D255" s="219" t="s">
        <v>274</v>
      </c>
      <c r="E255" s="224" t="s">
        <v>34</v>
      </c>
      <c r="F255" s="225" t="s">
        <v>4116</v>
      </c>
      <c r="G255" s="223"/>
      <c r="H255" s="226">
        <v>1.645</v>
      </c>
      <c r="I255" s="227"/>
      <c r="J255" s="223"/>
      <c r="K255" s="223"/>
      <c r="L255" s="228"/>
      <c r="M255" s="229"/>
      <c r="N255" s="230"/>
      <c r="O255" s="230"/>
      <c r="P255" s="230"/>
      <c r="Q255" s="230"/>
      <c r="R255" s="230"/>
      <c r="S255" s="230"/>
      <c r="T255" s="231"/>
      <c r="AT255" s="232" t="s">
        <v>274</v>
      </c>
      <c r="AU255" s="232" t="s">
        <v>224</v>
      </c>
      <c r="AV255" s="12" t="s">
        <v>88</v>
      </c>
      <c r="AW255" s="12" t="s">
        <v>41</v>
      </c>
      <c r="AX255" s="12" t="s">
        <v>78</v>
      </c>
      <c r="AY255" s="232" t="s">
        <v>209</v>
      </c>
    </row>
    <row r="256" spans="2:51" s="12" customFormat="1" ht="13.5">
      <c r="B256" s="222"/>
      <c r="C256" s="223"/>
      <c r="D256" s="219" t="s">
        <v>274</v>
      </c>
      <c r="E256" s="224" t="s">
        <v>34</v>
      </c>
      <c r="F256" s="225" t="s">
        <v>4117</v>
      </c>
      <c r="G256" s="223"/>
      <c r="H256" s="226">
        <v>1.5</v>
      </c>
      <c r="I256" s="227"/>
      <c r="J256" s="223"/>
      <c r="K256" s="223"/>
      <c r="L256" s="228"/>
      <c r="M256" s="229"/>
      <c r="N256" s="230"/>
      <c r="O256" s="230"/>
      <c r="P256" s="230"/>
      <c r="Q256" s="230"/>
      <c r="R256" s="230"/>
      <c r="S256" s="230"/>
      <c r="T256" s="231"/>
      <c r="AT256" s="232" t="s">
        <v>274</v>
      </c>
      <c r="AU256" s="232" t="s">
        <v>224</v>
      </c>
      <c r="AV256" s="12" t="s">
        <v>88</v>
      </c>
      <c r="AW256" s="12" t="s">
        <v>41</v>
      </c>
      <c r="AX256" s="12" t="s">
        <v>78</v>
      </c>
      <c r="AY256" s="232" t="s">
        <v>209</v>
      </c>
    </row>
    <row r="257" spans="2:65" s="12" customFormat="1" ht="13.5">
      <c r="B257" s="222"/>
      <c r="C257" s="223"/>
      <c r="D257" s="219" t="s">
        <v>274</v>
      </c>
      <c r="E257" s="224" t="s">
        <v>34</v>
      </c>
      <c r="F257" s="225" t="s">
        <v>4118</v>
      </c>
      <c r="G257" s="223"/>
      <c r="H257" s="226">
        <v>1.6060000000000001</v>
      </c>
      <c r="I257" s="227"/>
      <c r="J257" s="223"/>
      <c r="K257" s="223"/>
      <c r="L257" s="228"/>
      <c r="M257" s="229"/>
      <c r="N257" s="230"/>
      <c r="O257" s="230"/>
      <c r="P257" s="230"/>
      <c r="Q257" s="230"/>
      <c r="R257" s="230"/>
      <c r="S257" s="230"/>
      <c r="T257" s="231"/>
      <c r="AT257" s="232" t="s">
        <v>274</v>
      </c>
      <c r="AU257" s="232" t="s">
        <v>224</v>
      </c>
      <c r="AV257" s="12" t="s">
        <v>88</v>
      </c>
      <c r="AW257" s="12" t="s">
        <v>41</v>
      </c>
      <c r="AX257" s="12" t="s">
        <v>78</v>
      </c>
      <c r="AY257" s="232" t="s">
        <v>209</v>
      </c>
    </row>
    <row r="258" spans="2:65" s="12" customFormat="1" ht="13.5">
      <c r="B258" s="222"/>
      <c r="C258" s="223"/>
      <c r="D258" s="219" t="s">
        <v>274</v>
      </c>
      <c r="E258" s="224" t="s">
        <v>34</v>
      </c>
      <c r="F258" s="225" t="s">
        <v>4119</v>
      </c>
      <c r="G258" s="223"/>
      <c r="H258" s="226">
        <v>6.2889999999999997</v>
      </c>
      <c r="I258" s="227"/>
      <c r="J258" s="223"/>
      <c r="K258" s="223"/>
      <c r="L258" s="228"/>
      <c r="M258" s="229"/>
      <c r="N258" s="230"/>
      <c r="O258" s="230"/>
      <c r="P258" s="230"/>
      <c r="Q258" s="230"/>
      <c r="R258" s="230"/>
      <c r="S258" s="230"/>
      <c r="T258" s="231"/>
      <c r="AT258" s="232" t="s">
        <v>274</v>
      </c>
      <c r="AU258" s="232" t="s">
        <v>224</v>
      </c>
      <c r="AV258" s="12" t="s">
        <v>88</v>
      </c>
      <c r="AW258" s="12" t="s">
        <v>41</v>
      </c>
      <c r="AX258" s="12" t="s">
        <v>78</v>
      </c>
      <c r="AY258" s="232" t="s">
        <v>209</v>
      </c>
    </row>
    <row r="259" spans="2:65" s="15" customFormat="1" ht="13.5">
      <c r="B259" s="267"/>
      <c r="C259" s="268"/>
      <c r="D259" s="219" t="s">
        <v>274</v>
      </c>
      <c r="E259" s="269" t="s">
        <v>34</v>
      </c>
      <c r="F259" s="270" t="s">
        <v>4081</v>
      </c>
      <c r="G259" s="268"/>
      <c r="H259" s="271">
        <v>11.04</v>
      </c>
      <c r="I259" s="272"/>
      <c r="J259" s="268"/>
      <c r="K259" s="268"/>
      <c r="L259" s="273"/>
      <c r="M259" s="274"/>
      <c r="N259" s="275"/>
      <c r="O259" s="275"/>
      <c r="P259" s="275"/>
      <c r="Q259" s="275"/>
      <c r="R259" s="275"/>
      <c r="S259" s="275"/>
      <c r="T259" s="276"/>
      <c r="AT259" s="277" t="s">
        <v>274</v>
      </c>
      <c r="AU259" s="277" t="s">
        <v>224</v>
      </c>
      <c r="AV259" s="15" t="s">
        <v>224</v>
      </c>
      <c r="AW259" s="15" t="s">
        <v>41</v>
      </c>
      <c r="AX259" s="15" t="s">
        <v>78</v>
      </c>
      <c r="AY259" s="277" t="s">
        <v>209</v>
      </c>
    </row>
    <row r="260" spans="2:65" s="13" customFormat="1" ht="13.5">
      <c r="B260" s="233"/>
      <c r="C260" s="234"/>
      <c r="D260" s="219" t="s">
        <v>274</v>
      </c>
      <c r="E260" s="235" t="s">
        <v>34</v>
      </c>
      <c r="F260" s="236" t="s">
        <v>302</v>
      </c>
      <c r="G260" s="234"/>
      <c r="H260" s="237">
        <v>25.588999999999999</v>
      </c>
      <c r="I260" s="238"/>
      <c r="J260" s="234"/>
      <c r="K260" s="234"/>
      <c r="L260" s="239"/>
      <c r="M260" s="240"/>
      <c r="N260" s="241"/>
      <c r="O260" s="241"/>
      <c r="P260" s="241"/>
      <c r="Q260" s="241"/>
      <c r="R260" s="241"/>
      <c r="S260" s="241"/>
      <c r="T260" s="242"/>
      <c r="AT260" s="243" t="s">
        <v>274</v>
      </c>
      <c r="AU260" s="243" t="s">
        <v>224</v>
      </c>
      <c r="AV260" s="13" t="s">
        <v>228</v>
      </c>
      <c r="AW260" s="13" t="s">
        <v>41</v>
      </c>
      <c r="AX260" s="13" t="s">
        <v>86</v>
      </c>
      <c r="AY260" s="243" t="s">
        <v>209</v>
      </c>
    </row>
    <row r="261" spans="2:65" s="1" customFormat="1" ht="38.25" customHeight="1">
      <c r="B261" s="43"/>
      <c r="C261" s="203" t="s">
        <v>377</v>
      </c>
      <c r="D261" s="203" t="s">
        <v>212</v>
      </c>
      <c r="E261" s="204" t="s">
        <v>4120</v>
      </c>
      <c r="F261" s="205" t="s">
        <v>4121</v>
      </c>
      <c r="G261" s="206" t="s">
        <v>351</v>
      </c>
      <c r="H261" s="207">
        <v>42.301000000000002</v>
      </c>
      <c r="I261" s="208"/>
      <c r="J261" s="209">
        <f>ROUND(I261*H261,2)</f>
        <v>0</v>
      </c>
      <c r="K261" s="205" t="s">
        <v>216</v>
      </c>
      <c r="L261" s="63"/>
      <c r="M261" s="210" t="s">
        <v>34</v>
      </c>
      <c r="N261" s="211" t="s">
        <v>49</v>
      </c>
      <c r="O261" s="44"/>
      <c r="P261" s="212">
        <f>O261*H261</f>
        <v>0</v>
      </c>
      <c r="Q261" s="212">
        <v>1.0300000000000001E-3</v>
      </c>
      <c r="R261" s="212">
        <f>Q261*H261</f>
        <v>4.357003000000001E-2</v>
      </c>
      <c r="S261" s="212">
        <v>0</v>
      </c>
      <c r="T261" s="213">
        <f>S261*H261</f>
        <v>0</v>
      </c>
      <c r="AR261" s="25" t="s">
        <v>228</v>
      </c>
      <c r="AT261" s="25" t="s">
        <v>212</v>
      </c>
      <c r="AU261" s="25" t="s">
        <v>224</v>
      </c>
      <c r="AY261" s="25" t="s">
        <v>209</v>
      </c>
      <c r="BE261" s="214">
        <f>IF(N261="základní",J261,0)</f>
        <v>0</v>
      </c>
      <c r="BF261" s="214">
        <f>IF(N261="snížená",J261,0)</f>
        <v>0</v>
      </c>
      <c r="BG261" s="214">
        <f>IF(N261="zákl. přenesená",J261,0)</f>
        <v>0</v>
      </c>
      <c r="BH261" s="214">
        <f>IF(N261="sníž. přenesená",J261,0)</f>
        <v>0</v>
      </c>
      <c r="BI261" s="214">
        <f>IF(N261="nulová",J261,0)</f>
        <v>0</v>
      </c>
      <c r="BJ261" s="25" t="s">
        <v>86</v>
      </c>
      <c r="BK261" s="214">
        <f>ROUND(I261*H261,2)</f>
        <v>0</v>
      </c>
      <c r="BL261" s="25" t="s">
        <v>228</v>
      </c>
      <c r="BM261" s="25" t="s">
        <v>4122</v>
      </c>
    </row>
    <row r="262" spans="2:65" s="14" customFormat="1" ht="13.5">
      <c r="B262" s="254"/>
      <c r="C262" s="255"/>
      <c r="D262" s="219" t="s">
        <v>274</v>
      </c>
      <c r="E262" s="256" t="s">
        <v>34</v>
      </c>
      <c r="F262" s="257" t="s">
        <v>4082</v>
      </c>
      <c r="G262" s="255"/>
      <c r="H262" s="256" t="s">
        <v>34</v>
      </c>
      <c r="I262" s="258"/>
      <c r="J262" s="255"/>
      <c r="K262" s="255"/>
      <c r="L262" s="259"/>
      <c r="M262" s="260"/>
      <c r="N262" s="261"/>
      <c r="O262" s="261"/>
      <c r="P262" s="261"/>
      <c r="Q262" s="261"/>
      <c r="R262" s="261"/>
      <c r="S262" s="261"/>
      <c r="T262" s="262"/>
      <c r="AT262" s="263" t="s">
        <v>274</v>
      </c>
      <c r="AU262" s="263" t="s">
        <v>224</v>
      </c>
      <c r="AV262" s="14" t="s">
        <v>86</v>
      </c>
      <c r="AW262" s="14" t="s">
        <v>41</v>
      </c>
      <c r="AX262" s="14" t="s">
        <v>78</v>
      </c>
      <c r="AY262" s="263" t="s">
        <v>209</v>
      </c>
    </row>
    <row r="263" spans="2:65" s="12" customFormat="1" ht="13.5">
      <c r="B263" s="222"/>
      <c r="C263" s="223"/>
      <c r="D263" s="219" t="s">
        <v>274</v>
      </c>
      <c r="E263" s="224" t="s">
        <v>34</v>
      </c>
      <c r="F263" s="225" t="s">
        <v>4123</v>
      </c>
      <c r="G263" s="223"/>
      <c r="H263" s="226">
        <v>8.2899999999999991</v>
      </c>
      <c r="I263" s="227"/>
      <c r="J263" s="223"/>
      <c r="K263" s="223"/>
      <c r="L263" s="228"/>
      <c r="M263" s="229"/>
      <c r="N263" s="230"/>
      <c r="O263" s="230"/>
      <c r="P263" s="230"/>
      <c r="Q263" s="230"/>
      <c r="R263" s="230"/>
      <c r="S263" s="230"/>
      <c r="T263" s="231"/>
      <c r="AT263" s="232" t="s">
        <v>274</v>
      </c>
      <c r="AU263" s="232" t="s">
        <v>224</v>
      </c>
      <c r="AV263" s="12" t="s">
        <v>88</v>
      </c>
      <c r="AW263" s="12" t="s">
        <v>41</v>
      </c>
      <c r="AX263" s="12" t="s">
        <v>78</v>
      </c>
      <c r="AY263" s="232" t="s">
        <v>209</v>
      </c>
    </row>
    <row r="264" spans="2:65" s="12" customFormat="1" ht="13.5">
      <c r="B264" s="222"/>
      <c r="C264" s="223"/>
      <c r="D264" s="219" t="s">
        <v>274</v>
      </c>
      <c r="E264" s="224" t="s">
        <v>34</v>
      </c>
      <c r="F264" s="225" t="s">
        <v>4124</v>
      </c>
      <c r="G264" s="223"/>
      <c r="H264" s="226">
        <v>8.1999999999999993</v>
      </c>
      <c r="I264" s="227"/>
      <c r="J264" s="223"/>
      <c r="K264" s="223"/>
      <c r="L264" s="228"/>
      <c r="M264" s="229"/>
      <c r="N264" s="230"/>
      <c r="O264" s="230"/>
      <c r="P264" s="230"/>
      <c r="Q264" s="230"/>
      <c r="R264" s="230"/>
      <c r="S264" s="230"/>
      <c r="T264" s="231"/>
      <c r="AT264" s="232" t="s">
        <v>274</v>
      </c>
      <c r="AU264" s="232" t="s">
        <v>224</v>
      </c>
      <c r="AV264" s="12" t="s">
        <v>88</v>
      </c>
      <c r="AW264" s="12" t="s">
        <v>41</v>
      </c>
      <c r="AX264" s="12" t="s">
        <v>78</v>
      </c>
      <c r="AY264" s="232" t="s">
        <v>209</v>
      </c>
    </row>
    <row r="265" spans="2:65" s="15" customFormat="1" ht="13.5">
      <c r="B265" s="267"/>
      <c r="C265" s="268"/>
      <c r="D265" s="219" t="s">
        <v>274</v>
      </c>
      <c r="E265" s="269" t="s">
        <v>34</v>
      </c>
      <c r="F265" s="270" t="s">
        <v>4087</v>
      </c>
      <c r="G265" s="268"/>
      <c r="H265" s="271">
        <v>16.489999999999998</v>
      </c>
      <c r="I265" s="272"/>
      <c r="J265" s="268"/>
      <c r="K265" s="268"/>
      <c r="L265" s="273"/>
      <c r="M265" s="274"/>
      <c r="N265" s="275"/>
      <c r="O265" s="275"/>
      <c r="P265" s="275"/>
      <c r="Q265" s="275"/>
      <c r="R265" s="275"/>
      <c r="S265" s="275"/>
      <c r="T265" s="276"/>
      <c r="AT265" s="277" t="s">
        <v>274</v>
      </c>
      <c r="AU265" s="277" t="s">
        <v>224</v>
      </c>
      <c r="AV265" s="15" t="s">
        <v>224</v>
      </c>
      <c r="AW265" s="15" t="s">
        <v>41</v>
      </c>
      <c r="AX265" s="15" t="s">
        <v>78</v>
      </c>
      <c r="AY265" s="277" t="s">
        <v>209</v>
      </c>
    </row>
    <row r="266" spans="2:65" s="14" customFormat="1" ht="13.5">
      <c r="B266" s="254"/>
      <c r="C266" s="255"/>
      <c r="D266" s="219" t="s">
        <v>274</v>
      </c>
      <c r="E266" s="256" t="s">
        <v>34</v>
      </c>
      <c r="F266" s="257" t="s">
        <v>4108</v>
      </c>
      <c r="G266" s="255"/>
      <c r="H266" s="256" t="s">
        <v>34</v>
      </c>
      <c r="I266" s="258"/>
      <c r="J266" s="255"/>
      <c r="K266" s="255"/>
      <c r="L266" s="259"/>
      <c r="M266" s="260"/>
      <c r="N266" s="261"/>
      <c r="O266" s="261"/>
      <c r="P266" s="261"/>
      <c r="Q266" s="261"/>
      <c r="R266" s="261"/>
      <c r="S266" s="261"/>
      <c r="T266" s="262"/>
      <c r="AT266" s="263" t="s">
        <v>274</v>
      </c>
      <c r="AU266" s="263" t="s">
        <v>224</v>
      </c>
      <c r="AV266" s="14" t="s">
        <v>86</v>
      </c>
      <c r="AW266" s="14" t="s">
        <v>41</v>
      </c>
      <c r="AX266" s="14" t="s">
        <v>78</v>
      </c>
      <c r="AY266" s="263" t="s">
        <v>209</v>
      </c>
    </row>
    <row r="267" spans="2:65" s="12" customFormat="1" ht="13.5">
      <c r="B267" s="222"/>
      <c r="C267" s="223"/>
      <c r="D267" s="219" t="s">
        <v>274</v>
      </c>
      <c r="E267" s="224" t="s">
        <v>34</v>
      </c>
      <c r="F267" s="225" t="s">
        <v>4125</v>
      </c>
      <c r="G267" s="223"/>
      <c r="H267" s="226">
        <v>2.6749999999999998</v>
      </c>
      <c r="I267" s="227"/>
      <c r="J267" s="223"/>
      <c r="K267" s="223"/>
      <c r="L267" s="228"/>
      <c r="M267" s="229"/>
      <c r="N267" s="230"/>
      <c r="O267" s="230"/>
      <c r="P267" s="230"/>
      <c r="Q267" s="230"/>
      <c r="R267" s="230"/>
      <c r="S267" s="230"/>
      <c r="T267" s="231"/>
      <c r="AT267" s="232" t="s">
        <v>274</v>
      </c>
      <c r="AU267" s="232" t="s">
        <v>224</v>
      </c>
      <c r="AV267" s="12" t="s">
        <v>88</v>
      </c>
      <c r="AW267" s="12" t="s">
        <v>41</v>
      </c>
      <c r="AX267" s="12" t="s">
        <v>78</v>
      </c>
      <c r="AY267" s="232" t="s">
        <v>209</v>
      </c>
    </row>
    <row r="268" spans="2:65" s="12" customFormat="1" ht="13.5">
      <c r="B268" s="222"/>
      <c r="C268" s="223"/>
      <c r="D268" s="219" t="s">
        <v>274</v>
      </c>
      <c r="E268" s="224" t="s">
        <v>34</v>
      </c>
      <c r="F268" s="225" t="s">
        <v>4126</v>
      </c>
      <c r="G268" s="223"/>
      <c r="H268" s="226">
        <v>4.258</v>
      </c>
      <c r="I268" s="227"/>
      <c r="J268" s="223"/>
      <c r="K268" s="223"/>
      <c r="L268" s="228"/>
      <c r="M268" s="229"/>
      <c r="N268" s="230"/>
      <c r="O268" s="230"/>
      <c r="P268" s="230"/>
      <c r="Q268" s="230"/>
      <c r="R268" s="230"/>
      <c r="S268" s="230"/>
      <c r="T268" s="231"/>
      <c r="AT268" s="232" t="s">
        <v>274</v>
      </c>
      <c r="AU268" s="232" t="s">
        <v>224</v>
      </c>
      <c r="AV268" s="12" t="s">
        <v>88</v>
      </c>
      <c r="AW268" s="12" t="s">
        <v>41</v>
      </c>
      <c r="AX268" s="12" t="s">
        <v>78</v>
      </c>
      <c r="AY268" s="232" t="s">
        <v>209</v>
      </c>
    </row>
    <row r="269" spans="2:65" s="15" customFormat="1" ht="13.5">
      <c r="B269" s="267"/>
      <c r="C269" s="268"/>
      <c r="D269" s="219" t="s">
        <v>274</v>
      </c>
      <c r="E269" s="269" t="s">
        <v>34</v>
      </c>
      <c r="F269" s="270" t="s">
        <v>4113</v>
      </c>
      <c r="G269" s="268"/>
      <c r="H269" s="271">
        <v>6.9329999999999998</v>
      </c>
      <c r="I269" s="272"/>
      <c r="J269" s="268"/>
      <c r="K269" s="268"/>
      <c r="L269" s="273"/>
      <c r="M269" s="274"/>
      <c r="N269" s="275"/>
      <c r="O269" s="275"/>
      <c r="P269" s="275"/>
      <c r="Q269" s="275"/>
      <c r="R269" s="275"/>
      <c r="S269" s="275"/>
      <c r="T269" s="276"/>
      <c r="AT269" s="277" t="s">
        <v>274</v>
      </c>
      <c r="AU269" s="277" t="s">
        <v>224</v>
      </c>
      <c r="AV269" s="15" t="s">
        <v>224</v>
      </c>
      <c r="AW269" s="15" t="s">
        <v>41</v>
      </c>
      <c r="AX269" s="15" t="s">
        <v>78</v>
      </c>
      <c r="AY269" s="277" t="s">
        <v>209</v>
      </c>
    </row>
    <row r="270" spans="2:65" s="14" customFormat="1" ht="13.5">
      <c r="B270" s="254"/>
      <c r="C270" s="255"/>
      <c r="D270" s="219" t="s">
        <v>274</v>
      </c>
      <c r="E270" s="256" t="s">
        <v>34</v>
      </c>
      <c r="F270" s="257" t="s">
        <v>4004</v>
      </c>
      <c r="G270" s="255"/>
      <c r="H270" s="256" t="s">
        <v>34</v>
      </c>
      <c r="I270" s="258"/>
      <c r="J270" s="255"/>
      <c r="K270" s="255"/>
      <c r="L270" s="259"/>
      <c r="M270" s="260"/>
      <c r="N270" s="261"/>
      <c r="O270" s="261"/>
      <c r="P270" s="261"/>
      <c r="Q270" s="261"/>
      <c r="R270" s="261"/>
      <c r="S270" s="261"/>
      <c r="T270" s="262"/>
      <c r="AT270" s="263" t="s">
        <v>274</v>
      </c>
      <c r="AU270" s="263" t="s">
        <v>224</v>
      </c>
      <c r="AV270" s="14" t="s">
        <v>86</v>
      </c>
      <c r="AW270" s="14" t="s">
        <v>41</v>
      </c>
      <c r="AX270" s="14" t="s">
        <v>78</v>
      </c>
      <c r="AY270" s="263" t="s">
        <v>209</v>
      </c>
    </row>
    <row r="271" spans="2:65" s="12" customFormat="1" ht="13.5">
      <c r="B271" s="222"/>
      <c r="C271" s="223"/>
      <c r="D271" s="219" t="s">
        <v>274</v>
      </c>
      <c r="E271" s="224" t="s">
        <v>34</v>
      </c>
      <c r="F271" s="225" t="s">
        <v>4127</v>
      </c>
      <c r="G271" s="223"/>
      <c r="H271" s="226">
        <v>1.9379999999999999</v>
      </c>
      <c r="I271" s="227"/>
      <c r="J271" s="223"/>
      <c r="K271" s="223"/>
      <c r="L271" s="228"/>
      <c r="M271" s="229"/>
      <c r="N271" s="230"/>
      <c r="O271" s="230"/>
      <c r="P271" s="230"/>
      <c r="Q271" s="230"/>
      <c r="R271" s="230"/>
      <c r="S271" s="230"/>
      <c r="T271" s="231"/>
      <c r="AT271" s="232" t="s">
        <v>274</v>
      </c>
      <c r="AU271" s="232" t="s">
        <v>224</v>
      </c>
      <c r="AV271" s="12" t="s">
        <v>88</v>
      </c>
      <c r="AW271" s="12" t="s">
        <v>41</v>
      </c>
      <c r="AX271" s="12" t="s">
        <v>78</v>
      </c>
      <c r="AY271" s="232" t="s">
        <v>209</v>
      </c>
    </row>
    <row r="272" spans="2:65" s="12" customFormat="1" ht="13.5">
      <c r="B272" s="222"/>
      <c r="C272" s="223"/>
      <c r="D272" s="219" t="s">
        <v>274</v>
      </c>
      <c r="E272" s="224" t="s">
        <v>34</v>
      </c>
      <c r="F272" s="225" t="s">
        <v>4128</v>
      </c>
      <c r="G272" s="223"/>
      <c r="H272" s="226">
        <v>2.7</v>
      </c>
      <c r="I272" s="227"/>
      <c r="J272" s="223"/>
      <c r="K272" s="223"/>
      <c r="L272" s="228"/>
      <c r="M272" s="229"/>
      <c r="N272" s="230"/>
      <c r="O272" s="230"/>
      <c r="P272" s="230"/>
      <c r="Q272" s="230"/>
      <c r="R272" s="230"/>
      <c r="S272" s="230"/>
      <c r="T272" s="231"/>
      <c r="AT272" s="232" t="s">
        <v>274</v>
      </c>
      <c r="AU272" s="232" t="s">
        <v>224</v>
      </c>
      <c r="AV272" s="12" t="s">
        <v>88</v>
      </c>
      <c r="AW272" s="12" t="s">
        <v>41</v>
      </c>
      <c r="AX272" s="12" t="s">
        <v>78</v>
      </c>
      <c r="AY272" s="232" t="s">
        <v>209</v>
      </c>
    </row>
    <row r="273" spans="2:65" s="15" customFormat="1" ht="13.5">
      <c r="B273" s="267"/>
      <c r="C273" s="268"/>
      <c r="D273" s="219" t="s">
        <v>274</v>
      </c>
      <c r="E273" s="269" t="s">
        <v>34</v>
      </c>
      <c r="F273" s="270" t="s">
        <v>4098</v>
      </c>
      <c r="G273" s="268"/>
      <c r="H273" s="271">
        <v>4.6379999999999999</v>
      </c>
      <c r="I273" s="272"/>
      <c r="J273" s="268"/>
      <c r="K273" s="268"/>
      <c r="L273" s="273"/>
      <c r="M273" s="274"/>
      <c r="N273" s="275"/>
      <c r="O273" s="275"/>
      <c r="P273" s="275"/>
      <c r="Q273" s="275"/>
      <c r="R273" s="275"/>
      <c r="S273" s="275"/>
      <c r="T273" s="276"/>
      <c r="AT273" s="277" t="s">
        <v>274</v>
      </c>
      <c r="AU273" s="277" t="s">
        <v>224</v>
      </c>
      <c r="AV273" s="15" t="s">
        <v>224</v>
      </c>
      <c r="AW273" s="15" t="s">
        <v>41</v>
      </c>
      <c r="AX273" s="15" t="s">
        <v>78</v>
      </c>
      <c r="AY273" s="277" t="s">
        <v>209</v>
      </c>
    </row>
    <row r="274" spans="2:65" s="14" customFormat="1" ht="13.5">
      <c r="B274" s="254"/>
      <c r="C274" s="255"/>
      <c r="D274" s="219" t="s">
        <v>274</v>
      </c>
      <c r="E274" s="256" t="s">
        <v>34</v>
      </c>
      <c r="F274" s="257" t="s">
        <v>4076</v>
      </c>
      <c r="G274" s="255"/>
      <c r="H274" s="256" t="s">
        <v>34</v>
      </c>
      <c r="I274" s="258"/>
      <c r="J274" s="255"/>
      <c r="K274" s="255"/>
      <c r="L274" s="259"/>
      <c r="M274" s="260"/>
      <c r="N274" s="261"/>
      <c r="O274" s="261"/>
      <c r="P274" s="261"/>
      <c r="Q274" s="261"/>
      <c r="R274" s="261"/>
      <c r="S274" s="261"/>
      <c r="T274" s="262"/>
      <c r="AT274" s="263" t="s">
        <v>274</v>
      </c>
      <c r="AU274" s="263" t="s">
        <v>224</v>
      </c>
      <c r="AV274" s="14" t="s">
        <v>86</v>
      </c>
      <c r="AW274" s="14" t="s">
        <v>41</v>
      </c>
      <c r="AX274" s="14" t="s">
        <v>78</v>
      </c>
      <c r="AY274" s="263" t="s">
        <v>209</v>
      </c>
    </row>
    <row r="275" spans="2:65" s="12" customFormat="1" ht="13.5">
      <c r="B275" s="222"/>
      <c r="C275" s="223"/>
      <c r="D275" s="219" t="s">
        <v>274</v>
      </c>
      <c r="E275" s="224" t="s">
        <v>34</v>
      </c>
      <c r="F275" s="225" t="s">
        <v>4129</v>
      </c>
      <c r="G275" s="223"/>
      <c r="H275" s="226">
        <v>2.5129999999999999</v>
      </c>
      <c r="I275" s="227"/>
      <c r="J275" s="223"/>
      <c r="K275" s="223"/>
      <c r="L275" s="228"/>
      <c r="M275" s="229"/>
      <c r="N275" s="230"/>
      <c r="O275" s="230"/>
      <c r="P275" s="230"/>
      <c r="Q275" s="230"/>
      <c r="R275" s="230"/>
      <c r="S275" s="230"/>
      <c r="T275" s="231"/>
      <c r="AT275" s="232" t="s">
        <v>274</v>
      </c>
      <c r="AU275" s="232" t="s">
        <v>224</v>
      </c>
      <c r="AV275" s="12" t="s">
        <v>88</v>
      </c>
      <c r="AW275" s="12" t="s">
        <v>41</v>
      </c>
      <c r="AX275" s="12" t="s">
        <v>78</v>
      </c>
      <c r="AY275" s="232" t="s">
        <v>209</v>
      </c>
    </row>
    <row r="276" spans="2:65" s="12" customFormat="1" ht="13.5">
      <c r="B276" s="222"/>
      <c r="C276" s="223"/>
      <c r="D276" s="219" t="s">
        <v>274</v>
      </c>
      <c r="E276" s="224" t="s">
        <v>34</v>
      </c>
      <c r="F276" s="225" t="s">
        <v>4130</v>
      </c>
      <c r="G276" s="223"/>
      <c r="H276" s="226">
        <v>1.92</v>
      </c>
      <c r="I276" s="227"/>
      <c r="J276" s="223"/>
      <c r="K276" s="223"/>
      <c r="L276" s="228"/>
      <c r="M276" s="229"/>
      <c r="N276" s="230"/>
      <c r="O276" s="230"/>
      <c r="P276" s="230"/>
      <c r="Q276" s="230"/>
      <c r="R276" s="230"/>
      <c r="S276" s="230"/>
      <c r="T276" s="231"/>
      <c r="AT276" s="232" t="s">
        <v>274</v>
      </c>
      <c r="AU276" s="232" t="s">
        <v>224</v>
      </c>
      <c r="AV276" s="12" t="s">
        <v>88</v>
      </c>
      <c r="AW276" s="12" t="s">
        <v>41</v>
      </c>
      <c r="AX276" s="12" t="s">
        <v>78</v>
      </c>
      <c r="AY276" s="232" t="s">
        <v>209</v>
      </c>
    </row>
    <row r="277" spans="2:65" s="12" customFormat="1" ht="13.5">
      <c r="B277" s="222"/>
      <c r="C277" s="223"/>
      <c r="D277" s="219" t="s">
        <v>274</v>
      </c>
      <c r="E277" s="224" t="s">
        <v>34</v>
      </c>
      <c r="F277" s="225" t="s">
        <v>4131</v>
      </c>
      <c r="G277" s="223"/>
      <c r="H277" s="226">
        <v>2.5169999999999999</v>
      </c>
      <c r="I277" s="227"/>
      <c r="J277" s="223"/>
      <c r="K277" s="223"/>
      <c r="L277" s="228"/>
      <c r="M277" s="229"/>
      <c r="N277" s="230"/>
      <c r="O277" s="230"/>
      <c r="P277" s="230"/>
      <c r="Q277" s="230"/>
      <c r="R277" s="230"/>
      <c r="S277" s="230"/>
      <c r="T277" s="231"/>
      <c r="AT277" s="232" t="s">
        <v>274</v>
      </c>
      <c r="AU277" s="232" t="s">
        <v>224</v>
      </c>
      <c r="AV277" s="12" t="s">
        <v>88</v>
      </c>
      <c r="AW277" s="12" t="s">
        <v>41</v>
      </c>
      <c r="AX277" s="12" t="s">
        <v>78</v>
      </c>
      <c r="AY277" s="232" t="s">
        <v>209</v>
      </c>
    </row>
    <row r="278" spans="2:65" s="12" customFormat="1" ht="13.5">
      <c r="B278" s="222"/>
      <c r="C278" s="223"/>
      <c r="D278" s="219" t="s">
        <v>274</v>
      </c>
      <c r="E278" s="224" t="s">
        <v>34</v>
      </c>
      <c r="F278" s="225" t="s">
        <v>4132</v>
      </c>
      <c r="G278" s="223"/>
      <c r="H278" s="226">
        <v>7.29</v>
      </c>
      <c r="I278" s="227"/>
      <c r="J278" s="223"/>
      <c r="K278" s="223"/>
      <c r="L278" s="228"/>
      <c r="M278" s="229"/>
      <c r="N278" s="230"/>
      <c r="O278" s="230"/>
      <c r="P278" s="230"/>
      <c r="Q278" s="230"/>
      <c r="R278" s="230"/>
      <c r="S278" s="230"/>
      <c r="T278" s="231"/>
      <c r="AT278" s="232" t="s">
        <v>274</v>
      </c>
      <c r="AU278" s="232" t="s">
        <v>224</v>
      </c>
      <c r="AV278" s="12" t="s">
        <v>88</v>
      </c>
      <c r="AW278" s="12" t="s">
        <v>41</v>
      </c>
      <c r="AX278" s="12" t="s">
        <v>78</v>
      </c>
      <c r="AY278" s="232" t="s">
        <v>209</v>
      </c>
    </row>
    <row r="279" spans="2:65" s="15" customFormat="1" ht="13.5">
      <c r="B279" s="267"/>
      <c r="C279" s="268"/>
      <c r="D279" s="219" t="s">
        <v>274</v>
      </c>
      <c r="E279" s="269" t="s">
        <v>34</v>
      </c>
      <c r="F279" s="270" t="s">
        <v>4081</v>
      </c>
      <c r="G279" s="268"/>
      <c r="H279" s="271">
        <v>14.24</v>
      </c>
      <c r="I279" s="272"/>
      <c r="J279" s="268"/>
      <c r="K279" s="268"/>
      <c r="L279" s="273"/>
      <c r="M279" s="274"/>
      <c r="N279" s="275"/>
      <c r="O279" s="275"/>
      <c r="P279" s="275"/>
      <c r="Q279" s="275"/>
      <c r="R279" s="275"/>
      <c r="S279" s="275"/>
      <c r="T279" s="276"/>
      <c r="AT279" s="277" t="s">
        <v>274</v>
      </c>
      <c r="AU279" s="277" t="s">
        <v>224</v>
      </c>
      <c r="AV279" s="15" t="s">
        <v>224</v>
      </c>
      <c r="AW279" s="15" t="s">
        <v>41</v>
      </c>
      <c r="AX279" s="15" t="s">
        <v>78</v>
      </c>
      <c r="AY279" s="277" t="s">
        <v>209</v>
      </c>
    </row>
    <row r="280" spans="2:65" s="13" customFormat="1" ht="13.5">
      <c r="B280" s="233"/>
      <c r="C280" s="234"/>
      <c r="D280" s="219" t="s">
        <v>274</v>
      </c>
      <c r="E280" s="235" t="s">
        <v>34</v>
      </c>
      <c r="F280" s="236" t="s">
        <v>302</v>
      </c>
      <c r="G280" s="234"/>
      <c r="H280" s="237">
        <v>42.301000000000002</v>
      </c>
      <c r="I280" s="238"/>
      <c r="J280" s="234"/>
      <c r="K280" s="234"/>
      <c r="L280" s="239"/>
      <c r="M280" s="240"/>
      <c r="N280" s="241"/>
      <c r="O280" s="241"/>
      <c r="P280" s="241"/>
      <c r="Q280" s="241"/>
      <c r="R280" s="241"/>
      <c r="S280" s="241"/>
      <c r="T280" s="242"/>
      <c r="AT280" s="243" t="s">
        <v>274</v>
      </c>
      <c r="AU280" s="243" t="s">
        <v>224</v>
      </c>
      <c r="AV280" s="13" t="s">
        <v>228</v>
      </c>
      <c r="AW280" s="13" t="s">
        <v>41</v>
      </c>
      <c r="AX280" s="13" t="s">
        <v>86</v>
      </c>
      <c r="AY280" s="243" t="s">
        <v>209</v>
      </c>
    </row>
    <row r="281" spans="2:65" s="1" customFormat="1" ht="38.25" customHeight="1">
      <c r="B281" s="43"/>
      <c r="C281" s="203" t="s">
        <v>9</v>
      </c>
      <c r="D281" s="203" t="s">
        <v>212</v>
      </c>
      <c r="E281" s="204" t="s">
        <v>4133</v>
      </c>
      <c r="F281" s="205" t="s">
        <v>4134</v>
      </c>
      <c r="G281" s="206" t="s">
        <v>351</v>
      </c>
      <c r="H281" s="207">
        <v>42.301000000000002</v>
      </c>
      <c r="I281" s="208"/>
      <c r="J281" s="209">
        <f>ROUND(I281*H281,2)</f>
        <v>0</v>
      </c>
      <c r="K281" s="205" t="s">
        <v>216</v>
      </c>
      <c r="L281" s="63"/>
      <c r="M281" s="210" t="s">
        <v>34</v>
      </c>
      <c r="N281" s="211" t="s">
        <v>49</v>
      </c>
      <c r="O281" s="44"/>
      <c r="P281" s="212">
        <f>O281*H281</f>
        <v>0</v>
      </c>
      <c r="Q281" s="212">
        <v>0</v>
      </c>
      <c r="R281" s="212">
        <f>Q281*H281</f>
        <v>0</v>
      </c>
      <c r="S281" s="212">
        <v>0</v>
      </c>
      <c r="T281" s="213">
        <f>S281*H281</f>
        <v>0</v>
      </c>
      <c r="AR281" s="25" t="s">
        <v>228</v>
      </c>
      <c r="AT281" s="25" t="s">
        <v>212</v>
      </c>
      <c r="AU281" s="25" t="s">
        <v>224</v>
      </c>
      <c r="AY281" s="25" t="s">
        <v>209</v>
      </c>
      <c r="BE281" s="214">
        <f>IF(N281="základní",J281,0)</f>
        <v>0</v>
      </c>
      <c r="BF281" s="214">
        <f>IF(N281="snížená",J281,0)</f>
        <v>0</v>
      </c>
      <c r="BG281" s="214">
        <f>IF(N281="zákl. přenesená",J281,0)</f>
        <v>0</v>
      </c>
      <c r="BH281" s="214">
        <f>IF(N281="sníž. přenesená",J281,0)</f>
        <v>0</v>
      </c>
      <c r="BI281" s="214">
        <f>IF(N281="nulová",J281,0)</f>
        <v>0</v>
      </c>
      <c r="BJ281" s="25" t="s">
        <v>86</v>
      </c>
      <c r="BK281" s="214">
        <f>ROUND(I281*H281,2)</f>
        <v>0</v>
      </c>
      <c r="BL281" s="25" t="s">
        <v>228</v>
      </c>
      <c r="BM281" s="25" t="s">
        <v>4135</v>
      </c>
    </row>
    <row r="282" spans="2:65" s="1" customFormat="1" ht="16.5" customHeight="1">
      <c r="B282" s="43"/>
      <c r="C282" s="203" t="s">
        <v>386</v>
      </c>
      <c r="D282" s="203" t="s">
        <v>212</v>
      </c>
      <c r="E282" s="204" t="s">
        <v>4136</v>
      </c>
      <c r="F282" s="205" t="s">
        <v>4137</v>
      </c>
      <c r="G282" s="206" t="s">
        <v>307</v>
      </c>
      <c r="H282" s="207">
        <v>9.0079999999999991</v>
      </c>
      <c r="I282" s="208"/>
      <c r="J282" s="209">
        <f>ROUND(I282*H282,2)</f>
        <v>0</v>
      </c>
      <c r="K282" s="205" t="s">
        <v>216</v>
      </c>
      <c r="L282" s="63"/>
      <c r="M282" s="210" t="s">
        <v>34</v>
      </c>
      <c r="N282" s="211" t="s">
        <v>49</v>
      </c>
      <c r="O282" s="44"/>
      <c r="P282" s="212">
        <f>O282*H282</f>
        <v>0</v>
      </c>
      <c r="Q282" s="212">
        <v>1.0601700000000001</v>
      </c>
      <c r="R282" s="212">
        <f>Q282*H282</f>
        <v>9.5500113599999992</v>
      </c>
      <c r="S282" s="212">
        <v>0</v>
      </c>
      <c r="T282" s="213">
        <f>S282*H282</f>
        <v>0</v>
      </c>
      <c r="AR282" s="25" t="s">
        <v>228</v>
      </c>
      <c r="AT282" s="25" t="s">
        <v>212</v>
      </c>
      <c r="AU282" s="25" t="s">
        <v>224</v>
      </c>
      <c r="AY282" s="25" t="s">
        <v>209</v>
      </c>
      <c r="BE282" s="214">
        <f>IF(N282="základní",J282,0)</f>
        <v>0</v>
      </c>
      <c r="BF282" s="214">
        <f>IF(N282="snížená",J282,0)</f>
        <v>0</v>
      </c>
      <c r="BG282" s="214">
        <f>IF(N282="zákl. přenesená",J282,0)</f>
        <v>0</v>
      </c>
      <c r="BH282" s="214">
        <f>IF(N282="sníž. přenesená",J282,0)</f>
        <v>0</v>
      </c>
      <c r="BI282" s="214">
        <f>IF(N282="nulová",J282,0)</f>
        <v>0</v>
      </c>
      <c r="BJ282" s="25" t="s">
        <v>86</v>
      </c>
      <c r="BK282" s="214">
        <f>ROUND(I282*H282,2)</f>
        <v>0</v>
      </c>
      <c r="BL282" s="25" t="s">
        <v>228</v>
      </c>
      <c r="BM282" s="25" t="s">
        <v>4138</v>
      </c>
    </row>
    <row r="283" spans="2:65" s="1" customFormat="1" ht="27">
      <c r="B283" s="43"/>
      <c r="C283" s="65"/>
      <c r="D283" s="219" t="s">
        <v>272</v>
      </c>
      <c r="E283" s="65"/>
      <c r="F283" s="220" t="s">
        <v>883</v>
      </c>
      <c r="G283" s="65"/>
      <c r="H283" s="65"/>
      <c r="I283" s="174"/>
      <c r="J283" s="65"/>
      <c r="K283" s="65"/>
      <c r="L283" s="63"/>
      <c r="M283" s="221"/>
      <c r="N283" s="44"/>
      <c r="O283" s="44"/>
      <c r="P283" s="44"/>
      <c r="Q283" s="44"/>
      <c r="R283" s="44"/>
      <c r="S283" s="44"/>
      <c r="T283" s="80"/>
      <c r="AT283" s="25" t="s">
        <v>272</v>
      </c>
      <c r="AU283" s="25" t="s">
        <v>224</v>
      </c>
    </row>
    <row r="284" spans="2:65" s="14" customFormat="1" ht="13.5">
      <c r="B284" s="254"/>
      <c r="C284" s="255"/>
      <c r="D284" s="219" t="s">
        <v>274</v>
      </c>
      <c r="E284" s="256" t="s">
        <v>34</v>
      </c>
      <c r="F284" s="257" t="s">
        <v>4139</v>
      </c>
      <c r="G284" s="255"/>
      <c r="H284" s="256" t="s">
        <v>34</v>
      </c>
      <c r="I284" s="258"/>
      <c r="J284" s="255"/>
      <c r="K284" s="255"/>
      <c r="L284" s="259"/>
      <c r="M284" s="260"/>
      <c r="N284" s="261"/>
      <c r="O284" s="261"/>
      <c r="P284" s="261"/>
      <c r="Q284" s="261"/>
      <c r="R284" s="261"/>
      <c r="S284" s="261"/>
      <c r="T284" s="262"/>
      <c r="AT284" s="263" t="s">
        <v>274</v>
      </c>
      <c r="AU284" s="263" t="s">
        <v>224</v>
      </c>
      <c r="AV284" s="14" t="s">
        <v>86</v>
      </c>
      <c r="AW284" s="14" t="s">
        <v>41</v>
      </c>
      <c r="AX284" s="14" t="s">
        <v>78</v>
      </c>
      <c r="AY284" s="263" t="s">
        <v>209</v>
      </c>
    </row>
    <row r="285" spans="2:65" s="12" customFormat="1" ht="13.5">
      <c r="B285" s="222"/>
      <c r="C285" s="223"/>
      <c r="D285" s="219" t="s">
        <v>274</v>
      </c>
      <c r="E285" s="224" t="s">
        <v>34</v>
      </c>
      <c r="F285" s="225" t="s">
        <v>4140</v>
      </c>
      <c r="G285" s="223"/>
      <c r="H285" s="226">
        <v>2.8410000000000002</v>
      </c>
      <c r="I285" s="227"/>
      <c r="J285" s="223"/>
      <c r="K285" s="223"/>
      <c r="L285" s="228"/>
      <c r="M285" s="229"/>
      <c r="N285" s="230"/>
      <c r="O285" s="230"/>
      <c r="P285" s="230"/>
      <c r="Q285" s="230"/>
      <c r="R285" s="230"/>
      <c r="S285" s="230"/>
      <c r="T285" s="231"/>
      <c r="AT285" s="232" t="s">
        <v>274</v>
      </c>
      <c r="AU285" s="232" t="s">
        <v>224</v>
      </c>
      <c r="AV285" s="12" t="s">
        <v>88</v>
      </c>
      <c r="AW285" s="12" t="s">
        <v>41</v>
      </c>
      <c r="AX285" s="12" t="s">
        <v>78</v>
      </c>
      <c r="AY285" s="232" t="s">
        <v>209</v>
      </c>
    </row>
    <row r="286" spans="2:65" s="14" customFormat="1" ht="13.5">
      <c r="B286" s="254"/>
      <c r="C286" s="255"/>
      <c r="D286" s="219" t="s">
        <v>274</v>
      </c>
      <c r="E286" s="256" t="s">
        <v>34</v>
      </c>
      <c r="F286" s="257" t="s">
        <v>4141</v>
      </c>
      <c r="G286" s="255"/>
      <c r="H286" s="256" t="s">
        <v>34</v>
      </c>
      <c r="I286" s="258"/>
      <c r="J286" s="255"/>
      <c r="K286" s="255"/>
      <c r="L286" s="259"/>
      <c r="M286" s="260"/>
      <c r="N286" s="261"/>
      <c r="O286" s="261"/>
      <c r="P286" s="261"/>
      <c r="Q286" s="261"/>
      <c r="R286" s="261"/>
      <c r="S286" s="261"/>
      <c r="T286" s="262"/>
      <c r="AT286" s="263" t="s">
        <v>274</v>
      </c>
      <c r="AU286" s="263" t="s">
        <v>224</v>
      </c>
      <c r="AV286" s="14" t="s">
        <v>86</v>
      </c>
      <c r="AW286" s="14" t="s">
        <v>41</v>
      </c>
      <c r="AX286" s="14" t="s">
        <v>78</v>
      </c>
      <c r="AY286" s="263" t="s">
        <v>209</v>
      </c>
    </row>
    <row r="287" spans="2:65" s="12" customFormat="1" ht="13.5">
      <c r="B287" s="222"/>
      <c r="C287" s="223"/>
      <c r="D287" s="219" t="s">
        <v>274</v>
      </c>
      <c r="E287" s="224" t="s">
        <v>34</v>
      </c>
      <c r="F287" s="225" t="s">
        <v>4142</v>
      </c>
      <c r="G287" s="223"/>
      <c r="H287" s="226">
        <v>1.4750000000000001</v>
      </c>
      <c r="I287" s="227"/>
      <c r="J287" s="223"/>
      <c r="K287" s="223"/>
      <c r="L287" s="228"/>
      <c r="M287" s="229"/>
      <c r="N287" s="230"/>
      <c r="O287" s="230"/>
      <c r="P287" s="230"/>
      <c r="Q287" s="230"/>
      <c r="R287" s="230"/>
      <c r="S287" s="230"/>
      <c r="T287" s="231"/>
      <c r="AT287" s="232" t="s">
        <v>274</v>
      </c>
      <c r="AU287" s="232" t="s">
        <v>224</v>
      </c>
      <c r="AV287" s="12" t="s">
        <v>88</v>
      </c>
      <c r="AW287" s="12" t="s">
        <v>41</v>
      </c>
      <c r="AX287" s="12" t="s">
        <v>78</v>
      </c>
      <c r="AY287" s="232" t="s">
        <v>209</v>
      </c>
    </row>
    <row r="288" spans="2:65" s="12" customFormat="1" ht="13.5">
      <c r="B288" s="222"/>
      <c r="C288" s="223"/>
      <c r="D288" s="219" t="s">
        <v>274</v>
      </c>
      <c r="E288" s="224" t="s">
        <v>34</v>
      </c>
      <c r="F288" s="225" t="s">
        <v>4143</v>
      </c>
      <c r="G288" s="223"/>
      <c r="H288" s="226">
        <v>0.34</v>
      </c>
      <c r="I288" s="227"/>
      <c r="J288" s="223"/>
      <c r="K288" s="223"/>
      <c r="L288" s="228"/>
      <c r="M288" s="229"/>
      <c r="N288" s="230"/>
      <c r="O288" s="230"/>
      <c r="P288" s="230"/>
      <c r="Q288" s="230"/>
      <c r="R288" s="230"/>
      <c r="S288" s="230"/>
      <c r="T288" s="231"/>
      <c r="AT288" s="232" t="s">
        <v>274</v>
      </c>
      <c r="AU288" s="232" t="s">
        <v>224</v>
      </c>
      <c r="AV288" s="12" t="s">
        <v>88</v>
      </c>
      <c r="AW288" s="12" t="s">
        <v>41</v>
      </c>
      <c r="AX288" s="12" t="s">
        <v>78</v>
      </c>
      <c r="AY288" s="232" t="s">
        <v>209</v>
      </c>
    </row>
    <row r="289" spans="2:65" s="14" customFormat="1" ht="13.5">
      <c r="B289" s="254"/>
      <c r="C289" s="255"/>
      <c r="D289" s="219" t="s">
        <v>274</v>
      </c>
      <c r="E289" s="256" t="s">
        <v>34</v>
      </c>
      <c r="F289" s="257" t="s">
        <v>4144</v>
      </c>
      <c r="G289" s="255"/>
      <c r="H289" s="256" t="s">
        <v>34</v>
      </c>
      <c r="I289" s="258"/>
      <c r="J289" s="255"/>
      <c r="K289" s="255"/>
      <c r="L289" s="259"/>
      <c r="M289" s="260"/>
      <c r="N289" s="261"/>
      <c r="O289" s="261"/>
      <c r="P289" s="261"/>
      <c r="Q289" s="261"/>
      <c r="R289" s="261"/>
      <c r="S289" s="261"/>
      <c r="T289" s="262"/>
      <c r="AT289" s="263" t="s">
        <v>274</v>
      </c>
      <c r="AU289" s="263" t="s">
        <v>224</v>
      </c>
      <c r="AV289" s="14" t="s">
        <v>86</v>
      </c>
      <c r="AW289" s="14" t="s">
        <v>41</v>
      </c>
      <c r="AX289" s="14" t="s">
        <v>78</v>
      </c>
      <c r="AY289" s="263" t="s">
        <v>209</v>
      </c>
    </row>
    <row r="290" spans="2:65" s="12" customFormat="1" ht="13.5">
      <c r="B290" s="222"/>
      <c r="C290" s="223"/>
      <c r="D290" s="219" t="s">
        <v>274</v>
      </c>
      <c r="E290" s="224" t="s">
        <v>34</v>
      </c>
      <c r="F290" s="225" t="s">
        <v>4145</v>
      </c>
      <c r="G290" s="223"/>
      <c r="H290" s="226">
        <v>3.5329999999999999</v>
      </c>
      <c r="I290" s="227"/>
      <c r="J290" s="223"/>
      <c r="K290" s="223"/>
      <c r="L290" s="228"/>
      <c r="M290" s="229"/>
      <c r="N290" s="230"/>
      <c r="O290" s="230"/>
      <c r="P290" s="230"/>
      <c r="Q290" s="230"/>
      <c r="R290" s="230"/>
      <c r="S290" s="230"/>
      <c r="T290" s="231"/>
      <c r="AT290" s="232" t="s">
        <v>274</v>
      </c>
      <c r="AU290" s="232" t="s">
        <v>224</v>
      </c>
      <c r="AV290" s="12" t="s">
        <v>88</v>
      </c>
      <c r="AW290" s="12" t="s">
        <v>41</v>
      </c>
      <c r="AX290" s="12" t="s">
        <v>78</v>
      </c>
      <c r="AY290" s="232" t="s">
        <v>209</v>
      </c>
    </row>
    <row r="291" spans="2:65" s="13" customFormat="1" ht="13.5">
      <c r="B291" s="233"/>
      <c r="C291" s="234"/>
      <c r="D291" s="219" t="s">
        <v>274</v>
      </c>
      <c r="E291" s="235" t="s">
        <v>34</v>
      </c>
      <c r="F291" s="236" t="s">
        <v>302</v>
      </c>
      <c r="G291" s="234"/>
      <c r="H291" s="237">
        <v>8.1890000000000001</v>
      </c>
      <c r="I291" s="238"/>
      <c r="J291" s="234"/>
      <c r="K291" s="234"/>
      <c r="L291" s="239"/>
      <c r="M291" s="240"/>
      <c r="N291" s="241"/>
      <c r="O291" s="241"/>
      <c r="P291" s="241"/>
      <c r="Q291" s="241"/>
      <c r="R291" s="241"/>
      <c r="S291" s="241"/>
      <c r="T291" s="242"/>
      <c r="AT291" s="243" t="s">
        <v>274</v>
      </c>
      <c r="AU291" s="243" t="s">
        <v>224</v>
      </c>
      <c r="AV291" s="13" t="s">
        <v>228</v>
      </c>
      <c r="AW291" s="13" t="s">
        <v>41</v>
      </c>
      <c r="AX291" s="13" t="s">
        <v>86</v>
      </c>
      <c r="AY291" s="243" t="s">
        <v>209</v>
      </c>
    </row>
    <row r="292" spans="2:65" s="12" customFormat="1" ht="13.5">
      <c r="B292" s="222"/>
      <c r="C292" s="223"/>
      <c r="D292" s="219" t="s">
        <v>274</v>
      </c>
      <c r="E292" s="223"/>
      <c r="F292" s="225" t="s">
        <v>4146</v>
      </c>
      <c r="G292" s="223"/>
      <c r="H292" s="226">
        <v>9.0079999999999991</v>
      </c>
      <c r="I292" s="227"/>
      <c r="J292" s="223"/>
      <c r="K292" s="223"/>
      <c r="L292" s="228"/>
      <c r="M292" s="229"/>
      <c r="N292" s="230"/>
      <c r="O292" s="230"/>
      <c r="P292" s="230"/>
      <c r="Q292" s="230"/>
      <c r="R292" s="230"/>
      <c r="S292" s="230"/>
      <c r="T292" s="231"/>
      <c r="AT292" s="232" t="s">
        <v>274</v>
      </c>
      <c r="AU292" s="232" t="s">
        <v>224</v>
      </c>
      <c r="AV292" s="12" t="s">
        <v>88</v>
      </c>
      <c r="AW292" s="12" t="s">
        <v>6</v>
      </c>
      <c r="AX292" s="12" t="s">
        <v>86</v>
      </c>
      <c r="AY292" s="232" t="s">
        <v>209</v>
      </c>
    </row>
    <row r="293" spans="2:65" s="1" customFormat="1" ht="25.5" customHeight="1">
      <c r="B293" s="43"/>
      <c r="C293" s="203" t="s">
        <v>624</v>
      </c>
      <c r="D293" s="203" t="s">
        <v>212</v>
      </c>
      <c r="E293" s="204" t="s">
        <v>888</v>
      </c>
      <c r="F293" s="205" t="s">
        <v>889</v>
      </c>
      <c r="G293" s="206" t="s">
        <v>270</v>
      </c>
      <c r="H293" s="207">
        <v>4.7</v>
      </c>
      <c r="I293" s="208"/>
      <c r="J293" s="209">
        <f>ROUND(I293*H293,2)</f>
        <v>0</v>
      </c>
      <c r="K293" s="205" t="s">
        <v>216</v>
      </c>
      <c r="L293" s="63"/>
      <c r="M293" s="210" t="s">
        <v>34</v>
      </c>
      <c r="N293" s="211" t="s">
        <v>49</v>
      </c>
      <c r="O293" s="44"/>
      <c r="P293" s="212">
        <f>O293*H293</f>
        <v>0</v>
      </c>
      <c r="Q293" s="212">
        <v>2.45329</v>
      </c>
      <c r="R293" s="212">
        <f>Q293*H293</f>
        <v>11.530463000000001</v>
      </c>
      <c r="S293" s="212">
        <v>0</v>
      </c>
      <c r="T293" s="213">
        <f>S293*H293</f>
        <v>0</v>
      </c>
      <c r="AR293" s="25" t="s">
        <v>228</v>
      </c>
      <c r="AT293" s="25" t="s">
        <v>212</v>
      </c>
      <c r="AU293" s="25" t="s">
        <v>224</v>
      </c>
      <c r="AY293" s="25" t="s">
        <v>209</v>
      </c>
      <c r="BE293" s="214">
        <f>IF(N293="základní",J293,0)</f>
        <v>0</v>
      </c>
      <c r="BF293" s="214">
        <f>IF(N293="snížená",J293,0)</f>
        <v>0</v>
      </c>
      <c r="BG293" s="214">
        <f>IF(N293="zákl. přenesená",J293,0)</f>
        <v>0</v>
      </c>
      <c r="BH293" s="214">
        <f>IF(N293="sníž. přenesená",J293,0)</f>
        <v>0</v>
      </c>
      <c r="BI293" s="214">
        <f>IF(N293="nulová",J293,0)</f>
        <v>0</v>
      </c>
      <c r="BJ293" s="25" t="s">
        <v>86</v>
      </c>
      <c r="BK293" s="214">
        <f>ROUND(I293*H293,2)</f>
        <v>0</v>
      </c>
      <c r="BL293" s="25" t="s">
        <v>228</v>
      </c>
      <c r="BM293" s="25" t="s">
        <v>4147</v>
      </c>
    </row>
    <row r="294" spans="2:65" s="1" customFormat="1" ht="94.5">
      <c r="B294" s="43"/>
      <c r="C294" s="65"/>
      <c r="D294" s="219" t="s">
        <v>272</v>
      </c>
      <c r="E294" s="65"/>
      <c r="F294" s="220" t="s">
        <v>874</v>
      </c>
      <c r="G294" s="65"/>
      <c r="H294" s="65"/>
      <c r="I294" s="174"/>
      <c r="J294" s="65"/>
      <c r="K294" s="65"/>
      <c r="L294" s="63"/>
      <c r="M294" s="221"/>
      <c r="N294" s="44"/>
      <c r="O294" s="44"/>
      <c r="P294" s="44"/>
      <c r="Q294" s="44"/>
      <c r="R294" s="44"/>
      <c r="S294" s="44"/>
      <c r="T294" s="80"/>
      <c r="AT294" s="25" t="s">
        <v>272</v>
      </c>
      <c r="AU294" s="25" t="s">
        <v>224</v>
      </c>
    </row>
    <row r="295" spans="2:65" s="14" customFormat="1" ht="13.5">
      <c r="B295" s="254"/>
      <c r="C295" s="255"/>
      <c r="D295" s="219" t="s">
        <v>274</v>
      </c>
      <c r="E295" s="256" t="s">
        <v>34</v>
      </c>
      <c r="F295" s="257" t="s">
        <v>891</v>
      </c>
      <c r="G295" s="255"/>
      <c r="H295" s="256" t="s">
        <v>34</v>
      </c>
      <c r="I295" s="258"/>
      <c r="J295" s="255"/>
      <c r="K295" s="255"/>
      <c r="L295" s="259"/>
      <c r="M295" s="260"/>
      <c r="N295" s="261"/>
      <c r="O295" s="261"/>
      <c r="P295" s="261"/>
      <c r="Q295" s="261"/>
      <c r="R295" s="261"/>
      <c r="S295" s="261"/>
      <c r="T295" s="262"/>
      <c r="AT295" s="263" t="s">
        <v>274</v>
      </c>
      <c r="AU295" s="263" t="s">
        <v>224</v>
      </c>
      <c r="AV295" s="14" t="s">
        <v>86</v>
      </c>
      <c r="AW295" s="14" t="s">
        <v>41</v>
      </c>
      <c r="AX295" s="14" t="s">
        <v>78</v>
      </c>
      <c r="AY295" s="263" t="s">
        <v>209</v>
      </c>
    </row>
    <row r="296" spans="2:65" s="14" customFormat="1" ht="13.5">
      <c r="B296" s="254"/>
      <c r="C296" s="255"/>
      <c r="D296" s="219" t="s">
        <v>274</v>
      </c>
      <c r="E296" s="256" t="s">
        <v>34</v>
      </c>
      <c r="F296" s="257" t="s">
        <v>4088</v>
      </c>
      <c r="G296" s="255"/>
      <c r="H296" s="256" t="s">
        <v>34</v>
      </c>
      <c r="I296" s="258"/>
      <c r="J296" s="255"/>
      <c r="K296" s="255"/>
      <c r="L296" s="259"/>
      <c r="M296" s="260"/>
      <c r="N296" s="261"/>
      <c r="O296" s="261"/>
      <c r="P296" s="261"/>
      <c r="Q296" s="261"/>
      <c r="R296" s="261"/>
      <c r="S296" s="261"/>
      <c r="T296" s="262"/>
      <c r="AT296" s="263" t="s">
        <v>274</v>
      </c>
      <c r="AU296" s="263" t="s">
        <v>224</v>
      </c>
      <c r="AV296" s="14" t="s">
        <v>86</v>
      </c>
      <c r="AW296" s="14" t="s">
        <v>41</v>
      </c>
      <c r="AX296" s="14" t="s">
        <v>78</v>
      </c>
      <c r="AY296" s="263" t="s">
        <v>209</v>
      </c>
    </row>
    <row r="297" spans="2:65" s="12" customFormat="1" ht="13.5">
      <c r="B297" s="222"/>
      <c r="C297" s="223"/>
      <c r="D297" s="219" t="s">
        <v>274</v>
      </c>
      <c r="E297" s="224" t="s">
        <v>34</v>
      </c>
      <c r="F297" s="225" t="s">
        <v>4148</v>
      </c>
      <c r="G297" s="223"/>
      <c r="H297" s="226">
        <v>4.7</v>
      </c>
      <c r="I297" s="227"/>
      <c r="J297" s="223"/>
      <c r="K297" s="223"/>
      <c r="L297" s="228"/>
      <c r="M297" s="229"/>
      <c r="N297" s="230"/>
      <c r="O297" s="230"/>
      <c r="P297" s="230"/>
      <c r="Q297" s="230"/>
      <c r="R297" s="230"/>
      <c r="S297" s="230"/>
      <c r="T297" s="231"/>
      <c r="AT297" s="232" t="s">
        <v>274</v>
      </c>
      <c r="AU297" s="232" t="s">
        <v>224</v>
      </c>
      <c r="AV297" s="12" t="s">
        <v>88</v>
      </c>
      <c r="AW297" s="12" t="s">
        <v>41</v>
      </c>
      <c r="AX297" s="12" t="s">
        <v>78</v>
      </c>
      <c r="AY297" s="232" t="s">
        <v>209</v>
      </c>
    </row>
    <row r="298" spans="2:65" s="13" customFormat="1" ht="13.5">
      <c r="B298" s="233"/>
      <c r="C298" s="234"/>
      <c r="D298" s="219" t="s">
        <v>274</v>
      </c>
      <c r="E298" s="235" t="s">
        <v>34</v>
      </c>
      <c r="F298" s="236" t="s">
        <v>302</v>
      </c>
      <c r="G298" s="234"/>
      <c r="H298" s="237">
        <v>4.7</v>
      </c>
      <c r="I298" s="238"/>
      <c r="J298" s="234"/>
      <c r="K298" s="234"/>
      <c r="L298" s="239"/>
      <c r="M298" s="240"/>
      <c r="N298" s="241"/>
      <c r="O298" s="241"/>
      <c r="P298" s="241"/>
      <c r="Q298" s="241"/>
      <c r="R298" s="241"/>
      <c r="S298" s="241"/>
      <c r="T298" s="242"/>
      <c r="AT298" s="243" t="s">
        <v>274</v>
      </c>
      <c r="AU298" s="243" t="s">
        <v>224</v>
      </c>
      <c r="AV298" s="13" t="s">
        <v>228</v>
      </c>
      <c r="AW298" s="13" t="s">
        <v>41</v>
      </c>
      <c r="AX298" s="13" t="s">
        <v>86</v>
      </c>
      <c r="AY298" s="243" t="s">
        <v>209</v>
      </c>
    </row>
    <row r="299" spans="2:65" s="1" customFormat="1" ht="38.25" customHeight="1">
      <c r="B299" s="43"/>
      <c r="C299" s="203" t="s">
        <v>628</v>
      </c>
      <c r="D299" s="203" t="s">
        <v>212</v>
      </c>
      <c r="E299" s="204" t="s">
        <v>926</v>
      </c>
      <c r="F299" s="205" t="s">
        <v>927</v>
      </c>
      <c r="G299" s="206" t="s">
        <v>351</v>
      </c>
      <c r="H299" s="207">
        <v>14.268000000000001</v>
      </c>
      <c r="I299" s="208"/>
      <c r="J299" s="209">
        <f>ROUND(I299*H299,2)</f>
        <v>0</v>
      </c>
      <c r="K299" s="205" t="s">
        <v>216</v>
      </c>
      <c r="L299" s="63"/>
      <c r="M299" s="210" t="s">
        <v>34</v>
      </c>
      <c r="N299" s="211" t="s">
        <v>49</v>
      </c>
      <c r="O299" s="44"/>
      <c r="P299" s="212">
        <f>O299*H299</f>
        <v>0</v>
      </c>
      <c r="Q299" s="212">
        <v>1.0300000000000001E-3</v>
      </c>
      <c r="R299" s="212">
        <f>Q299*H299</f>
        <v>1.4696040000000002E-2</v>
      </c>
      <c r="S299" s="212">
        <v>0</v>
      </c>
      <c r="T299" s="213">
        <f>S299*H299</f>
        <v>0</v>
      </c>
      <c r="AR299" s="25" t="s">
        <v>228</v>
      </c>
      <c r="AT299" s="25" t="s">
        <v>212</v>
      </c>
      <c r="AU299" s="25" t="s">
        <v>224</v>
      </c>
      <c r="AY299" s="25" t="s">
        <v>209</v>
      </c>
      <c r="BE299" s="214">
        <f>IF(N299="základní",J299,0)</f>
        <v>0</v>
      </c>
      <c r="BF299" s="214">
        <f>IF(N299="snížená",J299,0)</f>
        <v>0</v>
      </c>
      <c r="BG299" s="214">
        <f>IF(N299="zákl. přenesená",J299,0)</f>
        <v>0</v>
      </c>
      <c r="BH299" s="214">
        <f>IF(N299="sníž. přenesená",J299,0)</f>
        <v>0</v>
      </c>
      <c r="BI299" s="214">
        <f>IF(N299="nulová",J299,0)</f>
        <v>0</v>
      </c>
      <c r="BJ299" s="25" t="s">
        <v>86</v>
      </c>
      <c r="BK299" s="214">
        <f>ROUND(I299*H299,2)</f>
        <v>0</v>
      </c>
      <c r="BL299" s="25" t="s">
        <v>228</v>
      </c>
      <c r="BM299" s="25" t="s">
        <v>4149</v>
      </c>
    </row>
    <row r="300" spans="2:65" s="14" customFormat="1" ht="13.5">
      <c r="B300" s="254"/>
      <c r="C300" s="255"/>
      <c r="D300" s="219" t="s">
        <v>274</v>
      </c>
      <c r="E300" s="256" t="s">
        <v>34</v>
      </c>
      <c r="F300" s="257" t="s">
        <v>4088</v>
      </c>
      <c r="G300" s="255"/>
      <c r="H300" s="256" t="s">
        <v>34</v>
      </c>
      <c r="I300" s="258"/>
      <c r="J300" s="255"/>
      <c r="K300" s="255"/>
      <c r="L300" s="259"/>
      <c r="M300" s="260"/>
      <c r="N300" s="261"/>
      <c r="O300" s="261"/>
      <c r="P300" s="261"/>
      <c r="Q300" s="261"/>
      <c r="R300" s="261"/>
      <c r="S300" s="261"/>
      <c r="T300" s="262"/>
      <c r="AT300" s="263" t="s">
        <v>274</v>
      </c>
      <c r="AU300" s="263" t="s">
        <v>224</v>
      </c>
      <c r="AV300" s="14" t="s">
        <v>86</v>
      </c>
      <c r="AW300" s="14" t="s">
        <v>41</v>
      </c>
      <c r="AX300" s="14" t="s">
        <v>78</v>
      </c>
      <c r="AY300" s="263" t="s">
        <v>209</v>
      </c>
    </row>
    <row r="301" spans="2:65" s="12" customFormat="1" ht="13.5">
      <c r="B301" s="222"/>
      <c r="C301" s="223"/>
      <c r="D301" s="219" t="s">
        <v>274</v>
      </c>
      <c r="E301" s="224" t="s">
        <v>34</v>
      </c>
      <c r="F301" s="225" t="s">
        <v>4150</v>
      </c>
      <c r="G301" s="223"/>
      <c r="H301" s="226">
        <v>14.268000000000001</v>
      </c>
      <c r="I301" s="227"/>
      <c r="J301" s="223"/>
      <c r="K301" s="223"/>
      <c r="L301" s="228"/>
      <c r="M301" s="229"/>
      <c r="N301" s="230"/>
      <c r="O301" s="230"/>
      <c r="P301" s="230"/>
      <c r="Q301" s="230"/>
      <c r="R301" s="230"/>
      <c r="S301" s="230"/>
      <c r="T301" s="231"/>
      <c r="AT301" s="232" t="s">
        <v>274</v>
      </c>
      <c r="AU301" s="232" t="s">
        <v>224</v>
      </c>
      <c r="AV301" s="12" t="s">
        <v>88</v>
      </c>
      <c r="AW301" s="12" t="s">
        <v>41</v>
      </c>
      <c r="AX301" s="12" t="s">
        <v>86</v>
      </c>
      <c r="AY301" s="232" t="s">
        <v>209</v>
      </c>
    </row>
    <row r="302" spans="2:65" s="1" customFormat="1" ht="38.25" customHeight="1">
      <c r="B302" s="43"/>
      <c r="C302" s="203" t="s">
        <v>634</v>
      </c>
      <c r="D302" s="203" t="s">
        <v>212</v>
      </c>
      <c r="E302" s="204" t="s">
        <v>944</v>
      </c>
      <c r="F302" s="205" t="s">
        <v>945</v>
      </c>
      <c r="G302" s="206" t="s">
        <v>351</v>
      </c>
      <c r="H302" s="207">
        <v>14.268000000000001</v>
      </c>
      <c r="I302" s="208"/>
      <c r="J302" s="209">
        <f>ROUND(I302*H302,2)</f>
        <v>0</v>
      </c>
      <c r="K302" s="205" t="s">
        <v>216</v>
      </c>
      <c r="L302" s="63"/>
      <c r="M302" s="210" t="s">
        <v>34</v>
      </c>
      <c r="N302" s="211" t="s">
        <v>49</v>
      </c>
      <c r="O302" s="44"/>
      <c r="P302" s="212">
        <f>O302*H302</f>
        <v>0</v>
      </c>
      <c r="Q302" s="212">
        <v>0</v>
      </c>
      <c r="R302" s="212">
        <f>Q302*H302</f>
        <v>0</v>
      </c>
      <c r="S302" s="212">
        <v>0</v>
      </c>
      <c r="T302" s="213">
        <f>S302*H302</f>
        <v>0</v>
      </c>
      <c r="AR302" s="25" t="s">
        <v>228</v>
      </c>
      <c r="AT302" s="25" t="s">
        <v>212</v>
      </c>
      <c r="AU302" s="25" t="s">
        <v>224</v>
      </c>
      <c r="AY302" s="25" t="s">
        <v>209</v>
      </c>
      <c r="BE302" s="214">
        <f>IF(N302="základní",J302,0)</f>
        <v>0</v>
      </c>
      <c r="BF302" s="214">
        <f>IF(N302="snížená",J302,0)</f>
        <v>0</v>
      </c>
      <c r="BG302" s="214">
        <f>IF(N302="zákl. přenesená",J302,0)</f>
        <v>0</v>
      </c>
      <c r="BH302" s="214">
        <f>IF(N302="sníž. přenesená",J302,0)</f>
        <v>0</v>
      </c>
      <c r="BI302" s="214">
        <f>IF(N302="nulová",J302,0)</f>
        <v>0</v>
      </c>
      <c r="BJ302" s="25" t="s">
        <v>86</v>
      </c>
      <c r="BK302" s="214">
        <f>ROUND(I302*H302,2)</f>
        <v>0</v>
      </c>
      <c r="BL302" s="25" t="s">
        <v>228</v>
      </c>
      <c r="BM302" s="25" t="s">
        <v>4151</v>
      </c>
    </row>
    <row r="303" spans="2:65" s="1" customFormat="1" ht="16.5" customHeight="1">
      <c r="B303" s="43"/>
      <c r="C303" s="203" t="s">
        <v>638</v>
      </c>
      <c r="D303" s="203" t="s">
        <v>212</v>
      </c>
      <c r="E303" s="204" t="s">
        <v>947</v>
      </c>
      <c r="F303" s="205" t="s">
        <v>948</v>
      </c>
      <c r="G303" s="206" t="s">
        <v>307</v>
      </c>
      <c r="H303" s="207">
        <v>1.6539999999999999</v>
      </c>
      <c r="I303" s="208"/>
      <c r="J303" s="209">
        <f>ROUND(I303*H303,2)</f>
        <v>0</v>
      </c>
      <c r="K303" s="205" t="s">
        <v>216</v>
      </c>
      <c r="L303" s="63"/>
      <c r="M303" s="210" t="s">
        <v>34</v>
      </c>
      <c r="N303" s="211" t="s">
        <v>49</v>
      </c>
      <c r="O303" s="44"/>
      <c r="P303" s="212">
        <f>O303*H303</f>
        <v>0</v>
      </c>
      <c r="Q303" s="212">
        <v>1.0601700000000001</v>
      </c>
      <c r="R303" s="212">
        <f>Q303*H303</f>
        <v>1.7535211799999999</v>
      </c>
      <c r="S303" s="212">
        <v>0</v>
      </c>
      <c r="T303" s="213">
        <f>S303*H303</f>
        <v>0</v>
      </c>
      <c r="AR303" s="25" t="s">
        <v>228</v>
      </c>
      <c r="AT303" s="25" t="s">
        <v>212</v>
      </c>
      <c r="AU303" s="25" t="s">
        <v>224</v>
      </c>
      <c r="AY303" s="25" t="s">
        <v>209</v>
      </c>
      <c r="BE303" s="214">
        <f>IF(N303="základní",J303,0)</f>
        <v>0</v>
      </c>
      <c r="BF303" s="214">
        <f>IF(N303="snížená",J303,0)</f>
        <v>0</v>
      </c>
      <c r="BG303" s="214">
        <f>IF(N303="zákl. přenesená",J303,0)</f>
        <v>0</v>
      </c>
      <c r="BH303" s="214">
        <f>IF(N303="sníž. přenesená",J303,0)</f>
        <v>0</v>
      </c>
      <c r="BI303" s="214">
        <f>IF(N303="nulová",J303,0)</f>
        <v>0</v>
      </c>
      <c r="BJ303" s="25" t="s">
        <v>86</v>
      </c>
      <c r="BK303" s="214">
        <f>ROUND(I303*H303,2)</f>
        <v>0</v>
      </c>
      <c r="BL303" s="25" t="s">
        <v>228</v>
      </c>
      <c r="BM303" s="25" t="s">
        <v>4152</v>
      </c>
    </row>
    <row r="304" spans="2:65" s="1" customFormat="1" ht="27">
      <c r="B304" s="43"/>
      <c r="C304" s="65"/>
      <c r="D304" s="219" t="s">
        <v>272</v>
      </c>
      <c r="E304" s="65"/>
      <c r="F304" s="220" t="s">
        <v>883</v>
      </c>
      <c r="G304" s="65"/>
      <c r="H304" s="65"/>
      <c r="I304" s="174"/>
      <c r="J304" s="65"/>
      <c r="K304" s="65"/>
      <c r="L304" s="63"/>
      <c r="M304" s="221"/>
      <c r="N304" s="44"/>
      <c r="O304" s="44"/>
      <c r="P304" s="44"/>
      <c r="Q304" s="44"/>
      <c r="R304" s="44"/>
      <c r="S304" s="44"/>
      <c r="T304" s="80"/>
      <c r="AT304" s="25" t="s">
        <v>272</v>
      </c>
      <c r="AU304" s="25" t="s">
        <v>224</v>
      </c>
    </row>
    <row r="305" spans="2:65" s="14" customFormat="1" ht="13.5">
      <c r="B305" s="254"/>
      <c r="C305" s="255"/>
      <c r="D305" s="219" t="s">
        <v>274</v>
      </c>
      <c r="E305" s="256" t="s">
        <v>34</v>
      </c>
      <c r="F305" s="257" t="s">
        <v>4153</v>
      </c>
      <c r="G305" s="255"/>
      <c r="H305" s="256" t="s">
        <v>34</v>
      </c>
      <c r="I305" s="258"/>
      <c r="J305" s="255"/>
      <c r="K305" s="255"/>
      <c r="L305" s="259"/>
      <c r="M305" s="260"/>
      <c r="N305" s="261"/>
      <c r="O305" s="261"/>
      <c r="P305" s="261"/>
      <c r="Q305" s="261"/>
      <c r="R305" s="261"/>
      <c r="S305" s="261"/>
      <c r="T305" s="262"/>
      <c r="AT305" s="263" t="s">
        <v>274</v>
      </c>
      <c r="AU305" s="263" t="s">
        <v>224</v>
      </c>
      <c r="AV305" s="14" t="s">
        <v>86</v>
      </c>
      <c r="AW305" s="14" t="s">
        <v>41</v>
      </c>
      <c r="AX305" s="14" t="s">
        <v>78</v>
      </c>
      <c r="AY305" s="263" t="s">
        <v>209</v>
      </c>
    </row>
    <row r="306" spans="2:65" s="14" customFormat="1" ht="13.5">
      <c r="B306" s="254"/>
      <c r="C306" s="255"/>
      <c r="D306" s="219" t="s">
        <v>274</v>
      </c>
      <c r="E306" s="256" t="s">
        <v>34</v>
      </c>
      <c r="F306" s="257" t="s">
        <v>4088</v>
      </c>
      <c r="G306" s="255"/>
      <c r="H306" s="256" t="s">
        <v>34</v>
      </c>
      <c r="I306" s="258"/>
      <c r="J306" s="255"/>
      <c r="K306" s="255"/>
      <c r="L306" s="259"/>
      <c r="M306" s="260"/>
      <c r="N306" s="261"/>
      <c r="O306" s="261"/>
      <c r="P306" s="261"/>
      <c r="Q306" s="261"/>
      <c r="R306" s="261"/>
      <c r="S306" s="261"/>
      <c r="T306" s="262"/>
      <c r="AT306" s="263" t="s">
        <v>274</v>
      </c>
      <c r="AU306" s="263" t="s">
        <v>224</v>
      </c>
      <c r="AV306" s="14" t="s">
        <v>86</v>
      </c>
      <c r="AW306" s="14" t="s">
        <v>41</v>
      </c>
      <c r="AX306" s="14" t="s">
        <v>78</v>
      </c>
      <c r="AY306" s="263" t="s">
        <v>209</v>
      </c>
    </row>
    <row r="307" spans="2:65" s="12" customFormat="1" ht="13.5">
      <c r="B307" s="222"/>
      <c r="C307" s="223"/>
      <c r="D307" s="219" t="s">
        <v>274</v>
      </c>
      <c r="E307" s="224" t="s">
        <v>34</v>
      </c>
      <c r="F307" s="225" t="s">
        <v>4154</v>
      </c>
      <c r="G307" s="223"/>
      <c r="H307" s="226">
        <v>1.504</v>
      </c>
      <c r="I307" s="227"/>
      <c r="J307" s="223"/>
      <c r="K307" s="223"/>
      <c r="L307" s="228"/>
      <c r="M307" s="229"/>
      <c r="N307" s="230"/>
      <c r="O307" s="230"/>
      <c r="P307" s="230"/>
      <c r="Q307" s="230"/>
      <c r="R307" s="230"/>
      <c r="S307" s="230"/>
      <c r="T307" s="231"/>
      <c r="AT307" s="232" t="s">
        <v>274</v>
      </c>
      <c r="AU307" s="232" t="s">
        <v>224</v>
      </c>
      <c r="AV307" s="12" t="s">
        <v>88</v>
      </c>
      <c r="AW307" s="12" t="s">
        <v>41</v>
      </c>
      <c r="AX307" s="12" t="s">
        <v>86</v>
      </c>
      <c r="AY307" s="232" t="s">
        <v>209</v>
      </c>
    </row>
    <row r="308" spans="2:65" s="12" customFormat="1" ht="13.5">
      <c r="B308" s="222"/>
      <c r="C308" s="223"/>
      <c r="D308" s="219" t="s">
        <v>274</v>
      </c>
      <c r="E308" s="223"/>
      <c r="F308" s="225" t="s">
        <v>4155</v>
      </c>
      <c r="G308" s="223"/>
      <c r="H308" s="226">
        <v>1.6539999999999999</v>
      </c>
      <c r="I308" s="227"/>
      <c r="J308" s="223"/>
      <c r="K308" s="223"/>
      <c r="L308" s="228"/>
      <c r="M308" s="229"/>
      <c r="N308" s="230"/>
      <c r="O308" s="230"/>
      <c r="P308" s="230"/>
      <c r="Q308" s="230"/>
      <c r="R308" s="230"/>
      <c r="S308" s="230"/>
      <c r="T308" s="231"/>
      <c r="AT308" s="232" t="s">
        <v>274</v>
      </c>
      <c r="AU308" s="232" t="s">
        <v>224</v>
      </c>
      <c r="AV308" s="12" t="s">
        <v>88</v>
      </c>
      <c r="AW308" s="12" t="s">
        <v>6</v>
      </c>
      <c r="AX308" s="12" t="s">
        <v>86</v>
      </c>
      <c r="AY308" s="232" t="s">
        <v>209</v>
      </c>
    </row>
    <row r="309" spans="2:65" s="1" customFormat="1" ht="25.5" customHeight="1">
      <c r="B309" s="43"/>
      <c r="C309" s="203" t="s">
        <v>642</v>
      </c>
      <c r="D309" s="203" t="s">
        <v>212</v>
      </c>
      <c r="E309" s="204" t="s">
        <v>953</v>
      </c>
      <c r="F309" s="205" t="s">
        <v>954</v>
      </c>
      <c r="G309" s="206" t="s">
        <v>270</v>
      </c>
      <c r="H309" s="207">
        <v>2.6629999999999998</v>
      </c>
      <c r="I309" s="208"/>
      <c r="J309" s="209">
        <f>ROUND(I309*H309,2)</f>
        <v>0</v>
      </c>
      <c r="K309" s="205" t="s">
        <v>216</v>
      </c>
      <c r="L309" s="63"/>
      <c r="M309" s="210" t="s">
        <v>34</v>
      </c>
      <c r="N309" s="211" t="s">
        <v>49</v>
      </c>
      <c r="O309" s="44"/>
      <c r="P309" s="212">
        <f>O309*H309</f>
        <v>0</v>
      </c>
      <c r="Q309" s="212">
        <v>2.45329</v>
      </c>
      <c r="R309" s="212">
        <f>Q309*H309</f>
        <v>6.5331112699999991</v>
      </c>
      <c r="S309" s="212">
        <v>0</v>
      </c>
      <c r="T309" s="213">
        <f>S309*H309</f>
        <v>0</v>
      </c>
      <c r="AR309" s="25" t="s">
        <v>228</v>
      </c>
      <c r="AT309" s="25" t="s">
        <v>212</v>
      </c>
      <c r="AU309" s="25" t="s">
        <v>224</v>
      </c>
      <c r="AY309" s="25" t="s">
        <v>209</v>
      </c>
      <c r="BE309" s="214">
        <f>IF(N309="základní",J309,0)</f>
        <v>0</v>
      </c>
      <c r="BF309" s="214">
        <f>IF(N309="snížená",J309,0)</f>
        <v>0</v>
      </c>
      <c r="BG309" s="214">
        <f>IF(N309="zákl. přenesená",J309,0)</f>
        <v>0</v>
      </c>
      <c r="BH309" s="214">
        <f>IF(N309="sníž. přenesená",J309,0)</f>
        <v>0</v>
      </c>
      <c r="BI309" s="214">
        <f>IF(N309="nulová",J309,0)</f>
        <v>0</v>
      </c>
      <c r="BJ309" s="25" t="s">
        <v>86</v>
      </c>
      <c r="BK309" s="214">
        <f>ROUND(I309*H309,2)</f>
        <v>0</v>
      </c>
      <c r="BL309" s="25" t="s">
        <v>228</v>
      </c>
      <c r="BM309" s="25" t="s">
        <v>4156</v>
      </c>
    </row>
    <row r="310" spans="2:65" s="1" customFormat="1" ht="94.5">
      <c r="B310" s="43"/>
      <c r="C310" s="65"/>
      <c r="D310" s="219" t="s">
        <v>272</v>
      </c>
      <c r="E310" s="65"/>
      <c r="F310" s="220" t="s">
        <v>874</v>
      </c>
      <c r="G310" s="65"/>
      <c r="H310" s="65"/>
      <c r="I310" s="174"/>
      <c r="J310" s="65"/>
      <c r="K310" s="65"/>
      <c r="L310" s="63"/>
      <c r="M310" s="221"/>
      <c r="N310" s="44"/>
      <c r="O310" s="44"/>
      <c r="P310" s="44"/>
      <c r="Q310" s="44"/>
      <c r="R310" s="44"/>
      <c r="S310" s="44"/>
      <c r="T310" s="80"/>
      <c r="AT310" s="25" t="s">
        <v>272</v>
      </c>
      <c r="AU310" s="25" t="s">
        <v>224</v>
      </c>
    </row>
    <row r="311" spans="2:65" s="14" customFormat="1" ht="13.5">
      <c r="B311" s="254"/>
      <c r="C311" s="255"/>
      <c r="D311" s="219" t="s">
        <v>274</v>
      </c>
      <c r="E311" s="256" t="s">
        <v>34</v>
      </c>
      <c r="F311" s="257" t="s">
        <v>4157</v>
      </c>
      <c r="G311" s="255"/>
      <c r="H311" s="256" t="s">
        <v>34</v>
      </c>
      <c r="I311" s="258"/>
      <c r="J311" s="255"/>
      <c r="K311" s="255"/>
      <c r="L311" s="259"/>
      <c r="M311" s="260"/>
      <c r="N311" s="261"/>
      <c r="O311" s="261"/>
      <c r="P311" s="261"/>
      <c r="Q311" s="261"/>
      <c r="R311" s="261"/>
      <c r="S311" s="261"/>
      <c r="T311" s="262"/>
      <c r="AT311" s="263" t="s">
        <v>274</v>
      </c>
      <c r="AU311" s="263" t="s">
        <v>224</v>
      </c>
      <c r="AV311" s="14" t="s">
        <v>86</v>
      </c>
      <c r="AW311" s="14" t="s">
        <v>41</v>
      </c>
      <c r="AX311" s="14" t="s">
        <v>78</v>
      </c>
      <c r="AY311" s="263" t="s">
        <v>209</v>
      </c>
    </row>
    <row r="312" spans="2:65" s="12" customFormat="1" ht="13.5">
      <c r="B312" s="222"/>
      <c r="C312" s="223"/>
      <c r="D312" s="219" t="s">
        <v>274</v>
      </c>
      <c r="E312" s="224" t="s">
        <v>34</v>
      </c>
      <c r="F312" s="225" t="s">
        <v>4158</v>
      </c>
      <c r="G312" s="223"/>
      <c r="H312" s="226">
        <v>1.127</v>
      </c>
      <c r="I312" s="227"/>
      <c r="J312" s="223"/>
      <c r="K312" s="223"/>
      <c r="L312" s="228"/>
      <c r="M312" s="229"/>
      <c r="N312" s="230"/>
      <c r="O312" s="230"/>
      <c r="P312" s="230"/>
      <c r="Q312" s="230"/>
      <c r="R312" s="230"/>
      <c r="S312" s="230"/>
      <c r="T312" s="231"/>
      <c r="AT312" s="232" t="s">
        <v>274</v>
      </c>
      <c r="AU312" s="232" t="s">
        <v>224</v>
      </c>
      <c r="AV312" s="12" t="s">
        <v>88</v>
      </c>
      <c r="AW312" s="12" t="s">
        <v>41</v>
      </c>
      <c r="AX312" s="12" t="s">
        <v>78</v>
      </c>
      <c r="AY312" s="232" t="s">
        <v>209</v>
      </c>
    </row>
    <row r="313" spans="2:65" s="12" customFormat="1" ht="13.5">
      <c r="B313" s="222"/>
      <c r="C313" s="223"/>
      <c r="D313" s="219" t="s">
        <v>274</v>
      </c>
      <c r="E313" s="224" t="s">
        <v>34</v>
      </c>
      <c r="F313" s="225" t="s">
        <v>958</v>
      </c>
      <c r="G313" s="223"/>
      <c r="H313" s="226">
        <v>1.536</v>
      </c>
      <c r="I313" s="227"/>
      <c r="J313" s="223"/>
      <c r="K313" s="223"/>
      <c r="L313" s="228"/>
      <c r="M313" s="229"/>
      <c r="N313" s="230"/>
      <c r="O313" s="230"/>
      <c r="P313" s="230"/>
      <c r="Q313" s="230"/>
      <c r="R313" s="230"/>
      <c r="S313" s="230"/>
      <c r="T313" s="231"/>
      <c r="AT313" s="232" t="s">
        <v>274</v>
      </c>
      <c r="AU313" s="232" t="s">
        <v>224</v>
      </c>
      <c r="AV313" s="12" t="s">
        <v>88</v>
      </c>
      <c r="AW313" s="12" t="s">
        <v>41</v>
      </c>
      <c r="AX313" s="12" t="s">
        <v>78</v>
      </c>
      <c r="AY313" s="232" t="s">
        <v>209</v>
      </c>
    </row>
    <row r="314" spans="2:65" s="13" customFormat="1" ht="13.5">
      <c r="B314" s="233"/>
      <c r="C314" s="234"/>
      <c r="D314" s="219" t="s">
        <v>274</v>
      </c>
      <c r="E314" s="235" t="s">
        <v>34</v>
      </c>
      <c r="F314" s="236" t="s">
        <v>302</v>
      </c>
      <c r="G314" s="234"/>
      <c r="H314" s="237">
        <v>2.6629999999999998</v>
      </c>
      <c r="I314" s="238"/>
      <c r="J314" s="234"/>
      <c r="K314" s="234"/>
      <c r="L314" s="239"/>
      <c r="M314" s="240"/>
      <c r="N314" s="241"/>
      <c r="O314" s="241"/>
      <c r="P314" s="241"/>
      <c r="Q314" s="241"/>
      <c r="R314" s="241"/>
      <c r="S314" s="241"/>
      <c r="T314" s="242"/>
      <c r="AT314" s="243" t="s">
        <v>274</v>
      </c>
      <c r="AU314" s="243" t="s">
        <v>224</v>
      </c>
      <c r="AV314" s="13" t="s">
        <v>228</v>
      </c>
      <c r="AW314" s="13" t="s">
        <v>41</v>
      </c>
      <c r="AX314" s="13" t="s">
        <v>86</v>
      </c>
      <c r="AY314" s="243" t="s">
        <v>209</v>
      </c>
    </row>
    <row r="315" spans="2:65" s="1" customFormat="1" ht="38.25" customHeight="1">
      <c r="B315" s="43"/>
      <c r="C315" s="203" t="s">
        <v>646</v>
      </c>
      <c r="D315" s="203" t="s">
        <v>212</v>
      </c>
      <c r="E315" s="204" t="s">
        <v>966</v>
      </c>
      <c r="F315" s="205" t="s">
        <v>967</v>
      </c>
      <c r="G315" s="206" t="s">
        <v>351</v>
      </c>
      <c r="H315" s="207">
        <v>6.78</v>
      </c>
      <c r="I315" s="208"/>
      <c r="J315" s="209">
        <f>ROUND(I315*H315,2)</f>
        <v>0</v>
      </c>
      <c r="K315" s="205" t="s">
        <v>216</v>
      </c>
      <c r="L315" s="63"/>
      <c r="M315" s="210" t="s">
        <v>34</v>
      </c>
      <c r="N315" s="211" t="s">
        <v>49</v>
      </c>
      <c r="O315" s="44"/>
      <c r="P315" s="212">
        <f>O315*H315</f>
        <v>0</v>
      </c>
      <c r="Q315" s="212">
        <v>1.0300000000000001E-3</v>
      </c>
      <c r="R315" s="212">
        <f>Q315*H315</f>
        <v>6.9834000000000007E-3</v>
      </c>
      <c r="S315" s="212">
        <v>0</v>
      </c>
      <c r="T315" s="213">
        <f>S315*H315</f>
        <v>0</v>
      </c>
      <c r="AR315" s="25" t="s">
        <v>228</v>
      </c>
      <c r="AT315" s="25" t="s">
        <v>212</v>
      </c>
      <c r="AU315" s="25" t="s">
        <v>224</v>
      </c>
      <c r="AY315" s="25" t="s">
        <v>209</v>
      </c>
      <c r="BE315" s="214">
        <f>IF(N315="základní",J315,0)</f>
        <v>0</v>
      </c>
      <c r="BF315" s="214">
        <f>IF(N315="snížená",J315,0)</f>
        <v>0</v>
      </c>
      <c r="BG315" s="214">
        <f>IF(N315="zákl. přenesená",J315,0)</f>
        <v>0</v>
      </c>
      <c r="BH315" s="214">
        <f>IF(N315="sníž. přenesená",J315,0)</f>
        <v>0</v>
      </c>
      <c r="BI315" s="214">
        <f>IF(N315="nulová",J315,0)</f>
        <v>0</v>
      </c>
      <c r="BJ315" s="25" t="s">
        <v>86</v>
      </c>
      <c r="BK315" s="214">
        <f>ROUND(I315*H315,2)</f>
        <v>0</v>
      </c>
      <c r="BL315" s="25" t="s">
        <v>228</v>
      </c>
      <c r="BM315" s="25" t="s">
        <v>4159</v>
      </c>
    </row>
    <row r="316" spans="2:65" s="14" customFormat="1" ht="13.5">
      <c r="B316" s="254"/>
      <c r="C316" s="255"/>
      <c r="D316" s="219" t="s">
        <v>274</v>
      </c>
      <c r="E316" s="256" t="s">
        <v>34</v>
      </c>
      <c r="F316" s="257" t="s">
        <v>4099</v>
      </c>
      <c r="G316" s="255"/>
      <c r="H316" s="256" t="s">
        <v>34</v>
      </c>
      <c r="I316" s="258"/>
      <c r="J316" s="255"/>
      <c r="K316" s="255"/>
      <c r="L316" s="259"/>
      <c r="M316" s="260"/>
      <c r="N316" s="261"/>
      <c r="O316" s="261"/>
      <c r="P316" s="261"/>
      <c r="Q316" s="261"/>
      <c r="R316" s="261"/>
      <c r="S316" s="261"/>
      <c r="T316" s="262"/>
      <c r="AT316" s="263" t="s">
        <v>274</v>
      </c>
      <c r="AU316" s="263" t="s">
        <v>224</v>
      </c>
      <c r="AV316" s="14" t="s">
        <v>86</v>
      </c>
      <c r="AW316" s="14" t="s">
        <v>41</v>
      </c>
      <c r="AX316" s="14" t="s">
        <v>78</v>
      </c>
      <c r="AY316" s="263" t="s">
        <v>209</v>
      </c>
    </row>
    <row r="317" spans="2:65" s="12" customFormat="1" ht="13.5">
      <c r="B317" s="222"/>
      <c r="C317" s="223"/>
      <c r="D317" s="219" t="s">
        <v>274</v>
      </c>
      <c r="E317" s="224" t="s">
        <v>34</v>
      </c>
      <c r="F317" s="225" t="s">
        <v>4160</v>
      </c>
      <c r="G317" s="223"/>
      <c r="H317" s="226">
        <v>2.94</v>
      </c>
      <c r="I317" s="227"/>
      <c r="J317" s="223"/>
      <c r="K317" s="223"/>
      <c r="L317" s="228"/>
      <c r="M317" s="229"/>
      <c r="N317" s="230"/>
      <c r="O317" s="230"/>
      <c r="P317" s="230"/>
      <c r="Q317" s="230"/>
      <c r="R317" s="230"/>
      <c r="S317" s="230"/>
      <c r="T317" s="231"/>
      <c r="AT317" s="232" t="s">
        <v>274</v>
      </c>
      <c r="AU317" s="232" t="s">
        <v>224</v>
      </c>
      <c r="AV317" s="12" t="s">
        <v>88</v>
      </c>
      <c r="AW317" s="12" t="s">
        <v>41</v>
      </c>
      <c r="AX317" s="12" t="s">
        <v>78</v>
      </c>
      <c r="AY317" s="232" t="s">
        <v>209</v>
      </c>
    </row>
    <row r="318" spans="2:65" s="12" customFormat="1" ht="13.5">
      <c r="B318" s="222"/>
      <c r="C318" s="223"/>
      <c r="D318" s="219" t="s">
        <v>274</v>
      </c>
      <c r="E318" s="224" t="s">
        <v>34</v>
      </c>
      <c r="F318" s="225" t="s">
        <v>4161</v>
      </c>
      <c r="G318" s="223"/>
      <c r="H318" s="226">
        <v>3.84</v>
      </c>
      <c r="I318" s="227"/>
      <c r="J318" s="223"/>
      <c r="K318" s="223"/>
      <c r="L318" s="228"/>
      <c r="M318" s="229"/>
      <c r="N318" s="230"/>
      <c r="O318" s="230"/>
      <c r="P318" s="230"/>
      <c r="Q318" s="230"/>
      <c r="R318" s="230"/>
      <c r="S318" s="230"/>
      <c r="T318" s="231"/>
      <c r="AT318" s="232" t="s">
        <v>274</v>
      </c>
      <c r="AU318" s="232" t="s">
        <v>224</v>
      </c>
      <c r="AV318" s="12" t="s">
        <v>88</v>
      </c>
      <c r="AW318" s="12" t="s">
        <v>41</v>
      </c>
      <c r="AX318" s="12" t="s">
        <v>78</v>
      </c>
      <c r="AY318" s="232" t="s">
        <v>209</v>
      </c>
    </row>
    <row r="319" spans="2:65" s="13" customFormat="1" ht="13.5">
      <c r="B319" s="233"/>
      <c r="C319" s="234"/>
      <c r="D319" s="219" t="s">
        <v>274</v>
      </c>
      <c r="E319" s="235" t="s">
        <v>34</v>
      </c>
      <c r="F319" s="236" t="s">
        <v>302</v>
      </c>
      <c r="G319" s="234"/>
      <c r="H319" s="237">
        <v>6.78</v>
      </c>
      <c r="I319" s="238"/>
      <c r="J319" s="234"/>
      <c r="K319" s="234"/>
      <c r="L319" s="239"/>
      <c r="M319" s="240"/>
      <c r="N319" s="241"/>
      <c r="O319" s="241"/>
      <c r="P319" s="241"/>
      <c r="Q319" s="241"/>
      <c r="R319" s="241"/>
      <c r="S319" s="241"/>
      <c r="T319" s="242"/>
      <c r="AT319" s="243" t="s">
        <v>274</v>
      </c>
      <c r="AU319" s="243" t="s">
        <v>224</v>
      </c>
      <c r="AV319" s="13" t="s">
        <v>228</v>
      </c>
      <c r="AW319" s="13" t="s">
        <v>41</v>
      </c>
      <c r="AX319" s="13" t="s">
        <v>86</v>
      </c>
      <c r="AY319" s="243" t="s">
        <v>209</v>
      </c>
    </row>
    <row r="320" spans="2:65" s="1" customFormat="1" ht="38.25" customHeight="1">
      <c r="B320" s="43"/>
      <c r="C320" s="203" t="s">
        <v>650</v>
      </c>
      <c r="D320" s="203" t="s">
        <v>212</v>
      </c>
      <c r="E320" s="204" t="s">
        <v>975</v>
      </c>
      <c r="F320" s="205" t="s">
        <v>976</v>
      </c>
      <c r="G320" s="206" t="s">
        <v>351</v>
      </c>
      <c r="H320" s="207">
        <v>6.78</v>
      </c>
      <c r="I320" s="208"/>
      <c r="J320" s="209">
        <f>ROUND(I320*H320,2)</f>
        <v>0</v>
      </c>
      <c r="K320" s="205" t="s">
        <v>216</v>
      </c>
      <c r="L320" s="63"/>
      <c r="M320" s="210" t="s">
        <v>34</v>
      </c>
      <c r="N320" s="211" t="s">
        <v>49</v>
      </c>
      <c r="O320" s="44"/>
      <c r="P320" s="212">
        <f>O320*H320</f>
        <v>0</v>
      </c>
      <c r="Q320" s="212">
        <v>0</v>
      </c>
      <c r="R320" s="212">
        <f>Q320*H320</f>
        <v>0</v>
      </c>
      <c r="S320" s="212">
        <v>0</v>
      </c>
      <c r="T320" s="213">
        <f>S320*H320</f>
        <v>0</v>
      </c>
      <c r="AR320" s="25" t="s">
        <v>228</v>
      </c>
      <c r="AT320" s="25" t="s">
        <v>212</v>
      </c>
      <c r="AU320" s="25" t="s">
        <v>224</v>
      </c>
      <c r="AY320" s="25" t="s">
        <v>209</v>
      </c>
      <c r="BE320" s="214">
        <f>IF(N320="základní",J320,0)</f>
        <v>0</v>
      </c>
      <c r="BF320" s="214">
        <f>IF(N320="snížená",J320,0)</f>
        <v>0</v>
      </c>
      <c r="BG320" s="214">
        <f>IF(N320="zákl. přenesená",J320,0)</f>
        <v>0</v>
      </c>
      <c r="BH320" s="214">
        <f>IF(N320="sníž. přenesená",J320,0)</f>
        <v>0</v>
      </c>
      <c r="BI320" s="214">
        <f>IF(N320="nulová",J320,0)</f>
        <v>0</v>
      </c>
      <c r="BJ320" s="25" t="s">
        <v>86</v>
      </c>
      <c r="BK320" s="214">
        <f>ROUND(I320*H320,2)</f>
        <v>0</v>
      </c>
      <c r="BL320" s="25" t="s">
        <v>228</v>
      </c>
      <c r="BM320" s="25" t="s">
        <v>4162</v>
      </c>
    </row>
    <row r="321" spans="2:65" s="1" customFormat="1" ht="16.5" customHeight="1">
      <c r="B321" s="43"/>
      <c r="C321" s="203" t="s">
        <v>654</v>
      </c>
      <c r="D321" s="203" t="s">
        <v>212</v>
      </c>
      <c r="E321" s="204" t="s">
        <v>978</v>
      </c>
      <c r="F321" s="205" t="s">
        <v>979</v>
      </c>
      <c r="G321" s="206" t="s">
        <v>307</v>
      </c>
      <c r="H321" s="207">
        <v>0.93200000000000005</v>
      </c>
      <c r="I321" s="208"/>
      <c r="J321" s="209">
        <f>ROUND(I321*H321,2)</f>
        <v>0</v>
      </c>
      <c r="K321" s="205" t="s">
        <v>216</v>
      </c>
      <c r="L321" s="63"/>
      <c r="M321" s="210" t="s">
        <v>34</v>
      </c>
      <c r="N321" s="211" t="s">
        <v>49</v>
      </c>
      <c r="O321" s="44"/>
      <c r="P321" s="212">
        <f>O321*H321</f>
        <v>0</v>
      </c>
      <c r="Q321" s="212">
        <v>1.0601700000000001</v>
      </c>
      <c r="R321" s="212">
        <f>Q321*H321</f>
        <v>0.98807844000000011</v>
      </c>
      <c r="S321" s="212">
        <v>0</v>
      </c>
      <c r="T321" s="213">
        <f>S321*H321</f>
        <v>0</v>
      </c>
      <c r="AR321" s="25" t="s">
        <v>228</v>
      </c>
      <c r="AT321" s="25" t="s">
        <v>212</v>
      </c>
      <c r="AU321" s="25" t="s">
        <v>224</v>
      </c>
      <c r="AY321" s="25" t="s">
        <v>209</v>
      </c>
      <c r="BE321" s="214">
        <f>IF(N321="základní",J321,0)</f>
        <v>0</v>
      </c>
      <c r="BF321" s="214">
        <f>IF(N321="snížená",J321,0)</f>
        <v>0</v>
      </c>
      <c r="BG321" s="214">
        <f>IF(N321="zákl. přenesená",J321,0)</f>
        <v>0</v>
      </c>
      <c r="BH321" s="214">
        <f>IF(N321="sníž. přenesená",J321,0)</f>
        <v>0</v>
      </c>
      <c r="BI321" s="214">
        <f>IF(N321="nulová",J321,0)</f>
        <v>0</v>
      </c>
      <c r="BJ321" s="25" t="s">
        <v>86</v>
      </c>
      <c r="BK321" s="214">
        <f>ROUND(I321*H321,2)</f>
        <v>0</v>
      </c>
      <c r="BL321" s="25" t="s">
        <v>228</v>
      </c>
      <c r="BM321" s="25" t="s">
        <v>4163</v>
      </c>
    </row>
    <row r="322" spans="2:65" s="1" customFormat="1" ht="27">
      <c r="B322" s="43"/>
      <c r="C322" s="65"/>
      <c r="D322" s="219" t="s">
        <v>272</v>
      </c>
      <c r="E322" s="65"/>
      <c r="F322" s="220" t="s">
        <v>883</v>
      </c>
      <c r="G322" s="65"/>
      <c r="H322" s="65"/>
      <c r="I322" s="174"/>
      <c r="J322" s="65"/>
      <c r="K322" s="65"/>
      <c r="L322" s="63"/>
      <c r="M322" s="221"/>
      <c r="N322" s="44"/>
      <c r="O322" s="44"/>
      <c r="P322" s="44"/>
      <c r="Q322" s="44"/>
      <c r="R322" s="44"/>
      <c r="S322" s="44"/>
      <c r="T322" s="80"/>
      <c r="AT322" s="25" t="s">
        <v>272</v>
      </c>
      <c r="AU322" s="25" t="s">
        <v>224</v>
      </c>
    </row>
    <row r="323" spans="2:65" s="14" customFormat="1" ht="13.5">
      <c r="B323" s="254"/>
      <c r="C323" s="255"/>
      <c r="D323" s="219" t="s">
        <v>274</v>
      </c>
      <c r="E323" s="256" t="s">
        <v>34</v>
      </c>
      <c r="F323" s="257" t="s">
        <v>4164</v>
      </c>
      <c r="G323" s="255"/>
      <c r="H323" s="256" t="s">
        <v>34</v>
      </c>
      <c r="I323" s="258"/>
      <c r="J323" s="255"/>
      <c r="K323" s="255"/>
      <c r="L323" s="259"/>
      <c r="M323" s="260"/>
      <c r="N323" s="261"/>
      <c r="O323" s="261"/>
      <c r="P323" s="261"/>
      <c r="Q323" s="261"/>
      <c r="R323" s="261"/>
      <c r="S323" s="261"/>
      <c r="T323" s="262"/>
      <c r="AT323" s="263" t="s">
        <v>274</v>
      </c>
      <c r="AU323" s="263" t="s">
        <v>224</v>
      </c>
      <c r="AV323" s="14" t="s">
        <v>86</v>
      </c>
      <c r="AW323" s="14" t="s">
        <v>41</v>
      </c>
      <c r="AX323" s="14" t="s">
        <v>78</v>
      </c>
      <c r="AY323" s="263" t="s">
        <v>209</v>
      </c>
    </row>
    <row r="324" spans="2:65" s="12" customFormat="1" ht="13.5">
      <c r="B324" s="222"/>
      <c r="C324" s="223"/>
      <c r="D324" s="219" t="s">
        <v>274</v>
      </c>
      <c r="E324" s="224" t="s">
        <v>34</v>
      </c>
      <c r="F324" s="225" t="s">
        <v>4165</v>
      </c>
      <c r="G324" s="223"/>
      <c r="H324" s="226">
        <v>0.93200000000000005</v>
      </c>
      <c r="I324" s="227"/>
      <c r="J324" s="223"/>
      <c r="K324" s="223"/>
      <c r="L324" s="228"/>
      <c r="M324" s="229"/>
      <c r="N324" s="230"/>
      <c r="O324" s="230"/>
      <c r="P324" s="230"/>
      <c r="Q324" s="230"/>
      <c r="R324" s="230"/>
      <c r="S324" s="230"/>
      <c r="T324" s="231"/>
      <c r="AT324" s="232" t="s">
        <v>274</v>
      </c>
      <c r="AU324" s="232" t="s">
        <v>224</v>
      </c>
      <c r="AV324" s="12" t="s">
        <v>88</v>
      </c>
      <c r="AW324" s="12" t="s">
        <v>41</v>
      </c>
      <c r="AX324" s="12" t="s">
        <v>86</v>
      </c>
      <c r="AY324" s="232" t="s">
        <v>209</v>
      </c>
    </row>
    <row r="325" spans="2:65" s="1" customFormat="1" ht="38.25" customHeight="1">
      <c r="B325" s="43"/>
      <c r="C325" s="203" t="s">
        <v>660</v>
      </c>
      <c r="D325" s="203" t="s">
        <v>212</v>
      </c>
      <c r="E325" s="204" t="s">
        <v>4166</v>
      </c>
      <c r="F325" s="205" t="s">
        <v>4167</v>
      </c>
      <c r="G325" s="206" t="s">
        <v>351</v>
      </c>
      <c r="H325" s="207">
        <v>3.6</v>
      </c>
      <c r="I325" s="208"/>
      <c r="J325" s="209">
        <f>ROUND(I325*H325,2)</f>
        <v>0</v>
      </c>
      <c r="K325" s="205" t="s">
        <v>216</v>
      </c>
      <c r="L325" s="63"/>
      <c r="M325" s="210" t="s">
        <v>34</v>
      </c>
      <c r="N325" s="211" t="s">
        <v>49</v>
      </c>
      <c r="O325" s="44"/>
      <c r="P325" s="212">
        <f>O325*H325</f>
        <v>0</v>
      </c>
      <c r="Q325" s="212">
        <v>0.42831999999999998</v>
      </c>
      <c r="R325" s="212">
        <f>Q325*H325</f>
        <v>1.541952</v>
      </c>
      <c r="S325" s="212">
        <v>0</v>
      </c>
      <c r="T325" s="213">
        <f>S325*H325</f>
        <v>0</v>
      </c>
      <c r="AR325" s="25" t="s">
        <v>228</v>
      </c>
      <c r="AT325" s="25" t="s">
        <v>212</v>
      </c>
      <c r="AU325" s="25" t="s">
        <v>224</v>
      </c>
      <c r="AY325" s="25" t="s">
        <v>209</v>
      </c>
      <c r="BE325" s="214">
        <f>IF(N325="základní",J325,0)</f>
        <v>0</v>
      </c>
      <c r="BF325" s="214">
        <f>IF(N325="snížená",J325,0)</f>
        <v>0</v>
      </c>
      <c r="BG325" s="214">
        <f>IF(N325="zákl. přenesená",J325,0)</f>
        <v>0</v>
      </c>
      <c r="BH325" s="214">
        <f>IF(N325="sníž. přenesená",J325,0)</f>
        <v>0</v>
      </c>
      <c r="BI325" s="214">
        <f>IF(N325="nulová",J325,0)</f>
        <v>0</v>
      </c>
      <c r="BJ325" s="25" t="s">
        <v>86</v>
      </c>
      <c r="BK325" s="214">
        <f>ROUND(I325*H325,2)</f>
        <v>0</v>
      </c>
      <c r="BL325" s="25" t="s">
        <v>228</v>
      </c>
      <c r="BM325" s="25" t="s">
        <v>4168</v>
      </c>
    </row>
    <row r="326" spans="2:65" s="1" customFormat="1" ht="54">
      <c r="B326" s="43"/>
      <c r="C326" s="65"/>
      <c r="D326" s="219" t="s">
        <v>272</v>
      </c>
      <c r="E326" s="65"/>
      <c r="F326" s="220" t="s">
        <v>986</v>
      </c>
      <c r="G326" s="65"/>
      <c r="H326" s="65"/>
      <c r="I326" s="174"/>
      <c r="J326" s="65"/>
      <c r="K326" s="65"/>
      <c r="L326" s="63"/>
      <c r="M326" s="221"/>
      <c r="N326" s="44"/>
      <c r="O326" s="44"/>
      <c r="P326" s="44"/>
      <c r="Q326" s="44"/>
      <c r="R326" s="44"/>
      <c r="S326" s="44"/>
      <c r="T326" s="80"/>
      <c r="AT326" s="25" t="s">
        <v>272</v>
      </c>
      <c r="AU326" s="25" t="s">
        <v>224</v>
      </c>
    </row>
    <row r="327" spans="2:65" s="14" customFormat="1" ht="13.5">
      <c r="B327" s="254"/>
      <c r="C327" s="255"/>
      <c r="D327" s="219" t="s">
        <v>274</v>
      </c>
      <c r="E327" s="256" t="s">
        <v>34</v>
      </c>
      <c r="F327" s="257" t="s">
        <v>4169</v>
      </c>
      <c r="G327" s="255"/>
      <c r="H327" s="256" t="s">
        <v>34</v>
      </c>
      <c r="I327" s="258"/>
      <c r="J327" s="255"/>
      <c r="K327" s="255"/>
      <c r="L327" s="259"/>
      <c r="M327" s="260"/>
      <c r="N327" s="261"/>
      <c r="O327" s="261"/>
      <c r="P327" s="261"/>
      <c r="Q327" s="261"/>
      <c r="R327" s="261"/>
      <c r="S327" s="261"/>
      <c r="T327" s="262"/>
      <c r="AT327" s="263" t="s">
        <v>274</v>
      </c>
      <c r="AU327" s="263" t="s">
        <v>224</v>
      </c>
      <c r="AV327" s="14" t="s">
        <v>86</v>
      </c>
      <c r="AW327" s="14" t="s">
        <v>41</v>
      </c>
      <c r="AX327" s="14" t="s">
        <v>78</v>
      </c>
      <c r="AY327" s="263" t="s">
        <v>209</v>
      </c>
    </row>
    <row r="328" spans="2:65" s="12" customFormat="1" ht="13.5">
      <c r="B328" s="222"/>
      <c r="C328" s="223"/>
      <c r="D328" s="219" t="s">
        <v>274</v>
      </c>
      <c r="E328" s="224" t="s">
        <v>34</v>
      </c>
      <c r="F328" s="225" t="s">
        <v>4170</v>
      </c>
      <c r="G328" s="223"/>
      <c r="H328" s="226">
        <v>1.2</v>
      </c>
      <c r="I328" s="227"/>
      <c r="J328" s="223"/>
      <c r="K328" s="223"/>
      <c r="L328" s="228"/>
      <c r="M328" s="229"/>
      <c r="N328" s="230"/>
      <c r="O328" s="230"/>
      <c r="P328" s="230"/>
      <c r="Q328" s="230"/>
      <c r="R328" s="230"/>
      <c r="S328" s="230"/>
      <c r="T328" s="231"/>
      <c r="AT328" s="232" t="s">
        <v>274</v>
      </c>
      <c r="AU328" s="232" t="s">
        <v>224</v>
      </c>
      <c r="AV328" s="12" t="s">
        <v>88</v>
      </c>
      <c r="AW328" s="12" t="s">
        <v>41</v>
      </c>
      <c r="AX328" s="12" t="s">
        <v>78</v>
      </c>
      <c r="AY328" s="232" t="s">
        <v>209</v>
      </c>
    </row>
    <row r="329" spans="2:65" s="12" customFormat="1" ht="13.5">
      <c r="B329" s="222"/>
      <c r="C329" s="223"/>
      <c r="D329" s="219" t="s">
        <v>274</v>
      </c>
      <c r="E329" s="224" t="s">
        <v>34</v>
      </c>
      <c r="F329" s="225" t="s">
        <v>4171</v>
      </c>
      <c r="G329" s="223"/>
      <c r="H329" s="226">
        <v>2.4</v>
      </c>
      <c r="I329" s="227"/>
      <c r="J329" s="223"/>
      <c r="K329" s="223"/>
      <c r="L329" s="228"/>
      <c r="M329" s="229"/>
      <c r="N329" s="230"/>
      <c r="O329" s="230"/>
      <c r="P329" s="230"/>
      <c r="Q329" s="230"/>
      <c r="R329" s="230"/>
      <c r="S329" s="230"/>
      <c r="T329" s="231"/>
      <c r="AT329" s="232" t="s">
        <v>274</v>
      </c>
      <c r="AU329" s="232" t="s">
        <v>224</v>
      </c>
      <c r="AV329" s="12" t="s">
        <v>88</v>
      </c>
      <c r="AW329" s="12" t="s">
        <v>41</v>
      </c>
      <c r="AX329" s="12" t="s">
        <v>78</v>
      </c>
      <c r="AY329" s="232" t="s">
        <v>209</v>
      </c>
    </row>
    <row r="330" spans="2:65" s="13" customFormat="1" ht="13.5">
      <c r="B330" s="233"/>
      <c r="C330" s="234"/>
      <c r="D330" s="219" t="s">
        <v>274</v>
      </c>
      <c r="E330" s="235" t="s">
        <v>34</v>
      </c>
      <c r="F330" s="236" t="s">
        <v>302</v>
      </c>
      <c r="G330" s="234"/>
      <c r="H330" s="237">
        <v>3.6</v>
      </c>
      <c r="I330" s="238"/>
      <c r="J330" s="234"/>
      <c r="K330" s="234"/>
      <c r="L330" s="239"/>
      <c r="M330" s="240"/>
      <c r="N330" s="241"/>
      <c r="O330" s="241"/>
      <c r="P330" s="241"/>
      <c r="Q330" s="241"/>
      <c r="R330" s="241"/>
      <c r="S330" s="241"/>
      <c r="T330" s="242"/>
      <c r="AT330" s="243" t="s">
        <v>274</v>
      </c>
      <c r="AU330" s="243" t="s">
        <v>224</v>
      </c>
      <c r="AV330" s="13" t="s">
        <v>228</v>
      </c>
      <c r="AW330" s="13" t="s">
        <v>41</v>
      </c>
      <c r="AX330" s="13" t="s">
        <v>86</v>
      </c>
      <c r="AY330" s="243" t="s">
        <v>209</v>
      </c>
    </row>
    <row r="331" spans="2:65" s="11" customFormat="1" ht="29.85" customHeight="1">
      <c r="B331" s="187"/>
      <c r="C331" s="188"/>
      <c r="D331" s="189" t="s">
        <v>77</v>
      </c>
      <c r="E331" s="201" t="s">
        <v>224</v>
      </c>
      <c r="F331" s="201" t="s">
        <v>993</v>
      </c>
      <c r="G331" s="188"/>
      <c r="H331" s="188"/>
      <c r="I331" s="191"/>
      <c r="J331" s="202">
        <f>BK331</f>
        <v>0</v>
      </c>
      <c r="K331" s="188"/>
      <c r="L331" s="193"/>
      <c r="M331" s="194"/>
      <c r="N331" s="195"/>
      <c r="O331" s="195"/>
      <c r="P331" s="196">
        <f>P332+P457+P474</f>
        <v>0</v>
      </c>
      <c r="Q331" s="195"/>
      <c r="R331" s="196">
        <f>R332+R457+R474</f>
        <v>130.21430021</v>
      </c>
      <c r="S331" s="195"/>
      <c r="T331" s="197">
        <f>T332+T457+T474</f>
        <v>0</v>
      </c>
      <c r="AR331" s="198" t="s">
        <v>86</v>
      </c>
      <c r="AT331" s="199" t="s">
        <v>77</v>
      </c>
      <c r="AU331" s="199" t="s">
        <v>86</v>
      </c>
      <c r="AY331" s="198" t="s">
        <v>209</v>
      </c>
      <c r="BK331" s="200">
        <f>BK332+BK457+BK474</f>
        <v>0</v>
      </c>
    </row>
    <row r="332" spans="2:65" s="11" customFormat="1" ht="14.85" customHeight="1">
      <c r="B332" s="187"/>
      <c r="C332" s="188"/>
      <c r="D332" s="189" t="s">
        <v>77</v>
      </c>
      <c r="E332" s="201" t="s">
        <v>660</v>
      </c>
      <c r="F332" s="201" t="s">
        <v>994</v>
      </c>
      <c r="G332" s="188"/>
      <c r="H332" s="188"/>
      <c r="I332" s="191"/>
      <c r="J332" s="202">
        <f>BK332</f>
        <v>0</v>
      </c>
      <c r="K332" s="188"/>
      <c r="L332" s="193"/>
      <c r="M332" s="194"/>
      <c r="N332" s="195"/>
      <c r="O332" s="195"/>
      <c r="P332" s="196">
        <f>SUM(P333:P456)</f>
        <v>0</v>
      </c>
      <c r="Q332" s="195"/>
      <c r="R332" s="196">
        <f>SUM(R333:R456)</f>
        <v>123.9365119</v>
      </c>
      <c r="S332" s="195"/>
      <c r="T332" s="197">
        <f>SUM(T333:T456)</f>
        <v>0</v>
      </c>
      <c r="AR332" s="198" t="s">
        <v>86</v>
      </c>
      <c r="AT332" s="199" t="s">
        <v>77</v>
      </c>
      <c r="AU332" s="199" t="s">
        <v>88</v>
      </c>
      <c r="AY332" s="198" t="s">
        <v>209</v>
      </c>
      <c r="BK332" s="200">
        <f>SUM(BK333:BK456)</f>
        <v>0</v>
      </c>
    </row>
    <row r="333" spans="2:65" s="1" customFormat="1" ht="25.5" customHeight="1">
      <c r="B333" s="43"/>
      <c r="C333" s="203" t="s">
        <v>672</v>
      </c>
      <c r="D333" s="203" t="s">
        <v>212</v>
      </c>
      <c r="E333" s="204" t="s">
        <v>1049</v>
      </c>
      <c r="F333" s="205" t="s">
        <v>1050</v>
      </c>
      <c r="G333" s="206" t="s">
        <v>270</v>
      </c>
      <c r="H333" s="207">
        <v>47.582000000000001</v>
      </c>
      <c r="I333" s="208"/>
      <c r="J333" s="209">
        <f>ROUND(I333*H333,2)</f>
        <v>0</v>
      </c>
      <c r="K333" s="205" t="s">
        <v>216</v>
      </c>
      <c r="L333" s="63"/>
      <c r="M333" s="210" t="s">
        <v>34</v>
      </c>
      <c r="N333" s="211" t="s">
        <v>49</v>
      </c>
      <c r="O333" s="44"/>
      <c r="P333" s="212">
        <f>O333*H333</f>
        <v>0</v>
      </c>
      <c r="Q333" s="212">
        <v>2.4607899999999998</v>
      </c>
      <c r="R333" s="212">
        <f>Q333*H333</f>
        <v>117.08930977999999</v>
      </c>
      <c r="S333" s="212">
        <v>0</v>
      </c>
      <c r="T333" s="213">
        <f>S333*H333</f>
        <v>0</v>
      </c>
      <c r="AR333" s="25" t="s">
        <v>228</v>
      </c>
      <c r="AT333" s="25" t="s">
        <v>212</v>
      </c>
      <c r="AU333" s="25" t="s">
        <v>224</v>
      </c>
      <c r="AY333" s="25" t="s">
        <v>209</v>
      </c>
      <c r="BE333" s="214">
        <f>IF(N333="základní",J333,0)</f>
        <v>0</v>
      </c>
      <c r="BF333" s="214">
        <f>IF(N333="snížená",J333,0)</f>
        <v>0</v>
      </c>
      <c r="BG333" s="214">
        <f>IF(N333="zákl. přenesená",J333,0)</f>
        <v>0</v>
      </c>
      <c r="BH333" s="214">
        <f>IF(N333="sníž. přenesená",J333,0)</f>
        <v>0</v>
      </c>
      <c r="BI333" s="214">
        <f>IF(N333="nulová",J333,0)</f>
        <v>0</v>
      </c>
      <c r="BJ333" s="25" t="s">
        <v>86</v>
      </c>
      <c r="BK333" s="214">
        <f>ROUND(I333*H333,2)</f>
        <v>0</v>
      </c>
      <c r="BL333" s="25" t="s">
        <v>228</v>
      </c>
      <c r="BM333" s="25" t="s">
        <v>4172</v>
      </c>
    </row>
    <row r="334" spans="2:65" s="1" customFormat="1" ht="148.5">
      <c r="B334" s="43"/>
      <c r="C334" s="65"/>
      <c r="D334" s="219" t="s">
        <v>272</v>
      </c>
      <c r="E334" s="65"/>
      <c r="F334" s="220" t="s">
        <v>1052</v>
      </c>
      <c r="G334" s="65"/>
      <c r="H334" s="65"/>
      <c r="I334" s="174"/>
      <c r="J334" s="65"/>
      <c r="K334" s="65"/>
      <c r="L334" s="63"/>
      <c r="M334" s="221"/>
      <c r="N334" s="44"/>
      <c r="O334" s="44"/>
      <c r="P334" s="44"/>
      <c r="Q334" s="44"/>
      <c r="R334" s="44"/>
      <c r="S334" s="44"/>
      <c r="T334" s="80"/>
      <c r="AT334" s="25" t="s">
        <v>272</v>
      </c>
      <c r="AU334" s="25" t="s">
        <v>224</v>
      </c>
    </row>
    <row r="335" spans="2:65" s="14" customFormat="1" ht="13.5">
      <c r="B335" s="254"/>
      <c r="C335" s="255"/>
      <c r="D335" s="219" t="s">
        <v>274</v>
      </c>
      <c r="E335" s="256" t="s">
        <v>34</v>
      </c>
      <c r="F335" s="257" t="s">
        <v>1053</v>
      </c>
      <c r="G335" s="255"/>
      <c r="H335" s="256" t="s">
        <v>34</v>
      </c>
      <c r="I335" s="258"/>
      <c r="J335" s="255"/>
      <c r="K335" s="255"/>
      <c r="L335" s="259"/>
      <c r="M335" s="260"/>
      <c r="N335" s="261"/>
      <c r="O335" s="261"/>
      <c r="P335" s="261"/>
      <c r="Q335" s="261"/>
      <c r="R335" s="261"/>
      <c r="S335" s="261"/>
      <c r="T335" s="262"/>
      <c r="AT335" s="263" t="s">
        <v>274</v>
      </c>
      <c r="AU335" s="263" t="s">
        <v>224</v>
      </c>
      <c r="AV335" s="14" t="s">
        <v>86</v>
      </c>
      <c r="AW335" s="14" t="s">
        <v>41</v>
      </c>
      <c r="AX335" s="14" t="s">
        <v>78</v>
      </c>
      <c r="AY335" s="263" t="s">
        <v>209</v>
      </c>
    </row>
    <row r="336" spans="2:65" s="14" customFormat="1" ht="13.5">
      <c r="B336" s="254"/>
      <c r="C336" s="255"/>
      <c r="D336" s="219" t="s">
        <v>274</v>
      </c>
      <c r="E336" s="256" t="s">
        <v>34</v>
      </c>
      <c r="F336" s="257" t="s">
        <v>4173</v>
      </c>
      <c r="G336" s="255"/>
      <c r="H336" s="256" t="s">
        <v>34</v>
      </c>
      <c r="I336" s="258"/>
      <c r="J336" s="255"/>
      <c r="K336" s="255"/>
      <c r="L336" s="259"/>
      <c r="M336" s="260"/>
      <c r="N336" s="261"/>
      <c r="O336" s="261"/>
      <c r="P336" s="261"/>
      <c r="Q336" s="261"/>
      <c r="R336" s="261"/>
      <c r="S336" s="261"/>
      <c r="T336" s="262"/>
      <c r="AT336" s="263" t="s">
        <v>274</v>
      </c>
      <c r="AU336" s="263" t="s">
        <v>224</v>
      </c>
      <c r="AV336" s="14" t="s">
        <v>86</v>
      </c>
      <c r="AW336" s="14" t="s">
        <v>41</v>
      </c>
      <c r="AX336" s="14" t="s">
        <v>78</v>
      </c>
      <c r="AY336" s="263" t="s">
        <v>209</v>
      </c>
    </row>
    <row r="337" spans="2:51" s="12" customFormat="1" ht="13.5">
      <c r="B337" s="222"/>
      <c r="C337" s="223"/>
      <c r="D337" s="219" t="s">
        <v>274</v>
      </c>
      <c r="E337" s="224" t="s">
        <v>34</v>
      </c>
      <c r="F337" s="225" t="s">
        <v>4174</v>
      </c>
      <c r="G337" s="223"/>
      <c r="H337" s="226">
        <v>0.63800000000000001</v>
      </c>
      <c r="I337" s="227"/>
      <c r="J337" s="223"/>
      <c r="K337" s="223"/>
      <c r="L337" s="228"/>
      <c r="M337" s="229"/>
      <c r="N337" s="230"/>
      <c r="O337" s="230"/>
      <c r="P337" s="230"/>
      <c r="Q337" s="230"/>
      <c r="R337" s="230"/>
      <c r="S337" s="230"/>
      <c r="T337" s="231"/>
      <c r="AT337" s="232" t="s">
        <v>274</v>
      </c>
      <c r="AU337" s="232" t="s">
        <v>224</v>
      </c>
      <c r="AV337" s="12" t="s">
        <v>88</v>
      </c>
      <c r="AW337" s="12" t="s">
        <v>41</v>
      </c>
      <c r="AX337" s="12" t="s">
        <v>78</v>
      </c>
      <c r="AY337" s="232" t="s">
        <v>209</v>
      </c>
    </row>
    <row r="338" spans="2:51" s="12" customFormat="1" ht="13.5">
      <c r="B338" s="222"/>
      <c r="C338" s="223"/>
      <c r="D338" s="219" t="s">
        <v>274</v>
      </c>
      <c r="E338" s="224" t="s">
        <v>34</v>
      </c>
      <c r="F338" s="225" t="s">
        <v>4175</v>
      </c>
      <c r="G338" s="223"/>
      <c r="H338" s="226">
        <v>1.151</v>
      </c>
      <c r="I338" s="227"/>
      <c r="J338" s="223"/>
      <c r="K338" s="223"/>
      <c r="L338" s="228"/>
      <c r="M338" s="229"/>
      <c r="N338" s="230"/>
      <c r="O338" s="230"/>
      <c r="P338" s="230"/>
      <c r="Q338" s="230"/>
      <c r="R338" s="230"/>
      <c r="S338" s="230"/>
      <c r="T338" s="231"/>
      <c r="AT338" s="232" t="s">
        <v>274</v>
      </c>
      <c r="AU338" s="232" t="s">
        <v>224</v>
      </c>
      <c r="AV338" s="12" t="s">
        <v>88</v>
      </c>
      <c r="AW338" s="12" t="s">
        <v>41</v>
      </c>
      <c r="AX338" s="12" t="s">
        <v>78</v>
      </c>
      <c r="AY338" s="232" t="s">
        <v>209</v>
      </c>
    </row>
    <row r="339" spans="2:51" s="12" customFormat="1" ht="13.5">
      <c r="B339" s="222"/>
      <c r="C339" s="223"/>
      <c r="D339" s="219" t="s">
        <v>274</v>
      </c>
      <c r="E339" s="224" t="s">
        <v>34</v>
      </c>
      <c r="F339" s="225" t="s">
        <v>4176</v>
      </c>
      <c r="G339" s="223"/>
      <c r="H339" s="226">
        <v>0.315</v>
      </c>
      <c r="I339" s="227"/>
      <c r="J339" s="223"/>
      <c r="K339" s="223"/>
      <c r="L339" s="228"/>
      <c r="M339" s="229"/>
      <c r="N339" s="230"/>
      <c r="O339" s="230"/>
      <c r="P339" s="230"/>
      <c r="Q339" s="230"/>
      <c r="R339" s="230"/>
      <c r="S339" s="230"/>
      <c r="T339" s="231"/>
      <c r="AT339" s="232" t="s">
        <v>274</v>
      </c>
      <c r="AU339" s="232" t="s">
        <v>224</v>
      </c>
      <c r="AV339" s="12" t="s">
        <v>88</v>
      </c>
      <c r="AW339" s="12" t="s">
        <v>41</v>
      </c>
      <c r="AX339" s="12" t="s">
        <v>78</v>
      </c>
      <c r="AY339" s="232" t="s">
        <v>209</v>
      </c>
    </row>
    <row r="340" spans="2:51" s="12" customFormat="1" ht="13.5">
      <c r="B340" s="222"/>
      <c r="C340" s="223"/>
      <c r="D340" s="219" t="s">
        <v>274</v>
      </c>
      <c r="E340" s="224" t="s">
        <v>34</v>
      </c>
      <c r="F340" s="225" t="s">
        <v>4177</v>
      </c>
      <c r="G340" s="223"/>
      <c r="H340" s="226">
        <v>0.874</v>
      </c>
      <c r="I340" s="227"/>
      <c r="J340" s="223"/>
      <c r="K340" s="223"/>
      <c r="L340" s="228"/>
      <c r="M340" s="229"/>
      <c r="N340" s="230"/>
      <c r="O340" s="230"/>
      <c r="P340" s="230"/>
      <c r="Q340" s="230"/>
      <c r="R340" s="230"/>
      <c r="S340" s="230"/>
      <c r="T340" s="231"/>
      <c r="AT340" s="232" t="s">
        <v>274</v>
      </c>
      <c r="AU340" s="232" t="s">
        <v>224</v>
      </c>
      <c r="AV340" s="12" t="s">
        <v>88</v>
      </c>
      <c r="AW340" s="12" t="s">
        <v>41</v>
      </c>
      <c r="AX340" s="12" t="s">
        <v>78</v>
      </c>
      <c r="AY340" s="232" t="s">
        <v>209</v>
      </c>
    </row>
    <row r="341" spans="2:51" s="15" customFormat="1" ht="13.5">
      <c r="B341" s="267"/>
      <c r="C341" s="268"/>
      <c r="D341" s="219" t="s">
        <v>274</v>
      </c>
      <c r="E341" s="269" t="s">
        <v>34</v>
      </c>
      <c r="F341" s="270" t="s">
        <v>4178</v>
      </c>
      <c r="G341" s="268"/>
      <c r="H341" s="271">
        <v>2.9780000000000002</v>
      </c>
      <c r="I341" s="272"/>
      <c r="J341" s="268"/>
      <c r="K341" s="268"/>
      <c r="L341" s="273"/>
      <c r="M341" s="274"/>
      <c r="N341" s="275"/>
      <c r="O341" s="275"/>
      <c r="P341" s="275"/>
      <c r="Q341" s="275"/>
      <c r="R341" s="275"/>
      <c r="S341" s="275"/>
      <c r="T341" s="276"/>
      <c r="AT341" s="277" t="s">
        <v>274</v>
      </c>
      <c r="AU341" s="277" t="s">
        <v>224</v>
      </c>
      <c r="AV341" s="15" t="s">
        <v>224</v>
      </c>
      <c r="AW341" s="15" t="s">
        <v>41</v>
      </c>
      <c r="AX341" s="15" t="s">
        <v>78</v>
      </c>
      <c r="AY341" s="277" t="s">
        <v>209</v>
      </c>
    </row>
    <row r="342" spans="2:51" s="14" customFormat="1" ht="13.5">
      <c r="B342" s="254"/>
      <c r="C342" s="255"/>
      <c r="D342" s="219" t="s">
        <v>274</v>
      </c>
      <c r="E342" s="256" t="s">
        <v>34</v>
      </c>
      <c r="F342" s="257" t="s">
        <v>4179</v>
      </c>
      <c r="G342" s="255"/>
      <c r="H342" s="256" t="s">
        <v>34</v>
      </c>
      <c r="I342" s="258"/>
      <c r="J342" s="255"/>
      <c r="K342" s="255"/>
      <c r="L342" s="259"/>
      <c r="M342" s="260"/>
      <c r="N342" s="261"/>
      <c r="O342" s="261"/>
      <c r="P342" s="261"/>
      <c r="Q342" s="261"/>
      <c r="R342" s="261"/>
      <c r="S342" s="261"/>
      <c r="T342" s="262"/>
      <c r="AT342" s="263" t="s">
        <v>274</v>
      </c>
      <c r="AU342" s="263" t="s">
        <v>224</v>
      </c>
      <c r="AV342" s="14" t="s">
        <v>86</v>
      </c>
      <c r="AW342" s="14" t="s">
        <v>41</v>
      </c>
      <c r="AX342" s="14" t="s">
        <v>78</v>
      </c>
      <c r="AY342" s="263" t="s">
        <v>209</v>
      </c>
    </row>
    <row r="343" spans="2:51" s="12" customFormat="1" ht="13.5">
      <c r="B343" s="222"/>
      <c r="C343" s="223"/>
      <c r="D343" s="219" t="s">
        <v>274</v>
      </c>
      <c r="E343" s="224" t="s">
        <v>34</v>
      </c>
      <c r="F343" s="225" t="s">
        <v>4180</v>
      </c>
      <c r="G343" s="223"/>
      <c r="H343" s="226">
        <v>1.296</v>
      </c>
      <c r="I343" s="227"/>
      <c r="J343" s="223"/>
      <c r="K343" s="223"/>
      <c r="L343" s="228"/>
      <c r="M343" s="229"/>
      <c r="N343" s="230"/>
      <c r="O343" s="230"/>
      <c r="P343" s="230"/>
      <c r="Q343" s="230"/>
      <c r="R343" s="230"/>
      <c r="S343" s="230"/>
      <c r="T343" s="231"/>
      <c r="AT343" s="232" t="s">
        <v>274</v>
      </c>
      <c r="AU343" s="232" t="s">
        <v>224</v>
      </c>
      <c r="AV343" s="12" t="s">
        <v>88</v>
      </c>
      <c r="AW343" s="12" t="s">
        <v>41</v>
      </c>
      <c r="AX343" s="12" t="s">
        <v>78</v>
      </c>
      <c r="AY343" s="232" t="s">
        <v>209</v>
      </c>
    </row>
    <row r="344" spans="2:51" s="12" customFormat="1" ht="13.5">
      <c r="B344" s="222"/>
      <c r="C344" s="223"/>
      <c r="D344" s="219" t="s">
        <v>274</v>
      </c>
      <c r="E344" s="224" t="s">
        <v>34</v>
      </c>
      <c r="F344" s="225" t="s">
        <v>4181</v>
      </c>
      <c r="G344" s="223"/>
      <c r="H344" s="226">
        <v>0.35699999999999998</v>
      </c>
      <c r="I344" s="227"/>
      <c r="J344" s="223"/>
      <c r="K344" s="223"/>
      <c r="L344" s="228"/>
      <c r="M344" s="229"/>
      <c r="N344" s="230"/>
      <c r="O344" s="230"/>
      <c r="P344" s="230"/>
      <c r="Q344" s="230"/>
      <c r="R344" s="230"/>
      <c r="S344" s="230"/>
      <c r="T344" s="231"/>
      <c r="AT344" s="232" t="s">
        <v>274</v>
      </c>
      <c r="AU344" s="232" t="s">
        <v>224</v>
      </c>
      <c r="AV344" s="12" t="s">
        <v>88</v>
      </c>
      <c r="AW344" s="12" t="s">
        <v>41</v>
      </c>
      <c r="AX344" s="12" t="s">
        <v>78</v>
      </c>
      <c r="AY344" s="232" t="s">
        <v>209</v>
      </c>
    </row>
    <row r="345" spans="2:51" s="12" customFormat="1" ht="13.5">
      <c r="B345" s="222"/>
      <c r="C345" s="223"/>
      <c r="D345" s="219" t="s">
        <v>274</v>
      </c>
      <c r="E345" s="224" t="s">
        <v>34</v>
      </c>
      <c r="F345" s="225" t="s">
        <v>4182</v>
      </c>
      <c r="G345" s="223"/>
      <c r="H345" s="226">
        <v>1.01</v>
      </c>
      <c r="I345" s="227"/>
      <c r="J345" s="223"/>
      <c r="K345" s="223"/>
      <c r="L345" s="228"/>
      <c r="M345" s="229"/>
      <c r="N345" s="230"/>
      <c r="O345" s="230"/>
      <c r="P345" s="230"/>
      <c r="Q345" s="230"/>
      <c r="R345" s="230"/>
      <c r="S345" s="230"/>
      <c r="T345" s="231"/>
      <c r="AT345" s="232" t="s">
        <v>274</v>
      </c>
      <c r="AU345" s="232" t="s">
        <v>224</v>
      </c>
      <c r="AV345" s="12" t="s">
        <v>88</v>
      </c>
      <c r="AW345" s="12" t="s">
        <v>41</v>
      </c>
      <c r="AX345" s="12" t="s">
        <v>78</v>
      </c>
      <c r="AY345" s="232" t="s">
        <v>209</v>
      </c>
    </row>
    <row r="346" spans="2:51" s="15" customFormat="1" ht="13.5">
      <c r="B346" s="267"/>
      <c r="C346" s="268"/>
      <c r="D346" s="219" t="s">
        <v>274</v>
      </c>
      <c r="E346" s="269" t="s">
        <v>34</v>
      </c>
      <c r="F346" s="270" t="s">
        <v>4183</v>
      </c>
      <c r="G346" s="268"/>
      <c r="H346" s="271">
        <v>2.6629999999999998</v>
      </c>
      <c r="I346" s="272"/>
      <c r="J346" s="268"/>
      <c r="K346" s="268"/>
      <c r="L346" s="273"/>
      <c r="M346" s="274"/>
      <c r="N346" s="275"/>
      <c r="O346" s="275"/>
      <c r="P346" s="275"/>
      <c r="Q346" s="275"/>
      <c r="R346" s="275"/>
      <c r="S346" s="275"/>
      <c r="T346" s="276"/>
      <c r="AT346" s="277" t="s">
        <v>274</v>
      </c>
      <c r="AU346" s="277" t="s">
        <v>224</v>
      </c>
      <c r="AV346" s="15" t="s">
        <v>224</v>
      </c>
      <c r="AW346" s="15" t="s">
        <v>41</v>
      </c>
      <c r="AX346" s="15" t="s">
        <v>78</v>
      </c>
      <c r="AY346" s="277" t="s">
        <v>209</v>
      </c>
    </row>
    <row r="347" spans="2:51" s="14" customFormat="1" ht="13.5">
      <c r="B347" s="254"/>
      <c r="C347" s="255"/>
      <c r="D347" s="219" t="s">
        <v>274</v>
      </c>
      <c r="E347" s="256" t="s">
        <v>34</v>
      </c>
      <c r="F347" s="257" t="s">
        <v>4184</v>
      </c>
      <c r="G347" s="255"/>
      <c r="H347" s="256" t="s">
        <v>34</v>
      </c>
      <c r="I347" s="258"/>
      <c r="J347" s="255"/>
      <c r="K347" s="255"/>
      <c r="L347" s="259"/>
      <c r="M347" s="260"/>
      <c r="N347" s="261"/>
      <c r="O347" s="261"/>
      <c r="P347" s="261"/>
      <c r="Q347" s="261"/>
      <c r="R347" s="261"/>
      <c r="S347" s="261"/>
      <c r="T347" s="262"/>
      <c r="AT347" s="263" t="s">
        <v>274</v>
      </c>
      <c r="AU347" s="263" t="s">
        <v>224</v>
      </c>
      <c r="AV347" s="14" t="s">
        <v>86</v>
      </c>
      <c r="AW347" s="14" t="s">
        <v>41</v>
      </c>
      <c r="AX347" s="14" t="s">
        <v>78</v>
      </c>
      <c r="AY347" s="263" t="s">
        <v>209</v>
      </c>
    </row>
    <row r="348" spans="2:51" s="12" customFormat="1" ht="13.5">
      <c r="B348" s="222"/>
      <c r="C348" s="223"/>
      <c r="D348" s="219" t="s">
        <v>274</v>
      </c>
      <c r="E348" s="224" t="s">
        <v>34</v>
      </c>
      <c r="F348" s="225" t="s">
        <v>4185</v>
      </c>
      <c r="G348" s="223"/>
      <c r="H348" s="226">
        <v>1.577</v>
      </c>
      <c r="I348" s="227"/>
      <c r="J348" s="223"/>
      <c r="K348" s="223"/>
      <c r="L348" s="228"/>
      <c r="M348" s="229"/>
      <c r="N348" s="230"/>
      <c r="O348" s="230"/>
      <c r="P348" s="230"/>
      <c r="Q348" s="230"/>
      <c r="R348" s="230"/>
      <c r="S348" s="230"/>
      <c r="T348" s="231"/>
      <c r="AT348" s="232" t="s">
        <v>274</v>
      </c>
      <c r="AU348" s="232" t="s">
        <v>224</v>
      </c>
      <c r="AV348" s="12" t="s">
        <v>88</v>
      </c>
      <c r="AW348" s="12" t="s">
        <v>41</v>
      </c>
      <c r="AX348" s="12" t="s">
        <v>78</v>
      </c>
      <c r="AY348" s="232" t="s">
        <v>209</v>
      </c>
    </row>
    <row r="349" spans="2:51" s="12" customFormat="1" ht="13.5">
      <c r="B349" s="222"/>
      <c r="C349" s="223"/>
      <c r="D349" s="219" t="s">
        <v>274</v>
      </c>
      <c r="E349" s="224" t="s">
        <v>34</v>
      </c>
      <c r="F349" s="225" t="s">
        <v>4186</v>
      </c>
      <c r="G349" s="223"/>
      <c r="H349" s="226">
        <v>0.53400000000000003</v>
      </c>
      <c r="I349" s="227"/>
      <c r="J349" s="223"/>
      <c r="K349" s="223"/>
      <c r="L349" s="228"/>
      <c r="M349" s="229"/>
      <c r="N349" s="230"/>
      <c r="O349" s="230"/>
      <c r="P349" s="230"/>
      <c r="Q349" s="230"/>
      <c r="R349" s="230"/>
      <c r="S349" s="230"/>
      <c r="T349" s="231"/>
      <c r="AT349" s="232" t="s">
        <v>274</v>
      </c>
      <c r="AU349" s="232" t="s">
        <v>224</v>
      </c>
      <c r="AV349" s="12" t="s">
        <v>88</v>
      </c>
      <c r="AW349" s="12" t="s">
        <v>41</v>
      </c>
      <c r="AX349" s="12" t="s">
        <v>78</v>
      </c>
      <c r="AY349" s="232" t="s">
        <v>209</v>
      </c>
    </row>
    <row r="350" spans="2:51" s="12" customFormat="1" ht="13.5">
      <c r="B350" s="222"/>
      <c r="C350" s="223"/>
      <c r="D350" s="219" t="s">
        <v>274</v>
      </c>
      <c r="E350" s="224" t="s">
        <v>34</v>
      </c>
      <c r="F350" s="225" t="s">
        <v>4187</v>
      </c>
      <c r="G350" s="223"/>
      <c r="H350" s="226">
        <v>1.869</v>
      </c>
      <c r="I350" s="227"/>
      <c r="J350" s="223"/>
      <c r="K350" s="223"/>
      <c r="L350" s="228"/>
      <c r="M350" s="229"/>
      <c r="N350" s="230"/>
      <c r="O350" s="230"/>
      <c r="P350" s="230"/>
      <c r="Q350" s="230"/>
      <c r="R350" s="230"/>
      <c r="S350" s="230"/>
      <c r="T350" s="231"/>
      <c r="AT350" s="232" t="s">
        <v>274</v>
      </c>
      <c r="AU350" s="232" t="s">
        <v>224</v>
      </c>
      <c r="AV350" s="12" t="s">
        <v>88</v>
      </c>
      <c r="AW350" s="12" t="s">
        <v>41</v>
      </c>
      <c r="AX350" s="12" t="s">
        <v>78</v>
      </c>
      <c r="AY350" s="232" t="s">
        <v>209</v>
      </c>
    </row>
    <row r="351" spans="2:51" s="15" customFormat="1" ht="13.5">
      <c r="B351" s="267"/>
      <c r="C351" s="268"/>
      <c r="D351" s="219" t="s">
        <v>274</v>
      </c>
      <c r="E351" s="269" t="s">
        <v>34</v>
      </c>
      <c r="F351" s="270" t="s">
        <v>4188</v>
      </c>
      <c r="G351" s="268"/>
      <c r="H351" s="271">
        <v>3.98</v>
      </c>
      <c r="I351" s="272"/>
      <c r="J351" s="268"/>
      <c r="K351" s="268"/>
      <c r="L351" s="273"/>
      <c r="M351" s="274"/>
      <c r="N351" s="275"/>
      <c r="O351" s="275"/>
      <c r="P351" s="275"/>
      <c r="Q351" s="275"/>
      <c r="R351" s="275"/>
      <c r="S351" s="275"/>
      <c r="T351" s="276"/>
      <c r="AT351" s="277" t="s">
        <v>274</v>
      </c>
      <c r="AU351" s="277" t="s">
        <v>224</v>
      </c>
      <c r="AV351" s="15" t="s">
        <v>224</v>
      </c>
      <c r="AW351" s="15" t="s">
        <v>41</v>
      </c>
      <c r="AX351" s="15" t="s">
        <v>78</v>
      </c>
      <c r="AY351" s="277" t="s">
        <v>209</v>
      </c>
    </row>
    <row r="352" spans="2:51" s="14" customFormat="1" ht="13.5">
      <c r="B352" s="254"/>
      <c r="C352" s="255"/>
      <c r="D352" s="219" t="s">
        <v>274</v>
      </c>
      <c r="E352" s="256" t="s">
        <v>34</v>
      </c>
      <c r="F352" s="257" t="s">
        <v>4189</v>
      </c>
      <c r="G352" s="255"/>
      <c r="H352" s="256" t="s">
        <v>34</v>
      </c>
      <c r="I352" s="258"/>
      <c r="J352" s="255"/>
      <c r="K352" s="255"/>
      <c r="L352" s="259"/>
      <c r="M352" s="260"/>
      <c r="N352" s="261"/>
      <c r="O352" s="261"/>
      <c r="P352" s="261"/>
      <c r="Q352" s="261"/>
      <c r="R352" s="261"/>
      <c r="S352" s="261"/>
      <c r="T352" s="262"/>
      <c r="AT352" s="263" t="s">
        <v>274</v>
      </c>
      <c r="AU352" s="263" t="s">
        <v>224</v>
      </c>
      <c r="AV352" s="14" t="s">
        <v>86</v>
      </c>
      <c r="AW352" s="14" t="s">
        <v>41</v>
      </c>
      <c r="AX352" s="14" t="s">
        <v>78</v>
      </c>
      <c r="AY352" s="263" t="s">
        <v>209</v>
      </c>
    </row>
    <row r="353" spans="2:51" s="12" customFormat="1" ht="13.5">
      <c r="B353" s="222"/>
      <c r="C353" s="223"/>
      <c r="D353" s="219" t="s">
        <v>274</v>
      </c>
      <c r="E353" s="224" t="s">
        <v>34</v>
      </c>
      <c r="F353" s="225" t="s">
        <v>4190</v>
      </c>
      <c r="G353" s="223"/>
      <c r="H353" s="226">
        <v>1.296</v>
      </c>
      <c r="I353" s="227"/>
      <c r="J353" s="223"/>
      <c r="K353" s="223"/>
      <c r="L353" s="228"/>
      <c r="M353" s="229"/>
      <c r="N353" s="230"/>
      <c r="O353" s="230"/>
      <c r="P353" s="230"/>
      <c r="Q353" s="230"/>
      <c r="R353" s="230"/>
      <c r="S353" s="230"/>
      <c r="T353" s="231"/>
      <c r="AT353" s="232" t="s">
        <v>274</v>
      </c>
      <c r="AU353" s="232" t="s">
        <v>224</v>
      </c>
      <c r="AV353" s="12" t="s">
        <v>88</v>
      </c>
      <c r="AW353" s="12" t="s">
        <v>41</v>
      </c>
      <c r="AX353" s="12" t="s">
        <v>78</v>
      </c>
      <c r="AY353" s="232" t="s">
        <v>209</v>
      </c>
    </row>
    <row r="354" spans="2:51" s="12" customFormat="1" ht="13.5">
      <c r="B354" s="222"/>
      <c r="C354" s="223"/>
      <c r="D354" s="219" t="s">
        <v>274</v>
      </c>
      <c r="E354" s="224" t="s">
        <v>34</v>
      </c>
      <c r="F354" s="225" t="s">
        <v>4191</v>
      </c>
      <c r="G354" s="223"/>
      <c r="H354" s="226">
        <v>2.8010000000000002</v>
      </c>
      <c r="I354" s="227"/>
      <c r="J354" s="223"/>
      <c r="K354" s="223"/>
      <c r="L354" s="228"/>
      <c r="M354" s="229"/>
      <c r="N354" s="230"/>
      <c r="O354" s="230"/>
      <c r="P354" s="230"/>
      <c r="Q354" s="230"/>
      <c r="R354" s="230"/>
      <c r="S354" s="230"/>
      <c r="T354" s="231"/>
      <c r="AT354" s="232" t="s">
        <v>274</v>
      </c>
      <c r="AU354" s="232" t="s">
        <v>224</v>
      </c>
      <c r="AV354" s="12" t="s">
        <v>88</v>
      </c>
      <c r="AW354" s="12" t="s">
        <v>41</v>
      </c>
      <c r="AX354" s="12" t="s">
        <v>78</v>
      </c>
      <c r="AY354" s="232" t="s">
        <v>209</v>
      </c>
    </row>
    <row r="355" spans="2:51" s="12" customFormat="1" ht="13.5">
      <c r="B355" s="222"/>
      <c r="C355" s="223"/>
      <c r="D355" s="219" t="s">
        <v>274</v>
      </c>
      <c r="E355" s="224" t="s">
        <v>34</v>
      </c>
      <c r="F355" s="225" t="s">
        <v>4192</v>
      </c>
      <c r="G355" s="223"/>
      <c r="H355" s="226">
        <v>0.92500000000000004</v>
      </c>
      <c r="I355" s="227"/>
      <c r="J355" s="223"/>
      <c r="K355" s="223"/>
      <c r="L355" s="228"/>
      <c r="M355" s="229"/>
      <c r="N355" s="230"/>
      <c r="O355" s="230"/>
      <c r="P355" s="230"/>
      <c r="Q355" s="230"/>
      <c r="R355" s="230"/>
      <c r="S355" s="230"/>
      <c r="T355" s="231"/>
      <c r="AT355" s="232" t="s">
        <v>274</v>
      </c>
      <c r="AU355" s="232" t="s">
        <v>224</v>
      </c>
      <c r="AV355" s="12" t="s">
        <v>88</v>
      </c>
      <c r="AW355" s="12" t="s">
        <v>41</v>
      </c>
      <c r="AX355" s="12" t="s">
        <v>78</v>
      </c>
      <c r="AY355" s="232" t="s">
        <v>209</v>
      </c>
    </row>
    <row r="356" spans="2:51" s="12" customFormat="1" ht="13.5">
      <c r="B356" s="222"/>
      <c r="C356" s="223"/>
      <c r="D356" s="219" t="s">
        <v>274</v>
      </c>
      <c r="E356" s="224" t="s">
        <v>34</v>
      </c>
      <c r="F356" s="225" t="s">
        <v>4193</v>
      </c>
      <c r="G356" s="223"/>
      <c r="H356" s="226">
        <v>3.1760000000000002</v>
      </c>
      <c r="I356" s="227"/>
      <c r="J356" s="223"/>
      <c r="K356" s="223"/>
      <c r="L356" s="228"/>
      <c r="M356" s="229"/>
      <c r="N356" s="230"/>
      <c r="O356" s="230"/>
      <c r="P356" s="230"/>
      <c r="Q356" s="230"/>
      <c r="R356" s="230"/>
      <c r="S356" s="230"/>
      <c r="T356" s="231"/>
      <c r="AT356" s="232" t="s">
        <v>274</v>
      </c>
      <c r="AU356" s="232" t="s">
        <v>224</v>
      </c>
      <c r="AV356" s="12" t="s">
        <v>88</v>
      </c>
      <c r="AW356" s="12" t="s">
        <v>41</v>
      </c>
      <c r="AX356" s="12" t="s">
        <v>78</v>
      </c>
      <c r="AY356" s="232" t="s">
        <v>209</v>
      </c>
    </row>
    <row r="357" spans="2:51" s="15" customFormat="1" ht="13.5">
      <c r="B357" s="267"/>
      <c r="C357" s="268"/>
      <c r="D357" s="219" t="s">
        <v>274</v>
      </c>
      <c r="E357" s="269" t="s">
        <v>34</v>
      </c>
      <c r="F357" s="270" t="s">
        <v>4194</v>
      </c>
      <c r="G357" s="268"/>
      <c r="H357" s="271">
        <v>8.1980000000000004</v>
      </c>
      <c r="I357" s="272"/>
      <c r="J357" s="268"/>
      <c r="K357" s="268"/>
      <c r="L357" s="273"/>
      <c r="M357" s="274"/>
      <c r="N357" s="275"/>
      <c r="O357" s="275"/>
      <c r="P357" s="275"/>
      <c r="Q357" s="275"/>
      <c r="R357" s="275"/>
      <c r="S357" s="275"/>
      <c r="T357" s="276"/>
      <c r="AT357" s="277" t="s">
        <v>274</v>
      </c>
      <c r="AU357" s="277" t="s">
        <v>224</v>
      </c>
      <c r="AV357" s="15" t="s">
        <v>224</v>
      </c>
      <c r="AW357" s="15" t="s">
        <v>41</v>
      </c>
      <c r="AX357" s="15" t="s">
        <v>78</v>
      </c>
      <c r="AY357" s="277" t="s">
        <v>209</v>
      </c>
    </row>
    <row r="358" spans="2:51" s="14" customFormat="1" ht="13.5">
      <c r="B358" s="254"/>
      <c r="C358" s="255"/>
      <c r="D358" s="219" t="s">
        <v>274</v>
      </c>
      <c r="E358" s="256" t="s">
        <v>34</v>
      </c>
      <c r="F358" s="257" t="s">
        <v>4195</v>
      </c>
      <c r="G358" s="255"/>
      <c r="H358" s="256" t="s">
        <v>34</v>
      </c>
      <c r="I358" s="258"/>
      <c r="J358" s="255"/>
      <c r="K358" s="255"/>
      <c r="L358" s="259"/>
      <c r="M358" s="260"/>
      <c r="N358" s="261"/>
      <c r="O358" s="261"/>
      <c r="P358" s="261"/>
      <c r="Q358" s="261"/>
      <c r="R358" s="261"/>
      <c r="S358" s="261"/>
      <c r="T358" s="262"/>
      <c r="AT358" s="263" t="s">
        <v>274</v>
      </c>
      <c r="AU358" s="263" t="s">
        <v>224</v>
      </c>
      <c r="AV358" s="14" t="s">
        <v>86</v>
      </c>
      <c r="AW358" s="14" t="s">
        <v>41</v>
      </c>
      <c r="AX358" s="14" t="s">
        <v>78</v>
      </c>
      <c r="AY358" s="263" t="s">
        <v>209</v>
      </c>
    </row>
    <row r="359" spans="2:51" s="12" customFormat="1" ht="13.5">
      <c r="B359" s="222"/>
      <c r="C359" s="223"/>
      <c r="D359" s="219" t="s">
        <v>274</v>
      </c>
      <c r="E359" s="224" t="s">
        <v>34</v>
      </c>
      <c r="F359" s="225" t="s">
        <v>4196</v>
      </c>
      <c r="G359" s="223"/>
      <c r="H359" s="226">
        <v>0.92300000000000004</v>
      </c>
      <c r="I359" s="227"/>
      <c r="J359" s="223"/>
      <c r="K359" s="223"/>
      <c r="L359" s="228"/>
      <c r="M359" s="229"/>
      <c r="N359" s="230"/>
      <c r="O359" s="230"/>
      <c r="P359" s="230"/>
      <c r="Q359" s="230"/>
      <c r="R359" s="230"/>
      <c r="S359" s="230"/>
      <c r="T359" s="231"/>
      <c r="AT359" s="232" t="s">
        <v>274</v>
      </c>
      <c r="AU359" s="232" t="s">
        <v>224</v>
      </c>
      <c r="AV359" s="12" t="s">
        <v>88</v>
      </c>
      <c r="AW359" s="12" t="s">
        <v>41</v>
      </c>
      <c r="AX359" s="12" t="s">
        <v>78</v>
      </c>
      <c r="AY359" s="232" t="s">
        <v>209</v>
      </c>
    </row>
    <row r="360" spans="2:51" s="12" customFormat="1" ht="13.5">
      <c r="B360" s="222"/>
      <c r="C360" s="223"/>
      <c r="D360" s="219" t="s">
        <v>274</v>
      </c>
      <c r="E360" s="224" t="s">
        <v>34</v>
      </c>
      <c r="F360" s="225" t="s">
        <v>4197</v>
      </c>
      <c r="G360" s="223"/>
      <c r="H360" s="226">
        <v>0.58499999999999996</v>
      </c>
      <c r="I360" s="227"/>
      <c r="J360" s="223"/>
      <c r="K360" s="223"/>
      <c r="L360" s="228"/>
      <c r="M360" s="229"/>
      <c r="N360" s="230"/>
      <c r="O360" s="230"/>
      <c r="P360" s="230"/>
      <c r="Q360" s="230"/>
      <c r="R360" s="230"/>
      <c r="S360" s="230"/>
      <c r="T360" s="231"/>
      <c r="AT360" s="232" t="s">
        <v>274</v>
      </c>
      <c r="AU360" s="232" t="s">
        <v>224</v>
      </c>
      <c r="AV360" s="12" t="s">
        <v>88</v>
      </c>
      <c r="AW360" s="12" t="s">
        <v>41</v>
      </c>
      <c r="AX360" s="12" t="s">
        <v>78</v>
      </c>
      <c r="AY360" s="232" t="s">
        <v>209</v>
      </c>
    </row>
    <row r="361" spans="2:51" s="15" customFormat="1" ht="13.5">
      <c r="B361" s="267"/>
      <c r="C361" s="268"/>
      <c r="D361" s="219" t="s">
        <v>274</v>
      </c>
      <c r="E361" s="269" t="s">
        <v>34</v>
      </c>
      <c r="F361" s="270" t="s">
        <v>4198</v>
      </c>
      <c r="G361" s="268"/>
      <c r="H361" s="271">
        <v>1.508</v>
      </c>
      <c r="I361" s="272"/>
      <c r="J361" s="268"/>
      <c r="K361" s="268"/>
      <c r="L361" s="273"/>
      <c r="M361" s="274"/>
      <c r="N361" s="275"/>
      <c r="O361" s="275"/>
      <c r="P361" s="275"/>
      <c r="Q361" s="275"/>
      <c r="R361" s="275"/>
      <c r="S361" s="275"/>
      <c r="T361" s="276"/>
      <c r="AT361" s="277" t="s">
        <v>274</v>
      </c>
      <c r="AU361" s="277" t="s">
        <v>224</v>
      </c>
      <c r="AV361" s="15" t="s">
        <v>224</v>
      </c>
      <c r="AW361" s="15" t="s">
        <v>41</v>
      </c>
      <c r="AX361" s="15" t="s">
        <v>78</v>
      </c>
      <c r="AY361" s="277" t="s">
        <v>209</v>
      </c>
    </row>
    <row r="362" spans="2:51" s="14" customFormat="1" ht="13.5">
      <c r="B362" s="254"/>
      <c r="C362" s="255"/>
      <c r="D362" s="219" t="s">
        <v>274</v>
      </c>
      <c r="E362" s="256" t="s">
        <v>34</v>
      </c>
      <c r="F362" s="257" t="s">
        <v>4199</v>
      </c>
      <c r="G362" s="255"/>
      <c r="H362" s="256" t="s">
        <v>34</v>
      </c>
      <c r="I362" s="258"/>
      <c r="J362" s="255"/>
      <c r="K362" s="255"/>
      <c r="L362" s="259"/>
      <c r="M362" s="260"/>
      <c r="N362" s="261"/>
      <c r="O362" s="261"/>
      <c r="P362" s="261"/>
      <c r="Q362" s="261"/>
      <c r="R362" s="261"/>
      <c r="S362" s="261"/>
      <c r="T362" s="262"/>
      <c r="AT362" s="263" t="s">
        <v>274</v>
      </c>
      <c r="AU362" s="263" t="s">
        <v>224</v>
      </c>
      <c r="AV362" s="14" t="s">
        <v>86</v>
      </c>
      <c r="AW362" s="14" t="s">
        <v>41</v>
      </c>
      <c r="AX362" s="14" t="s">
        <v>78</v>
      </c>
      <c r="AY362" s="263" t="s">
        <v>209</v>
      </c>
    </row>
    <row r="363" spans="2:51" s="12" customFormat="1" ht="13.5">
      <c r="B363" s="222"/>
      <c r="C363" s="223"/>
      <c r="D363" s="219" t="s">
        <v>274</v>
      </c>
      <c r="E363" s="224" t="s">
        <v>34</v>
      </c>
      <c r="F363" s="225" t="s">
        <v>4200</v>
      </c>
      <c r="G363" s="223"/>
      <c r="H363" s="226">
        <v>0.85599999999999998</v>
      </c>
      <c r="I363" s="227"/>
      <c r="J363" s="223"/>
      <c r="K363" s="223"/>
      <c r="L363" s="228"/>
      <c r="M363" s="229"/>
      <c r="N363" s="230"/>
      <c r="O363" s="230"/>
      <c r="P363" s="230"/>
      <c r="Q363" s="230"/>
      <c r="R363" s="230"/>
      <c r="S363" s="230"/>
      <c r="T363" s="231"/>
      <c r="AT363" s="232" t="s">
        <v>274</v>
      </c>
      <c r="AU363" s="232" t="s">
        <v>224</v>
      </c>
      <c r="AV363" s="12" t="s">
        <v>88</v>
      </c>
      <c r="AW363" s="12" t="s">
        <v>41</v>
      </c>
      <c r="AX363" s="12" t="s">
        <v>78</v>
      </c>
      <c r="AY363" s="232" t="s">
        <v>209</v>
      </c>
    </row>
    <row r="364" spans="2:51" s="12" customFormat="1" ht="13.5">
      <c r="B364" s="222"/>
      <c r="C364" s="223"/>
      <c r="D364" s="219" t="s">
        <v>274</v>
      </c>
      <c r="E364" s="224" t="s">
        <v>34</v>
      </c>
      <c r="F364" s="225" t="s">
        <v>4201</v>
      </c>
      <c r="G364" s="223"/>
      <c r="H364" s="226">
        <v>0.34799999999999998</v>
      </c>
      <c r="I364" s="227"/>
      <c r="J364" s="223"/>
      <c r="K364" s="223"/>
      <c r="L364" s="228"/>
      <c r="M364" s="229"/>
      <c r="N364" s="230"/>
      <c r="O364" s="230"/>
      <c r="P364" s="230"/>
      <c r="Q364" s="230"/>
      <c r="R364" s="230"/>
      <c r="S364" s="230"/>
      <c r="T364" s="231"/>
      <c r="AT364" s="232" t="s">
        <v>274</v>
      </c>
      <c r="AU364" s="232" t="s">
        <v>224</v>
      </c>
      <c r="AV364" s="12" t="s">
        <v>88</v>
      </c>
      <c r="AW364" s="12" t="s">
        <v>41</v>
      </c>
      <c r="AX364" s="12" t="s">
        <v>78</v>
      </c>
      <c r="AY364" s="232" t="s">
        <v>209</v>
      </c>
    </row>
    <row r="365" spans="2:51" s="12" customFormat="1" ht="13.5">
      <c r="B365" s="222"/>
      <c r="C365" s="223"/>
      <c r="D365" s="219" t="s">
        <v>274</v>
      </c>
      <c r="E365" s="224" t="s">
        <v>34</v>
      </c>
      <c r="F365" s="225" t="s">
        <v>4202</v>
      </c>
      <c r="G365" s="223"/>
      <c r="H365" s="226">
        <v>0.104</v>
      </c>
      <c r="I365" s="227"/>
      <c r="J365" s="223"/>
      <c r="K365" s="223"/>
      <c r="L365" s="228"/>
      <c r="M365" s="229"/>
      <c r="N365" s="230"/>
      <c r="O365" s="230"/>
      <c r="P365" s="230"/>
      <c r="Q365" s="230"/>
      <c r="R365" s="230"/>
      <c r="S365" s="230"/>
      <c r="T365" s="231"/>
      <c r="AT365" s="232" t="s">
        <v>274</v>
      </c>
      <c r="AU365" s="232" t="s">
        <v>224</v>
      </c>
      <c r="AV365" s="12" t="s">
        <v>88</v>
      </c>
      <c r="AW365" s="12" t="s">
        <v>41</v>
      </c>
      <c r="AX365" s="12" t="s">
        <v>78</v>
      </c>
      <c r="AY365" s="232" t="s">
        <v>209</v>
      </c>
    </row>
    <row r="366" spans="2:51" s="15" customFormat="1" ht="13.5">
      <c r="B366" s="267"/>
      <c r="C366" s="268"/>
      <c r="D366" s="219" t="s">
        <v>274</v>
      </c>
      <c r="E366" s="269" t="s">
        <v>34</v>
      </c>
      <c r="F366" s="270" t="s">
        <v>4203</v>
      </c>
      <c r="G366" s="268"/>
      <c r="H366" s="271">
        <v>1.3080000000000001</v>
      </c>
      <c r="I366" s="272"/>
      <c r="J366" s="268"/>
      <c r="K366" s="268"/>
      <c r="L366" s="273"/>
      <c r="M366" s="274"/>
      <c r="N366" s="275"/>
      <c r="O366" s="275"/>
      <c r="P366" s="275"/>
      <c r="Q366" s="275"/>
      <c r="R366" s="275"/>
      <c r="S366" s="275"/>
      <c r="T366" s="276"/>
      <c r="AT366" s="277" t="s">
        <v>274</v>
      </c>
      <c r="AU366" s="277" t="s">
        <v>224</v>
      </c>
      <c r="AV366" s="15" t="s">
        <v>224</v>
      </c>
      <c r="AW366" s="15" t="s">
        <v>41</v>
      </c>
      <c r="AX366" s="15" t="s">
        <v>78</v>
      </c>
      <c r="AY366" s="277" t="s">
        <v>209</v>
      </c>
    </row>
    <row r="367" spans="2:51" s="14" customFormat="1" ht="13.5">
      <c r="B367" s="254"/>
      <c r="C367" s="255"/>
      <c r="D367" s="219" t="s">
        <v>274</v>
      </c>
      <c r="E367" s="256" t="s">
        <v>34</v>
      </c>
      <c r="F367" s="257" t="s">
        <v>4204</v>
      </c>
      <c r="G367" s="255"/>
      <c r="H367" s="256" t="s">
        <v>34</v>
      </c>
      <c r="I367" s="258"/>
      <c r="J367" s="255"/>
      <c r="K367" s="255"/>
      <c r="L367" s="259"/>
      <c r="M367" s="260"/>
      <c r="N367" s="261"/>
      <c r="O367" s="261"/>
      <c r="P367" s="261"/>
      <c r="Q367" s="261"/>
      <c r="R367" s="261"/>
      <c r="S367" s="261"/>
      <c r="T367" s="262"/>
      <c r="AT367" s="263" t="s">
        <v>274</v>
      </c>
      <c r="AU367" s="263" t="s">
        <v>224</v>
      </c>
      <c r="AV367" s="14" t="s">
        <v>86</v>
      </c>
      <c r="AW367" s="14" t="s">
        <v>41</v>
      </c>
      <c r="AX367" s="14" t="s">
        <v>78</v>
      </c>
      <c r="AY367" s="263" t="s">
        <v>209</v>
      </c>
    </row>
    <row r="368" spans="2:51" s="12" customFormat="1" ht="13.5">
      <c r="B368" s="222"/>
      <c r="C368" s="223"/>
      <c r="D368" s="219" t="s">
        <v>274</v>
      </c>
      <c r="E368" s="224" t="s">
        <v>34</v>
      </c>
      <c r="F368" s="225" t="s">
        <v>4205</v>
      </c>
      <c r="G368" s="223"/>
      <c r="H368" s="226">
        <v>0.42</v>
      </c>
      <c r="I368" s="227"/>
      <c r="J368" s="223"/>
      <c r="K368" s="223"/>
      <c r="L368" s="228"/>
      <c r="M368" s="229"/>
      <c r="N368" s="230"/>
      <c r="O368" s="230"/>
      <c r="P368" s="230"/>
      <c r="Q368" s="230"/>
      <c r="R368" s="230"/>
      <c r="S368" s="230"/>
      <c r="T368" s="231"/>
      <c r="AT368" s="232" t="s">
        <v>274</v>
      </c>
      <c r="AU368" s="232" t="s">
        <v>224</v>
      </c>
      <c r="AV368" s="12" t="s">
        <v>88</v>
      </c>
      <c r="AW368" s="12" t="s">
        <v>41</v>
      </c>
      <c r="AX368" s="12" t="s">
        <v>78</v>
      </c>
      <c r="AY368" s="232" t="s">
        <v>209</v>
      </c>
    </row>
    <row r="369" spans="2:65" s="12" customFormat="1" ht="13.5">
      <c r="B369" s="222"/>
      <c r="C369" s="223"/>
      <c r="D369" s="219" t="s">
        <v>274</v>
      </c>
      <c r="E369" s="224" t="s">
        <v>34</v>
      </c>
      <c r="F369" s="225" t="s">
        <v>4206</v>
      </c>
      <c r="G369" s="223"/>
      <c r="H369" s="226">
        <v>1.5509999999999999</v>
      </c>
      <c r="I369" s="227"/>
      <c r="J369" s="223"/>
      <c r="K369" s="223"/>
      <c r="L369" s="228"/>
      <c r="M369" s="229"/>
      <c r="N369" s="230"/>
      <c r="O369" s="230"/>
      <c r="P369" s="230"/>
      <c r="Q369" s="230"/>
      <c r="R369" s="230"/>
      <c r="S369" s="230"/>
      <c r="T369" s="231"/>
      <c r="AT369" s="232" t="s">
        <v>274</v>
      </c>
      <c r="AU369" s="232" t="s">
        <v>224</v>
      </c>
      <c r="AV369" s="12" t="s">
        <v>88</v>
      </c>
      <c r="AW369" s="12" t="s">
        <v>41</v>
      </c>
      <c r="AX369" s="12" t="s">
        <v>78</v>
      </c>
      <c r="AY369" s="232" t="s">
        <v>209</v>
      </c>
    </row>
    <row r="370" spans="2:65" s="12" customFormat="1" ht="13.5">
      <c r="B370" s="222"/>
      <c r="C370" s="223"/>
      <c r="D370" s="219" t="s">
        <v>274</v>
      </c>
      <c r="E370" s="224" t="s">
        <v>34</v>
      </c>
      <c r="F370" s="225" t="s">
        <v>4207</v>
      </c>
      <c r="G370" s="223"/>
      <c r="H370" s="226">
        <v>2.9990000000000001</v>
      </c>
      <c r="I370" s="227"/>
      <c r="J370" s="223"/>
      <c r="K370" s="223"/>
      <c r="L370" s="228"/>
      <c r="M370" s="229"/>
      <c r="N370" s="230"/>
      <c r="O370" s="230"/>
      <c r="P370" s="230"/>
      <c r="Q370" s="230"/>
      <c r="R370" s="230"/>
      <c r="S370" s="230"/>
      <c r="T370" s="231"/>
      <c r="AT370" s="232" t="s">
        <v>274</v>
      </c>
      <c r="AU370" s="232" t="s">
        <v>224</v>
      </c>
      <c r="AV370" s="12" t="s">
        <v>88</v>
      </c>
      <c r="AW370" s="12" t="s">
        <v>41</v>
      </c>
      <c r="AX370" s="12" t="s">
        <v>78</v>
      </c>
      <c r="AY370" s="232" t="s">
        <v>209</v>
      </c>
    </row>
    <row r="371" spans="2:65" s="12" customFormat="1" ht="13.5">
      <c r="B371" s="222"/>
      <c r="C371" s="223"/>
      <c r="D371" s="219" t="s">
        <v>274</v>
      </c>
      <c r="E371" s="224" t="s">
        <v>34</v>
      </c>
      <c r="F371" s="225" t="s">
        <v>4208</v>
      </c>
      <c r="G371" s="223"/>
      <c r="H371" s="226">
        <v>3.1419999999999999</v>
      </c>
      <c r="I371" s="227"/>
      <c r="J371" s="223"/>
      <c r="K371" s="223"/>
      <c r="L371" s="228"/>
      <c r="M371" s="229"/>
      <c r="N371" s="230"/>
      <c r="O371" s="230"/>
      <c r="P371" s="230"/>
      <c r="Q371" s="230"/>
      <c r="R371" s="230"/>
      <c r="S371" s="230"/>
      <c r="T371" s="231"/>
      <c r="AT371" s="232" t="s">
        <v>274</v>
      </c>
      <c r="AU371" s="232" t="s">
        <v>224</v>
      </c>
      <c r="AV371" s="12" t="s">
        <v>88</v>
      </c>
      <c r="AW371" s="12" t="s">
        <v>41</v>
      </c>
      <c r="AX371" s="12" t="s">
        <v>78</v>
      </c>
      <c r="AY371" s="232" t="s">
        <v>209</v>
      </c>
    </row>
    <row r="372" spans="2:65" s="12" customFormat="1" ht="13.5">
      <c r="B372" s="222"/>
      <c r="C372" s="223"/>
      <c r="D372" s="219" t="s">
        <v>274</v>
      </c>
      <c r="E372" s="224" t="s">
        <v>34</v>
      </c>
      <c r="F372" s="225" t="s">
        <v>4209</v>
      </c>
      <c r="G372" s="223"/>
      <c r="H372" s="226">
        <v>0.70699999999999996</v>
      </c>
      <c r="I372" s="227"/>
      <c r="J372" s="223"/>
      <c r="K372" s="223"/>
      <c r="L372" s="228"/>
      <c r="M372" s="229"/>
      <c r="N372" s="230"/>
      <c r="O372" s="230"/>
      <c r="P372" s="230"/>
      <c r="Q372" s="230"/>
      <c r="R372" s="230"/>
      <c r="S372" s="230"/>
      <c r="T372" s="231"/>
      <c r="AT372" s="232" t="s">
        <v>274</v>
      </c>
      <c r="AU372" s="232" t="s">
        <v>224</v>
      </c>
      <c r="AV372" s="12" t="s">
        <v>88</v>
      </c>
      <c r="AW372" s="12" t="s">
        <v>41</v>
      </c>
      <c r="AX372" s="12" t="s">
        <v>78</v>
      </c>
      <c r="AY372" s="232" t="s">
        <v>209</v>
      </c>
    </row>
    <row r="373" spans="2:65" s="15" customFormat="1" ht="13.5">
      <c r="B373" s="267"/>
      <c r="C373" s="268"/>
      <c r="D373" s="219" t="s">
        <v>274</v>
      </c>
      <c r="E373" s="269" t="s">
        <v>34</v>
      </c>
      <c r="F373" s="270" t="s">
        <v>4210</v>
      </c>
      <c r="G373" s="268"/>
      <c r="H373" s="271">
        <v>8.8190000000000008</v>
      </c>
      <c r="I373" s="272"/>
      <c r="J373" s="268"/>
      <c r="K373" s="268"/>
      <c r="L373" s="273"/>
      <c r="M373" s="274"/>
      <c r="N373" s="275"/>
      <c r="O373" s="275"/>
      <c r="P373" s="275"/>
      <c r="Q373" s="275"/>
      <c r="R373" s="275"/>
      <c r="S373" s="275"/>
      <c r="T373" s="276"/>
      <c r="AT373" s="277" t="s">
        <v>274</v>
      </c>
      <c r="AU373" s="277" t="s">
        <v>224</v>
      </c>
      <c r="AV373" s="15" t="s">
        <v>224</v>
      </c>
      <c r="AW373" s="15" t="s">
        <v>41</v>
      </c>
      <c r="AX373" s="15" t="s">
        <v>78</v>
      </c>
      <c r="AY373" s="277" t="s">
        <v>209</v>
      </c>
    </row>
    <row r="374" spans="2:65" s="14" customFormat="1" ht="13.5">
      <c r="B374" s="254"/>
      <c r="C374" s="255"/>
      <c r="D374" s="219" t="s">
        <v>274</v>
      </c>
      <c r="E374" s="256" t="s">
        <v>34</v>
      </c>
      <c r="F374" s="257" t="s">
        <v>4211</v>
      </c>
      <c r="G374" s="255"/>
      <c r="H374" s="256" t="s">
        <v>34</v>
      </c>
      <c r="I374" s="258"/>
      <c r="J374" s="255"/>
      <c r="K374" s="255"/>
      <c r="L374" s="259"/>
      <c r="M374" s="260"/>
      <c r="N374" s="261"/>
      <c r="O374" s="261"/>
      <c r="P374" s="261"/>
      <c r="Q374" s="261"/>
      <c r="R374" s="261"/>
      <c r="S374" s="261"/>
      <c r="T374" s="262"/>
      <c r="AT374" s="263" t="s">
        <v>274</v>
      </c>
      <c r="AU374" s="263" t="s">
        <v>224</v>
      </c>
      <c r="AV374" s="14" t="s">
        <v>86</v>
      </c>
      <c r="AW374" s="14" t="s">
        <v>41</v>
      </c>
      <c r="AX374" s="14" t="s">
        <v>78</v>
      </c>
      <c r="AY374" s="263" t="s">
        <v>209</v>
      </c>
    </row>
    <row r="375" spans="2:65" s="12" customFormat="1" ht="13.5">
      <c r="B375" s="222"/>
      <c r="C375" s="223"/>
      <c r="D375" s="219" t="s">
        <v>274</v>
      </c>
      <c r="E375" s="224" t="s">
        <v>34</v>
      </c>
      <c r="F375" s="225" t="s">
        <v>4212</v>
      </c>
      <c r="G375" s="223"/>
      <c r="H375" s="226">
        <v>1.177</v>
      </c>
      <c r="I375" s="227"/>
      <c r="J375" s="223"/>
      <c r="K375" s="223"/>
      <c r="L375" s="228"/>
      <c r="M375" s="229"/>
      <c r="N375" s="230"/>
      <c r="O375" s="230"/>
      <c r="P375" s="230"/>
      <c r="Q375" s="230"/>
      <c r="R375" s="230"/>
      <c r="S375" s="230"/>
      <c r="T375" s="231"/>
      <c r="AT375" s="232" t="s">
        <v>274</v>
      </c>
      <c r="AU375" s="232" t="s">
        <v>224</v>
      </c>
      <c r="AV375" s="12" t="s">
        <v>88</v>
      </c>
      <c r="AW375" s="12" t="s">
        <v>41</v>
      </c>
      <c r="AX375" s="12" t="s">
        <v>78</v>
      </c>
      <c r="AY375" s="232" t="s">
        <v>209</v>
      </c>
    </row>
    <row r="376" spans="2:65" s="12" customFormat="1" ht="13.5">
      <c r="B376" s="222"/>
      <c r="C376" s="223"/>
      <c r="D376" s="219" t="s">
        <v>274</v>
      </c>
      <c r="E376" s="224" t="s">
        <v>34</v>
      </c>
      <c r="F376" s="225" t="s">
        <v>4213</v>
      </c>
      <c r="G376" s="223"/>
      <c r="H376" s="226">
        <v>9.9619999999999997</v>
      </c>
      <c r="I376" s="227"/>
      <c r="J376" s="223"/>
      <c r="K376" s="223"/>
      <c r="L376" s="228"/>
      <c r="M376" s="229"/>
      <c r="N376" s="230"/>
      <c r="O376" s="230"/>
      <c r="P376" s="230"/>
      <c r="Q376" s="230"/>
      <c r="R376" s="230"/>
      <c r="S376" s="230"/>
      <c r="T376" s="231"/>
      <c r="AT376" s="232" t="s">
        <v>274</v>
      </c>
      <c r="AU376" s="232" t="s">
        <v>224</v>
      </c>
      <c r="AV376" s="12" t="s">
        <v>88</v>
      </c>
      <c r="AW376" s="12" t="s">
        <v>41</v>
      </c>
      <c r="AX376" s="12" t="s">
        <v>78</v>
      </c>
      <c r="AY376" s="232" t="s">
        <v>209</v>
      </c>
    </row>
    <row r="377" spans="2:65" s="12" customFormat="1" ht="13.5">
      <c r="B377" s="222"/>
      <c r="C377" s="223"/>
      <c r="D377" s="219" t="s">
        <v>274</v>
      </c>
      <c r="E377" s="224" t="s">
        <v>34</v>
      </c>
      <c r="F377" s="225" t="s">
        <v>4214</v>
      </c>
      <c r="G377" s="223"/>
      <c r="H377" s="226">
        <v>-1.7509999999999999</v>
      </c>
      <c r="I377" s="227"/>
      <c r="J377" s="223"/>
      <c r="K377" s="223"/>
      <c r="L377" s="228"/>
      <c r="M377" s="229"/>
      <c r="N377" s="230"/>
      <c r="O377" s="230"/>
      <c r="P377" s="230"/>
      <c r="Q377" s="230"/>
      <c r="R377" s="230"/>
      <c r="S377" s="230"/>
      <c r="T377" s="231"/>
      <c r="AT377" s="232" t="s">
        <v>274</v>
      </c>
      <c r="AU377" s="232" t="s">
        <v>224</v>
      </c>
      <c r="AV377" s="12" t="s">
        <v>88</v>
      </c>
      <c r="AW377" s="12" t="s">
        <v>41</v>
      </c>
      <c r="AX377" s="12" t="s">
        <v>78</v>
      </c>
      <c r="AY377" s="232" t="s">
        <v>209</v>
      </c>
    </row>
    <row r="378" spans="2:65" s="12" customFormat="1" ht="13.5">
      <c r="B378" s="222"/>
      <c r="C378" s="223"/>
      <c r="D378" s="219" t="s">
        <v>274</v>
      </c>
      <c r="E378" s="224" t="s">
        <v>34</v>
      </c>
      <c r="F378" s="225" t="s">
        <v>4215</v>
      </c>
      <c r="G378" s="223"/>
      <c r="H378" s="226">
        <v>-1.1000000000000001</v>
      </c>
      <c r="I378" s="227"/>
      <c r="J378" s="223"/>
      <c r="K378" s="223"/>
      <c r="L378" s="228"/>
      <c r="M378" s="229"/>
      <c r="N378" s="230"/>
      <c r="O378" s="230"/>
      <c r="P378" s="230"/>
      <c r="Q378" s="230"/>
      <c r="R378" s="230"/>
      <c r="S378" s="230"/>
      <c r="T378" s="231"/>
      <c r="AT378" s="232" t="s">
        <v>274</v>
      </c>
      <c r="AU378" s="232" t="s">
        <v>224</v>
      </c>
      <c r="AV378" s="12" t="s">
        <v>88</v>
      </c>
      <c r="AW378" s="12" t="s">
        <v>41</v>
      </c>
      <c r="AX378" s="12" t="s">
        <v>78</v>
      </c>
      <c r="AY378" s="232" t="s">
        <v>209</v>
      </c>
    </row>
    <row r="379" spans="2:65" s="12" customFormat="1" ht="13.5">
      <c r="B379" s="222"/>
      <c r="C379" s="223"/>
      <c r="D379" s="219" t="s">
        <v>274</v>
      </c>
      <c r="E379" s="224" t="s">
        <v>34</v>
      </c>
      <c r="F379" s="225" t="s">
        <v>4216</v>
      </c>
      <c r="G379" s="223"/>
      <c r="H379" s="226">
        <v>3.1379999999999999</v>
      </c>
      <c r="I379" s="227"/>
      <c r="J379" s="223"/>
      <c r="K379" s="223"/>
      <c r="L379" s="228"/>
      <c r="M379" s="229"/>
      <c r="N379" s="230"/>
      <c r="O379" s="230"/>
      <c r="P379" s="230"/>
      <c r="Q379" s="230"/>
      <c r="R379" s="230"/>
      <c r="S379" s="230"/>
      <c r="T379" s="231"/>
      <c r="AT379" s="232" t="s">
        <v>274</v>
      </c>
      <c r="AU379" s="232" t="s">
        <v>224</v>
      </c>
      <c r="AV379" s="12" t="s">
        <v>88</v>
      </c>
      <c r="AW379" s="12" t="s">
        <v>41</v>
      </c>
      <c r="AX379" s="12" t="s">
        <v>78</v>
      </c>
      <c r="AY379" s="232" t="s">
        <v>209</v>
      </c>
    </row>
    <row r="380" spans="2:65" s="12" customFormat="1" ht="13.5">
      <c r="B380" s="222"/>
      <c r="C380" s="223"/>
      <c r="D380" s="219" t="s">
        <v>274</v>
      </c>
      <c r="E380" s="224" t="s">
        <v>34</v>
      </c>
      <c r="F380" s="225" t="s">
        <v>4217</v>
      </c>
      <c r="G380" s="223"/>
      <c r="H380" s="226">
        <v>3.5640000000000001</v>
      </c>
      <c r="I380" s="227"/>
      <c r="J380" s="223"/>
      <c r="K380" s="223"/>
      <c r="L380" s="228"/>
      <c r="M380" s="229"/>
      <c r="N380" s="230"/>
      <c r="O380" s="230"/>
      <c r="P380" s="230"/>
      <c r="Q380" s="230"/>
      <c r="R380" s="230"/>
      <c r="S380" s="230"/>
      <c r="T380" s="231"/>
      <c r="AT380" s="232" t="s">
        <v>274</v>
      </c>
      <c r="AU380" s="232" t="s">
        <v>224</v>
      </c>
      <c r="AV380" s="12" t="s">
        <v>88</v>
      </c>
      <c r="AW380" s="12" t="s">
        <v>41</v>
      </c>
      <c r="AX380" s="12" t="s">
        <v>78</v>
      </c>
      <c r="AY380" s="232" t="s">
        <v>209</v>
      </c>
    </row>
    <row r="381" spans="2:65" s="12" customFormat="1" ht="13.5">
      <c r="B381" s="222"/>
      <c r="C381" s="223"/>
      <c r="D381" s="219" t="s">
        <v>274</v>
      </c>
      <c r="E381" s="224" t="s">
        <v>34</v>
      </c>
      <c r="F381" s="225" t="s">
        <v>4218</v>
      </c>
      <c r="G381" s="223"/>
      <c r="H381" s="226">
        <v>3.1379999999999999</v>
      </c>
      <c r="I381" s="227"/>
      <c r="J381" s="223"/>
      <c r="K381" s="223"/>
      <c r="L381" s="228"/>
      <c r="M381" s="229"/>
      <c r="N381" s="230"/>
      <c r="O381" s="230"/>
      <c r="P381" s="230"/>
      <c r="Q381" s="230"/>
      <c r="R381" s="230"/>
      <c r="S381" s="230"/>
      <c r="T381" s="231"/>
      <c r="AT381" s="232" t="s">
        <v>274</v>
      </c>
      <c r="AU381" s="232" t="s">
        <v>224</v>
      </c>
      <c r="AV381" s="12" t="s">
        <v>88</v>
      </c>
      <c r="AW381" s="12" t="s">
        <v>41</v>
      </c>
      <c r="AX381" s="12" t="s">
        <v>78</v>
      </c>
      <c r="AY381" s="232" t="s">
        <v>209</v>
      </c>
    </row>
    <row r="382" spans="2:65" s="15" customFormat="1" ht="13.5">
      <c r="B382" s="267"/>
      <c r="C382" s="268"/>
      <c r="D382" s="219" t="s">
        <v>274</v>
      </c>
      <c r="E382" s="269" t="s">
        <v>34</v>
      </c>
      <c r="F382" s="270" t="s">
        <v>4219</v>
      </c>
      <c r="G382" s="268"/>
      <c r="H382" s="271">
        <v>18.128</v>
      </c>
      <c r="I382" s="272"/>
      <c r="J382" s="268"/>
      <c r="K382" s="268"/>
      <c r="L382" s="273"/>
      <c r="M382" s="274"/>
      <c r="N382" s="275"/>
      <c r="O382" s="275"/>
      <c r="P382" s="275"/>
      <c r="Q382" s="275"/>
      <c r="R382" s="275"/>
      <c r="S382" s="275"/>
      <c r="T382" s="276"/>
      <c r="AT382" s="277" t="s">
        <v>274</v>
      </c>
      <c r="AU382" s="277" t="s">
        <v>224</v>
      </c>
      <c r="AV382" s="15" t="s">
        <v>224</v>
      </c>
      <c r="AW382" s="15" t="s">
        <v>41</v>
      </c>
      <c r="AX382" s="15" t="s">
        <v>78</v>
      </c>
      <c r="AY382" s="277" t="s">
        <v>209</v>
      </c>
    </row>
    <row r="383" spans="2:65" s="13" customFormat="1" ht="13.5">
      <c r="B383" s="233"/>
      <c r="C383" s="234"/>
      <c r="D383" s="219" t="s">
        <v>274</v>
      </c>
      <c r="E383" s="235" t="s">
        <v>34</v>
      </c>
      <c r="F383" s="236" t="s">
        <v>302</v>
      </c>
      <c r="G383" s="234"/>
      <c r="H383" s="237">
        <v>47.582000000000001</v>
      </c>
      <c r="I383" s="238"/>
      <c r="J383" s="234"/>
      <c r="K383" s="234"/>
      <c r="L383" s="239"/>
      <c r="M383" s="240"/>
      <c r="N383" s="241"/>
      <c r="O383" s="241"/>
      <c r="P383" s="241"/>
      <c r="Q383" s="241"/>
      <c r="R383" s="241"/>
      <c r="S383" s="241"/>
      <c r="T383" s="242"/>
      <c r="AT383" s="243" t="s">
        <v>274</v>
      </c>
      <c r="AU383" s="243" t="s">
        <v>224</v>
      </c>
      <c r="AV383" s="13" t="s">
        <v>228</v>
      </c>
      <c r="AW383" s="13" t="s">
        <v>41</v>
      </c>
      <c r="AX383" s="13" t="s">
        <v>86</v>
      </c>
      <c r="AY383" s="243" t="s">
        <v>209</v>
      </c>
    </row>
    <row r="384" spans="2:65" s="1" customFormat="1" ht="38.25" customHeight="1">
      <c r="B384" s="43"/>
      <c r="C384" s="203" t="s">
        <v>686</v>
      </c>
      <c r="D384" s="203" t="s">
        <v>212</v>
      </c>
      <c r="E384" s="204" t="s">
        <v>1058</v>
      </c>
      <c r="F384" s="205" t="s">
        <v>1059</v>
      </c>
      <c r="G384" s="206" t="s">
        <v>351</v>
      </c>
      <c r="H384" s="207">
        <v>391.786</v>
      </c>
      <c r="I384" s="208"/>
      <c r="J384" s="209">
        <f>ROUND(I384*H384,2)</f>
        <v>0</v>
      </c>
      <c r="K384" s="205" t="s">
        <v>216</v>
      </c>
      <c r="L384" s="63"/>
      <c r="M384" s="210" t="s">
        <v>34</v>
      </c>
      <c r="N384" s="211" t="s">
        <v>49</v>
      </c>
      <c r="O384" s="44"/>
      <c r="P384" s="212">
        <f>O384*H384</f>
        <v>0</v>
      </c>
      <c r="Q384" s="212">
        <v>1.8699999999999999E-3</v>
      </c>
      <c r="R384" s="212">
        <f>Q384*H384</f>
        <v>0.73263981999999994</v>
      </c>
      <c r="S384" s="212">
        <v>0</v>
      </c>
      <c r="T384" s="213">
        <f>S384*H384</f>
        <v>0</v>
      </c>
      <c r="AR384" s="25" t="s">
        <v>228</v>
      </c>
      <c r="AT384" s="25" t="s">
        <v>212</v>
      </c>
      <c r="AU384" s="25" t="s">
        <v>224</v>
      </c>
      <c r="AY384" s="25" t="s">
        <v>209</v>
      </c>
      <c r="BE384" s="214">
        <f>IF(N384="základní",J384,0)</f>
        <v>0</v>
      </c>
      <c r="BF384" s="214">
        <f>IF(N384="snížená",J384,0)</f>
        <v>0</v>
      </c>
      <c r="BG384" s="214">
        <f>IF(N384="zákl. přenesená",J384,0)</f>
        <v>0</v>
      </c>
      <c r="BH384" s="214">
        <f>IF(N384="sníž. přenesená",J384,0)</f>
        <v>0</v>
      </c>
      <c r="BI384" s="214">
        <f>IF(N384="nulová",J384,0)</f>
        <v>0</v>
      </c>
      <c r="BJ384" s="25" t="s">
        <v>86</v>
      </c>
      <c r="BK384" s="214">
        <f>ROUND(I384*H384,2)</f>
        <v>0</v>
      </c>
      <c r="BL384" s="25" t="s">
        <v>228</v>
      </c>
      <c r="BM384" s="25" t="s">
        <v>4220</v>
      </c>
    </row>
    <row r="385" spans="2:51" s="1" customFormat="1" ht="148.5">
      <c r="B385" s="43"/>
      <c r="C385" s="65"/>
      <c r="D385" s="219" t="s">
        <v>272</v>
      </c>
      <c r="E385" s="65"/>
      <c r="F385" s="220" t="s">
        <v>1061</v>
      </c>
      <c r="G385" s="65"/>
      <c r="H385" s="65"/>
      <c r="I385" s="174"/>
      <c r="J385" s="65"/>
      <c r="K385" s="65"/>
      <c r="L385" s="63"/>
      <c r="M385" s="221"/>
      <c r="N385" s="44"/>
      <c r="O385" s="44"/>
      <c r="P385" s="44"/>
      <c r="Q385" s="44"/>
      <c r="R385" s="44"/>
      <c r="S385" s="44"/>
      <c r="T385" s="80"/>
      <c r="AT385" s="25" t="s">
        <v>272</v>
      </c>
      <c r="AU385" s="25" t="s">
        <v>224</v>
      </c>
    </row>
    <row r="386" spans="2:51" s="14" customFormat="1" ht="13.5">
      <c r="B386" s="254"/>
      <c r="C386" s="255"/>
      <c r="D386" s="219" t="s">
        <v>274</v>
      </c>
      <c r="E386" s="256" t="s">
        <v>34</v>
      </c>
      <c r="F386" s="257" t="s">
        <v>4173</v>
      </c>
      <c r="G386" s="255"/>
      <c r="H386" s="256" t="s">
        <v>34</v>
      </c>
      <c r="I386" s="258"/>
      <c r="J386" s="255"/>
      <c r="K386" s="255"/>
      <c r="L386" s="259"/>
      <c r="M386" s="260"/>
      <c r="N386" s="261"/>
      <c r="O386" s="261"/>
      <c r="P386" s="261"/>
      <c r="Q386" s="261"/>
      <c r="R386" s="261"/>
      <c r="S386" s="261"/>
      <c r="T386" s="262"/>
      <c r="AT386" s="263" t="s">
        <v>274</v>
      </c>
      <c r="AU386" s="263" t="s">
        <v>224</v>
      </c>
      <c r="AV386" s="14" t="s">
        <v>86</v>
      </c>
      <c r="AW386" s="14" t="s">
        <v>41</v>
      </c>
      <c r="AX386" s="14" t="s">
        <v>78</v>
      </c>
      <c r="AY386" s="263" t="s">
        <v>209</v>
      </c>
    </row>
    <row r="387" spans="2:51" s="12" customFormat="1" ht="13.5">
      <c r="B387" s="222"/>
      <c r="C387" s="223"/>
      <c r="D387" s="219" t="s">
        <v>274</v>
      </c>
      <c r="E387" s="224" t="s">
        <v>34</v>
      </c>
      <c r="F387" s="225" t="s">
        <v>4221</v>
      </c>
      <c r="G387" s="223"/>
      <c r="H387" s="226">
        <v>6.1180000000000003</v>
      </c>
      <c r="I387" s="227"/>
      <c r="J387" s="223"/>
      <c r="K387" s="223"/>
      <c r="L387" s="228"/>
      <c r="M387" s="229"/>
      <c r="N387" s="230"/>
      <c r="O387" s="230"/>
      <c r="P387" s="230"/>
      <c r="Q387" s="230"/>
      <c r="R387" s="230"/>
      <c r="S387" s="230"/>
      <c r="T387" s="231"/>
      <c r="AT387" s="232" t="s">
        <v>274</v>
      </c>
      <c r="AU387" s="232" t="s">
        <v>224</v>
      </c>
      <c r="AV387" s="12" t="s">
        <v>88</v>
      </c>
      <c r="AW387" s="12" t="s">
        <v>41</v>
      </c>
      <c r="AX387" s="12" t="s">
        <v>78</v>
      </c>
      <c r="AY387" s="232" t="s">
        <v>209</v>
      </c>
    </row>
    <row r="388" spans="2:51" s="12" customFormat="1" ht="13.5">
      <c r="B388" s="222"/>
      <c r="C388" s="223"/>
      <c r="D388" s="219" t="s">
        <v>274</v>
      </c>
      <c r="E388" s="224" t="s">
        <v>34</v>
      </c>
      <c r="F388" s="225" t="s">
        <v>4222</v>
      </c>
      <c r="G388" s="223"/>
      <c r="H388" s="226">
        <v>11.507</v>
      </c>
      <c r="I388" s="227"/>
      <c r="J388" s="223"/>
      <c r="K388" s="223"/>
      <c r="L388" s="228"/>
      <c r="M388" s="229"/>
      <c r="N388" s="230"/>
      <c r="O388" s="230"/>
      <c r="P388" s="230"/>
      <c r="Q388" s="230"/>
      <c r="R388" s="230"/>
      <c r="S388" s="230"/>
      <c r="T388" s="231"/>
      <c r="AT388" s="232" t="s">
        <v>274</v>
      </c>
      <c r="AU388" s="232" t="s">
        <v>224</v>
      </c>
      <c r="AV388" s="12" t="s">
        <v>88</v>
      </c>
      <c r="AW388" s="12" t="s">
        <v>41</v>
      </c>
      <c r="AX388" s="12" t="s">
        <v>78</v>
      </c>
      <c r="AY388" s="232" t="s">
        <v>209</v>
      </c>
    </row>
    <row r="389" spans="2:51" s="12" customFormat="1" ht="13.5">
      <c r="B389" s="222"/>
      <c r="C389" s="223"/>
      <c r="D389" s="219" t="s">
        <v>274</v>
      </c>
      <c r="E389" s="224" t="s">
        <v>34</v>
      </c>
      <c r="F389" s="225" t="s">
        <v>4223</v>
      </c>
      <c r="G389" s="223"/>
      <c r="H389" s="226">
        <v>3.15</v>
      </c>
      <c r="I389" s="227"/>
      <c r="J389" s="223"/>
      <c r="K389" s="223"/>
      <c r="L389" s="228"/>
      <c r="M389" s="229"/>
      <c r="N389" s="230"/>
      <c r="O389" s="230"/>
      <c r="P389" s="230"/>
      <c r="Q389" s="230"/>
      <c r="R389" s="230"/>
      <c r="S389" s="230"/>
      <c r="T389" s="231"/>
      <c r="AT389" s="232" t="s">
        <v>274</v>
      </c>
      <c r="AU389" s="232" t="s">
        <v>224</v>
      </c>
      <c r="AV389" s="12" t="s">
        <v>88</v>
      </c>
      <c r="AW389" s="12" t="s">
        <v>41</v>
      </c>
      <c r="AX389" s="12" t="s">
        <v>78</v>
      </c>
      <c r="AY389" s="232" t="s">
        <v>209</v>
      </c>
    </row>
    <row r="390" spans="2:51" s="12" customFormat="1" ht="13.5">
      <c r="B390" s="222"/>
      <c r="C390" s="223"/>
      <c r="D390" s="219" t="s">
        <v>274</v>
      </c>
      <c r="E390" s="224" t="s">
        <v>34</v>
      </c>
      <c r="F390" s="225" t="s">
        <v>4224</v>
      </c>
      <c r="G390" s="223"/>
      <c r="H390" s="226">
        <v>8.7390000000000008</v>
      </c>
      <c r="I390" s="227"/>
      <c r="J390" s="223"/>
      <c r="K390" s="223"/>
      <c r="L390" s="228"/>
      <c r="M390" s="229"/>
      <c r="N390" s="230"/>
      <c r="O390" s="230"/>
      <c r="P390" s="230"/>
      <c r="Q390" s="230"/>
      <c r="R390" s="230"/>
      <c r="S390" s="230"/>
      <c r="T390" s="231"/>
      <c r="AT390" s="232" t="s">
        <v>274</v>
      </c>
      <c r="AU390" s="232" t="s">
        <v>224</v>
      </c>
      <c r="AV390" s="12" t="s">
        <v>88</v>
      </c>
      <c r="AW390" s="12" t="s">
        <v>41</v>
      </c>
      <c r="AX390" s="12" t="s">
        <v>78</v>
      </c>
      <c r="AY390" s="232" t="s">
        <v>209</v>
      </c>
    </row>
    <row r="391" spans="2:51" s="12" customFormat="1" ht="13.5">
      <c r="B391" s="222"/>
      <c r="C391" s="223"/>
      <c r="D391" s="219" t="s">
        <v>274</v>
      </c>
      <c r="E391" s="224" t="s">
        <v>34</v>
      </c>
      <c r="F391" s="225" t="s">
        <v>4225</v>
      </c>
      <c r="G391" s="223"/>
      <c r="H391" s="226">
        <v>0.15</v>
      </c>
      <c r="I391" s="227"/>
      <c r="J391" s="223"/>
      <c r="K391" s="223"/>
      <c r="L391" s="228"/>
      <c r="M391" s="229"/>
      <c r="N391" s="230"/>
      <c r="O391" s="230"/>
      <c r="P391" s="230"/>
      <c r="Q391" s="230"/>
      <c r="R391" s="230"/>
      <c r="S391" s="230"/>
      <c r="T391" s="231"/>
      <c r="AT391" s="232" t="s">
        <v>274</v>
      </c>
      <c r="AU391" s="232" t="s">
        <v>224</v>
      </c>
      <c r="AV391" s="12" t="s">
        <v>88</v>
      </c>
      <c r="AW391" s="12" t="s">
        <v>41</v>
      </c>
      <c r="AX391" s="12" t="s">
        <v>78</v>
      </c>
      <c r="AY391" s="232" t="s">
        <v>209</v>
      </c>
    </row>
    <row r="392" spans="2:51" s="15" customFormat="1" ht="13.5">
      <c r="B392" s="267"/>
      <c r="C392" s="268"/>
      <c r="D392" s="219" t="s">
        <v>274</v>
      </c>
      <c r="E392" s="269" t="s">
        <v>34</v>
      </c>
      <c r="F392" s="270" t="s">
        <v>4178</v>
      </c>
      <c r="G392" s="268"/>
      <c r="H392" s="271">
        <v>29.664000000000001</v>
      </c>
      <c r="I392" s="272"/>
      <c r="J392" s="268"/>
      <c r="K392" s="268"/>
      <c r="L392" s="273"/>
      <c r="M392" s="274"/>
      <c r="N392" s="275"/>
      <c r="O392" s="275"/>
      <c r="P392" s="275"/>
      <c r="Q392" s="275"/>
      <c r="R392" s="275"/>
      <c r="S392" s="275"/>
      <c r="T392" s="276"/>
      <c r="AT392" s="277" t="s">
        <v>274</v>
      </c>
      <c r="AU392" s="277" t="s">
        <v>224</v>
      </c>
      <c r="AV392" s="15" t="s">
        <v>224</v>
      </c>
      <c r="AW392" s="15" t="s">
        <v>41</v>
      </c>
      <c r="AX392" s="15" t="s">
        <v>78</v>
      </c>
      <c r="AY392" s="277" t="s">
        <v>209</v>
      </c>
    </row>
    <row r="393" spans="2:51" s="14" customFormat="1" ht="13.5">
      <c r="B393" s="254"/>
      <c r="C393" s="255"/>
      <c r="D393" s="219" t="s">
        <v>274</v>
      </c>
      <c r="E393" s="256" t="s">
        <v>34</v>
      </c>
      <c r="F393" s="257" t="s">
        <v>4179</v>
      </c>
      <c r="G393" s="255"/>
      <c r="H393" s="256" t="s">
        <v>34</v>
      </c>
      <c r="I393" s="258"/>
      <c r="J393" s="255"/>
      <c r="K393" s="255"/>
      <c r="L393" s="259"/>
      <c r="M393" s="260"/>
      <c r="N393" s="261"/>
      <c r="O393" s="261"/>
      <c r="P393" s="261"/>
      <c r="Q393" s="261"/>
      <c r="R393" s="261"/>
      <c r="S393" s="261"/>
      <c r="T393" s="262"/>
      <c r="AT393" s="263" t="s">
        <v>274</v>
      </c>
      <c r="AU393" s="263" t="s">
        <v>224</v>
      </c>
      <c r="AV393" s="14" t="s">
        <v>86</v>
      </c>
      <c r="AW393" s="14" t="s">
        <v>41</v>
      </c>
      <c r="AX393" s="14" t="s">
        <v>78</v>
      </c>
      <c r="AY393" s="263" t="s">
        <v>209</v>
      </c>
    </row>
    <row r="394" spans="2:51" s="12" customFormat="1" ht="13.5">
      <c r="B394" s="222"/>
      <c r="C394" s="223"/>
      <c r="D394" s="219" t="s">
        <v>274</v>
      </c>
      <c r="E394" s="224" t="s">
        <v>34</v>
      </c>
      <c r="F394" s="225" t="s">
        <v>4226</v>
      </c>
      <c r="G394" s="223"/>
      <c r="H394" s="226">
        <v>0.23899999999999999</v>
      </c>
      <c r="I394" s="227"/>
      <c r="J394" s="223"/>
      <c r="K394" s="223"/>
      <c r="L394" s="228"/>
      <c r="M394" s="229"/>
      <c r="N394" s="230"/>
      <c r="O394" s="230"/>
      <c r="P394" s="230"/>
      <c r="Q394" s="230"/>
      <c r="R394" s="230"/>
      <c r="S394" s="230"/>
      <c r="T394" s="231"/>
      <c r="AT394" s="232" t="s">
        <v>274</v>
      </c>
      <c r="AU394" s="232" t="s">
        <v>224</v>
      </c>
      <c r="AV394" s="12" t="s">
        <v>88</v>
      </c>
      <c r="AW394" s="12" t="s">
        <v>41</v>
      </c>
      <c r="AX394" s="12" t="s">
        <v>78</v>
      </c>
      <c r="AY394" s="232" t="s">
        <v>209</v>
      </c>
    </row>
    <row r="395" spans="2:51" s="12" customFormat="1" ht="13.5">
      <c r="B395" s="222"/>
      <c r="C395" s="223"/>
      <c r="D395" s="219" t="s">
        <v>274</v>
      </c>
      <c r="E395" s="224" t="s">
        <v>34</v>
      </c>
      <c r="F395" s="225" t="s">
        <v>4227</v>
      </c>
      <c r="G395" s="223"/>
      <c r="H395" s="226">
        <v>6.4790000000000001</v>
      </c>
      <c r="I395" s="227"/>
      <c r="J395" s="223"/>
      <c r="K395" s="223"/>
      <c r="L395" s="228"/>
      <c r="M395" s="229"/>
      <c r="N395" s="230"/>
      <c r="O395" s="230"/>
      <c r="P395" s="230"/>
      <c r="Q395" s="230"/>
      <c r="R395" s="230"/>
      <c r="S395" s="230"/>
      <c r="T395" s="231"/>
      <c r="AT395" s="232" t="s">
        <v>274</v>
      </c>
      <c r="AU395" s="232" t="s">
        <v>224</v>
      </c>
      <c r="AV395" s="12" t="s">
        <v>88</v>
      </c>
      <c r="AW395" s="12" t="s">
        <v>41</v>
      </c>
      <c r="AX395" s="12" t="s">
        <v>78</v>
      </c>
      <c r="AY395" s="232" t="s">
        <v>209</v>
      </c>
    </row>
    <row r="396" spans="2:51" s="12" customFormat="1" ht="13.5">
      <c r="B396" s="222"/>
      <c r="C396" s="223"/>
      <c r="D396" s="219" t="s">
        <v>274</v>
      </c>
      <c r="E396" s="224" t="s">
        <v>34</v>
      </c>
      <c r="F396" s="225" t="s">
        <v>4228</v>
      </c>
      <c r="G396" s="223"/>
      <c r="H396" s="226">
        <v>1.7849999999999999</v>
      </c>
      <c r="I396" s="227"/>
      <c r="J396" s="223"/>
      <c r="K396" s="223"/>
      <c r="L396" s="228"/>
      <c r="M396" s="229"/>
      <c r="N396" s="230"/>
      <c r="O396" s="230"/>
      <c r="P396" s="230"/>
      <c r="Q396" s="230"/>
      <c r="R396" s="230"/>
      <c r="S396" s="230"/>
      <c r="T396" s="231"/>
      <c r="AT396" s="232" t="s">
        <v>274</v>
      </c>
      <c r="AU396" s="232" t="s">
        <v>224</v>
      </c>
      <c r="AV396" s="12" t="s">
        <v>88</v>
      </c>
      <c r="AW396" s="12" t="s">
        <v>41</v>
      </c>
      <c r="AX396" s="12" t="s">
        <v>78</v>
      </c>
      <c r="AY396" s="232" t="s">
        <v>209</v>
      </c>
    </row>
    <row r="397" spans="2:51" s="12" customFormat="1" ht="13.5">
      <c r="B397" s="222"/>
      <c r="C397" s="223"/>
      <c r="D397" s="219" t="s">
        <v>274</v>
      </c>
      <c r="E397" s="224" t="s">
        <v>34</v>
      </c>
      <c r="F397" s="225" t="s">
        <v>4229</v>
      </c>
      <c r="G397" s="223"/>
      <c r="H397" s="226">
        <v>5.0490000000000004</v>
      </c>
      <c r="I397" s="227"/>
      <c r="J397" s="223"/>
      <c r="K397" s="223"/>
      <c r="L397" s="228"/>
      <c r="M397" s="229"/>
      <c r="N397" s="230"/>
      <c r="O397" s="230"/>
      <c r="P397" s="230"/>
      <c r="Q397" s="230"/>
      <c r="R397" s="230"/>
      <c r="S397" s="230"/>
      <c r="T397" s="231"/>
      <c r="AT397" s="232" t="s">
        <v>274</v>
      </c>
      <c r="AU397" s="232" t="s">
        <v>224</v>
      </c>
      <c r="AV397" s="12" t="s">
        <v>88</v>
      </c>
      <c r="AW397" s="12" t="s">
        <v>41</v>
      </c>
      <c r="AX397" s="12" t="s">
        <v>78</v>
      </c>
      <c r="AY397" s="232" t="s">
        <v>209</v>
      </c>
    </row>
    <row r="398" spans="2:51" s="12" customFormat="1" ht="13.5">
      <c r="B398" s="222"/>
      <c r="C398" s="223"/>
      <c r="D398" s="219" t="s">
        <v>274</v>
      </c>
      <c r="E398" s="224" t="s">
        <v>34</v>
      </c>
      <c r="F398" s="225" t="s">
        <v>4230</v>
      </c>
      <c r="G398" s="223"/>
      <c r="H398" s="226">
        <v>0.17899999999999999</v>
      </c>
      <c r="I398" s="227"/>
      <c r="J398" s="223"/>
      <c r="K398" s="223"/>
      <c r="L398" s="228"/>
      <c r="M398" s="229"/>
      <c r="N398" s="230"/>
      <c r="O398" s="230"/>
      <c r="P398" s="230"/>
      <c r="Q398" s="230"/>
      <c r="R398" s="230"/>
      <c r="S398" s="230"/>
      <c r="T398" s="231"/>
      <c r="AT398" s="232" t="s">
        <v>274</v>
      </c>
      <c r="AU398" s="232" t="s">
        <v>224</v>
      </c>
      <c r="AV398" s="12" t="s">
        <v>88</v>
      </c>
      <c r="AW398" s="12" t="s">
        <v>41</v>
      </c>
      <c r="AX398" s="12" t="s">
        <v>78</v>
      </c>
      <c r="AY398" s="232" t="s">
        <v>209</v>
      </c>
    </row>
    <row r="399" spans="2:51" s="15" customFormat="1" ht="13.5">
      <c r="B399" s="267"/>
      <c r="C399" s="268"/>
      <c r="D399" s="219" t="s">
        <v>274</v>
      </c>
      <c r="E399" s="269" t="s">
        <v>34</v>
      </c>
      <c r="F399" s="270" t="s">
        <v>4183</v>
      </c>
      <c r="G399" s="268"/>
      <c r="H399" s="271">
        <v>13.731</v>
      </c>
      <c r="I399" s="272"/>
      <c r="J399" s="268"/>
      <c r="K399" s="268"/>
      <c r="L399" s="273"/>
      <c r="M399" s="274"/>
      <c r="N399" s="275"/>
      <c r="O399" s="275"/>
      <c r="P399" s="275"/>
      <c r="Q399" s="275"/>
      <c r="R399" s="275"/>
      <c r="S399" s="275"/>
      <c r="T399" s="276"/>
      <c r="AT399" s="277" t="s">
        <v>274</v>
      </c>
      <c r="AU399" s="277" t="s">
        <v>224</v>
      </c>
      <c r="AV399" s="15" t="s">
        <v>224</v>
      </c>
      <c r="AW399" s="15" t="s">
        <v>41</v>
      </c>
      <c r="AX399" s="15" t="s">
        <v>78</v>
      </c>
      <c r="AY399" s="277" t="s">
        <v>209</v>
      </c>
    </row>
    <row r="400" spans="2:51" s="14" customFormat="1" ht="13.5">
      <c r="B400" s="254"/>
      <c r="C400" s="255"/>
      <c r="D400" s="219" t="s">
        <v>274</v>
      </c>
      <c r="E400" s="256" t="s">
        <v>34</v>
      </c>
      <c r="F400" s="257" t="s">
        <v>4184</v>
      </c>
      <c r="G400" s="255"/>
      <c r="H400" s="256" t="s">
        <v>34</v>
      </c>
      <c r="I400" s="258"/>
      <c r="J400" s="255"/>
      <c r="K400" s="255"/>
      <c r="L400" s="259"/>
      <c r="M400" s="260"/>
      <c r="N400" s="261"/>
      <c r="O400" s="261"/>
      <c r="P400" s="261"/>
      <c r="Q400" s="261"/>
      <c r="R400" s="261"/>
      <c r="S400" s="261"/>
      <c r="T400" s="262"/>
      <c r="AT400" s="263" t="s">
        <v>274</v>
      </c>
      <c r="AU400" s="263" t="s">
        <v>224</v>
      </c>
      <c r="AV400" s="14" t="s">
        <v>86</v>
      </c>
      <c r="AW400" s="14" t="s">
        <v>41</v>
      </c>
      <c r="AX400" s="14" t="s">
        <v>78</v>
      </c>
      <c r="AY400" s="263" t="s">
        <v>209</v>
      </c>
    </row>
    <row r="401" spans="2:51" s="12" customFormat="1" ht="13.5">
      <c r="B401" s="222"/>
      <c r="C401" s="223"/>
      <c r="D401" s="219" t="s">
        <v>274</v>
      </c>
      <c r="E401" s="224" t="s">
        <v>34</v>
      </c>
      <c r="F401" s="225" t="s">
        <v>4231</v>
      </c>
      <c r="G401" s="223"/>
      <c r="H401" s="226">
        <v>0.29699999999999999</v>
      </c>
      <c r="I401" s="227"/>
      <c r="J401" s="223"/>
      <c r="K401" s="223"/>
      <c r="L401" s="228"/>
      <c r="M401" s="229"/>
      <c r="N401" s="230"/>
      <c r="O401" s="230"/>
      <c r="P401" s="230"/>
      <c r="Q401" s="230"/>
      <c r="R401" s="230"/>
      <c r="S401" s="230"/>
      <c r="T401" s="231"/>
      <c r="AT401" s="232" t="s">
        <v>274</v>
      </c>
      <c r="AU401" s="232" t="s">
        <v>224</v>
      </c>
      <c r="AV401" s="12" t="s">
        <v>88</v>
      </c>
      <c r="AW401" s="12" t="s">
        <v>41</v>
      </c>
      <c r="AX401" s="12" t="s">
        <v>78</v>
      </c>
      <c r="AY401" s="232" t="s">
        <v>209</v>
      </c>
    </row>
    <row r="402" spans="2:51" s="12" customFormat="1" ht="13.5">
      <c r="B402" s="222"/>
      <c r="C402" s="223"/>
      <c r="D402" s="219" t="s">
        <v>274</v>
      </c>
      <c r="E402" s="224" t="s">
        <v>34</v>
      </c>
      <c r="F402" s="225" t="s">
        <v>4232</v>
      </c>
      <c r="G402" s="223"/>
      <c r="H402" s="226">
        <v>15.765000000000001</v>
      </c>
      <c r="I402" s="227"/>
      <c r="J402" s="223"/>
      <c r="K402" s="223"/>
      <c r="L402" s="228"/>
      <c r="M402" s="229"/>
      <c r="N402" s="230"/>
      <c r="O402" s="230"/>
      <c r="P402" s="230"/>
      <c r="Q402" s="230"/>
      <c r="R402" s="230"/>
      <c r="S402" s="230"/>
      <c r="T402" s="231"/>
      <c r="AT402" s="232" t="s">
        <v>274</v>
      </c>
      <c r="AU402" s="232" t="s">
        <v>224</v>
      </c>
      <c r="AV402" s="12" t="s">
        <v>88</v>
      </c>
      <c r="AW402" s="12" t="s">
        <v>41</v>
      </c>
      <c r="AX402" s="12" t="s">
        <v>78</v>
      </c>
      <c r="AY402" s="232" t="s">
        <v>209</v>
      </c>
    </row>
    <row r="403" spans="2:51" s="12" customFormat="1" ht="13.5">
      <c r="B403" s="222"/>
      <c r="C403" s="223"/>
      <c r="D403" s="219" t="s">
        <v>274</v>
      </c>
      <c r="E403" s="224" t="s">
        <v>34</v>
      </c>
      <c r="F403" s="225" t="s">
        <v>4233</v>
      </c>
      <c r="G403" s="223"/>
      <c r="H403" s="226">
        <v>5.34</v>
      </c>
      <c r="I403" s="227"/>
      <c r="J403" s="223"/>
      <c r="K403" s="223"/>
      <c r="L403" s="228"/>
      <c r="M403" s="229"/>
      <c r="N403" s="230"/>
      <c r="O403" s="230"/>
      <c r="P403" s="230"/>
      <c r="Q403" s="230"/>
      <c r="R403" s="230"/>
      <c r="S403" s="230"/>
      <c r="T403" s="231"/>
      <c r="AT403" s="232" t="s">
        <v>274</v>
      </c>
      <c r="AU403" s="232" t="s">
        <v>224</v>
      </c>
      <c r="AV403" s="12" t="s">
        <v>88</v>
      </c>
      <c r="AW403" s="12" t="s">
        <v>41</v>
      </c>
      <c r="AX403" s="12" t="s">
        <v>78</v>
      </c>
      <c r="AY403" s="232" t="s">
        <v>209</v>
      </c>
    </row>
    <row r="404" spans="2:51" s="12" customFormat="1" ht="13.5">
      <c r="B404" s="222"/>
      <c r="C404" s="223"/>
      <c r="D404" s="219" t="s">
        <v>274</v>
      </c>
      <c r="E404" s="224" t="s">
        <v>34</v>
      </c>
      <c r="F404" s="225" t="s">
        <v>4234</v>
      </c>
      <c r="G404" s="223"/>
      <c r="H404" s="226">
        <v>18.692</v>
      </c>
      <c r="I404" s="227"/>
      <c r="J404" s="223"/>
      <c r="K404" s="223"/>
      <c r="L404" s="228"/>
      <c r="M404" s="229"/>
      <c r="N404" s="230"/>
      <c r="O404" s="230"/>
      <c r="P404" s="230"/>
      <c r="Q404" s="230"/>
      <c r="R404" s="230"/>
      <c r="S404" s="230"/>
      <c r="T404" s="231"/>
      <c r="AT404" s="232" t="s">
        <v>274</v>
      </c>
      <c r="AU404" s="232" t="s">
        <v>224</v>
      </c>
      <c r="AV404" s="12" t="s">
        <v>88</v>
      </c>
      <c r="AW404" s="12" t="s">
        <v>41</v>
      </c>
      <c r="AX404" s="12" t="s">
        <v>78</v>
      </c>
      <c r="AY404" s="232" t="s">
        <v>209</v>
      </c>
    </row>
    <row r="405" spans="2:51" s="12" customFormat="1" ht="13.5">
      <c r="B405" s="222"/>
      <c r="C405" s="223"/>
      <c r="D405" s="219" t="s">
        <v>274</v>
      </c>
      <c r="E405" s="224" t="s">
        <v>34</v>
      </c>
      <c r="F405" s="225" t="s">
        <v>4235</v>
      </c>
      <c r="G405" s="223"/>
      <c r="H405" s="226">
        <v>0.41499999999999998</v>
      </c>
      <c r="I405" s="227"/>
      <c r="J405" s="223"/>
      <c r="K405" s="223"/>
      <c r="L405" s="228"/>
      <c r="M405" s="229"/>
      <c r="N405" s="230"/>
      <c r="O405" s="230"/>
      <c r="P405" s="230"/>
      <c r="Q405" s="230"/>
      <c r="R405" s="230"/>
      <c r="S405" s="230"/>
      <c r="T405" s="231"/>
      <c r="AT405" s="232" t="s">
        <v>274</v>
      </c>
      <c r="AU405" s="232" t="s">
        <v>224</v>
      </c>
      <c r="AV405" s="12" t="s">
        <v>88</v>
      </c>
      <c r="AW405" s="12" t="s">
        <v>41</v>
      </c>
      <c r="AX405" s="12" t="s">
        <v>78</v>
      </c>
      <c r="AY405" s="232" t="s">
        <v>209</v>
      </c>
    </row>
    <row r="406" spans="2:51" s="15" customFormat="1" ht="13.5">
      <c r="B406" s="267"/>
      <c r="C406" s="268"/>
      <c r="D406" s="219" t="s">
        <v>274</v>
      </c>
      <c r="E406" s="269" t="s">
        <v>34</v>
      </c>
      <c r="F406" s="270" t="s">
        <v>4188</v>
      </c>
      <c r="G406" s="268"/>
      <c r="H406" s="271">
        <v>40.509</v>
      </c>
      <c r="I406" s="272"/>
      <c r="J406" s="268"/>
      <c r="K406" s="268"/>
      <c r="L406" s="273"/>
      <c r="M406" s="274"/>
      <c r="N406" s="275"/>
      <c r="O406" s="275"/>
      <c r="P406" s="275"/>
      <c r="Q406" s="275"/>
      <c r="R406" s="275"/>
      <c r="S406" s="275"/>
      <c r="T406" s="276"/>
      <c r="AT406" s="277" t="s">
        <v>274</v>
      </c>
      <c r="AU406" s="277" t="s">
        <v>224</v>
      </c>
      <c r="AV406" s="15" t="s">
        <v>224</v>
      </c>
      <c r="AW406" s="15" t="s">
        <v>41</v>
      </c>
      <c r="AX406" s="15" t="s">
        <v>78</v>
      </c>
      <c r="AY406" s="277" t="s">
        <v>209</v>
      </c>
    </row>
    <row r="407" spans="2:51" s="14" customFormat="1" ht="13.5">
      <c r="B407" s="254"/>
      <c r="C407" s="255"/>
      <c r="D407" s="219" t="s">
        <v>274</v>
      </c>
      <c r="E407" s="256" t="s">
        <v>34</v>
      </c>
      <c r="F407" s="257" t="s">
        <v>4189</v>
      </c>
      <c r="G407" s="255"/>
      <c r="H407" s="256" t="s">
        <v>34</v>
      </c>
      <c r="I407" s="258"/>
      <c r="J407" s="255"/>
      <c r="K407" s="255"/>
      <c r="L407" s="259"/>
      <c r="M407" s="260"/>
      <c r="N407" s="261"/>
      <c r="O407" s="261"/>
      <c r="P407" s="261"/>
      <c r="Q407" s="261"/>
      <c r="R407" s="261"/>
      <c r="S407" s="261"/>
      <c r="T407" s="262"/>
      <c r="AT407" s="263" t="s">
        <v>274</v>
      </c>
      <c r="AU407" s="263" t="s">
        <v>224</v>
      </c>
      <c r="AV407" s="14" t="s">
        <v>86</v>
      </c>
      <c r="AW407" s="14" t="s">
        <v>41</v>
      </c>
      <c r="AX407" s="14" t="s">
        <v>78</v>
      </c>
      <c r="AY407" s="263" t="s">
        <v>209</v>
      </c>
    </row>
    <row r="408" spans="2:51" s="12" customFormat="1" ht="13.5">
      <c r="B408" s="222"/>
      <c r="C408" s="223"/>
      <c r="D408" s="219" t="s">
        <v>274</v>
      </c>
      <c r="E408" s="224" t="s">
        <v>34</v>
      </c>
      <c r="F408" s="225" t="s">
        <v>4236</v>
      </c>
      <c r="G408" s="223"/>
      <c r="H408" s="226">
        <v>9.8260000000000005</v>
      </c>
      <c r="I408" s="227"/>
      <c r="J408" s="223"/>
      <c r="K408" s="223"/>
      <c r="L408" s="228"/>
      <c r="M408" s="229"/>
      <c r="N408" s="230"/>
      <c r="O408" s="230"/>
      <c r="P408" s="230"/>
      <c r="Q408" s="230"/>
      <c r="R408" s="230"/>
      <c r="S408" s="230"/>
      <c r="T408" s="231"/>
      <c r="AT408" s="232" t="s">
        <v>274</v>
      </c>
      <c r="AU408" s="232" t="s">
        <v>224</v>
      </c>
      <c r="AV408" s="12" t="s">
        <v>88</v>
      </c>
      <c r="AW408" s="12" t="s">
        <v>41</v>
      </c>
      <c r="AX408" s="12" t="s">
        <v>78</v>
      </c>
      <c r="AY408" s="232" t="s">
        <v>209</v>
      </c>
    </row>
    <row r="409" spans="2:51" s="12" customFormat="1" ht="13.5">
      <c r="B409" s="222"/>
      <c r="C409" s="223"/>
      <c r="D409" s="219" t="s">
        <v>274</v>
      </c>
      <c r="E409" s="224" t="s">
        <v>34</v>
      </c>
      <c r="F409" s="225" t="s">
        <v>4237</v>
      </c>
      <c r="G409" s="223"/>
      <c r="H409" s="226">
        <v>22.405000000000001</v>
      </c>
      <c r="I409" s="227"/>
      <c r="J409" s="223"/>
      <c r="K409" s="223"/>
      <c r="L409" s="228"/>
      <c r="M409" s="229"/>
      <c r="N409" s="230"/>
      <c r="O409" s="230"/>
      <c r="P409" s="230"/>
      <c r="Q409" s="230"/>
      <c r="R409" s="230"/>
      <c r="S409" s="230"/>
      <c r="T409" s="231"/>
      <c r="AT409" s="232" t="s">
        <v>274</v>
      </c>
      <c r="AU409" s="232" t="s">
        <v>224</v>
      </c>
      <c r="AV409" s="12" t="s">
        <v>88</v>
      </c>
      <c r="AW409" s="12" t="s">
        <v>41</v>
      </c>
      <c r="AX409" s="12" t="s">
        <v>78</v>
      </c>
      <c r="AY409" s="232" t="s">
        <v>209</v>
      </c>
    </row>
    <row r="410" spans="2:51" s="12" customFormat="1" ht="13.5">
      <c r="B410" s="222"/>
      <c r="C410" s="223"/>
      <c r="D410" s="219" t="s">
        <v>274</v>
      </c>
      <c r="E410" s="224" t="s">
        <v>34</v>
      </c>
      <c r="F410" s="225" t="s">
        <v>4238</v>
      </c>
      <c r="G410" s="223"/>
      <c r="H410" s="226">
        <v>7.4009999999999998</v>
      </c>
      <c r="I410" s="227"/>
      <c r="J410" s="223"/>
      <c r="K410" s="223"/>
      <c r="L410" s="228"/>
      <c r="M410" s="229"/>
      <c r="N410" s="230"/>
      <c r="O410" s="230"/>
      <c r="P410" s="230"/>
      <c r="Q410" s="230"/>
      <c r="R410" s="230"/>
      <c r="S410" s="230"/>
      <c r="T410" s="231"/>
      <c r="AT410" s="232" t="s">
        <v>274</v>
      </c>
      <c r="AU410" s="232" t="s">
        <v>224</v>
      </c>
      <c r="AV410" s="12" t="s">
        <v>88</v>
      </c>
      <c r="AW410" s="12" t="s">
        <v>41</v>
      </c>
      <c r="AX410" s="12" t="s">
        <v>78</v>
      </c>
      <c r="AY410" s="232" t="s">
        <v>209</v>
      </c>
    </row>
    <row r="411" spans="2:51" s="12" customFormat="1" ht="13.5">
      <c r="B411" s="222"/>
      <c r="C411" s="223"/>
      <c r="D411" s="219" t="s">
        <v>274</v>
      </c>
      <c r="E411" s="224" t="s">
        <v>34</v>
      </c>
      <c r="F411" s="225" t="s">
        <v>4239</v>
      </c>
      <c r="G411" s="223"/>
      <c r="H411" s="226">
        <v>25.411000000000001</v>
      </c>
      <c r="I411" s="227"/>
      <c r="J411" s="223"/>
      <c r="K411" s="223"/>
      <c r="L411" s="228"/>
      <c r="M411" s="229"/>
      <c r="N411" s="230"/>
      <c r="O411" s="230"/>
      <c r="P411" s="230"/>
      <c r="Q411" s="230"/>
      <c r="R411" s="230"/>
      <c r="S411" s="230"/>
      <c r="T411" s="231"/>
      <c r="AT411" s="232" t="s">
        <v>274</v>
      </c>
      <c r="AU411" s="232" t="s">
        <v>224</v>
      </c>
      <c r="AV411" s="12" t="s">
        <v>88</v>
      </c>
      <c r="AW411" s="12" t="s">
        <v>41</v>
      </c>
      <c r="AX411" s="12" t="s">
        <v>78</v>
      </c>
      <c r="AY411" s="232" t="s">
        <v>209</v>
      </c>
    </row>
    <row r="412" spans="2:51" s="12" customFormat="1" ht="13.5">
      <c r="B412" s="222"/>
      <c r="C412" s="223"/>
      <c r="D412" s="219" t="s">
        <v>274</v>
      </c>
      <c r="E412" s="224" t="s">
        <v>34</v>
      </c>
      <c r="F412" s="225" t="s">
        <v>4240</v>
      </c>
      <c r="G412" s="223"/>
      <c r="H412" s="226">
        <v>0.69099999999999995</v>
      </c>
      <c r="I412" s="227"/>
      <c r="J412" s="223"/>
      <c r="K412" s="223"/>
      <c r="L412" s="228"/>
      <c r="M412" s="229"/>
      <c r="N412" s="230"/>
      <c r="O412" s="230"/>
      <c r="P412" s="230"/>
      <c r="Q412" s="230"/>
      <c r="R412" s="230"/>
      <c r="S412" s="230"/>
      <c r="T412" s="231"/>
      <c r="AT412" s="232" t="s">
        <v>274</v>
      </c>
      <c r="AU412" s="232" t="s">
        <v>224</v>
      </c>
      <c r="AV412" s="12" t="s">
        <v>88</v>
      </c>
      <c r="AW412" s="12" t="s">
        <v>41</v>
      </c>
      <c r="AX412" s="12" t="s">
        <v>78</v>
      </c>
      <c r="AY412" s="232" t="s">
        <v>209</v>
      </c>
    </row>
    <row r="413" spans="2:51" s="15" customFormat="1" ht="13.5">
      <c r="B413" s="267"/>
      <c r="C413" s="268"/>
      <c r="D413" s="219" t="s">
        <v>274</v>
      </c>
      <c r="E413" s="269" t="s">
        <v>34</v>
      </c>
      <c r="F413" s="270" t="s">
        <v>4194</v>
      </c>
      <c r="G413" s="268"/>
      <c r="H413" s="271">
        <v>65.733999999999995</v>
      </c>
      <c r="I413" s="272"/>
      <c r="J413" s="268"/>
      <c r="K413" s="268"/>
      <c r="L413" s="273"/>
      <c r="M413" s="274"/>
      <c r="N413" s="275"/>
      <c r="O413" s="275"/>
      <c r="P413" s="275"/>
      <c r="Q413" s="275"/>
      <c r="R413" s="275"/>
      <c r="S413" s="275"/>
      <c r="T413" s="276"/>
      <c r="AT413" s="277" t="s">
        <v>274</v>
      </c>
      <c r="AU413" s="277" t="s">
        <v>224</v>
      </c>
      <c r="AV413" s="15" t="s">
        <v>224</v>
      </c>
      <c r="AW413" s="15" t="s">
        <v>41</v>
      </c>
      <c r="AX413" s="15" t="s">
        <v>78</v>
      </c>
      <c r="AY413" s="277" t="s">
        <v>209</v>
      </c>
    </row>
    <row r="414" spans="2:51" s="14" customFormat="1" ht="13.5">
      <c r="B414" s="254"/>
      <c r="C414" s="255"/>
      <c r="D414" s="219" t="s">
        <v>274</v>
      </c>
      <c r="E414" s="256" t="s">
        <v>34</v>
      </c>
      <c r="F414" s="257" t="s">
        <v>4195</v>
      </c>
      <c r="G414" s="255"/>
      <c r="H414" s="256" t="s">
        <v>34</v>
      </c>
      <c r="I414" s="258"/>
      <c r="J414" s="255"/>
      <c r="K414" s="255"/>
      <c r="L414" s="259"/>
      <c r="M414" s="260"/>
      <c r="N414" s="261"/>
      <c r="O414" s="261"/>
      <c r="P414" s="261"/>
      <c r="Q414" s="261"/>
      <c r="R414" s="261"/>
      <c r="S414" s="261"/>
      <c r="T414" s="262"/>
      <c r="AT414" s="263" t="s">
        <v>274</v>
      </c>
      <c r="AU414" s="263" t="s">
        <v>224</v>
      </c>
      <c r="AV414" s="14" t="s">
        <v>86</v>
      </c>
      <c r="AW414" s="14" t="s">
        <v>41</v>
      </c>
      <c r="AX414" s="14" t="s">
        <v>78</v>
      </c>
      <c r="AY414" s="263" t="s">
        <v>209</v>
      </c>
    </row>
    <row r="415" spans="2:51" s="12" customFormat="1" ht="13.5">
      <c r="B415" s="222"/>
      <c r="C415" s="223"/>
      <c r="D415" s="219" t="s">
        <v>274</v>
      </c>
      <c r="E415" s="224" t="s">
        <v>34</v>
      </c>
      <c r="F415" s="225" t="s">
        <v>4241</v>
      </c>
      <c r="G415" s="223"/>
      <c r="H415" s="226">
        <v>9.7690000000000001</v>
      </c>
      <c r="I415" s="227"/>
      <c r="J415" s="223"/>
      <c r="K415" s="223"/>
      <c r="L415" s="228"/>
      <c r="M415" s="229"/>
      <c r="N415" s="230"/>
      <c r="O415" s="230"/>
      <c r="P415" s="230"/>
      <c r="Q415" s="230"/>
      <c r="R415" s="230"/>
      <c r="S415" s="230"/>
      <c r="T415" s="231"/>
      <c r="AT415" s="232" t="s">
        <v>274</v>
      </c>
      <c r="AU415" s="232" t="s">
        <v>224</v>
      </c>
      <c r="AV415" s="12" t="s">
        <v>88</v>
      </c>
      <c r="AW415" s="12" t="s">
        <v>41</v>
      </c>
      <c r="AX415" s="12" t="s">
        <v>78</v>
      </c>
      <c r="AY415" s="232" t="s">
        <v>209</v>
      </c>
    </row>
    <row r="416" spans="2:51" s="12" customFormat="1" ht="13.5">
      <c r="B416" s="222"/>
      <c r="C416" s="223"/>
      <c r="D416" s="219" t="s">
        <v>274</v>
      </c>
      <c r="E416" s="224" t="s">
        <v>34</v>
      </c>
      <c r="F416" s="225" t="s">
        <v>4242</v>
      </c>
      <c r="G416" s="223"/>
      <c r="H416" s="226">
        <v>6.1180000000000003</v>
      </c>
      <c r="I416" s="227"/>
      <c r="J416" s="223"/>
      <c r="K416" s="223"/>
      <c r="L416" s="228"/>
      <c r="M416" s="229"/>
      <c r="N416" s="230"/>
      <c r="O416" s="230"/>
      <c r="P416" s="230"/>
      <c r="Q416" s="230"/>
      <c r="R416" s="230"/>
      <c r="S416" s="230"/>
      <c r="T416" s="231"/>
      <c r="AT416" s="232" t="s">
        <v>274</v>
      </c>
      <c r="AU416" s="232" t="s">
        <v>224</v>
      </c>
      <c r="AV416" s="12" t="s">
        <v>88</v>
      </c>
      <c r="AW416" s="12" t="s">
        <v>41</v>
      </c>
      <c r="AX416" s="12" t="s">
        <v>78</v>
      </c>
      <c r="AY416" s="232" t="s">
        <v>209</v>
      </c>
    </row>
    <row r="417" spans="2:51" s="15" customFormat="1" ht="13.5">
      <c r="B417" s="267"/>
      <c r="C417" s="268"/>
      <c r="D417" s="219" t="s">
        <v>274</v>
      </c>
      <c r="E417" s="269" t="s">
        <v>34</v>
      </c>
      <c r="F417" s="270" t="s">
        <v>4198</v>
      </c>
      <c r="G417" s="268"/>
      <c r="H417" s="271">
        <v>15.887</v>
      </c>
      <c r="I417" s="272"/>
      <c r="J417" s="268"/>
      <c r="K417" s="268"/>
      <c r="L417" s="273"/>
      <c r="M417" s="274"/>
      <c r="N417" s="275"/>
      <c r="O417" s="275"/>
      <c r="P417" s="275"/>
      <c r="Q417" s="275"/>
      <c r="R417" s="275"/>
      <c r="S417" s="275"/>
      <c r="T417" s="276"/>
      <c r="AT417" s="277" t="s">
        <v>274</v>
      </c>
      <c r="AU417" s="277" t="s">
        <v>224</v>
      </c>
      <c r="AV417" s="15" t="s">
        <v>224</v>
      </c>
      <c r="AW417" s="15" t="s">
        <v>41</v>
      </c>
      <c r="AX417" s="15" t="s">
        <v>78</v>
      </c>
      <c r="AY417" s="277" t="s">
        <v>209</v>
      </c>
    </row>
    <row r="418" spans="2:51" s="14" customFormat="1" ht="13.5">
      <c r="B418" s="254"/>
      <c r="C418" s="255"/>
      <c r="D418" s="219" t="s">
        <v>274</v>
      </c>
      <c r="E418" s="256" t="s">
        <v>34</v>
      </c>
      <c r="F418" s="257" t="s">
        <v>4199</v>
      </c>
      <c r="G418" s="255"/>
      <c r="H418" s="256" t="s">
        <v>34</v>
      </c>
      <c r="I418" s="258"/>
      <c r="J418" s="255"/>
      <c r="K418" s="255"/>
      <c r="L418" s="259"/>
      <c r="M418" s="260"/>
      <c r="N418" s="261"/>
      <c r="O418" s="261"/>
      <c r="P418" s="261"/>
      <c r="Q418" s="261"/>
      <c r="R418" s="261"/>
      <c r="S418" s="261"/>
      <c r="T418" s="262"/>
      <c r="AT418" s="263" t="s">
        <v>274</v>
      </c>
      <c r="AU418" s="263" t="s">
        <v>224</v>
      </c>
      <c r="AV418" s="14" t="s">
        <v>86</v>
      </c>
      <c r="AW418" s="14" t="s">
        <v>41</v>
      </c>
      <c r="AX418" s="14" t="s">
        <v>78</v>
      </c>
      <c r="AY418" s="263" t="s">
        <v>209</v>
      </c>
    </row>
    <row r="419" spans="2:51" s="12" customFormat="1" ht="13.5">
      <c r="B419" s="222"/>
      <c r="C419" s="223"/>
      <c r="D419" s="219" t="s">
        <v>274</v>
      </c>
      <c r="E419" s="224" t="s">
        <v>34</v>
      </c>
      <c r="F419" s="225" t="s">
        <v>4243</v>
      </c>
      <c r="G419" s="223"/>
      <c r="H419" s="226">
        <v>4.9950000000000001</v>
      </c>
      <c r="I419" s="227"/>
      <c r="J419" s="223"/>
      <c r="K419" s="223"/>
      <c r="L419" s="228"/>
      <c r="M419" s="229"/>
      <c r="N419" s="230"/>
      <c r="O419" s="230"/>
      <c r="P419" s="230"/>
      <c r="Q419" s="230"/>
      <c r="R419" s="230"/>
      <c r="S419" s="230"/>
      <c r="T419" s="231"/>
      <c r="AT419" s="232" t="s">
        <v>274</v>
      </c>
      <c r="AU419" s="232" t="s">
        <v>224</v>
      </c>
      <c r="AV419" s="12" t="s">
        <v>88</v>
      </c>
      <c r="AW419" s="12" t="s">
        <v>41</v>
      </c>
      <c r="AX419" s="12" t="s">
        <v>78</v>
      </c>
      <c r="AY419" s="232" t="s">
        <v>209</v>
      </c>
    </row>
    <row r="420" spans="2:51" s="12" customFormat="1" ht="13.5">
      <c r="B420" s="222"/>
      <c r="C420" s="223"/>
      <c r="D420" s="219" t="s">
        <v>274</v>
      </c>
      <c r="E420" s="224" t="s">
        <v>34</v>
      </c>
      <c r="F420" s="225" t="s">
        <v>4244</v>
      </c>
      <c r="G420" s="223"/>
      <c r="H420" s="226">
        <v>0.377</v>
      </c>
      <c r="I420" s="227"/>
      <c r="J420" s="223"/>
      <c r="K420" s="223"/>
      <c r="L420" s="228"/>
      <c r="M420" s="229"/>
      <c r="N420" s="230"/>
      <c r="O420" s="230"/>
      <c r="P420" s="230"/>
      <c r="Q420" s="230"/>
      <c r="R420" s="230"/>
      <c r="S420" s="230"/>
      <c r="T420" s="231"/>
      <c r="AT420" s="232" t="s">
        <v>274</v>
      </c>
      <c r="AU420" s="232" t="s">
        <v>224</v>
      </c>
      <c r="AV420" s="12" t="s">
        <v>88</v>
      </c>
      <c r="AW420" s="12" t="s">
        <v>41</v>
      </c>
      <c r="AX420" s="12" t="s">
        <v>78</v>
      </c>
      <c r="AY420" s="232" t="s">
        <v>209</v>
      </c>
    </row>
    <row r="421" spans="2:51" s="12" customFormat="1" ht="13.5">
      <c r="B421" s="222"/>
      <c r="C421" s="223"/>
      <c r="D421" s="219" t="s">
        <v>274</v>
      </c>
      <c r="E421" s="224" t="s">
        <v>34</v>
      </c>
      <c r="F421" s="225" t="s">
        <v>4245</v>
      </c>
      <c r="G421" s="223"/>
      <c r="H421" s="226">
        <v>0.56200000000000006</v>
      </c>
      <c r="I421" s="227"/>
      <c r="J421" s="223"/>
      <c r="K421" s="223"/>
      <c r="L421" s="228"/>
      <c r="M421" s="229"/>
      <c r="N421" s="230"/>
      <c r="O421" s="230"/>
      <c r="P421" s="230"/>
      <c r="Q421" s="230"/>
      <c r="R421" s="230"/>
      <c r="S421" s="230"/>
      <c r="T421" s="231"/>
      <c r="AT421" s="232" t="s">
        <v>274</v>
      </c>
      <c r="AU421" s="232" t="s">
        <v>224</v>
      </c>
      <c r="AV421" s="12" t="s">
        <v>88</v>
      </c>
      <c r="AW421" s="12" t="s">
        <v>41</v>
      </c>
      <c r="AX421" s="12" t="s">
        <v>78</v>
      </c>
      <c r="AY421" s="232" t="s">
        <v>209</v>
      </c>
    </row>
    <row r="422" spans="2:51" s="15" customFormat="1" ht="13.5">
      <c r="B422" s="267"/>
      <c r="C422" s="268"/>
      <c r="D422" s="219" t="s">
        <v>274</v>
      </c>
      <c r="E422" s="269" t="s">
        <v>34</v>
      </c>
      <c r="F422" s="270" t="s">
        <v>4203</v>
      </c>
      <c r="G422" s="268"/>
      <c r="H422" s="271">
        <v>5.9340000000000002</v>
      </c>
      <c r="I422" s="272"/>
      <c r="J422" s="268"/>
      <c r="K422" s="268"/>
      <c r="L422" s="273"/>
      <c r="M422" s="274"/>
      <c r="N422" s="275"/>
      <c r="O422" s="275"/>
      <c r="P422" s="275"/>
      <c r="Q422" s="275"/>
      <c r="R422" s="275"/>
      <c r="S422" s="275"/>
      <c r="T422" s="276"/>
      <c r="AT422" s="277" t="s">
        <v>274</v>
      </c>
      <c r="AU422" s="277" t="s">
        <v>224</v>
      </c>
      <c r="AV422" s="15" t="s">
        <v>224</v>
      </c>
      <c r="AW422" s="15" t="s">
        <v>41</v>
      </c>
      <c r="AX422" s="15" t="s">
        <v>78</v>
      </c>
      <c r="AY422" s="277" t="s">
        <v>209</v>
      </c>
    </row>
    <row r="423" spans="2:51" s="14" customFormat="1" ht="13.5">
      <c r="B423" s="254"/>
      <c r="C423" s="255"/>
      <c r="D423" s="219" t="s">
        <v>274</v>
      </c>
      <c r="E423" s="256" t="s">
        <v>34</v>
      </c>
      <c r="F423" s="257" t="s">
        <v>4204</v>
      </c>
      <c r="G423" s="255"/>
      <c r="H423" s="256" t="s">
        <v>34</v>
      </c>
      <c r="I423" s="258"/>
      <c r="J423" s="255"/>
      <c r="K423" s="255"/>
      <c r="L423" s="259"/>
      <c r="M423" s="260"/>
      <c r="N423" s="261"/>
      <c r="O423" s="261"/>
      <c r="P423" s="261"/>
      <c r="Q423" s="261"/>
      <c r="R423" s="261"/>
      <c r="S423" s="261"/>
      <c r="T423" s="262"/>
      <c r="AT423" s="263" t="s">
        <v>274</v>
      </c>
      <c r="AU423" s="263" t="s">
        <v>224</v>
      </c>
      <c r="AV423" s="14" t="s">
        <v>86</v>
      </c>
      <c r="AW423" s="14" t="s">
        <v>41</v>
      </c>
      <c r="AX423" s="14" t="s">
        <v>78</v>
      </c>
      <c r="AY423" s="263" t="s">
        <v>209</v>
      </c>
    </row>
    <row r="424" spans="2:51" s="12" customFormat="1" ht="13.5">
      <c r="B424" s="222"/>
      <c r="C424" s="223"/>
      <c r="D424" s="219" t="s">
        <v>274</v>
      </c>
      <c r="E424" s="224" t="s">
        <v>34</v>
      </c>
      <c r="F424" s="225" t="s">
        <v>4246</v>
      </c>
      <c r="G424" s="223"/>
      <c r="H424" s="226">
        <v>3.8849999999999998</v>
      </c>
      <c r="I424" s="227"/>
      <c r="J424" s="223"/>
      <c r="K424" s="223"/>
      <c r="L424" s="228"/>
      <c r="M424" s="229"/>
      <c r="N424" s="230"/>
      <c r="O424" s="230"/>
      <c r="P424" s="230"/>
      <c r="Q424" s="230"/>
      <c r="R424" s="230"/>
      <c r="S424" s="230"/>
      <c r="T424" s="231"/>
      <c r="AT424" s="232" t="s">
        <v>274</v>
      </c>
      <c r="AU424" s="232" t="s">
        <v>224</v>
      </c>
      <c r="AV424" s="12" t="s">
        <v>88</v>
      </c>
      <c r="AW424" s="12" t="s">
        <v>41</v>
      </c>
      <c r="AX424" s="12" t="s">
        <v>78</v>
      </c>
      <c r="AY424" s="232" t="s">
        <v>209</v>
      </c>
    </row>
    <row r="425" spans="2:51" s="12" customFormat="1" ht="13.5">
      <c r="B425" s="222"/>
      <c r="C425" s="223"/>
      <c r="D425" s="219" t="s">
        <v>274</v>
      </c>
      <c r="E425" s="224" t="s">
        <v>34</v>
      </c>
      <c r="F425" s="225" t="s">
        <v>4247</v>
      </c>
      <c r="G425" s="223"/>
      <c r="H425" s="226">
        <v>11.116</v>
      </c>
      <c r="I425" s="227"/>
      <c r="J425" s="223"/>
      <c r="K425" s="223"/>
      <c r="L425" s="228"/>
      <c r="M425" s="229"/>
      <c r="N425" s="230"/>
      <c r="O425" s="230"/>
      <c r="P425" s="230"/>
      <c r="Q425" s="230"/>
      <c r="R425" s="230"/>
      <c r="S425" s="230"/>
      <c r="T425" s="231"/>
      <c r="AT425" s="232" t="s">
        <v>274</v>
      </c>
      <c r="AU425" s="232" t="s">
        <v>224</v>
      </c>
      <c r="AV425" s="12" t="s">
        <v>88</v>
      </c>
      <c r="AW425" s="12" t="s">
        <v>41</v>
      </c>
      <c r="AX425" s="12" t="s">
        <v>78</v>
      </c>
      <c r="AY425" s="232" t="s">
        <v>209</v>
      </c>
    </row>
    <row r="426" spans="2:51" s="12" customFormat="1" ht="13.5">
      <c r="B426" s="222"/>
      <c r="C426" s="223"/>
      <c r="D426" s="219" t="s">
        <v>274</v>
      </c>
      <c r="E426" s="224" t="s">
        <v>34</v>
      </c>
      <c r="F426" s="225" t="s">
        <v>4248</v>
      </c>
      <c r="G426" s="223"/>
      <c r="H426" s="226">
        <v>25.280999999999999</v>
      </c>
      <c r="I426" s="227"/>
      <c r="J426" s="223"/>
      <c r="K426" s="223"/>
      <c r="L426" s="228"/>
      <c r="M426" s="229"/>
      <c r="N426" s="230"/>
      <c r="O426" s="230"/>
      <c r="P426" s="230"/>
      <c r="Q426" s="230"/>
      <c r="R426" s="230"/>
      <c r="S426" s="230"/>
      <c r="T426" s="231"/>
      <c r="AT426" s="232" t="s">
        <v>274</v>
      </c>
      <c r="AU426" s="232" t="s">
        <v>224</v>
      </c>
      <c r="AV426" s="12" t="s">
        <v>88</v>
      </c>
      <c r="AW426" s="12" t="s">
        <v>41</v>
      </c>
      <c r="AX426" s="12" t="s">
        <v>78</v>
      </c>
      <c r="AY426" s="232" t="s">
        <v>209</v>
      </c>
    </row>
    <row r="427" spans="2:51" s="12" customFormat="1" ht="13.5">
      <c r="B427" s="222"/>
      <c r="C427" s="223"/>
      <c r="D427" s="219" t="s">
        <v>274</v>
      </c>
      <c r="E427" s="224" t="s">
        <v>34</v>
      </c>
      <c r="F427" s="225" t="s">
        <v>4249</v>
      </c>
      <c r="G427" s="223"/>
      <c r="H427" s="226">
        <v>25.132999999999999</v>
      </c>
      <c r="I427" s="227"/>
      <c r="J427" s="223"/>
      <c r="K427" s="223"/>
      <c r="L427" s="228"/>
      <c r="M427" s="229"/>
      <c r="N427" s="230"/>
      <c r="O427" s="230"/>
      <c r="P427" s="230"/>
      <c r="Q427" s="230"/>
      <c r="R427" s="230"/>
      <c r="S427" s="230"/>
      <c r="T427" s="231"/>
      <c r="AT427" s="232" t="s">
        <v>274</v>
      </c>
      <c r="AU427" s="232" t="s">
        <v>224</v>
      </c>
      <c r="AV427" s="12" t="s">
        <v>88</v>
      </c>
      <c r="AW427" s="12" t="s">
        <v>41</v>
      </c>
      <c r="AX427" s="12" t="s">
        <v>78</v>
      </c>
      <c r="AY427" s="232" t="s">
        <v>209</v>
      </c>
    </row>
    <row r="428" spans="2:51" s="12" customFormat="1" ht="13.5">
      <c r="B428" s="222"/>
      <c r="C428" s="223"/>
      <c r="D428" s="219" t="s">
        <v>274</v>
      </c>
      <c r="E428" s="224" t="s">
        <v>34</v>
      </c>
      <c r="F428" s="225" t="s">
        <v>4250</v>
      </c>
      <c r="G428" s="223"/>
      <c r="H428" s="226">
        <v>5.6550000000000002</v>
      </c>
      <c r="I428" s="227"/>
      <c r="J428" s="223"/>
      <c r="K428" s="223"/>
      <c r="L428" s="228"/>
      <c r="M428" s="229"/>
      <c r="N428" s="230"/>
      <c r="O428" s="230"/>
      <c r="P428" s="230"/>
      <c r="Q428" s="230"/>
      <c r="R428" s="230"/>
      <c r="S428" s="230"/>
      <c r="T428" s="231"/>
      <c r="AT428" s="232" t="s">
        <v>274</v>
      </c>
      <c r="AU428" s="232" t="s">
        <v>224</v>
      </c>
      <c r="AV428" s="12" t="s">
        <v>88</v>
      </c>
      <c r="AW428" s="12" t="s">
        <v>41</v>
      </c>
      <c r="AX428" s="12" t="s">
        <v>78</v>
      </c>
      <c r="AY428" s="232" t="s">
        <v>209</v>
      </c>
    </row>
    <row r="429" spans="2:51" s="15" customFormat="1" ht="13.5">
      <c r="B429" s="267"/>
      <c r="C429" s="268"/>
      <c r="D429" s="219" t="s">
        <v>274</v>
      </c>
      <c r="E429" s="269" t="s">
        <v>34</v>
      </c>
      <c r="F429" s="270" t="s">
        <v>4210</v>
      </c>
      <c r="G429" s="268"/>
      <c r="H429" s="271">
        <v>71.069999999999993</v>
      </c>
      <c r="I429" s="272"/>
      <c r="J429" s="268"/>
      <c r="K429" s="268"/>
      <c r="L429" s="273"/>
      <c r="M429" s="274"/>
      <c r="N429" s="275"/>
      <c r="O429" s="275"/>
      <c r="P429" s="275"/>
      <c r="Q429" s="275"/>
      <c r="R429" s="275"/>
      <c r="S429" s="275"/>
      <c r="T429" s="276"/>
      <c r="AT429" s="277" t="s">
        <v>274</v>
      </c>
      <c r="AU429" s="277" t="s">
        <v>224</v>
      </c>
      <c r="AV429" s="15" t="s">
        <v>224</v>
      </c>
      <c r="AW429" s="15" t="s">
        <v>41</v>
      </c>
      <c r="AX429" s="15" t="s">
        <v>78</v>
      </c>
      <c r="AY429" s="277" t="s">
        <v>209</v>
      </c>
    </row>
    <row r="430" spans="2:51" s="14" customFormat="1" ht="13.5">
      <c r="B430" s="254"/>
      <c r="C430" s="255"/>
      <c r="D430" s="219" t="s">
        <v>274</v>
      </c>
      <c r="E430" s="256" t="s">
        <v>34</v>
      </c>
      <c r="F430" s="257" t="s">
        <v>4211</v>
      </c>
      <c r="G430" s="255"/>
      <c r="H430" s="256" t="s">
        <v>34</v>
      </c>
      <c r="I430" s="258"/>
      <c r="J430" s="255"/>
      <c r="K430" s="255"/>
      <c r="L430" s="259"/>
      <c r="M430" s="260"/>
      <c r="N430" s="261"/>
      <c r="O430" s="261"/>
      <c r="P430" s="261"/>
      <c r="Q430" s="261"/>
      <c r="R430" s="261"/>
      <c r="S430" s="261"/>
      <c r="T430" s="262"/>
      <c r="AT430" s="263" t="s">
        <v>274</v>
      </c>
      <c r="AU430" s="263" t="s">
        <v>224</v>
      </c>
      <c r="AV430" s="14" t="s">
        <v>86</v>
      </c>
      <c r="AW430" s="14" t="s">
        <v>41</v>
      </c>
      <c r="AX430" s="14" t="s">
        <v>78</v>
      </c>
      <c r="AY430" s="263" t="s">
        <v>209</v>
      </c>
    </row>
    <row r="431" spans="2:51" s="12" customFormat="1" ht="13.5">
      <c r="B431" s="222"/>
      <c r="C431" s="223"/>
      <c r="D431" s="219" t="s">
        <v>274</v>
      </c>
      <c r="E431" s="224" t="s">
        <v>34</v>
      </c>
      <c r="F431" s="225" t="s">
        <v>4251</v>
      </c>
      <c r="G431" s="223"/>
      <c r="H431" s="226">
        <v>11.766</v>
      </c>
      <c r="I431" s="227"/>
      <c r="J431" s="223"/>
      <c r="K431" s="223"/>
      <c r="L431" s="228"/>
      <c r="M431" s="229"/>
      <c r="N431" s="230"/>
      <c r="O431" s="230"/>
      <c r="P431" s="230"/>
      <c r="Q431" s="230"/>
      <c r="R431" s="230"/>
      <c r="S431" s="230"/>
      <c r="T431" s="231"/>
      <c r="AT431" s="232" t="s">
        <v>274</v>
      </c>
      <c r="AU431" s="232" t="s">
        <v>224</v>
      </c>
      <c r="AV431" s="12" t="s">
        <v>88</v>
      </c>
      <c r="AW431" s="12" t="s">
        <v>41</v>
      </c>
      <c r="AX431" s="12" t="s">
        <v>78</v>
      </c>
      <c r="AY431" s="232" t="s">
        <v>209</v>
      </c>
    </row>
    <row r="432" spans="2:51" s="12" customFormat="1" ht="13.5">
      <c r="B432" s="222"/>
      <c r="C432" s="223"/>
      <c r="D432" s="219" t="s">
        <v>274</v>
      </c>
      <c r="E432" s="224" t="s">
        <v>34</v>
      </c>
      <c r="F432" s="225" t="s">
        <v>4252</v>
      </c>
      <c r="G432" s="223"/>
      <c r="H432" s="226">
        <v>33.204999999999998</v>
      </c>
      <c r="I432" s="227"/>
      <c r="J432" s="223"/>
      <c r="K432" s="223"/>
      <c r="L432" s="228"/>
      <c r="M432" s="229"/>
      <c r="N432" s="230"/>
      <c r="O432" s="230"/>
      <c r="P432" s="230"/>
      <c r="Q432" s="230"/>
      <c r="R432" s="230"/>
      <c r="S432" s="230"/>
      <c r="T432" s="231"/>
      <c r="AT432" s="232" t="s">
        <v>274</v>
      </c>
      <c r="AU432" s="232" t="s">
        <v>224</v>
      </c>
      <c r="AV432" s="12" t="s">
        <v>88</v>
      </c>
      <c r="AW432" s="12" t="s">
        <v>41</v>
      </c>
      <c r="AX432" s="12" t="s">
        <v>78</v>
      </c>
      <c r="AY432" s="232" t="s">
        <v>209</v>
      </c>
    </row>
    <row r="433" spans="2:65" s="12" customFormat="1" ht="13.5">
      <c r="B433" s="222"/>
      <c r="C433" s="223"/>
      <c r="D433" s="219" t="s">
        <v>274</v>
      </c>
      <c r="E433" s="224" t="s">
        <v>34</v>
      </c>
      <c r="F433" s="225" t="s">
        <v>4253</v>
      </c>
      <c r="G433" s="223"/>
      <c r="H433" s="226">
        <v>32.176000000000002</v>
      </c>
      <c r="I433" s="227"/>
      <c r="J433" s="223"/>
      <c r="K433" s="223"/>
      <c r="L433" s="228"/>
      <c r="M433" s="229"/>
      <c r="N433" s="230"/>
      <c r="O433" s="230"/>
      <c r="P433" s="230"/>
      <c r="Q433" s="230"/>
      <c r="R433" s="230"/>
      <c r="S433" s="230"/>
      <c r="T433" s="231"/>
      <c r="AT433" s="232" t="s">
        <v>274</v>
      </c>
      <c r="AU433" s="232" t="s">
        <v>224</v>
      </c>
      <c r="AV433" s="12" t="s">
        <v>88</v>
      </c>
      <c r="AW433" s="12" t="s">
        <v>41</v>
      </c>
      <c r="AX433" s="12" t="s">
        <v>78</v>
      </c>
      <c r="AY433" s="232" t="s">
        <v>209</v>
      </c>
    </row>
    <row r="434" spans="2:65" s="12" customFormat="1" ht="13.5">
      <c r="B434" s="222"/>
      <c r="C434" s="223"/>
      <c r="D434" s="219" t="s">
        <v>274</v>
      </c>
      <c r="E434" s="224" t="s">
        <v>34</v>
      </c>
      <c r="F434" s="225" t="s">
        <v>4254</v>
      </c>
      <c r="G434" s="223"/>
      <c r="H434" s="226">
        <v>3.2970000000000002</v>
      </c>
      <c r="I434" s="227"/>
      <c r="J434" s="223"/>
      <c r="K434" s="223"/>
      <c r="L434" s="228"/>
      <c r="M434" s="229"/>
      <c r="N434" s="230"/>
      <c r="O434" s="230"/>
      <c r="P434" s="230"/>
      <c r="Q434" s="230"/>
      <c r="R434" s="230"/>
      <c r="S434" s="230"/>
      <c r="T434" s="231"/>
      <c r="AT434" s="232" t="s">
        <v>274</v>
      </c>
      <c r="AU434" s="232" t="s">
        <v>224</v>
      </c>
      <c r="AV434" s="12" t="s">
        <v>88</v>
      </c>
      <c r="AW434" s="12" t="s">
        <v>41</v>
      </c>
      <c r="AX434" s="12" t="s">
        <v>78</v>
      </c>
      <c r="AY434" s="232" t="s">
        <v>209</v>
      </c>
    </row>
    <row r="435" spans="2:65" s="12" customFormat="1" ht="13.5">
      <c r="B435" s="222"/>
      <c r="C435" s="223"/>
      <c r="D435" s="219" t="s">
        <v>274</v>
      </c>
      <c r="E435" s="224" t="s">
        <v>34</v>
      </c>
      <c r="F435" s="225" t="s">
        <v>4255</v>
      </c>
      <c r="G435" s="223"/>
      <c r="H435" s="226">
        <v>3.1749999999999998</v>
      </c>
      <c r="I435" s="227"/>
      <c r="J435" s="223"/>
      <c r="K435" s="223"/>
      <c r="L435" s="228"/>
      <c r="M435" s="229"/>
      <c r="N435" s="230"/>
      <c r="O435" s="230"/>
      <c r="P435" s="230"/>
      <c r="Q435" s="230"/>
      <c r="R435" s="230"/>
      <c r="S435" s="230"/>
      <c r="T435" s="231"/>
      <c r="AT435" s="232" t="s">
        <v>274</v>
      </c>
      <c r="AU435" s="232" t="s">
        <v>224</v>
      </c>
      <c r="AV435" s="12" t="s">
        <v>88</v>
      </c>
      <c r="AW435" s="12" t="s">
        <v>41</v>
      </c>
      <c r="AX435" s="12" t="s">
        <v>78</v>
      </c>
      <c r="AY435" s="232" t="s">
        <v>209</v>
      </c>
    </row>
    <row r="436" spans="2:65" s="12" customFormat="1" ht="13.5">
      <c r="B436" s="222"/>
      <c r="C436" s="223"/>
      <c r="D436" s="219" t="s">
        <v>274</v>
      </c>
      <c r="E436" s="224" t="s">
        <v>34</v>
      </c>
      <c r="F436" s="225" t="s">
        <v>4256</v>
      </c>
      <c r="G436" s="223"/>
      <c r="H436" s="226">
        <v>20.039000000000001</v>
      </c>
      <c r="I436" s="227"/>
      <c r="J436" s="223"/>
      <c r="K436" s="223"/>
      <c r="L436" s="228"/>
      <c r="M436" s="229"/>
      <c r="N436" s="230"/>
      <c r="O436" s="230"/>
      <c r="P436" s="230"/>
      <c r="Q436" s="230"/>
      <c r="R436" s="230"/>
      <c r="S436" s="230"/>
      <c r="T436" s="231"/>
      <c r="AT436" s="232" t="s">
        <v>274</v>
      </c>
      <c r="AU436" s="232" t="s">
        <v>224</v>
      </c>
      <c r="AV436" s="12" t="s">
        <v>88</v>
      </c>
      <c r="AW436" s="12" t="s">
        <v>41</v>
      </c>
      <c r="AX436" s="12" t="s">
        <v>78</v>
      </c>
      <c r="AY436" s="232" t="s">
        <v>209</v>
      </c>
    </row>
    <row r="437" spans="2:65" s="12" customFormat="1" ht="13.5">
      <c r="B437" s="222"/>
      <c r="C437" s="223"/>
      <c r="D437" s="219" t="s">
        <v>274</v>
      </c>
      <c r="E437" s="224" t="s">
        <v>34</v>
      </c>
      <c r="F437" s="225" t="s">
        <v>4257</v>
      </c>
      <c r="G437" s="223"/>
      <c r="H437" s="226">
        <v>25.56</v>
      </c>
      <c r="I437" s="227"/>
      <c r="J437" s="223"/>
      <c r="K437" s="223"/>
      <c r="L437" s="228"/>
      <c r="M437" s="229"/>
      <c r="N437" s="230"/>
      <c r="O437" s="230"/>
      <c r="P437" s="230"/>
      <c r="Q437" s="230"/>
      <c r="R437" s="230"/>
      <c r="S437" s="230"/>
      <c r="T437" s="231"/>
      <c r="AT437" s="232" t="s">
        <v>274</v>
      </c>
      <c r="AU437" s="232" t="s">
        <v>224</v>
      </c>
      <c r="AV437" s="12" t="s">
        <v>88</v>
      </c>
      <c r="AW437" s="12" t="s">
        <v>41</v>
      </c>
      <c r="AX437" s="12" t="s">
        <v>78</v>
      </c>
      <c r="AY437" s="232" t="s">
        <v>209</v>
      </c>
    </row>
    <row r="438" spans="2:65" s="12" customFormat="1" ht="13.5">
      <c r="B438" s="222"/>
      <c r="C438" s="223"/>
      <c r="D438" s="219" t="s">
        <v>274</v>
      </c>
      <c r="E438" s="224" t="s">
        <v>34</v>
      </c>
      <c r="F438" s="225" t="s">
        <v>4258</v>
      </c>
      <c r="G438" s="223"/>
      <c r="H438" s="226">
        <v>20.039000000000001</v>
      </c>
      <c r="I438" s="227"/>
      <c r="J438" s="223"/>
      <c r="K438" s="223"/>
      <c r="L438" s="228"/>
      <c r="M438" s="229"/>
      <c r="N438" s="230"/>
      <c r="O438" s="230"/>
      <c r="P438" s="230"/>
      <c r="Q438" s="230"/>
      <c r="R438" s="230"/>
      <c r="S438" s="230"/>
      <c r="T438" s="231"/>
      <c r="AT438" s="232" t="s">
        <v>274</v>
      </c>
      <c r="AU438" s="232" t="s">
        <v>224</v>
      </c>
      <c r="AV438" s="12" t="s">
        <v>88</v>
      </c>
      <c r="AW438" s="12" t="s">
        <v>41</v>
      </c>
      <c r="AX438" s="12" t="s">
        <v>78</v>
      </c>
      <c r="AY438" s="232" t="s">
        <v>209</v>
      </c>
    </row>
    <row r="439" spans="2:65" s="15" customFormat="1" ht="13.5">
      <c r="B439" s="267"/>
      <c r="C439" s="268"/>
      <c r="D439" s="219" t="s">
        <v>274</v>
      </c>
      <c r="E439" s="269" t="s">
        <v>34</v>
      </c>
      <c r="F439" s="270" t="s">
        <v>4219</v>
      </c>
      <c r="G439" s="268"/>
      <c r="H439" s="271">
        <v>149.25700000000001</v>
      </c>
      <c r="I439" s="272"/>
      <c r="J439" s="268"/>
      <c r="K439" s="268"/>
      <c r="L439" s="273"/>
      <c r="M439" s="274"/>
      <c r="N439" s="275"/>
      <c r="O439" s="275"/>
      <c r="P439" s="275"/>
      <c r="Q439" s="275"/>
      <c r="R439" s="275"/>
      <c r="S439" s="275"/>
      <c r="T439" s="276"/>
      <c r="AT439" s="277" t="s">
        <v>274</v>
      </c>
      <c r="AU439" s="277" t="s">
        <v>224</v>
      </c>
      <c r="AV439" s="15" t="s">
        <v>224</v>
      </c>
      <c r="AW439" s="15" t="s">
        <v>41</v>
      </c>
      <c r="AX439" s="15" t="s">
        <v>78</v>
      </c>
      <c r="AY439" s="277" t="s">
        <v>209</v>
      </c>
    </row>
    <row r="440" spans="2:65" s="13" customFormat="1" ht="13.5">
      <c r="B440" s="233"/>
      <c r="C440" s="234"/>
      <c r="D440" s="219" t="s">
        <v>274</v>
      </c>
      <c r="E440" s="235" t="s">
        <v>34</v>
      </c>
      <c r="F440" s="236" t="s">
        <v>302</v>
      </c>
      <c r="G440" s="234"/>
      <c r="H440" s="237">
        <v>391.786</v>
      </c>
      <c r="I440" s="238"/>
      <c r="J440" s="234"/>
      <c r="K440" s="234"/>
      <c r="L440" s="239"/>
      <c r="M440" s="240"/>
      <c r="N440" s="241"/>
      <c r="O440" s="241"/>
      <c r="P440" s="241"/>
      <c r="Q440" s="241"/>
      <c r="R440" s="241"/>
      <c r="S440" s="241"/>
      <c r="T440" s="242"/>
      <c r="AT440" s="243" t="s">
        <v>274</v>
      </c>
      <c r="AU440" s="243" t="s">
        <v>224</v>
      </c>
      <c r="AV440" s="13" t="s">
        <v>228</v>
      </c>
      <c r="AW440" s="13" t="s">
        <v>41</v>
      </c>
      <c r="AX440" s="13" t="s">
        <v>86</v>
      </c>
      <c r="AY440" s="243" t="s">
        <v>209</v>
      </c>
    </row>
    <row r="441" spans="2:65" s="1" customFormat="1" ht="38.25" customHeight="1">
      <c r="B441" s="43"/>
      <c r="C441" s="203" t="s">
        <v>688</v>
      </c>
      <c r="D441" s="203" t="s">
        <v>212</v>
      </c>
      <c r="E441" s="204" t="s">
        <v>1065</v>
      </c>
      <c r="F441" s="205" t="s">
        <v>1066</v>
      </c>
      <c r="G441" s="206" t="s">
        <v>351</v>
      </c>
      <c r="H441" s="207">
        <v>391.786</v>
      </c>
      <c r="I441" s="208"/>
      <c r="J441" s="209">
        <f>ROUND(I441*H441,2)</f>
        <v>0</v>
      </c>
      <c r="K441" s="205" t="s">
        <v>216</v>
      </c>
      <c r="L441" s="63"/>
      <c r="M441" s="210" t="s">
        <v>34</v>
      </c>
      <c r="N441" s="211" t="s">
        <v>49</v>
      </c>
      <c r="O441" s="44"/>
      <c r="P441" s="212">
        <f>O441*H441</f>
        <v>0</v>
      </c>
      <c r="Q441" s="212">
        <v>0</v>
      </c>
      <c r="R441" s="212">
        <f>Q441*H441</f>
        <v>0</v>
      </c>
      <c r="S441" s="212">
        <v>0</v>
      </c>
      <c r="T441" s="213">
        <f>S441*H441</f>
        <v>0</v>
      </c>
      <c r="AR441" s="25" t="s">
        <v>228</v>
      </c>
      <c r="AT441" s="25" t="s">
        <v>212</v>
      </c>
      <c r="AU441" s="25" t="s">
        <v>224</v>
      </c>
      <c r="AY441" s="25" t="s">
        <v>209</v>
      </c>
      <c r="BE441" s="214">
        <f>IF(N441="základní",J441,0)</f>
        <v>0</v>
      </c>
      <c r="BF441" s="214">
        <f>IF(N441="snížená",J441,0)</f>
        <v>0</v>
      </c>
      <c r="BG441" s="214">
        <f>IF(N441="zákl. přenesená",J441,0)</f>
        <v>0</v>
      </c>
      <c r="BH441" s="214">
        <f>IF(N441="sníž. přenesená",J441,0)</f>
        <v>0</v>
      </c>
      <c r="BI441" s="214">
        <f>IF(N441="nulová",J441,0)</f>
        <v>0</v>
      </c>
      <c r="BJ441" s="25" t="s">
        <v>86</v>
      </c>
      <c r="BK441" s="214">
        <f>ROUND(I441*H441,2)</f>
        <v>0</v>
      </c>
      <c r="BL441" s="25" t="s">
        <v>228</v>
      </c>
      <c r="BM441" s="25" t="s">
        <v>4259</v>
      </c>
    </row>
    <row r="442" spans="2:65" s="1" customFormat="1" ht="148.5">
      <c r="B442" s="43"/>
      <c r="C442" s="65"/>
      <c r="D442" s="219" t="s">
        <v>272</v>
      </c>
      <c r="E442" s="65"/>
      <c r="F442" s="220" t="s">
        <v>1061</v>
      </c>
      <c r="G442" s="65"/>
      <c r="H442" s="65"/>
      <c r="I442" s="174"/>
      <c r="J442" s="65"/>
      <c r="K442" s="65"/>
      <c r="L442" s="63"/>
      <c r="M442" s="221"/>
      <c r="N442" s="44"/>
      <c r="O442" s="44"/>
      <c r="P442" s="44"/>
      <c r="Q442" s="44"/>
      <c r="R442" s="44"/>
      <c r="S442" s="44"/>
      <c r="T442" s="80"/>
      <c r="AT442" s="25" t="s">
        <v>272</v>
      </c>
      <c r="AU442" s="25" t="s">
        <v>224</v>
      </c>
    </row>
    <row r="443" spans="2:65" s="1" customFormat="1" ht="25.5" customHeight="1">
      <c r="B443" s="43"/>
      <c r="C443" s="203" t="s">
        <v>693</v>
      </c>
      <c r="D443" s="203" t="s">
        <v>212</v>
      </c>
      <c r="E443" s="204" t="s">
        <v>1068</v>
      </c>
      <c r="F443" s="205" t="s">
        <v>1069</v>
      </c>
      <c r="G443" s="206" t="s">
        <v>307</v>
      </c>
      <c r="H443" s="207">
        <v>5.83</v>
      </c>
      <c r="I443" s="208"/>
      <c r="J443" s="209">
        <f>ROUND(I443*H443,2)</f>
        <v>0</v>
      </c>
      <c r="K443" s="205" t="s">
        <v>216</v>
      </c>
      <c r="L443" s="63"/>
      <c r="M443" s="210" t="s">
        <v>34</v>
      </c>
      <c r="N443" s="211" t="s">
        <v>49</v>
      </c>
      <c r="O443" s="44"/>
      <c r="P443" s="212">
        <f>O443*H443</f>
        <v>0</v>
      </c>
      <c r="Q443" s="212">
        <v>1.04881</v>
      </c>
      <c r="R443" s="212">
        <f>Q443*H443</f>
        <v>6.1145623000000002</v>
      </c>
      <c r="S443" s="212">
        <v>0</v>
      </c>
      <c r="T443" s="213">
        <f>S443*H443</f>
        <v>0</v>
      </c>
      <c r="AR443" s="25" t="s">
        <v>228</v>
      </c>
      <c r="AT443" s="25" t="s">
        <v>212</v>
      </c>
      <c r="AU443" s="25" t="s">
        <v>224</v>
      </c>
      <c r="AY443" s="25" t="s">
        <v>209</v>
      </c>
      <c r="BE443" s="214">
        <f>IF(N443="základní",J443,0)</f>
        <v>0</v>
      </c>
      <c r="BF443" s="214">
        <f>IF(N443="snížená",J443,0)</f>
        <v>0</v>
      </c>
      <c r="BG443" s="214">
        <f>IF(N443="zákl. přenesená",J443,0)</f>
        <v>0</v>
      </c>
      <c r="BH443" s="214">
        <f>IF(N443="sníž. přenesená",J443,0)</f>
        <v>0</v>
      </c>
      <c r="BI443" s="214">
        <f>IF(N443="nulová",J443,0)</f>
        <v>0</v>
      </c>
      <c r="BJ443" s="25" t="s">
        <v>86</v>
      </c>
      <c r="BK443" s="214">
        <f>ROUND(I443*H443,2)</f>
        <v>0</v>
      </c>
      <c r="BL443" s="25" t="s">
        <v>228</v>
      </c>
      <c r="BM443" s="25" t="s">
        <v>4260</v>
      </c>
    </row>
    <row r="444" spans="2:65" s="14" customFormat="1" ht="13.5">
      <c r="B444" s="254"/>
      <c r="C444" s="255"/>
      <c r="D444" s="219" t="s">
        <v>274</v>
      </c>
      <c r="E444" s="256" t="s">
        <v>34</v>
      </c>
      <c r="F444" s="257" t="s">
        <v>4261</v>
      </c>
      <c r="G444" s="255"/>
      <c r="H444" s="256" t="s">
        <v>34</v>
      </c>
      <c r="I444" s="258"/>
      <c r="J444" s="255"/>
      <c r="K444" s="255"/>
      <c r="L444" s="259"/>
      <c r="M444" s="260"/>
      <c r="N444" s="261"/>
      <c r="O444" s="261"/>
      <c r="P444" s="261"/>
      <c r="Q444" s="261"/>
      <c r="R444" s="261"/>
      <c r="S444" s="261"/>
      <c r="T444" s="262"/>
      <c r="AT444" s="263" t="s">
        <v>274</v>
      </c>
      <c r="AU444" s="263" t="s">
        <v>224</v>
      </c>
      <c r="AV444" s="14" t="s">
        <v>86</v>
      </c>
      <c r="AW444" s="14" t="s">
        <v>41</v>
      </c>
      <c r="AX444" s="14" t="s">
        <v>78</v>
      </c>
      <c r="AY444" s="263" t="s">
        <v>209</v>
      </c>
    </row>
    <row r="445" spans="2:65" s="12" customFormat="1" ht="13.5">
      <c r="B445" s="222"/>
      <c r="C445" s="223"/>
      <c r="D445" s="219" t="s">
        <v>274</v>
      </c>
      <c r="E445" s="224" t="s">
        <v>34</v>
      </c>
      <c r="F445" s="225" t="s">
        <v>4262</v>
      </c>
      <c r="G445" s="223"/>
      <c r="H445" s="226">
        <v>0.53600000000000003</v>
      </c>
      <c r="I445" s="227"/>
      <c r="J445" s="223"/>
      <c r="K445" s="223"/>
      <c r="L445" s="228"/>
      <c r="M445" s="229"/>
      <c r="N445" s="230"/>
      <c r="O445" s="230"/>
      <c r="P445" s="230"/>
      <c r="Q445" s="230"/>
      <c r="R445" s="230"/>
      <c r="S445" s="230"/>
      <c r="T445" s="231"/>
      <c r="AT445" s="232" t="s">
        <v>274</v>
      </c>
      <c r="AU445" s="232" t="s">
        <v>224</v>
      </c>
      <c r="AV445" s="12" t="s">
        <v>88</v>
      </c>
      <c r="AW445" s="12" t="s">
        <v>41</v>
      </c>
      <c r="AX445" s="12" t="s">
        <v>78</v>
      </c>
      <c r="AY445" s="232" t="s">
        <v>209</v>
      </c>
    </row>
    <row r="446" spans="2:65" s="12" customFormat="1" ht="13.5">
      <c r="B446" s="222"/>
      <c r="C446" s="223"/>
      <c r="D446" s="219" t="s">
        <v>274</v>
      </c>
      <c r="E446" s="224" t="s">
        <v>34</v>
      </c>
      <c r="F446" s="225" t="s">
        <v>4263</v>
      </c>
      <c r="G446" s="223"/>
      <c r="H446" s="226">
        <v>0.47899999999999998</v>
      </c>
      <c r="I446" s="227"/>
      <c r="J446" s="223"/>
      <c r="K446" s="223"/>
      <c r="L446" s="228"/>
      <c r="M446" s="229"/>
      <c r="N446" s="230"/>
      <c r="O446" s="230"/>
      <c r="P446" s="230"/>
      <c r="Q446" s="230"/>
      <c r="R446" s="230"/>
      <c r="S446" s="230"/>
      <c r="T446" s="231"/>
      <c r="AT446" s="232" t="s">
        <v>274</v>
      </c>
      <c r="AU446" s="232" t="s">
        <v>224</v>
      </c>
      <c r="AV446" s="12" t="s">
        <v>88</v>
      </c>
      <c r="AW446" s="12" t="s">
        <v>41</v>
      </c>
      <c r="AX446" s="12" t="s">
        <v>78</v>
      </c>
      <c r="AY446" s="232" t="s">
        <v>209</v>
      </c>
    </row>
    <row r="447" spans="2:65" s="12" customFormat="1" ht="13.5">
      <c r="B447" s="222"/>
      <c r="C447" s="223"/>
      <c r="D447" s="219" t="s">
        <v>274</v>
      </c>
      <c r="E447" s="224" t="s">
        <v>34</v>
      </c>
      <c r="F447" s="225" t="s">
        <v>4264</v>
      </c>
      <c r="G447" s="223"/>
      <c r="H447" s="226">
        <v>0.71599999999999997</v>
      </c>
      <c r="I447" s="227"/>
      <c r="J447" s="223"/>
      <c r="K447" s="223"/>
      <c r="L447" s="228"/>
      <c r="M447" s="229"/>
      <c r="N447" s="230"/>
      <c r="O447" s="230"/>
      <c r="P447" s="230"/>
      <c r="Q447" s="230"/>
      <c r="R447" s="230"/>
      <c r="S447" s="230"/>
      <c r="T447" s="231"/>
      <c r="AT447" s="232" t="s">
        <v>274</v>
      </c>
      <c r="AU447" s="232" t="s">
        <v>224</v>
      </c>
      <c r="AV447" s="12" t="s">
        <v>88</v>
      </c>
      <c r="AW447" s="12" t="s">
        <v>41</v>
      </c>
      <c r="AX447" s="12" t="s">
        <v>78</v>
      </c>
      <c r="AY447" s="232" t="s">
        <v>209</v>
      </c>
    </row>
    <row r="448" spans="2:65" s="12" customFormat="1" ht="13.5">
      <c r="B448" s="222"/>
      <c r="C448" s="223"/>
      <c r="D448" s="219" t="s">
        <v>274</v>
      </c>
      <c r="E448" s="224" t="s">
        <v>34</v>
      </c>
      <c r="F448" s="225" t="s">
        <v>4265</v>
      </c>
      <c r="G448" s="223"/>
      <c r="H448" s="226">
        <v>1.476</v>
      </c>
      <c r="I448" s="227"/>
      <c r="J448" s="223"/>
      <c r="K448" s="223"/>
      <c r="L448" s="228"/>
      <c r="M448" s="229"/>
      <c r="N448" s="230"/>
      <c r="O448" s="230"/>
      <c r="P448" s="230"/>
      <c r="Q448" s="230"/>
      <c r="R448" s="230"/>
      <c r="S448" s="230"/>
      <c r="T448" s="231"/>
      <c r="AT448" s="232" t="s">
        <v>274</v>
      </c>
      <c r="AU448" s="232" t="s">
        <v>224</v>
      </c>
      <c r="AV448" s="12" t="s">
        <v>88</v>
      </c>
      <c r="AW448" s="12" t="s">
        <v>41</v>
      </c>
      <c r="AX448" s="12" t="s">
        <v>78</v>
      </c>
      <c r="AY448" s="232" t="s">
        <v>209</v>
      </c>
    </row>
    <row r="449" spans="2:65" s="12" customFormat="1" ht="13.5">
      <c r="B449" s="222"/>
      <c r="C449" s="223"/>
      <c r="D449" s="219" t="s">
        <v>274</v>
      </c>
      <c r="E449" s="224" t="s">
        <v>34</v>
      </c>
      <c r="F449" s="225" t="s">
        <v>4266</v>
      </c>
      <c r="G449" s="223"/>
      <c r="H449" s="226">
        <v>0.27100000000000002</v>
      </c>
      <c r="I449" s="227"/>
      <c r="J449" s="223"/>
      <c r="K449" s="223"/>
      <c r="L449" s="228"/>
      <c r="M449" s="229"/>
      <c r="N449" s="230"/>
      <c r="O449" s="230"/>
      <c r="P449" s="230"/>
      <c r="Q449" s="230"/>
      <c r="R449" s="230"/>
      <c r="S449" s="230"/>
      <c r="T449" s="231"/>
      <c r="AT449" s="232" t="s">
        <v>274</v>
      </c>
      <c r="AU449" s="232" t="s">
        <v>224</v>
      </c>
      <c r="AV449" s="12" t="s">
        <v>88</v>
      </c>
      <c r="AW449" s="12" t="s">
        <v>41</v>
      </c>
      <c r="AX449" s="12" t="s">
        <v>78</v>
      </c>
      <c r="AY449" s="232" t="s">
        <v>209</v>
      </c>
    </row>
    <row r="450" spans="2:65" s="12" customFormat="1" ht="13.5">
      <c r="B450" s="222"/>
      <c r="C450" s="223"/>
      <c r="D450" s="219" t="s">
        <v>274</v>
      </c>
      <c r="E450" s="224" t="s">
        <v>34</v>
      </c>
      <c r="F450" s="225" t="s">
        <v>4267</v>
      </c>
      <c r="G450" s="223"/>
      <c r="H450" s="226">
        <v>0.23499999999999999</v>
      </c>
      <c r="I450" s="227"/>
      <c r="J450" s="223"/>
      <c r="K450" s="223"/>
      <c r="L450" s="228"/>
      <c r="M450" s="229"/>
      <c r="N450" s="230"/>
      <c r="O450" s="230"/>
      <c r="P450" s="230"/>
      <c r="Q450" s="230"/>
      <c r="R450" s="230"/>
      <c r="S450" s="230"/>
      <c r="T450" s="231"/>
      <c r="AT450" s="232" t="s">
        <v>274</v>
      </c>
      <c r="AU450" s="232" t="s">
        <v>224</v>
      </c>
      <c r="AV450" s="12" t="s">
        <v>88</v>
      </c>
      <c r="AW450" s="12" t="s">
        <v>41</v>
      </c>
      <c r="AX450" s="12" t="s">
        <v>78</v>
      </c>
      <c r="AY450" s="232" t="s">
        <v>209</v>
      </c>
    </row>
    <row r="451" spans="2:65" s="15" customFormat="1" ht="13.5">
      <c r="B451" s="267"/>
      <c r="C451" s="268"/>
      <c r="D451" s="219" t="s">
        <v>274</v>
      </c>
      <c r="E451" s="269" t="s">
        <v>34</v>
      </c>
      <c r="F451" s="270" t="s">
        <v>4268</v>
      </c>
      <c r="G451" s="268"/>
      <c r="H451" s="271">
        <v>3.7130000000000001</v>
      </c>
      <c r="I451" s="272"/>
      <c r="J451" s="268"/>
      <c r="K451" s="268"/>
      <c r="L451" s="273"/>
      <c r="M451" s="274"/>
      <c r="N451" s="275"/>
      <c r="O451" s="275"/>
      <c r="P451" s="275"/>
      <c r="Q451" s="275"/>
      <c r="R451" s="275"/>
      <c r="S451" s="275"/>
      <c r="T451" s="276"/>
      <c r="AT451" s="277" t="s">
        <v>274</v>
      </c>
      <c r="AU451" s="277" t="s">
        <v>224</v>
      </c>
      <c r="AV451" s="15" t="s">
        <v>224</v>
      </c>
      <c r="AW451" s="15" t="s">
        <v>41</v>
      </c>
      <c r="AX451" s="15" t="s">
        <v>78</v>
      </c>
      <c r="AY451" s="277" t="s">
        <v>209</v>
      </c>
    </row>
    <row r="452" spans="2:65" s="14" customFormat="1" ht="13.5">
      <c r="B452" s="254"/>
      <c r="C452" s="255"/>
      <c r="D452" s="219" t="s">
        <v>274</v>
      </c>
      <c r="E452" s="256" t="s">
        <v>34</v>
      </c>
      <c r="F452" s="257" t="s">
        <v>4269</v>
      </c>
      <c r="G452" s="255"/>
      <c r="H452" s="256" t="s">
        <v>34</v>
      </c>
      <c r="I452" s="258"/>
      <c r="J452" s="255"/>
      <c r="K452" s="255"/>
      <c r="L452" s="259"/>
      <c r="M452" s="260"/>
      <c r="N452" s="261"/>
      <c r="O452" s="261"/>
      <c r="P452" s="261"/>
      <c r="Q452" s="261"/>
      <c r="R452" s="261"/>
      <c r="S452" s="261"/>
      <c r="T452" s="262"/>
      <c r="AT452" s="263" t="s">
        <v>274</v>
      </c>
      <c r="AU452" s="263" t="s">
        <v>224</v>
      </c>
      <c r="AV452" s="14" t="s">
        <v>86</v>
      </c>
      <c r="AW452" s="14" t="s">
        <v>41</v>
      </c>
      <c r="AX452" s="14" t="s">
        <v>78</v>
      </c>
      <c r="AY452" s="263" t="s">
        <v>209</v>
      </c>
    </row>
    <row r="453" spans="2:65" s="12" customFormat="1" ht="13.5">
      <c r="B453" s="222"/>
      <c r="C453" s="223"/>
      <c r="D453" s="219" t="s">
        <v>274</v>
      </c>
      <c r="E453" s="224" t="s">
        <v>34</v>
      </c>
      <c r="F453" s="225" t="s">
        <v>4270</v>
      </c>
      <c r="G453" s="223"/>
      <c r="H453" s="226">
        <v>1.587</v>
      </c>
      <c r="I453" s="227"/>
      <c r="J453" s="223"/>
      <c r="K453" s="223"/>
      <c r="L453" s="228"/>
      <c r="M453" s="229"/>
      <c r="N453" s="230"/>
      <c r="O453" s="230"/>
      <c r="P453" s="230"/>
      <c r="Q453" s="230"/>
      <c r="R453" s="230"/>
      <c r="S453" s="230"/>
      <c r="T453" s="231"/>
      <c r="AT453" s="232" t="s">
        <v>274</v>
      </c>
      <c r="AU453" s="232" t="s">
        <v>224</v>
      </c>
      <c r="AV453" s="12" t="s">
        <v>88</v>
      </c>
      <c r="AW453" s="12" t="s">
        <v>41</v>
      </c>
      <c r="AX453" s="12" t="s">
        <v>78</v>
      </c>
      <c r="AY453" s="232" t="s">
        <v>209</v>
      </c>
    </row>
    <row r="454" spans="2:65" s="15" customFormat="1" ht="13.5">
      <c r="B454" s="267"/>
      <c r="C454" s="268"/>
      <c r="D454" s="219" t="s">
        <v>274</v>
      </c>
      <c r="E454" s="269" t="s">
        <v>34</v>
      </c>
      <c r="F454" s="270" t="s">
        <v>4210</v>
      </c>
      <c r="G454" s="268"/>
      <c r="H454" s="271">
        <v>1.587</v>
      </c>
      <c r="I454" s="272"/>
      <c r="J454" s="268"/>
      <c r="K454" s="268"/>
      <c r="L454" s="273"/>
      <c r="M454" s="274"/>
      <c r="N454" s="275"/>
      <c r="O454" s="275"/>
      <c r="P454" s="275"/>
      <c r="Q454" s="275"/>
      <c r="R454" s="275"/>
      <c r="S454" s="275"/>
      <c r="T454" s="276"/>
      <c r="AT454" s="277" t="s">
        <v>274</v>
      </c>
      <c r="AU454" s="277" t="s">
        <v>224</v>
      </c>
      <c r="AV454" s="15" t="s">
        <v>224</v>
      </c>
      <c r="AW454" s="15" t="s">
        <v>41</v>
      </c>
      <c r="AX454" s="15" t="s">
        <v>78</v>
      </c>
      <c r="AY454" s="277" t="s">
        <v>209</v>
      </c>
    </row>
    <row r="455" spans="2:65" s="13" customFormat="1" ht="13.5">
      <c r="B455" s="233"/>
      <c r="C455" s="234"/>
      <c r="D455" s="219" t="s">
        <v>274</v>
      </c>
      <c r="E455" s="235" t="s">
        <v>34</v>
      </c>
      <c r="F455" s="236" t="s">
        <v>302</v>
      </c>
      <c r="G455" s="234"/>
      <c r="H455" s="237">
        <v>5.3</v>
      </c>
      <c r="I455" s="238"/>
      <c r="J455" s="234"/>
      <c r="K455" s="234"/>
      <c r="L455" s="239"/>
      <c r="M455" s="240"/>
      <c r="N455" s="241"/>
      <c r="O455" s="241"/>
      <c r="P455" s="241"/>
      <c r="Q455" s="241"/>
      <c r="R455" s="241"/>
      <c r="S455" s="241"/>
      <c r="T455" s="242"/>
      <c r="AT455" s="243" t="s">
        <v>274</v>
      </c>
      <c r="AU455" s="243" t="s">
        <v>224</v>
      </c>
      <c r="AV455" s="13" t="s">
        <v>228</v>
      </c>
      <c r="AW455" s="13" t="s">
        <v>41</v>
      </c>
      <c r="AX455" s="13" t="s">
        <v>86</v>
      </c>
      <c r="AY455" s="243" t="s">
        <v>209</v>
      </c>
    </row>
    <row r="456" spans="2:65" s="12" customFormat="1" ht="13.5">
      <c r="B456" s="222"/>
      <c r="C456" s="223"/>
      <c r="D456" s="219" t="s">
        <v>274</v>
      </c>
      <c r="E456" s="223"/>
      <c r="F456" s="225" t="s">
        <v>4271</v>
      </c>
      <c r="G456" s="223"/>
      <c r="H456" s="226">
        <v>5.83</v>
      </c>
      <c r="I456" s="227"/>
      <c r="J456" s="223"/>
      <c r="K456" s="223"/>
      <c r="L456" s="228"/>
      <c r="M456" s="229"/>
      <c r="N456" s="230"/>
      <c r="O456" s="230"/>
      <c r="P456" s="230"/>
      <c r="Q456" s="230"/>
      <c r="R456" s="230"/>
      <c r="S456" s="230"/>
      <c r="T456" s="231"/>
      <c r="AT456" s="232" t="s">
        <v>274</v>
      </c>
      <c r="AU456" s="232" t="s">
        <v>224</v>
      </c>
      <c r="AV456" s="12" t="s">
        <v>88</v>
      </c>
      <c r="AW456" s="12" t="s">
        <v>6</v>
      </c>
      <c r="AX456" s="12" t="s">
        <v>86</v>
      </c>
      <c r="AY456" s="232" t="s">
        <v>209</v>
      </c>
    </row>
    <row r="457" spans="2:65" s="11" customFormat="1" ht="22.35" customHeight="1">
      <c r="B457" s="187"/>
      <c r="C457" s="188"/>
      <c r="D457" s="189" t="s">
        <v>77</v>
      </c>
      <c r="E457" s="201" t="s">
        <v>686</v>
      </c>
      <c r="F457" s="201" t="s">
        <v>1168</v>
      </c>
      <c r="G457" s="188"/>
      <c r="H457" s="188"/>
      <c r="I457" s="191"/>
      <c r="J457" s="202">
        <f>BK457</f>
        <v>0</v>
      </c>
      <c r="K457" s="188"/>
      <c r="L457" s="193"/>
      <c r="M457" s="194"/>
      <c r="N457" s="195"/>
      <c r="O457" s="195"/>
      <c r="P457" s="196">
        <f>SUM(P458:P473)</f>
        <v>0</v>
      </c>
      <c r="Q457" s="195"/>
      <c r="R457" s="196">
        <f>SUM(R458:R473)</f>
        <v>3.2818889100000002</v>
      </c>
      <c r="S457" s="195"/>
      <c r="T457" s="197">
        <f>SUM(T458:T473)</f>
        <v>0</v>
      </c>
      <c r="AR457" s="198" t="s">
        <v>86</v>
      </c>
      <c r="AT457" s="199" t="s">
        <v>77</v>
      </c>
      <c r="AU457" s="199" t="s">
        <v>88</v>
      </c>
      <c r="AY457" s="198" t="s">
        <v>209</v>
      </c>
      <c r="BK457" s="200">
        <f>SUM(BK458:BK473)</f>
        <v>0</v>
      </c>
    </row>
    <row r="458" spans="2:65" s="1" customFormat="1" ht="25.5" customHeight="1">
      <c r="B458" s="43"/>
      <c r="C458" s="203" t="s">
        <v>695</v>
      </c>
      <c r="D458" s="203" t="s">
        <v>212</v>
      </c>
      <c r="E458" s="204" t="s">
        <v>1170</v>
      </c>
      <c r="F458" s="205" t="s">
        <v>1171</v>
      </c>
      <c r="G458" s="206" t="s">
        <v>270</v>
      </c>
      <c r="H458" s="207">
        <v>1.137</v>
      </c>
      <c r="I458" s="208"/>
      <c r="J458" s="209">
        <f>ROUND(I458*H458,2)</f>
        <v>0</v>
      </c>
      <c r="K458" s="205" t="s">
        <v>216</v>
      </c>
      <c r="L458" s="63"/>
      <c r="M458" s="210" t="s">
        <v>34</v>
      </c>
      <c r="N458" s="211" t="s">
        <v>49</v>
      </c>
      <c r="O458" s="44"/>
      <c r="P458" s="212">
        <f>O458*H458</f>
        <v>0</v>
      </c>
      <c r="Q458" s="212">
        <v>2.45329</v>
      </c>
      <c r="R458" s="212">
        <f>Q458*H458</f>
        <v>2.78939073</v>
      </c>
      <c r="S458" s="212">
        <v>0</v>
      </c>
      <c r="T458" s="213">
        <f>S458*H458</f>
        <v>0</v>
      </c>
      <c r="AR458" s="25" t="s">
        <v>228</v>
      </c>
      <c r="AT458" s="25" t="s">
        <v>212</v>
      </c>
      <c r="AU458" s="25" t="s">
        <v>224</v>
      </c>
      <c r="AY458" s="25" t="s">
        <v>209</v>
      </c>
      <c r="BE458" s="214">
        <f>IF(N458="základní",J458,0)</f>
        <v>0</v>
      </c>
      <c r="BF458" s="214">
        <f>IF(N458="snížená",J458,0)</f>
        <v>0</v>
      </c>
      <c r="BG458" s="214">
        <f>IF(N458="zákl. přenesená",J458,0)</f>
        <v>0</v>
      </c>
      <c r="BH458" s="214">
        <f>IF(N458="sníž. přenesená",J458,0)</f>
        <v>0</v>
      </c>
      <c r="BI458" s="214">
        <f>IF(N458="nulová",J458,0)</f>
        <v>0</v>
      </c>
      <c r="BJ458" s="25" t="s">
        <v>86</v>
      </c>
      <c r="BK458" s="214">
        <f>ROUND(I458*H458,2)</f>
        <v>0</v>
      </c>
      <c r="BL458" s="25" t="s">
        <v>228</v>
      </c>
      <c r="BM458" s="25" t="s">
        <v>4272</v>
      </c>
    </row>
    <row r="459" spans="2:65" s="14" customFormat="1" ht="13.5">
      <c r="B459" s="254"/>
      <c r="C459" s="255"/>
      <c r="D459" s="219" t="s">
        <v>274</v>
      </c>
      <c r="E459" s="256" t="s">
        <v>34</v>
      </c>
      <c r="F459" s="257" t="s">
        <v>1173</v>
      </c>
      <c r="G459" s="255"/>
      <c r="H459" s="256" t="s">
        <v>34</v>
      </c>
      <c r="I459" s="258"/>
      <c r="J459" s="255"/>
      <c r="K459" s="255"/>
      <c r="L459" s="259"/>
      <c r="M459" s="260"/>
      <c r="N459" s="261"/>
      <c r="O459" s="261"/>
      <c r="P459" s="261"/>
      <c r="Q459" s="261"/>
      <c r="R459" s="261"/>
      <c r="S459" s="261"/>
      <c r="T459" s="262"/>
      <c r="AT459" s="263" t="s">
        <v>274</v>
      </c>
      <c r="AU459" s="263" t="s">
        <v>224</v>
      </c>
      <c r="AV459" s="14" t="s">
        <v>86</v>
      </c>
      <c r="AW459" s="14" t="s">
        <v>41</v>
      </c>
      <c r="AX459" s="14" t="s">
        <v>78</v>
      </c>
      <c r="AY459" s="263" t="s">
        <v>209</v>
      </c>
    </row>
    <row r="460" spans="2:65" s="14" customFormat="1" ht="13.5">
      <c r="B460" s="254"/>
      <c r="C460" s="255"/>
      <c r="D460" s="219" t="s">
        <v>274</v>
      </c>
      <c r="E460" s="256" t="s">
        <v>34</v>
      </c>
      <c r="F460" s="257" t="s">
        <v>4211</v>
      </c>
      <c r="G460" s="255"/>
      <c r="H460" s="256" t="s">
        <v>34</v>
      </c>
      <c r="I460" s="258"/>
      <c r="J460" s="255"/>
      <c r="K460" s="255"/>
      <c r="L460" s="259"/>
      <c r="M460" s="260"/>
      <c r="N460" s="261"/>
      <c r="O460" s="261"/>
      <c r="P460" s="261"/>
      <c r="Q460" s="261"/>
      <c r="R460" s="261"/>
      <c r="S460" s="261"/>
      <c r="T460" s="262"/>
      <c r="AT460" s="263" t="s">
        <v>274</v>
      </c>
      <c r="AU460" s="263" t="s">
        <v>224</v>
      </c>
      <c r="AV460" s="14" t="s">
        <v>86</v>
      </c>
      <c r="AW460" s="14" t="s">
        <v>41</v>
      </c>
      <c r="AX460" s="14" t="s">
        <v>78</v>
      </c>
      <c r="AY460" s="263" t="s">
        <v>209</v>
      </c>
    </row>
    <row r="461" spans="2:65" s="12" customFormat="1" ht="13.5">
      <c r="B461" s="222"/>
      <c r="C461" s="223"/>
      <c r="D461" s="219" t="s">
        <v>274</v>
      </c>
      <c r="E461" s="224" t="s">
        <v>34</v>
      </c>
      <c r="F461" s="225" t="s">
        <v>4273</v>
      </c>
      <c r="G461" s="223"/>
      <c r="H461" s="226">
        <v>0.311</v>
      </c>
      <c r="I461" s="227"/>
      <c r="J461" s="223"/>
      <c r="K461" s="223"/>
      <c r="L461" s="228"/>
      <c r="M461" s="229"/>
      <c r="N461" s="230"/>
      <c r="O461" s="230"/>
      <c r="P461" s="230"/>
      <c r="Q461" s="230"/>
      <c r="R461" s="230"/>
      <c r="S461" s="230"/>
      <c r="T461" s="231"/>
      <c r="AT461" s="232" t="s">
        <v>274</v>
      </c>
      <c r="AU461" s="232" t="s">
        <v>224</v>
      </c>
      <c r="AV461" s="12" t="s">
        <v>88</v>
      </c>
      <c r="AW461" s="12" t="s">
        <v>41</v>
      </c>
      <c r="AX461" s="12" t="s">
        <v>78</v>
      </c>
      <c r="AY461" s="232" t="s">
        <v>209</v>
      </c>
    </row>
    <row r="462" spans="2:65" s="12" customFormat="1" ht="13.5">
      <c r="B462" s="222"/>
      <c r="C462" s="223"/>
      <c r="D462" s="219" t="s">
        <v>274</v>
      </c>
      <c r="E462" s="224" t="s">
        <v>34</v>
      </c>
      <c r="F462" s="225" t="s">
        <v>4274</v>
      </c>
      <c r="G462" s="223"/>
      <c r="H462" s="226">
        <v>0.82599999999999996</v>
      </c>
      <c r="I462" s="227"/>
      <c r="J462" s="223"/>
      <c r="K462" s="223"/>
      <c r="L462" s="228"/>
      <c r="M462" s="229"/>
      <c r="N462" s="230"/>
      <c r="O462" s="230"/>
      <c r="P462" s="230"/>
      <c r="Q462" s="230"/>
      <c r="R462" s="230"/>
      <c r="S462" s="230"/>
      <c r="T462" s="231"/>
      <c r="AT462" s="232" t="s">
        <v>274</v>
      </c>
      <c r="AU462" s="232" t="s">
        <v>224</v>
      </c>
      <c r="AV462" s="12" t="s">
        <v>88</v>
      </c>
      <c r="AW462" s="12" t="s">
        <v>41</v>
      </c>
      <c r="AX462" s="12" t="s">
        <v>78</v>
      </c>
      <c r="AY462" s="232" t="s">
        <v>209</v>
      </c>
    </row>
    <row r="463" spans="2:65" s="13" customFormat="1" ht="13.5">
      <c r="B463" s="233"/>
      <c r="C463" s="234"/>
      <c r="D463" s="219" t="s">
        <v>274</v>
      </c>
      <c r="E463" s="235" t="s">
        <v>34</v>
      </c>
      <c r="F463" s="236" t="s">
        <v>302</v>
      </c>
      <c r="G463" s="234"/>
      <c r="H463" s="237">
        <v>1.137</v>
      </c>
      <c r="I463" s="238"/>
      <c r="J463" s="234"/>
      <c r="K463" s="234"/>
      <c r="L463" s="239"/>
      <c r="M463" s="240"/>
      <c r="N463" s="241"/>
      <c r="O463" s="241"/>
      <c r="P463" s="241"/>
      <c r="Q463" s="241"/>
      <c r="R463" s="241"/>
      <c r="S463" s="241"/>
      <c r="T463" s="242"/>
      <c r="AT463" s="243" t="s">
        <v>274</v>
      </c>
      <c r="AU463" s="243" t="s">
        <v>224</v>
      </c>
      <c r="AV463" s="13" t="s">
        <v>228</v>
      </c>
      <c r="AW463" s="13" t="s">
        <v>41</v>
      </c>
      <c r="AX463" s="13" t="s">
        <v>86</v>
      </c>
      <c r="AY463" s="243" t="s">
        <v>209</v>
      </c>
    </row>
    <row r="464" spans="2:65" s="1" customFormat="1" ht="38.25" customHeight="1">
      <c r="B464" s="43"/>
      <c r="C464" s="203" t="s">
        <v>698</v>
      </c>
      <c r="D464" s="203" t="s">
        <v>212</v>
      </c>
      <c r="E464" s="204" t="s">
        <v>1178</v>
      </c>
      <c r="F464" s="205" t="s">
        <v>1179</v>
      </c>
      <c r="G464" s="206" t="s">
        <v>351</v>
      </c>
      <c r="H464" s="207">
        <v>15.167999999999999</v>
      </c>
      <c r="I464" s="208"/>
      <c r="J464" s="209">
        <f>ROUND(I464*H464,2)</f>
        <v>0</v>
      </c>
      <c r="K464" s="205" t="s">
        <v>216</v>
      </c>
      <c r="L464" s="63"/>
      <c r="M464" s="210" t="s">
        <v>34</v>
      </c>
      <c r="N464" s="211" t="s">
        <v>49</v>
      </c>
      <c r="O464" s="44"/>
      <c r="P464" s="212">
        <f>O464*H464</f>
        <v>0</v>
      </c>
      <c r="Q464" s="212">
        <v>1.2600000000000001E-3</v>
      </c>
      <c r="R464" s="212">
        <f>Q464*H464</f>
        <v>1.9111679999999999E-2</v>
      </c>
      <c r="S464" s="212">
        <v>0</v>
      </c>
      <c r="T464" s="213">
        <f>S464*H464</f>
        <v>0</v>
      </c>
      <c r="AR464" s="25" t="s">
        <v>228</v>
      </c>
      <c r="AT464" s="25" t="s">
        <v>212</v>
      </c>
      <c r="AU464" s="25" t="s">
        <v>224</v>
      </c>
      <c r="AY464" s="25" t="s">
        <v>209</v>
      </c>
      <c r="BE464" s="214">
        <f>IF(N464="základní",J464,0)</f>
        <v>0</v>
      </c>
      <c r="BF464" s="214">
        <f>IF(N464="snížená",J464,0)</f>
        <v>0</v>
      </c>
      <c r="BG464" s="214">
        <f>IF(N464="zákl. přenesená",J464,0)</f>
        <v>0</v>
      </c>
      <c r="BH464" s="214">
        <f>IF(N464="sníž. přenesená",J464,0)</f>
        <v>0</v>
      </c>
      <c r="BI464" s="214">
        <f>IF(N464="nulová",J464,0)</f>
        <v>0</v>
      </c>
      <c r="BJ464" s="25" t="s">
        <v>86</v>
      </c>
      <c r="BK464" s="214">
        <f>ROUND(I464*H464,2)</f>
        <v>0</v>
      </c>
      <c r="BL464" s="25" t="s">
        <v>228</v>
      </c>
      <c r="BM464" s="25" t="s">
        <v>4275</v>
      </c>
    </row>
    <row r="465" spans="2:65" s="14" customFormat="1" ht="13.5">
      <c r="B465" s="254"/>
      <c r="C465" s="255"/>
      <c r="D465" s="219" t="s">
        <v>274</v>
      </c>
      <c r="E465" s="256" t="s">
        <v>34</v>
      </c>
      <c r="F465" s="257" t="s">
        <v>4211</v>
      </c>
      <c r="G465" s="255"/>
      <c r="H465" s="256" t="s">
        <v>34</v>
      </c>
      <c r="I465" s="258"/>
      <c r="J465" s="255"/>
      <c r="K465" s="255"/>
      <c r="L465" s="259"/>
      <c r="M465" s="260"/>
      <c r="N465" s="261"/>
      <c r="O465" s="261"/>
      <c r="P465" s="261"/>
      <c r="Q465" s="261"/>
      <c r="R465" s="261"/>
      <c r="S465" s="261"/>
      <c r="T465" s="262"/>
      <c r="AT465" s="263" t="s">
        <v>274</v>
      </c>
      <c r="AU465" s="263" t="s">
        <v>224</v>
      </c>
      <c r="AV465" s="14" t="s">
        <v>86</v>
      </c>
      <c r="AW465" s="14" t="s">
        <v>41</v>
      </c>
      <c r="AX465" s="14" t="s">
        <v>78</v>
      </c>
      <c r="AY465" s="263" t="s">
        <v>209</v>
      </c>
    </row>
    <row r="466" spans="2:65" s="12" customFormat="1" ht="13.5">
      <c r="B466" s="222"/>
      <c r="C466" s="223"/>
      <c r="D466" s="219" t="s">
        <v>274</v>
      </c>
      <c r="E466" s="224" t="s">
        <v>34</v>
      </c>
      <c r="F466" s="225" t="s">
        <v>4276</v>
      </c>
      <c r="G466" s="223"/>
      <c r="H466" s="226">
        <v>4.1520000000000001</v>
      </c>
      <c r="I466" s="227"/>
      <c r="J466" s="223"/>
      <c r="K466" s="223"/>
      <c r="L466" s="228"/>
      <c r="M466" s="229"/>
      <c r="N466" s="230"/>
      <c r="O466" s="230"/>
      <c r="P466" s="230"/>
      <c r="Q466" s="230"/>
      <c r="R466" s="230"/>
      <c r="S466" s="230"/>
      <c r="T466" s="231"/>
      <c r="AT466" s="232" t="s">
        <v>274</v>
      </c>
      <c r="AU466" s="232" t="s">
        <v>224</v>
      </c>
      <c r="AV466" s="12" t="s">
        <v>88</v>
      </c>
      <c r="AW466" s="12" t="s">
        <v>41</v>
      </c>
      <c r="AX466" s="12" t="s">
        <v>78</v>
      </c>
      <c r="AY466" s="232" t="s">
        <v>209</v>
      </c>
    </row>
    <row r="467" spans="2:65" s="12" customFormat="1" ht="13.5">
      <c r="B467" s="222"/>
      <c r="C467" s="223"/>
      <c r="D467" s="219" t="s">
        <v>274</v>
      </c>
      <c r="E467" s="224" t="s">
        <v>34</v>
      </c>
      <c r="F467" s="225" t="s">
        <v>4277</v>
      </c>
      <c r="G467" s="223"/>
      <c r="H467" s="226">
        <v>11.016</v>
      </c>
      <c r="I467" s="227"/>
      <c r="J467" s="223"/>
      <c r="K467" s="223"/>
      <c r="L467" s="228"/>
      <c r="M467" s="229"/>
      <c r="N467" s="230"/>
      <c r="O467" s="230"/>
      <c r="P467" s="230"/>
      <c r="Q467" s="230"/>
      <c r="R467" s="230"/>
      <c r="S467" s="230"/>
      <c r="T467" s="231"/>
      <c r="AT467" s="232" t="s">
        <v>274</v>
      </c>
      <c r="AU467" s="232" t="s">
        <v>224</v>
      </c>
      <c r="AV467" s="12" t="s">
        <v>88</v>
      </c>
      <c r="AW467" s="12" t="s">
        <v>41</v>
      </c>
      <c r="AX467" s="12" t="s">
        <v>78</v>
      </c>
      <c r="AY467" s="232" t="s">
        <v>209</v>
      </c>
    </row>
    <row r="468" spans="2:65" s="13" customFormat="1" ht="13.5">
      <c r="B468" s="233"/>
      <c r="C468" s="234"/>
      <c r="D468" s="219" t="s">
        <v>274</v>
      </c>
      <c r="E468" s="235" t="s">
        <v>34</v>
      </c>
      <c r="F468" s="236" t="s">
        <v>302</v>
      </c>
      <c r="G468" s="234"/>
      <c r="H468" s="237">
        <v>15.167999999999999</v>
      </c>
      <c r="I468" s="238"/>
      <c r="J468" s="234"/>
      <c r="K468" s="234"/>
      <c r="L468" s="239"/>
      <c r="M468" s="240"/>
      <c r="N468" s="241"/>
      <c r="O468" s="241"/>
      <c r="P468" s="241"/>
      <c r="Q468" s="241"/>
      <c r="R468" s="241"/>
      <c r="S468" s="241"/>
      <c r="T468" s="242"/>
      <c r="AT468" s="243" t="s">
        <v>274</v>
      </c>
      <c r="AU468" s="243" t="s">
        <v>224</v>
      </c>
      <c r="AV468" s="13" t="s">
        <v>228</v>
      </c>
      <c r="AW468" s="13" t="s">
        <v>41</v>
      </c>
      <c r="AX468" s="13" t="s">
        <v>86</v>
      </c>
      <c r="AY468" s="243" t="s">
        <v>209</v>
      </c>
    </row>
    <row r="469" spans="2:65" s="1" customFormat="1" ht="38.25" customHeight="1">
      <c r="B469" s="43"/>
      <c r="C469" s="203" t="s">
        <v>702</v>
      </c>
      <c r="D469" s="203" t="s">
        <v>212</v>
      </c>
      <c r="E469" s="204" t="s">
        <v>1184</v>
      </c>
      <c r="F469" s="205" t="s">
        <v>1185</v>
      </c>
      <c r="G469" s="206" t="s">
        <v>351</v>
      </c>
      <c r="H469" s="207">
        <v>15.167999999999999</v>
      </c>
      <c r="I469" s="208"/>
      <c r="J469" s="209">
        <f>ROUND(I469*H469,2)</f>
        <v>0</v>
      </c>
      <c r="K469" s="205" t="s">
        <v>216</v>
      </c>
      <c r="L469" s="63"/>
      <c r="M469" s="210" t="s">
        <v>34</v>
      </c>
      <c r="N469" s="211" t="s">
        <v>49</v>
      </c>
      <c r="O469" s="44"/>
      <c r="P469" s="212">
        <f>O469*H469</f>
        <v>0</v>
      </c>
      <c r="Q469" s="212">
        <v>0</v>
      </c>
      <c r="R469" s="212">
        <f>Q469*H469</f>
        <v>0</v>
      </c>
      <c r="S469" s="212">
        <v>0</v>
      </c>
      <c r="T469" s="213">
        <f>S469*H469</f>
        <v>0</v>
      </c>
      <c r="AR469" s="25" t="s">
        <v>228</v>
      </c>
      <c r="AT469" s="25" t="s">
        <v>212</v>
      </c>
      <c r="AU469" s="25" t="s">
        <v>224</v>
      </c>
      <c r="AY469" s="25" t="s">
        <v>209</v>
      </c>
      <c r="BE469" s="214">
        <f>IF(N469="základní",J469,0)</f>
        <v>0</v>
      </c>
      <c r="BF469" s="214">
        <f>IF(N469="snížená",J469,0)</f>
        <v>0</v>
      </c>
      <c r="BG469" s="214">
        <f>IF(N469="zákl. přenesená",J469,0)</f>
        <v>0</v>
      </c>
      <c r="BH469" s="214">
        <f>IF(N469="sníž. přenesená",J469,0)</f>
        <v>0</v>
      </c>
      <c r="BI469" s="214">
        <f>IF(N469="nulová",J469,0)</f>
        <v>0</v>
      </c>
      <c r="BJ469" s="25" t="s">
        <v>86</v>
      </c>
      <c r="BK469" s="214">
        <f>ROUND(I469*H469,2)</f>
        <v>0</v>
      </c>
      <c r="BL469" s="25" t="s">
        <v>228</v>
      </c>
      <c r="BM469" s="25" t="s">
        <v>4278</v>
      </c>
    </row>
    <row r="470" spans="2:65" s="1" customFormat="1" ht="25.5" customHeight="1">
      <c r="B470" s="43"/>
      <c r="C470" s="203" t="s">
        <v>706</v>
      </c>
      <c r="D470" s="203" t="s">
        <v>212</v>
      </c>
      <c r="E470" s="204" t="s">
        <v>1188</v>
      </c>
      <c r="F470" s="205" t="s">
        <v>1189</v>
      </c>
      <c r="G470" s="206" t="s">
        <v>307</v>
      </c>
      <c r="H470" s="207">
        <v>0.45</v>
      </c>
      <c r="I470" s="208"/>
      <c r="J470" s="209">
        <f>ROUND(I470*H470,2)</f>
        <v>0</v>
      </c>
      <c r="K470" s="205" t="s">
        <v>216</v>
      </c>
      <c r="L470" s="63"/>
      <c r="M470" s="210" t="s">
        <v>34</v>
      </c>
      <c r="N470" s="211" t="s">
        <v>49</v>
      </c>
      <c r="O470" s="44"/>
      <c r="P470" s="212">
        <f>O470*H470</f>
        <v>0</v>
      </c>
      <c r="Q470" s="212">
        <v>1.0519700000000001</v>
      </c>
      <c r="R470" s="212">
        <f>Q470*H470</f>
        <v>0.47338650000000004</v>
      </c>
      <c r="S470" s="212">
        <v>0</v>
      </c>
      <c r="T470" s="213">
        <f>S470*H470</f>
        <v>0</v>
      </c>
      <c r="AR470" s="25" t="s">
        <v>228</v>
      </c>
      <c r="AT470" s="25" t="s">
        <v>212</v>
      </c>
      <c r="AU470" s="25" t="s">
        <v>224</v>
      </c>
      <c r="AY470" s="25" t="s">
        <v>209</v>
      </c>
      <c r="BE470" s="214">
        <f>IF(N470="základní",J470,0)</f>
        <v>0</v>
      </c>
      <c r="BF470" s="214">
        <f>IF(N470="snížená",J470,0)</f>
        <v>0</v>
      </c>
      <c r="BG470" s="214">
        <f>IF(N470="zákl. přenesená",J470,0)</f>
        <v>0</v>
      </c>
      <c r="BH470" s="214">
        <f>IF(N470="sníž. přenesená",J470,0)</f>
        <v>0</v>
      </c>
      <c r="BI470" s="214">
        <f>IF(N470="nulová",J470,0)</f>
        <v>0</v>
      </c>
      <c r="BJ470" s="25" t="s">
        <v>86</v>
      </c>
      <c r="BK470" s="214">
        <f>ROUND(I470*H470,2)</f>
        <v>0</v>
      </c>
      <c r="BL470" s="25" t="s">
        <v>228</v>
      </c>
      <c r="BM470" s="25" t="s">
        <v>4279</v>
      </c>
    </row>
    <row r="471" spans="2:65" s="14" customFormat="1" ht="13.5">
      <c r="B471" s="254"/>
      <c r="C471" s="255"/>
      <c r="D471" s="219" t="s">
        <v>274</v>
      </c>
      <c r="E471" s="256" t="s">
        <v>34</v>
      </c>
      <c r="F471" s="257" t="s">
        <v>4280</v>
      </c>
      <c r="G471" s="255"/>
      <c r="H471" s="256" t="s">
        <v>34</v>
      </c>
      <c r="I471" s="258"/>
      <c r="J471" s="255"/>
      <c r="K471" s="255"/>
      <c r="L471" s="259"/>
      <c r="M471" s="260"/>
      <c r="N471" s="261"/>
      <c r="O471" s="261"/>
      <c r="P471" s="261"/>
      <c r="Q471" s="261"/>
      <c r="R471" s="261"/>
      <c r="S471" s="261"/>
      <c r="T471" s="262"/>
      <c r="AT471" s="263" t="s">
        <v>274</v>
      </c>
      <c r="AU471" s="263" t="s">
        <v>224</v>
      </c>
      <c r="AV471" s="14" t="s">
        <v>86</v>
      </c>
      <c r="AW471" s="14" t="s">
        <v>41</v>
      </c>
      <c r="AX471" s="14" t="s">
        <v>78</v>
      </c>
      <c r="AY471" s="263" t="s">
        <v>209</v>
      </c>
    </row>
    <row r="472" spans="2:65" s="12" customFormat="1" ht="13.5">
      <c r="B472" s="222"/>
      <c r="C472" s="223"/>
      <c r="D472" s="219" t="s">
        <v>274</v>
      </c>
      <c r="E472" s="224" t="s">
        <v>34</v>
      </c>
      <c r="F472" s="225" t="s">
        <v>4281</v>
      </c>
      <c r="G472" s="223"/>
      <c r="H472" s="226">
        <v>0.40899999999999997</v>
      </c>
      <c r="I472" s="227"/>
      <c r="J472" s="223"/>
      <c r="K472" s="223"/>
      <c r="L472" s="228"/>
      <c r="M472" s="229"/>
      <c r="N472" s="230"/>
      <c r="O472" s="230"/>
      <c r="P472" s="230"/>
      <c r="Q472" s="230"/>
      <c r="R472" s="230"/>
      <c r="S472" s="230"/>
      <c r="T472" s="231"/>
      <c r="AT472" s="232" t="s">
        <v>274</v>
      </c>
      <c r="AU472" s="232" t="s">
        <v>224</v>
      </c>
      <c r="AV472" s="12" t="s">
        <v>88</v>
      </c>
      <c r="AW472" s="12" t="s">
        <v>41</v>
      </c>
      <c r="AX472" s="12" t="s">
        <v>86</v>
      </c>
      <c r="AY472" s="232" t="s">
        <v>209</v>
      </c>
    </row>
    <row r="473" spans="2:65" s="12" customFormat="1" ht="13.5">
      <c r="B473" s="222"/>
      <c r="C473" s="223"/>
      <c r="D473" s="219" t="s">
        <v>274</v>
      </c>
      <c r="E473" s="223"/>
      <c r="F473" s="225" t="s">
        <v>4282</v>
      </c>
      <c r="G473" s="223"/>
      <c r="H473" s="226">
        <v>0.45</v>
      </c>
      <c r="I473" s="227"/>
      <c r="J473" s="223"/>
      <c r="K473" s="223"/>
      <c r="L473" s="228"/>
      <c r="M473" s="229"/>
      <c r="N473" s="230"/>
      <c r="O473" s="230"/>
      <c r="P473" s="230"/>
      <c r="Q473" s="230"/>
      <c r="R473" s="230"/>
      <c r="S473" s="230"/>
      <c r="T473" s="231"/>
      <c r="AT473" s="232" t="s">
        <v>274</v>
      </c>
      <c r="AU473" s="232" t="s">
        <v>224</v>
      </c>
      <c r="AV473" s="12" t="s">
        <v>88</v>
      </c>
      <c r="AW473" s="12" t="s">
        <v>6</v>
      </c>
      <c r="AX473" s="12" t="s">
        <v>86</v>
      </c>
      <c r="AY473" s="232" t="s">
        <v>209</v>
      </c>
    </row>
    <row r="474" spans="2:65" s="11" customFormat="1" ht="22.35" customHeight="1">
      <c r="B474" s="187"/>
      <c r="C474" s="188"/>
      <c r="D474" s="189" t="s">
        <v>77</v>
      </c>
      <c r="E474" s="201" t="s">
        <v>702</v>
      </c>
      <c r="F474" s="201" t="s">
        <v>1423</v>
      </c>
      <c r="G474" s="188"/>
      <c r="H474" s="188"/>
      <c r="I474" s="191"/>
      <c r="J474" s="202">
        <f>BK474</f>
        <v>0</v>
      </c>
      <c r="K474" s="188"/>
      <c r="L474" s="193"/>
      <c r="M474" s="194"/>
      <c r="N474" s="195"/>
      <c r="O474" s="195"/>
      <c r="P474" s="196">
        <f>SUM(P475:P480)</f>
        <v>0</v>
      </c>
      <c r="Q474" s="195"/>
      <c r="R474" s="196">
        <f>SUM(R475:R480)</f>
        <v>2.9958993999999994</v>
      </c>
      <c r="S474" s="195"/>
      <c r="T474" s="197">
        <f>SUM(T475:T480)</f>
        <v>0</v>
      </c>
      <c r="AR474" s="198" t="s">
        <v>86</v>
      </c>
      <c r="AT474" s="199" t="s">
        <v>77</v>
      </c>
      <c r="AU474" s="199" t="s">
        <v>88</v>
      </c>
      <c r="AY474" s="198" t="s">
        <v>209</v>
      </c>
      <c r="BK474" s="200">
        <f>SUM(BK475:BK480)</f>
        <v>0</v>
      </c>
    </row>
    <row r="475" spans="2:65" s="1" customFormat="1" ht="16.5" customHeight="1">
      <c r="B475" s="43"/>
      <c r="C475" s="203" t="s">
        <v>710</v>
      </c>
      <c r="D475" s="203" t="s">
        <v>212</v>
      </c>
      <c r="E475" s="204" t="s">
        <v>1425</v>
      </c>
      <c r="F475" s="205" t="s">
        <v>1426</v>
      </c>
      <c r="G475" s="206" t="s">
        <v>270</v>
      </c>
      <c r="H475" s="207">
        <v>1.1539999999999999</v>
      </c>
      <c r="I475" s="208"/>
      <c r="J475" s="209">
        <f>ROUND(I475*H475,2)</f>
        <v>0</v>
      </c>
      <c r="K475" s="205" t="s">
        <v>216</v>
      </c>
      <c r="L475" s="63"/>
      <c r="M475" s="210" t="s">
        <v>34</v>
      </c>
      <c r="N475" s="211" t="s">
        <v>49</v>
      </c>
      <c r="O475" s="44"/>
      <c r="P475" s="212">
        <f>O475*H475</f>
        <v>0</v>
      </c>
      <c r="Q475" s="212">
        <v>2.5960999999999999</v>
      </c>
      <c r="R475" s="212">
        <f>Q475*H475</f>
        <v>2.9958993999999994</v>
      </c>
      <c r="S475" s="212">
        <v>0</v>
      </c>
      <c r="T475" s="213">
        <f>S475*H475</f>
        <v>0</v>
      </c>
      <c r="AR475" s="25" t="s">
        <v>228</v>
      </c>
      <c r="AT475" s="25" t="s">
        <v>212</v>
      </c>
      <c r="AU475" s="25" t="s">
        <v>224</v>
      </c>
      <c r="AY475" s="25" t="s">
        <v>209</v>
      </c>
      <c r="BE475" s="214">
        <f>IF(N475="základní",J475,0)</f>
        <v>0</v>
      </c>
      <c r="BF475" s="214">
        <f>IF(N475="snížená",J475,0)</f>
        <v>0</v>
      </c>
      <c r="BG475" s="214">
        <f>IF(N475="zákl. přenesená",J475,0)</f>
        <v>0</v>
      </c>
      <c r="BH475" s="214">
        <f>IF(N475="sníž. přenesená",J475,0)</f>
        <v>0</v>
      </c>
      <c r="BI475" s="214">
        <f>IF(N475="nulová",J475,0)</f>
        <v>0</v>
      </c>
      <c r="BJ475" s="25" t="s">
        <v>86</v>
      </c>
      <c r="BK475" s="214">
        <f>ROUND(I475*H475,2)</f>
        <v>0</v>
      </c>
      <c r="BL475" s="25" t="s">
        <v>228</v>
      </c>
      <c r="BM475" s="25" t="s">
        <v>4283</v>
      </c>
    </row>
    <row r="476" spans="2:65" s="1" customFormat="1" ht="40.5">
      <c r="B476" s="43"/>
      <c r="C476" s="65"/>
      <c r="D476" s="219" t="s">
        <v>272</v>
      </c>
      <c r="E476" s="65"/>
      <c r="F476" s="220" t="s">
        <v>1428</v>
      </c>
      <c r="G476" s="65"/>
      <c r="H476" s="65"/>
      <c r="I476" s="174"/>
      <c r="J476" s="65"/>
      <c r="K476" s="65"/>
      <c r="L476" s="63"/>
      <c r="M476" s="221"/>
      <c r="N476" s="44"/>
      <c r="O476" s="44"/>
      <c r="P476" s="44"/>
      <c r="Q476" s="44"/>
      <c r="R476" s="44"/>
      <c r="S476" s="44"/>
      <c r="T476" s="80"/>
      <c r="AT476" s="25" t="s">
        <v>272</v>
      </c>
      <c r="AU476" s="25" t="s">
        <v>224</v>
      </c>
    </row>
    <row r="477" spans="2:65" s="14" customFormat="1" ht="13.5">
      <c r="B477" s="254"/>
      <c r="C477" s="255"/>
      <c r="D477" s="219" t="s">
        <v>274</v>
      </c>
      <c r="E477" s="256" t="s">
        <v>34</v>
      </c>
      <c r="F477" s="257" t="s">
        <v>4211</v>
      </c>
      <c r="G477" s="255"/>
      <c r="H477" s="256" t="s">
        <v>34</v>
      </c>
      <c r="I477" s="258"/>
      <c r="J477" s="255"/>
      <c r="K477" s="255"/>
      <c r="L477" s="259"/>
      <c r="M477" s="260"/>
      <c r="N477" s="261"/>
      <c r="O477" s="261"/>
      <c r="P477" s="261"/>
      <c r="Q477" s="261"/>
      <c r="R477" s="261"/>
      <c r="S477" s="261"/>
      <c r="T477" s="262"/>
      <c r="AT477" s="263" t="s">
        <v>274</v>
      </c>
      <c r="AU477" s="263" t="s">
        <v>224</v>
      </c>
      <c r="AV477" s="14" t="s">
        <v>86</v>
      </c>
      <c r="AW477" s="14" t="s">
        <v>41</v>
      </c>
      <c r="AX477" s="14" t="s">
        <v>78</v>
      </c>
      <c r="AY477" s="263" t="s">
        <v>209</v>
      </c>
    </row>
    <row r="478" spans="2:65" s="12" customFormat="1" ht="13.5">
      <c r="B478" s="222"/>
      <c r="C478" s="223"/>
      <c r="D478" s="219" t="s">
        <v>274</v>
      </c>
      <c r="E478" s="224" t="s">
        <v>34</v>
      </c>
      <c r="F478" s="225" t="s">
        <v>4284</v>
      </c>
      <c r="G478" s="223"/>
      <c r="H478" s="226">
        <v>0.48799999999999999</v>
      </c>
      <c r="I478" s="227"/>
      <c r="J478" s="223"/>
      <c r="K478" s="223"/>
      <c r="L478" s="228"/>
      <c r="M478" s="229"/>
      <c r="N478" s="230"/>
      <c r="O478" s="230"/>
      <c r="P478" s="230"/>
      <c r="Q478" s="230"/>
      <c r="R478" s="230"/>
      <c r="S478" s="230"/>
      <c r="T478" s="231"/>
      <c r="AT478" s="232" t="s">
        <v>274</v>
      </c>
      <c r="AU478" s="232" t="s">
        <v>224</v>
      </c>
      <c r="AV478" s="12" t="s">
        <v>88</v>
      </c>
      <c r="AW478" s="12" t="s">
        <v>41</v>
      </c>
      <c r="AX478" s="12" t="s">
        <v>78</v>
      </c>
      <c r="AY478" s="232" t="s">
        <v>209</v>
      </c>
    </row>
    <row r="479" spans="2:65" s="12" customFormat="1" ht="13.5">
      <c r="B479" s="222"/>
      <c r="C479" s="223"/>
      <c r="D479" s="219" t="s">
        <v>274</v>
      </c>
      <c r="E479" s="224" t="s">
        <v>34</v>
      </c>
      <c r="F479" s="225" t="s">
        <v>4285</v>
      </c>
      <c r="G479" s="223"/>
      <c r="H479" s="226">
        <v>0.66600000000000004</v>
      </c>
      <c r="I479" s="227"/>
      <c r="J479" s="223"/>
      <c r="K479" s="223"/>
      <c r="L479" s="228"/>
      <c r="M479" s="229"/>
      <c r="N479" s="230"/>
      <c r="O479" s="230"/>
      <c r="P479" s="230"/>
      <c r="Q479" s="230"/>
      <c r="R479" s="230"/>
      <c r="S479" s="230"/>
      <c r="T479" s="231"/>
      <c r="AT479" s="232" t="s">
        <v>274</v>
      </c>
      <c r="AU479" s="232" t="s">
        <v>224</v>
      </c>
      <c r="AV479" s="12" t="s">
        <v>88</v>
      </c>
      <c r="AW479" s="12" t="s">
        <v>41</v>
      </c>
      <c r="AX479" s="12" t="s">
        <v>78</v>
      </c>
      <c r="AY479" s="232" t="s">
        <v>209</v>
      </c>
    </row>
    <row r="480" spans="2:65" s="13" customFormat="1" ht="13.5">
      <c r="B480" s="233"/>
      <c r="C480" s="234"/>
      <c r="D480" s="219" t="s">
        <v>274</v>
      </c>
      <c r="E480" s="235" t="s">
        <v>34</v>
      </c>
      <c r="F480" s="236" t="s">
        <v>302</v>
      </c>
      <c r="G480" s="234"/>
      <c r="H480" s="237">
        <v>1.1539999999999999</v>
      </c>
      <c r="I480" s="238"/>
      <c r="J480" s="234"/>
      <c r="K480" s="234"/>
      <c r="L480" s="239"/>
      <c r="M480" s="240"/>
      <c r="N480" s="241"/>
      <c r="O480" s="241"/>
      <c r="P480" s="241"/>
      <c r="Q480" s="241"/>
      <c r="R480" s="241"/>
      <c r="S480" s="241"/>
      <c r="T480" s="242"/>
      <c r="AT480" s="243" t="s">
        <v>274</v>
      </c>
      <c r="AU480" s="243" t="s">
        <v>224</v>
      </c>
      <c r="AV480" s="13" t="s">
        <v>228</v>
      </c>
      <c r="AW480" s="13" t="s">
        <v>41</v>
      </c>
      <c r="AX480" s="13" t="s">
        <v>86</v>
      </c>
      <c r="AY480" s="243" t="s">
        <v>209</v>
      </c>
    </row>
    <row r="481" spans="2:65" s="11" customFormat="1" ht="29.85" customHeight="1">
      <c r="B481" s="187"/>
      <c r="C481" s="188"/>
      <c r="D481" s="189" t="s">
        <v>77</v>
      </c>
      <c r="E481" s="201" t="s">
        <v>228</v>
      </c>
      <c r="F481" s="201" t="s">
        <v>1431</v>
      </c>
      <c r="G481" s="188"/>
      <c r="H481" s="188"/>
      <c r="I481" s="191"/>
      <c r="J481" s="202">
        <f>BK481</f>
        <v>0</v>
      </c>
      <c r="K481" s="188"/>
      <c r="L481" s="193"/>
      <c r="M481" s="194"/>
      <c r="N481" s="195"/>
      <c r="O481" s="195"/>
      <c r="P481" s="196">
        <f>P482+P509</f>
        <v>0</v>
      </c>
      <c r="Q481" s="195"/>
      <c r="R481" s="196">
        <f>R482+R509</f>
        <v>161.27225053000001</v>
      </c>
      <c r="S481" s="195"/>
      <c r="T481" s="197">
        <f>T482+T509</f>
        <v>0</v>
      </c>
      <c r="AR481" s="198" t="s">
        <v>86</v>
      </c>
      <c r="AT481" s="199" t="s">
        <v>77</v>
      </c>
      <c r="AU481" s="199" t="s">
        <v>86</v>
      </c>
      <c r="AY481" s="198" t="s">
        <v>209</v>
      </c>
      <c r="BK481" s="200">
        <f>BK482+BK509</f>
        <v>0</v>
      </c>
    </row>
    <row r="482" spans="2:65" s="11" customFormat="1" ht="14.85" customHeight="1">
      <c r="B482" s="187"/>
      <c r="C482" s="188"/>
      <c r="D482" s="189" t="s">
        <v>77</v>
      </c>
      <c r="E482" s="201" t="s">
        <v>716</v>
      </c>
      <c r="F482" s="201" t="s">
        <v>1432</v>
      </c>
      <c r="G482" s="188"/>
      <c r="H482" s="188"/>
      <c r="I482" s="191"/>
      <c r="J482" s="202">
        <f>BK482</f>
        <v>0</v>
      </c>
      <c r="K482" s="188"/>
      <c r="L482" s="193"/>
      <c r="M482" s="194"/>
      <c r="N482" s="195"/>
      <c r="O482" s="195"/>
      <c r="P482" s="196">
        <f>SUM(P483:P508)</f>
        <v>0</v>
      </c>
      <c r="Q482" s="195"/>
      <c r="R482" s="196">
        <f>SUM(R483:R508)</f>
        <v>53.001919659999999</v>
      </c>
      <c r="S482" s="195"/>
      <c r="T482" s="197">
        <f>SUM(T483:T508)</f>
        <v>0</v>
      </c>
      <c r="AR482" s="198" t="s">
        <v>86</v>
      </c>
      <c r="AT482" s="199" t="s">
        <v>77</v>
      </c>
      <c r="AU482" s="199" t="s">
        <v>88</v>
      </c>
      <c r="AY482" s="198" t="s">
        <v>209</v>
      </c>
      <c r="BK482" s="200">
        <f>SUM(BK483:BK508)</f>
        <v>0</v>
      </c>
    </row>
    <row r="483" spans="2:65" s="1" customFormat="1" ht="38.25" customHeight="1">
      <c r="B483" s="43"/>
      <c r="C483" s="203" t="s">
        <v>716</v>
      </c>
      <c r="D483" s="203" t="s">
        <v>212</v>
      </c>
      <c r="E483" s="204" t="s">
        <v>1483</v>
      </c>
      <c r="F483" s="205" t="s">
        <v>1484</v>
      </c>
      <c r="G483" s="206" t="s">
        <v>270</v>
      </c>
      <c r="H483" s="207">
        <v>18.72</v>
      </c>
      <c r="I483" s="208"/>
      <c r="J483" s="209">
        <f>ROUND(I483*H483,2)</f>
        <v>0</v>
      </c>
      <c r="K483" s="205" t="s">
        <v>216</v>
      </c>
      <c r="L483" s="63"/>
      <c r="M483" s="210" t="s">
        <v>34</v>
      </c>
      <c r="N483" s="211" t="s">
        <v>49</v>
      </c>
      <c r="O483" s="44"/>
      <c r="P483" s="212">
        <f>O483*H483</f>
        <v>0</v>
      </c>
      <c r="Q483" s="212">
        <v>2.45343</v>
      </c>
      <c r="R483" s="212">
        <f>Q483*H483</f>
        <v>45.928209599999995</v>
      </c>
      <c r="S483" s="212">
        <v>0</v>
      </c>
      <c r="T483" s="213">
        <f>S483*H483</f>
        <v>0</v>
      </c>
      <c r="AR483" s="25" t="s">
        <v>228</v>
      </c>
      <c r="AT483" s="25" t="s">
        <v>212</v>
      </c>
      <c r="AU483" s="25" t="s">
        <v>224</v>
      </c>
      <c r="AY483" s="25" t="s">
        <v>209</v>
      </c>
      <c r="BE483" s="214">
        <f>IF(N483="základní",J483,0)</f>
        <v>0</v>
      </c>
      <c r="BF483" s="214">
        <f>IF(N483="snížená",J483,0)</f>
        <v>0</v>
      </c>
      <c r="BG483" s="214">
        <f>IF(N483="zákl. přenesená",J483,0)</f>
        <v>0</v>
      </c>
      <c r="BH483" s="214">
        <f>IF(N483="sníž. přenesená",J483,0)</f>
        <v>0</v>
      </c>
      <c r="BI483" s="214">
        <f>IF(N483="nulová",J483,0)</f>
        <v>0</v>
      </c>
      <c r="BJ483" s="25" t="s">
        <v>86</v>
      </c>
      <c r="BK483" s="214">
        <f>ROUND(I483*H483,2)</f>
        <v>0</v>
      </c>
      <c r="BL483" s="25" t="s">
        <v>228</v>
      </c>
      <c r="BM483" s="25" t="s">
        <v>4286</v>
      </c>
    </row>
    <row r="484" spans="2:65" s="14" customFormat="1" ht="13.5">
      <c r="B484" s="254"/>
      <c r="C484" s="255"/>
      <c r="D484" s="219" t="s">
        <v>274</v>
      </c>
      <c r="E484" s="256" t="s">
        <v>34</v>
      </c>
      <c r="F484" s="257" t="s">
        <v>4287</v>
      </c>
      <c r="G484" s="255"/>
      <c r="H484" s="256" t="s">
        <v>34</v>
      </c>
      <c r="I484" s="258"/>
      <c r="J484" s="255"/>
      <c r="K484" s="255"/>
      <c r="L484" s="259"/>
      <c r="M484" s="260"/>
      <c r="N484" s="261"/>
      <c r="O484" s="261"/>
      <c r="P484" s="261"/>
      <c r="Q484" s="261"/>
      <c r="R484" s="261"/>
      <c r="S484" s="261"/>
      <c r="T484" s="262"/>
      <c r="AT484" s="263" t="s">
        <v>274</v>
      </c>
      <c r="AU484" s="263" t="s">
        <v>224</v>
      </c>
      <c r="AV484" s="14" t="s">
        <v>86</v>
      </c>
      <c r="AW484" s="14" t="s">
        <v>41</v>
      </c>
      <c r="AX484" s="14" t="s">
        <v>78</v>
      </c>
      <c r="AY484" s="263" t="s">
        <v>209</v>
      </c>
    </row>
    <row r="485" spans="2:65" s="14" customFormat="1" ht="13.5">
      <c r="B485" s="254"/>
      <c r="C485" s="255"/>
      <c r="D485" s="219" t="s">
        <v>274</v>
      </c>
      <c r="E485" s="256" t="s">
        <v>34</v>
      </c>
      <c r="F485" s="257" t="s">
        <v>4211</v>
      </c>
      <c r="G485" s="255"/>
      <c r="H485" s="256" t="s">
        <v>34</v>
      </c>
      <c r="I485" s="258"/>
      <c r="J485" s="255"/>
      <c r="K485" s="255"/>
      <c r="L485" s="259"/>
      <c r="M485" s="260"/>
      <c r="N485" s="261"/>
      <c r="O485" s="261"/>
      <c r="P485" s="261"/>
      <c r="Q485" s="261"/>
      <c r="R485" s="261"/>
      <c r="S485" s="261"/>
      <c r="T485" s="262"/>
      <c r="AT485" s="263" t="s">
        <v>274</v>
      </c>
      <c r="AU485" s="263" t="s">
        <v>224</v>
      </c>
      <c r="AV485" s="14" t="s">
        <v>86</v>
      </c>
      <c r="AW485" s="14" t="s">
        <v>41</v>
      </c>
      <c r="AX485" s="14" t="s">
        <v>78</v>
      </c>
      <c r="AY485" s="263" t="s">
        <v>209</v>
      </c>
    </row>
    <row r="486" spans="2:65" s="12" customFormat="1" ht="13.5">
      <c r="B486" s="222"/>
      <c r="C486" s="223"/>
      <c r="D486" s="219" t="s">
        <v>274</v>
      </c>
      <c r="E486" s="224" t="s">
        <v>34</v>
      </c>
      <c r="F486" s="225" t="s">
        <v>4288</v>
      </c>
      <c r="G486" s="223"/>
      <c r="H486" s="226">
        <v>5.7190000000000003</v>
      </c>
      <c r="I486" s="227"/>
      <c r="J486" s="223"/>
      <c r="K486" s="223"/>
      <c r="L486" s="228"/>
      <c r="M486" s="229"/>
      <c r="N486" s="230"/>
      <c r="O486" s="230"/>
      <c r="P486" s="230"/>
      <c r="Q486" s="230"/>
      <c r="R486" s="230"/>
      <c r="S486" s="230"/>
      <c r="T486" s="231"/>
      <c r="AT486" s="232" t="s">
        <v>274</v>
      </c>
      <c r="AU486" s="232" t="s">
        <v>224</v>
      </c>
      <c r="AV486" s="12" t="s">
        <v>88</v>
      </c>
      <c r="AW486" s="12" t="s">
        <v>41</v>
      </c>
      <c r="AX486" s="12" t="s">
        <v>78</v>
      </c>
      <c r="AY486" s="232" t="s">
        <v>209</v>
      </c>
    </row>
    <row r="487" spans="2:65" s="12" customFormat="1" ht="13.5">
      <c r="B487" s="222"/>
      <c r="C487" s="223"/>
      <c r="D487" s="219" t="s">
        <v>274</v>
      </c>
      <c r="E487" s="224" t="s">
        <v>34</v>
      </c>
      <c r="F487" s="225" t="s">
        <v>4289</v>
      </c>
      <c r="G487" s="223"/>
      <c r="H487" s="226">
        <v>7.5720000000000001</v>
      </c>
      <c r="I487" s="227"/>
      <c r="J487" s="223"/>
      <c r="K487" s="223"/>
      <c r="L487" s="228"/>
      <c r="M487" s="229"/>
      <c r="N487" s="230"/>
      <c r="O487" s="230"/>
      <c r="P487" s="230"/>
      <c r="Q487" s="230"/>
      <c r="R487" s="230"/>
      <c r="S487" s="230"/>
      <c r="T487" s="231"/>
      <c r="AT487" s="232" t="s">
        <v>274</v>
      </c>
      <c r="AU487" s="232" t="s">
        <v>224</v>
      </c>
      <c r="AV487" s="12" t="s">
        <v>88</v>
      </c>
      <c r="AW487" s="12" t="s">
        <v>41</v>
      </c>
      <c r="AX487" s="12" t="s">
        <v>78</v>
      </c>
      <c r="AY487" s="232" t="s">
        <v>209</v>
      </c>
    </row>
    <row r="488" spans="2:65" s="12" customFormat="1" ht="13.5">
      <c r="B488" s="222"/>
      <c r="C488" s="223"/>
      <c r="D488" s="219" t="s">
        <v>274</v>
      </c>
      <c r="E488" s="224" t="s">
        <v>34</v>
      </c>
      <c r="F488" s="225" t="s">
        <v>4290</v>
      </c>
      <c r="G488" s="223"/>
      <c r="H488" s="226">
        <v>5.1559999999999997</v>
      </c>
      <c r="I488" s="227"/>
      <c r="J488" s="223"/>
      <c r="K488" s="223"/>
      <c r="L488" s="228"/>
      <c r="M488" s="229"/>
      <c r="N488" s="230"/>
      <c r="O488" s="230"/>
      <c r="P488" s="230"/>
      <c r="Q488" s="230"/>
      <c r="R488" s="230"/>
      <c r="S488" s="230"/>
      <c r="T488" s="231"/>
      <c r="AT488" s="232" t="s">
        <v>274</v>
      </c>
      <c r="AU488" s="232" t="s">
        <v>224</v>
      </c>
      <c r="AV488" s="12" t="s">
        <v>88</v>
      </c>
      <c r="AW488" s="12" t="s">
        <v>41</v>
      </c>
      <c r="AX488" s="12" t="s">
        <v>78</v>
      </c>
      <c r="AY488" s="232" t="s">
        <v>209</v>
      </c>
    </row>
    <row r="489" spans="2:65" s="12" customFormat="1" ht="13.5">
      <c r="B489" s="222"/>
      <c r="C489" s="223"/>
      <c r="D489" s="219" t="s">
        <v>274</v>
      </c>
      <c r="E489" s="224" t="s">
        <v>34</v>
      </c>
      <c r="F489" s="225" t="s">
        <v>4291</v>
      </c>
      <c r="G489" s="223"/>
      <c r="H489" s="226">
        <v>0.27300000000000002</v>
      </c>
      <c r="I489" s="227"/>
      <c r="J489" s="223"/>
      <c r="K489" s="223"/>
      <c r="L489" s="228"/>
      <c r="M489" s="229"/>
      <c r="N489" s="230"/>
      <c r="O489" s="230"/>
      <c r="P489" s="230"/>
      <c r="Q489" s="230"/>
      <c r="R489" s="230"/>
      <c r="S489" s="230"/>
      <c r="T489" s="231"/>
      <c r="AT489" s="232" t="s">
        <v>274</v>
      </c>
      <c r="AU489" s="232" t="s">
        <v>224</v>
      </c>
      <c r="AV489" s="12" t="s">
        <v>88</v>
      </c>
      <c r="AW489" s="12" t="s">
        <v>41</v>
      </c>
      <c r="AX489" s="12" t="s">
        <v>78</v>
      </c>
      <c r="AY489" s="232" t="s">
        <v>209</v>
      </c>
    </row>
    <row r="490" spans="2:65" s="13" customFormat="1" ht="13.5">
      <c r="B490" s="233"/>
      <c r="C490" s="234"/>
      <c r="D490" s="219" t="s">
        <v>274</v>
      </c>
      <c r="E490" s="235" t="s">
        <v>34</v>
      </c>
      <c r="F490" s="236" t="s">
        <v>302</v>
      </c>
      <c r="G490" s="234"/>
      <c r="H490" s="237">
        <v>18.72</v>
      </c>
      <c r="I490" s="238"/>
      <c r="J490" s="234"/>
      <c r="K490" s="234"/>
      <c r="L490" s="239"/>
      <c r="M490" s="240"/>
      <c r="N490" s="241"/>
      <c r="O490" s="241"/>
      <c r="P490" s="241"/>
      <c r="Q490" s="241"/>
      <c r="R490" s="241"/>
      <c r="S490" s="241"/>
      <c r="T490" s="242"/>
      <c r="AT490" s="243" t="s">
        <v>274</v>
      </c>
      <c r="AU490" s="243" t="s">
        <v>224</v>
      </c>
      <c r="AV490" s="13" t="s">
        <v>228</v>
      </c>
      <c r="AW490" s="13" t="s">
        <v>41</v>
      </c>
      <c r="AX490" s="13" t="s">
        <v>86</v>
      </c>
      <c r="AY490" s="243" t="s">
        <v>209</v>
      </c>
    </row>
    <row r="491" spans="2:65" s="1" customFormat="1" ht="38.25" customHeight="1">
      <c r="B491" s="43"/>
      <c r="C491" s="203" t="s">
        <v>725</v>
      </c>
      <c r="D491" s="203" t="s">
        <v>212</v>
      </c>
      <c r="E491" s="204" t="s">
        <v>1522</v>
      </c>
      <c r="F491" s="205" t="s">
        <v>1523</v>
      </c>
      <c r="G491" s="206" t="s">
        <v>351</v>
      </c>
      <c r="H491" s="207">
        <v>102.875</v>
      </c>
      <c r="I491" s="208"/>
      <c r="J491" s="209">
        <f>ROUND(I491*H491,2)</f>
        <v>0</v>
      </c>
      <c r="K491" s="205" t="s">
        <v>216</v>
      </c>
      <c r="L491" s="63"/>
      <c r="M491" s="210" t="s">
        <v>34</v>
      </c>
      <c r="N491" s="211" t="s">
        <v>49</v>
      </c>
      <c r="O491" s="44"/>
      <c r="P491" s="212">
        <f>O491*H491</f>
        <v>0</v>
      </c>
      <c r="Q491" s="212">
        <v>2.15E-3</v>
      </c>
      <c r="R491" s="212">
        <f>Q491*H491</f>
        <v>0.22118125</v>
      </c>
      <c r="S491" s="212">
        <v>0</v>
      </c>
      <c r="T491" s="213">
        <f>S491*H491</f>
        <v>0</v>
      </c>
      <c r="AR491" s="25" t="s">
        <v>228</v>
      </c>
      <c r="AT491" s="25" t="s">
        <v>212</v>
      </c>
      <c r="AU491" s="25" t="s">
        <v>224</v>
      </c>
      <c r="AY491" s="25" t="s">
        <v>209</v>
      </c>
      <c r="BE491" s="214">
        <f>IF(N491="základní",J491,0)</f>
        <v>0</v>
      </c>
      <c r="BF491" s="214">
        <f>IF(N491="snížená",J491,0)</f>
        <v>0</v>
      </c>
      <c r="BG491" s="214">
        <f>IF(N491="zákl. přenesená",J491,0)</f>
        <v>0</v>
      </c>
      <c r="BH491" s="214">
        <f>IF(N491="sníž. přenesená",J491,0)</f>
        <v>0</v>
      </c>
      <c r="BI491" s="214">
        <f>IF(N491="nulová",J491,0)</f>
        <v>0</v>
      </c>
      <c r="BJ491" s="25" t="s">
        <v>86</v>
      </c>
      <c r="BK491" s="214">
        <f>ROUND(I491*H491,2)</f>
        <v>0</v>
      </c>
      <c r="BL491" s="25" t="s">
        <v>228</v>
      </c>
      <c r="BM491" s="25" t="s">
        <v>4292</v>
      </c>
    </row>
    <row r="492" spans="2:65" s="1" customFormat="1" ht="40.5">
      <c r="B492" s="43"/>
      <c r="C492" s="65"/>
      <c r="D492" s="219" t="s">
        <v>272</v>
      </c>
      <c r="E492" s="65"/>
      <c r="F492" s="220" t="s">
        <v>1525</v>
      </c>
      <c r="G492" s="65"/>
      <c r="H492" s="65"/>
      <c r="I492" s="174"/>
      <c r="J492" s="65"/>
      <c r="K492" s="65"/>
      <c r="L492" s="63"/>
      <c r="M492" s="221"/>
      <c r="N492" s="44"/>
      <c r="O492" s="44"/>
      <c r="P492" s="44"/>
      <c r="Q492" s="44"/>
      <c r="R492" s="44"/>
      <c r="S492" s="44"/>
      <c r="T492" s="80"/>
      <c r="AT492" s="25" t="s">
        <v>272</v>
      </c>
      <c r="AU492" s="25" t="s">
        <v>224</v>
      </c>
    </row>
    <row r="493" spans="2:65" s="14" customFormat="1" ht="13.5">
      <c r="B493" s="254"/>
      <c r="C493" s="255"/>
      <c r="D493" s="219" t="s">
        <v>274</v>
      </c>
      <c r="E493" s="256" t="s">
        <v>34</v>
      </c>
      <c r="F493" s="257" t="s">
        <v>4211</v>
      </c>
      <c r="G493" s="255"/>
      <c r="H493" s="256" t="s">
        <v>34</v>
      </c>
      <c r="I493" s="258"/>
      <c r="J493" s="255"/>
      <c r="K493" s="255"/>
      <c r="L493" s="259"/>
      <c r="M493" s="260"/>
      <c r="N493" s="261"/>
      <c r="O493" s="261"/>
      <c r="P493" s="261"/>
      <c r="Q493" s="261"/>
      <c r="R493" s="261"/>
      <c r="S493" s="261"/>
      <c r="T493" s="262"/>
      <c r="AT493" s="263" t="s">
        <v>274</v>
      </c>
      <c r="AU493" s="263" t="s">
        <v>224</v>
      </c>
      <c r="AV493" s="14" t="s">
        <v>86</v>
      </c>
      <c r="AW493" s="14" t="s">
        <v>41</v>
      </c>
      <c r="AX493" s="14" t="s">
        <v>78</v>
      </c>
      <c r="AY493" s="263" t="s">
        <v>209</v>
      </c>
    </row>
    <row r="494" spans="2:65" s="12" customFormat="1" ht="13.5">
      <c r="B494" s="222"/>
      <c r="C494" s="223"/>
      <c r="D494" s="219" t="s">
        <v>274</v>
      </c>
      <c r="E494" s="224" t="s">
        <v>34</v>
      </c>
      <c r="F494" s="225" t="s">
        <v>4293</v>
      </c>
      <c r="G494" s="223"/>
      <c r="H494" s="226">
        <v>28.594000000000001</v>
      </c>
      <c r="I494" s="227"/>
      <c r="J494" s="223"/>
      <c r="K494" s="223"/>
      <c r="L494" s="228"/>
      <c r="M494" s="229"/>
      <c r="N494" s="230"/>
      <c r="O494" s="230"/>
      <c r="P494" s="230"/>
      <c r="Q494" s="230"/>
      <c r="R494" s="230"/>
      <c r="S494" s="230"/>
      <c r="T494" s="231"/>
      <c r="AT494" s="232" t="s">
        <v>274</v>
      </c>
      <c r="AU494" s="232" t="s">
        <v>224</v>
      </c>
      <c r="AV494" s="12" t="s">
        <v>88</v>
      </c>
      <c r="AW494" s="12" t="s">
        <v>41</v>
      </c>
      <c r="AX494" s="12" t="s">
        <v>78</v>
      </c>
      <c r="AY494" s="232" t="s">
        <v>209</v>
      </c>
    </row>
    <row r="495" spans="2:65" s="12" customFormat="1" ht="13.5">
      <c r="B495" s="222"/>
      <c r="C495" s="223"/>
      <c r="D495" s="219" t="s">
        <v>274</v>
      </c>
      <c r="E495" s="224" t="s">
        <v>34</v>
      </c>
      <c r="F495" s="225" t="s">
        <v>4294</v>
      </c>
      <c r="G495" s="223"/>
      <c r="H495" s="226">
        <v>37.86</v>
      </c>
      <c r="I495" s="227"/>
      <c r="J495" s="223"/>
      <c r="K495" s="223"/>
      <c r="L495" s="228"/>
      <c r="M495" s="229"/>
      <c r="N495" s="230"/>
      <c r="O495" s="230"/>
      <c r="P495" s="230"/>
      <c r="Q495" s="230"/>
      <c r="R495" s="230"/>
      <c r="S495" s="230"/>
      <c r="T495" s="231"/>
      <c r="AT495" s="232" t="s">
        <v>274</v>
      </c>
      <c r="AU495" s="232" t="s">
        <v>224</v>
      </c>
      <c r="AV495" s="12" t="s">
        <v>88</v>
      </c>
      <c r="AW495" s="12" t="s">
        <v>41</v>
      </c>
      <c r="AX495" s="12" t="s">
        <v>78</v>
      </c>
      <c r="AY495" s="232" t="s">
        <v>209</v>
      </c>
    </row>
    <row r="496" spans="2:65" s="12" customFormat="1" ht="13.5">
      <c r="B496" s="222"/>
      <c r="C496" s="223"/>
      <c r="D496" s="219" t="s">
        <v>274</v>
      </c>
      <c r="E496" s="224" t="s">
        <v>34</v>
      </c>
      <c r="F496" s="225" t="s">
        <v>4295</v>
      </c>
      <c r="G496" s="223"/>
      <c r="H496" s="226">
        <v>25.780999999999999</v>
      </c>
      <c r="I496" s="227"/>
      <c r="J496" s="223"/>
      <c r="K496" s="223"/>
      <c r="L496" s="228"/>
      <c r="M496" s="229"/>
      <c r="N496" s="230"/>
      <c r="O496" s="230"/>
      <c r="P496" s="230"/>
      <c r="Q496" s="230"/>
      <c r="R496" s="230"/>
      <c r="S496" s="230"/>
      <c r="T496" s="231"/>
      <c r="AT496" s="232" t="s">
        <v>274</v>
      </c>
      <c r="AU496" s="232" t="s">
        <v>224</v>
      </c>
      <c r="AV496" s="12" t="s">
        <v>88</v>
      </c>
      <c r="AW496" s="12" t="s">
        <v>41</v>
      </c>
      <c r="AX496" s="12" t="s">
        <v>78</v>
      </c>
      <c r="AY496" s="232" t="s">
        <v>209</v>
      </c>
    </row>
    <row r="497" spans="2:65" s="12" customFormat="1" ht="13.5">
      <c r="B497" s="222"/>
      <c r="C497" s="223"/>
      <c r="D497" s="219" t="s">
        <v>274</v>
      </c>
      <c r="E497" s="224" t="s">
        <v>34</v>
      </c>
      <c r="F497" s="225" t="s">
        <v>4296</v>
      </c>
      <c r="G497" s="223"/>
      <c r="H497" s="226">
        <v>8.66</v>
      </c>
      <c r="I497" s="227"/>
      <c r="J497" s="223"/>
      <c r="K497" s="223"/>
      <c r="L497" s="228"/>
      <c r="M497" s="229"/>
      <c r="N497" s="230"/>
      <c r="O497" s="230"/>
      <c r="P497" s="230"/>
      <c r="Q497" s="230"/>
      <c r="R497" s="230"/>
      <c r="S497" s="230"/>
      <c r="T497" s="231"/>
      <c r="AT497" s="232" t="s">
        <v>274</v>
      </c>
      <c r="AU497" s="232" t="s">
        <v>224</v>
      </c>
      <c r="AV497" s="12" t="s">
        <v>88</v>
      </c>
      <c r="AW497" s="12" t="s">
        <v>41</v>
      </c>
      <c r="AX497" s="12" t="s">
        <v>78</v>
      </c>
      <c r="AY497" s="232" t="s">
        <v>209</v>
      </c>
    </row>
    <row r="498" spans="2:65" s="12" customFormat="1" ht="13.5">
      <c r="B498" s="222"/>
      <c r="C498" s="223"/>
      <c r="D498" s="219" t="s">
        <v>274</v>
      </c>
      <c r="E498" s="224" t="s">
        <v>34</v>
      </c>
      <c r="F498" s="225" t="s">
        <v>4297</v>
      </c>
      <c r="G498" s="223"/>
      <c r="H498" s="226">
        <v>0.64800000000000002</v>
      </c>
      <c r="I498" s="227"/>
      <c r="J498" s="223"/>
      <c r="K498" s="223"/>
      <c r="L498" s="228"/>
      <c r="M498" s="229"/>
      <c r="N498" s="230"/>
      <c r="O498" s="230"/>
      <c r="P498" s="230"/>
      <c r="Q498" s="230"/>
      <c r="R498" s="230"/>
      <c r="S498" s="230"/>
      <c r="T498" s="231"/>
      <c r="AT498" s="232" t="s">
        <v>274</v>
      </c>
      <c r="AU498" s="232" t="s">
        <v>224</v>
      </c>
      <c r="AV498" s="12" t="s">
        <v>88</v>
      </c>
      <c r="AW498" s="12" t="s">
        <v>41</v>
      </c>
      <c r="AX498" s="12" t="s">
        <v>78</v>
      </c>
      <c r="AY498" s="232" t="s">
        <v>209</v>
      </c>
    </row>
    <row r="499" spans="2:65" s="12" customFormat="1" ht="13.5">
      <c r="B499" s="222"/>
      <c r="C499" s="223"/>
      <c r="D499" s="219" t="s">
        <v>274</v>
      </c>
      <c r="E499" s="224" t="s">
        <v>34</v>
      </c>
      <c r="F499" s="225" t="s">
        <v>4298</v>
      </c>
      <c r="G499" s="223"/>
      <c r="H499" s="226">
        <v>1.3320000000000001</v>
      </c>
      <c r="I499" s="227"/>
      <c r="J499" s="223"/>
      <c r="K499" s="223"/>
      <c r="L499" s="228"/>
      <c r="M499" s="229"/>
      <c r="N499" s="230"/>
      <c r="O499" s="230"/>
      <c r="P499" s="230"/>
      <c r="Q499" s="230"/>
      <c r="R499" s="230"/>
      <c r="S499" s="230"/>
      <c r="T499" s="231"/>
      <c r="AT499" s="232" t="s">
        <v>274</v>
      </c>
      <c r="AU499" s="232" t="s">
        <v>224</v>
      </c>
      <c r="AV499" s="12" t="s">
        <v>88</v>
      </c>
      <c r="AW499" s="12" t="s">
        <v>41</v>
      </c>
      <c r="AX499" s="12" t="s">
        <v>78</v>
      </c>
      <c r="AY499" s="232" t="s">
        <v>209</v>
      </c>
    </row>
    <row r="500" spans="2:65" s="13" customFormat="1" ht="13.5">
      <c r="B500" s="233"/>
      <c r="C500" s="234"/>
      <c r="D500" s="219" t="s">
        <v>274</v>
      </c>
      <c r="E500" s="235" t="s">
        <v>34</v>
      </c>
      <c r="F500" s="236" t="s">
        <v>302</v>
      </c>
      <c r="G500" s="234"/>
      <c r="H500" s="237">
        <v>102.875</v>
      </c>
      <c r="I500" s="238"/>
      <c r="J500" s="234"/>
      <c r="K500" s="234"/>
      <c r="L500" s="239"/>
      <c r="M500" s="240"/>
      <c r="N500" s="241"/>
      <c r="O500" s="241"/>
      <c r="P500" s="241"/>
      <c r="Q500" s="241"/>
      <c r="R500" s="241"/>
      <c r="S500" s="241"/>
      <c r="T500" s="242"/>
      <c r="AT500" s="243" t="s">
        <v>274</v>
      </c>
      <c r="AU500" s="243" t="s">
        <v>224</v>
      </c>
      <c r="AV500" s="13" t="s">
        <v>228</v>
      </c>
      <c r="AW500" s="13" t="s">
        <v>41</v>
      </c>
      <c r="AX500" s="13" t="s">
        <v>86</v>
      </c>
      <c r="AY500" s="243" t="s">
        <v>209</v>
      </c>
    </row>
    <row r="501" spans="2:65" s="1" customFormat="1" ht="38.25" customHeight="1">
      <c r="B501" s="43"/>
      <c r="C501" s="203" t="s">
        <v>731</v>
      </c>
      <c r="D501" s="203" t="s">
        <v>212</v>
      </c>
      <c r="E501" s="204" t="s">
        <v>1533</v>
      </c>
      <c r="F501" s="205" t="s">
        <v>1534</v>
      </c>
      <c r="G501" s="206" t="s">
        <v>351</v>
      </c>
      <c r="H501" s="207">
        <v>102.875</v>
      </c>
      <c r="I501" s="208"/>
      <c r="J501" s="209">
        <f>ROUND(I501*H501,2)</f>
        <v>0</v>
      </c>
      <c r="K501" s="205" t="s">
        <v>216</v>
      </c>
      <c r="L501" s="63"/>
      <c r="M501" s="210" t="s">
        <v>34</v>
      </c>
      <c r="N501" s="211" t="s">
        <v>49</v>
      </c>
      <c r="O501" s="44"/>
      <c r="P501" s="212">
        <f>O501*H501</f>
        <v>0</v>
      </c>
      <c r="Q501" s="212">
        <v>0</v>
      </c>
      <c r="R501" s="212">
        <f>Q501*H501</f>
        <v>0</v>
      </c>
      <c r="S501" s="212">
        <v>0</v>
      </c>
      <c r="T501" s="213">
        <f>S501*H501</f>
        <v>0</v>
      </c>
      <c r="AR501" s="25" t="s">
        <v>228</v>
      </c>
      <c r="AT501" s="25" t="s">
        <v>212</v>
      </c>
      <c r="AU501" s="25" t="s">
        <v>224</v>
      </c>
      <c r="AY501" s="25" t="s">
        <v>209</v>
      </c>
      <c r="BE501" s="214">
        <f>IF(N501="základní",J501,0)</f>
        <v>0</v>
      </c>
      <c r="BF501" s="214">
        <f>IF(N501="snížená",J501,0)</f>
        <v>0</v>
      </c>
      <c r="BG501" s="214">
        <f>IF(N501="zákl. přenesená",J501,0)</f>
        <v>0</v>
      </c>
      <c r="BH501" s="214">
        <f>IF(N501="sníž. přenesená",J501,0)</f>
        <v>0</v>
      </c>
      <c r="BI501" s="214">
        <f>IF(N501="nulová",J501,0)</f>
        <v>0</v>
      </c>
      <c r="BJ501" s="25" t="s">
        <v>86</v>
      </c>
      <c r="BK501" s="214">
        <f>ROUND(I501*H501,2)</f>
        <v>0</v>
      </c>
      <c r="BL501" s="25" t="s">
        <v>228</v>
      </c>
      <c r="BM501" s="25" t="s">
        <v>4299</v>
      </c>
    </row>
    <row r="502" spans="2:65" s="1" customFormat="1" ht="40.5">
      <c r="B502" s="43"/>
      <c r="C502" s="65"/>
      <c r="D502" s="219" t="s">
        <v>272</v>
      </c>
      <c r="E502" s="65"/>
      <c r="F502" s="220" t="s">
        <v>1525</v>
      </c>
      <c r="G502" s="65"/>
      <c r="H502" s="65"/>
      <c r="I502" s="174"/>
      <c r="J502" s="65"/>
      <c r="K502" s="65"/>
      <c r="L502" s="63"/>
      <c r="M502" s="221"/>
      <c r="N502" s="44"/>
      <c r="O502" s="44"/>
      <c r="P502" s="44"/>
      <c r="Q502" s="44"/>
      <c r="R502" s="44"/>
      <c r="S502" s="44"/>
      <c r="T502" s="80"/>
      <c r="AT502" s="25" t="s">
        <v>272</v>
      </c>
      <c r="AU502" s="25" t="s">
        <v>224</v>
      </c>
    </row>
    <row r="503" spans="2:65" s="1" customFormat="1" ht="38.25" customHeight="1">
      <c r="B503" s="43"/>
      <c r="C503" s="203" t="s">
        <v>740</v>
      </c>
      <c r="D503" s="203" t="s">
        <v>212</v>
      </c>
      <c r="E503" s="204" t="s">
        <v>1560</v>
      </c>
      <c r="F503" s="205" t="s">
        <v>1561</v>
      </c>
      <c r="G503" s="206" t="s">
        <v>351</v>
      </c>
      <c r="H503" s="207">
        <v>102.875</v>
      </c>
      <c r="I503" s="208"/>
      <c r="J503" s="209">
        <f>ROUND(I503*H503,2)</f>
        <v>0</v>
      </c>
      <c r="K503" s="205" t="s">
        <v>216</v>
      </c>
      <c r="L503" s="63"/>
      <c r="M503" s="210" t="s">
        <v>34</v>
      </c>
      <c r="N503" s="211" t="s">
        <v>49</v>
      </c>
      <c r="O503" s="44"/>
      <c r="P503" s="212">
        <f>O503*H503</f>
        <v>0</v>
      </c>
      <c r="Q503" s="212">
        <v>7.4700000000000001E-3</v>
      </c>
      <c r="R503" s="212">
        <f>Q503*H503</f>
        <v>0.76847624999999997</v>
      </c>
      <c r="S503" s="212">
        <v>0</v>
      </c>
      <c r="T503" s="213">
        <f>S503*H503</f>
        <v>0</v>
      </c>
      <c r="AR503" s="25" t="s">
        <v>228</v>
      </c>
      <c r="AT503" s="25" t="s">
        <v>212</v>
      </c>
      <c r="AU503" s="25" t="s">
        <v>224</v>
      </c>
      <c r="AY503" s="25" t="s">
        <v>209</v>
      </c>
      <c r="BE503" s="214">
        <f>IF(N503="základní",J503,0)</f>
        <v>0</v>
      </c>
      <c r="BF503" s="214">
        <f>IF(N503="snížená",J503,0)</f>
        <v>0</v>
      </c>
      <c r="BG503" s="214">
        <f>IF(N503="zákl. přenesená",J503,0)</f>
        <v>0</v>
      </c>
      <c r="BH503" s="214">
        <f>IF(N503="sníž. přenesená",J503,0)</f>
        <v>0</v>
      </c>
      <c r="BI503" s="214">
        <f>IF(N503="nulová",J503,0)</f>
        <v>0</v>
      </c>
      <c r="BJ503" s="25" t="s">
        <v>86</v>
      </c>
      <c r="BK503" s="214">
        <f>ROUND(I503*H503,2)</f>
        <v>0</v>
      </c>
      <c r="BL503" s="25" t="s">
        <v>228</v>
      </c>
      <c r="BM503" s="25" t="s">
        <v>4300</v>
      </c>
    </row>
    <row r="504" spans="2:65" s="1" customFormat="1" ht="38.25" customHeight="1">
      <c r="B504" s="43"/>
      <c r="C504" s="203" t="s">
        <v>746</v>
      </c>
      <c r="D504" s="203" t="s">
        <v>212</v>
      </c>
      <c r="E504" s="204" t="s">
        <v>1564</v>
      </c>
      <c r="F504" s="205" t="s">
        <v>1565</v>
      </c>
      <c r="G504" s="206" t="s">
        <v>351</v>
      </c>
      <c r="H504" s="207">
        <v>102.875</v>
      </c>
      <c r="I504" s="208"/>
      <c r="J504" s="209">
        <f>ROUND(I504*H504,2)</f>
        <v>0</v>
      </c>
      <c r="K504" s="205" t="s">
        <v>216</v>
      </c>
      <c r="L504" s="63"/>
      <c r="M504" s="210" t="s">
        <v>34</v>
      </c>
      <c r="N504" s="211" t="s">
        <v>49</v>
      </c>
      <c r="O504" s="44"/>
      <c r="P504" s="212">
        <f>O504*H504</f>
        <v>0</v>
      </c>
      <c r="Q504" s="212">
        <v>0</v>
      </c>
      <c r="R504" s="212">
        <f>Q504*H504</f>
        <v>0</v>
      </c>
      <c r="S504" s="212">
        <v>0</v>
      </c>
      <c r="T504" s="213">
        <f>S504*H504</f>
        <v>0</v>
      </c>
      <c r="AR504" s="25" t="s">
        <v>228</v>
      </c>
      <c r="AT504" s="25" t="s">
        <v>212</v>
      </c>
      <c r="AU504" s="25" t="s">
        <v>224</v>
      </c>
      <c r="AY504" s="25" t="s">
        <v>209</v>
      </c>
      <c r="BE504" s="214">
        <f>IF(N504="základní",J504,0)</f>
        <v>0</v>
      </c>
      <c r="BF504" s="214">
        <f>IF(N504="snížená",J504,0)</f>
        <v>0</v>
      </c>
      <c r="BG504" s="214">
        <f>IF(N504="zákl. přenesená",J504,0)</f>
        <v>0</v>
      </c>
      <c r="BH504" s="214">
        <f>IF(N504="sníž. přenesená",J504,0)</f>
        <v>0</v>
      </c>
      <c r="BI504" s="214">
        <f>IF(N504="nulová",J504,0)</f>
        <v>0</v>
      </c>
      <c r="BJ504" s="25" t="s">
        <v>86</v>
      </c>
      <c r="BK504" s="214">
        <f>ROUND(I504*H504,2)</f>
        <v>0</v>
      </c>
      <c r="BL504" s="25" t="s">
        <v>228</v>
      </c>
      <c r="BM504" s="25" t="s">
        <v>4301</v>
      </c>
    </row>
    <row r="505" spans="2:65" s="1" customFormat="1" ht="63.75" customHeight="1">
      <c r="B505" s="43"/>
      <c r="C505" s="203" t="s">
        <v>752</v>
      </c>
      <c r="D505" s="203" t="s">
        <v>212</v>
      </c>
      <c r="E505" s="204" t="s">
        <v>1568</v>
      </c>
      <c r="F505" s="205" t="s">
        <v>1569</v>
      </c>
      <c r="G505" s="206" t="s">
        <v>307</v>
      </c>
      <c r="H505" s="207">
        <v>5.766</v>
      </c>
      <c r="I505" s="208"/>
      <c r="J505" s="209">
        <f>ROUND(I505*H505,2)</f>
        <v>0</v>
      </c>
      <c r="K505" s="205" t="s">
        <v>216</v>
      </c>
      <c r="L505" s="63"/>
      <c r="M505" s="210" t="s">
        <v>34</v>
      </c>
      <c r="N505" s="211" t="s">
        <v>49</v>
      </c>
      <c r="O505" s="44"/>
      <c r="P505" s="212">
        <f>O505*H505</f>
        <v>0</v>
      </c>
      <c r="Q505" s="212">
        <v>1.0551600000000001</v>
      </c>
      <c r="R505" s="212">
        <f>Q505*H505</f>
        <v>6.0840525600000008</v>
      </c>
      <c r="S505" s="212">
        <v>0</v>
      </c>
      <c r="T505" s="213">
        <f>S505*H505</f>
        <v>0</v>
      </c>
      <c r="AR505" s="25" t="s">
        <v>228</v>
      </c>
      <c r="AT505" s="25" t="s">
        <v>212</v>
      </c>
      <c r="AU505" s="25" t="s">
        <v>224</v>
      </c>
      <c r="AY505" s="25" t="s">
        <v>209</v>
      </c>
      <c r="BE505" s="214">
        <f>IF(N505="základní",J505,0)</f>
        <v>0</v>
      </c>
      <c r="BF505" s="214">
        <f>IF(N505="snížená",J505,0)</f>
        <v>0</v>
      </c>
      <c r="BG505" s="214">
        <f>IF(N505="zákl. přenesená",J505,0)</f>
        <v>0</v>
      </c>
      <c r="BH505" s="214">
        <f>IF(N505="sníž. přenesená",J505,0)</f>
        <v>0</v>
      </c>
      <c r="BI505" s="214">
        <f>IF(N505="nulová",J505,0)</f>
        <v>0</v>
      </c>
      <c r="BJ505" s="25" t="s">
        <v>86</v>
      </c>
      <c r="BK505" s="214">
        <f>ROUND(I505*H505,2)</f>
        <v>0</v>
      </c>
      <c r="BL505" s="25" t="s">
        <v>228</v>
      </c>
      <c r="BM505" s="25" t="s">
        <v>4302</v>
      </c>
    </row>
    <row r="506" spans="2:65" s="14" customFormat="1" ht="13.5">
      <c r="B506" s="254"/>
      <c r="C506" s="255"/>
      <c r="D506" s="219" t="s">
        <v>274</v>
      </c>
      <c r="E506" s="256" t="s">
        <v>34</v>
      </c>
      <c r="F506" s="257" t="s">
        <v>4303</v>
      </c>
      <c r="G506" s="255"/>
      <c r="H506" s="256" t="s">
        <v>34</v>
      </c>
      <c r="I506" s="258"/>
      <c r="J506" s="255"/>
      <c r="K506" s="255"/>
      <c r="L506" s="259"/>
      <c r="M506" s="260"/>
      <c r="N506" s="261"/>
      <c r="O506" s="261"/>
      <c r="P506" s="261"/>
      <c r="Q506" s="261"/>
      <c r="R506" s="261"/>
      <c r="S506" s="261"/>
      <c r="T506" s="262"/>
      <c r="AT506" s="263" t="s">
        <v>274</v>
      </c>
      <c r="AU506" s="263" t="s">
        <v>224</v>
      </c>
      <c r="AV506" s="14" t="s">
        <v>86</v>
      </c>
      <c r="AW506" s="14" t="s">
        <v>41</v>
      </c>
      <c r="AX506" s="14" t="s">
        <v>78</v>
      </c>
      <c r="AY506" s="263" t="s">
        <v>209</v>
      </c>
    </row>
    <row r="507" spans="2:65" s="12" customFormat="1" ht="13.5">
      <c r="B507" s="222"/>
      <c r="C507" s="223"/>
      <c r="D507" s="219" t="s">
        <v>274</v>
      </c>
      <c r="E507" s="224" t="s">
        <v>34</v>
      </c>
      <c r="F507" s="225" t="s">
        <v>4304</v>
      </c>
      <c r="G507" s="223"/>
      <c r="H507" s="226">
        <v>5.242</v>
      </c>
      <c r="I507" s="227"/>
      <c r="J507" s="223"/>
      <c r="K507" s="223"/>
      <c r="L507" s="228"/>
      <c r="M507" s="229"/>
      <c r="N507" s="230"/>
      <c r="O507" s="230"/>
      <c r="P507" s="230"/>
      <c r="Q507" s="230"/>
      <c r="R507" s="230"/>
      <c r="S507" s="230"/>
      <c r="T507" s="231"/>
      <c r="AT507" s="232" t="s">
        <v>274</v>
      </c>
      <c r="AU507" s="232" t="s">
        <v>224</v>
      </c>
      <c r="AV507" s="12" t="s">
        <v>88</v>
      </c>
      <c r="AW507" s="12" t="s">
        <v>41</v>
      </c>
      <c r="AX507" s="12" t="s">
        <v>86</v>
      </c>
      <c r="AY507" s="232" t="s">
        <v>209</v>
      </c>
    </row>
    <row r="508" spans="2:65" s="12" customFormat="1" ht="13.5">
      <c r="B508" s="222"/>
      <c r="C508" s="223"/>
      <c r="D508" s="219" t="s">
        <v>274</v>
      </c>
      <c r="E508" s="223"/>
      <c r="F508" s="225" t="s">
        <v>4305</v>
      </c>
      <c r="G508" s="223"/>
      <c r="H508" s="226">
        <v>5.766</v>
      </c>
      <c r="I508" s="227"/>
      <c r="J508" s="223"/>
      <c r="K508" s="223"/>
      <c r="L508" s="228"/>
      <c r="M508" s="229"/>
      <c r="N508" s="230"/>
      <c r="O508" s="230"/>
      <c r="P508" s="230"/>
      <c r="Q508" s="230"/>
      <c r="R508" s="230"/>
      <c r="S508" s="230"/>
      <c r="T508" s="231"/>
      <c r="AT508" s="232" t="s">
        <v>274</v>
      </c>
      <c r="AU508" s="232" t="s">
        <v>224</v>
      </c>
      <c r="AV508" s="12" t="s">
        <v>88</v>
      </c>
      <c r="AW508" s="12" t="s">
        <v>6</v>
      </c>
      <c r="AX508" s="12" t="s">
        <v>86</v>
      </c>
      <c r="AY508" s="232" t="s">
        <v>209</v>
      </c>
    </row>
    <row r="509" spans="2:65" s="11" customFormat="1" ht="22.35" customHeight="1">
      <c r="B509" s="187"/>
      <c r="C509" s="188"/>
      <c r="D509" s="189" t="s">
        <v>77</v>
      </c>
      <c r="E509" s="201" t="s">
        <v>731</v>
      </c>
      <c r="F509" s="201" t="s">
        <v>4306</v>
      </c>
      <c r="G509" s="188"/>
      <c r="H509" s="188"/>
      <c r="I509" s="191"/>
      <c r="J509" s="202">
        <f>BK509</f>
        <v>0</v>
      </c>
      <c r="K509" s="188"/>
      <c r="L509" s="193"/>
      <c r="M509" s="194"/>
      <c r="N509" s="195"/>
      <c r="O509" s="195"/>
      <c r="P509" s="196">
        <f>SUM(P510:P564)</f>
        <v>0</v>
      </c>
      <c r="Q509" s="195"/>
      <c r="R509" s="196">
        <f>SUM(R510:R564)</f>
        <v>108.27033087000001</v>
      </c>
      <c r="S509" s="195"/>
      <c r="T509" s="197">
        <f>SUM(T510:T564)</f>
        <v>0</v>
      </c>
      <c r="AR509" s="198" t="s">
        <v>86</v>
      </c>
      <c r="AT509" s="199" t="s">
        <v>77</v>
      </c>
      <c r="AU509" s="199" t="s">
        <v>88</v>
      </c>
      <c r="AY509" s="198" t="s">
        <v>209</v>
      </c>
      <c r="BK509" s="200">
        <f>SUM(BK510:BK564)</f>
        <v>0</v>
      </c>
    </row>
    <row r="510" spans="2:65" s="1" customFormat="1" ht="25.5" customHeight="1">
      <c r="B510" s="43"/>
      <c r="C510" s="203" t="s">
        <v>1118</v>
      </c>
      <c r="D510" s="203" t="s">
        <v>212</v>
      </c>
      <c r="E510" s="204" t="s">
        <v>4307</v>
      </c>
      <c r="F510" s="205" t="s">
        <v>4308</v>
      </c>
      <c r="G510" s="206" t="s">
        <v>270</v>
      </c>
      <c r="H510" s="207">
        <v>16.899000000000001</v>
      </c>
      <c r="I510" s="208"/>
      <c r="J510" s="209">
        <f>ROUND(I510*H510,2)</f>
        <v>0</v>
      </c>
      <c r="K510" s="205" t="s">
        <v>216</v>
      </c>
      <c r="L510" s="63"/>
      <c r="M510" s="210" t="s">
        <v>34</v>
      </c>
      <c r="N510" s="211" t="s">
        <v>49</v>
      </c>
      <c r="O510" s="44"/>
      <c r="P510" s="212">
        <f>O510*H510</f>
        <v>0</v>
      </c>
      <c r="Q510" s="212">
        <v>2.4533700000000001</v>
      </c>
      <c r="R510" s="212">
        <f>Q510*H510</f>
        <v>41.459499630000003</v>
      </c>
      <c r="S510" s="212">
        <v>0</v>
      </c>
      <c r="T510" s="213">
        <f>S510*H510</f>
        <v>0</v>
      </c>
      <c r="AR510" s="25" t="s">
        <v>228</v>
      </c>
      <c r="AT510" s="25" t="s">
        <v>212</v>
      </c>
      <c r="AU510" s="25" t="s">
        <v>224</v>
      </c>
      <c r="AY510" s="25" t="s">
        <v>209</v>
      </c>
      <c r="BE510" s="214">
        <f>IF(N510="základní",J510,0)</f>
        <v>0</v>
      </c>
      <c r="BF510" s="214">
        <f>IF(N510="snížená",J510,0)</f>
        <v>0</v>
      </c>
      <c r="BG510" s="214">
        <f>IF(N510="zákl. přenesená",J510,0)</f>
        <v>0</v>
      </c>
      <c r="BH510" s="214">
        <f>IF(N510="sníž. přenesená",J510,0)</f>
        <v>0</v>
      </c>
      <c r="BI510" s="214">
        <f>IF(N510="nulová",J510,0)</f>
        <v>0</v>
      </c>
      <c r="BJ510" s="25" t="s">
        <v>86</v>
      </c>
      <c r="BK510" s="214">
        <f>ROUND(I510*H510,2)</f>
        <v>0</v>
      </c>
      <c r="BL510" s="25" t="s">
        <v>228</v>
      </c>
      <c r="BM510" s="25" t="s">
        <v>4309</v>
      </c>
    </row>
    <row r="511" spans="2:65" s="14" customFormat="1" ht="13.5">
      <c r="B511" s="254"/>
      <c r="C511" s="255"/>
      <c r="D511" s="219" t="s">
        <v>274</v>
      </c>
      <c r="E511" s="256" t="s">
        <v>34</v>
      </c>
      <c r="F511" s="257" t="s">
        <v>4310</v>
      </c>
      <c r="G511" s="255"/>
      <c r="H511" s="256" t="s">
        <v>34</v>
      </c>
      <c r="I511" s="258"/>
      <c r="J511" s="255"/>
      <c r="K511" s="255"/>
      <c r="L511" s="259"/>
      <c r="M511" s="260"/>
      <c r="N511" s="261"/>
      <c r="O511" s="261"/>
      <c r="P511" s="261"/>
      <c r="Q511" s="261"/>
      <c r="R511" s="261"/>
      <c r="S511" s="261"/>
      <c r="T511" s="262"/>
      <c r="AT511" s="263" t="s">
        <v>274</v>
      </c>
      <c r="AU511" s="263" t="s">
        <v>224</v>
      </c>
      <c r="AV511" s="14" t="s">
        <v>86</v>
      </c>
      <c r="AW511" s="14" t="s">
        <v>41</v>
      </c>
      <c r="AX511" s="14" t="s">
        <v>78</v>
      </c>
      <c r="AY511" s="263" t="s">
        <v>209</v>
      </c>
    </row>
    <row r="512" spans="2:65" s="14" customFormat="1" ht="13.5">
      <c r="B512" s="254"/>
      <c r="C512" s="255"/>
      <c r="D512" s="219" t="s">
        <v>274</v>
      </c>
      <c r="E512" s="256" t="s">
        <v>34</v>
      </c>
      <c r="F512" s="257" t="s">
        <v>4311</v>
      </c>
      <c r="G512" s="255"/>
      <c r="H512" s="256" t="s">
        <v>34</v>
      </c>
      <c r="I512" s="258"/>
      <c r="J512" s="255"/>
      <c r="K512" s="255"/>
      <c r="L512" s="259"/>
      <c r="M512" s="260"/>
      <c r="N512" s="261"/>
      <c r="O512" s="261"/>
      <c r="P512" s="261"/>
      <c r="Q512" s="261"/>
      <c r="R512" s="261"/>
      <c r="S512" s="261"/>
      <c r="T512" s="262"/>
      <c r="AT512" s="263" t="s">
        <v>274</v>
      </c>
      <c r="AU512" s="263" t="s">
        <v>224</v>
      </c>
      <c r="AV512" s="14" t="s">
        <v>86</v>
      </c>
      <c r="AW512" s="14" t="s">
        <v>41</v>
      </c>
      <c r="AX512" s="14" t="s">
        <v>78</v>
      </c>
      <c r="AY512" s="263" t="s">
        <v>209</v>
      </c>
    </row>
    <row r="513" spans="2:65" s="12" customFormat="1" ht="13.5">
      <c r="B513" s="222"/>
      <c r="C513" s="223"/>
      <c r="D513" s="219" t="s">
        <v>274</v>
      </c>
      <c r="E513" s="224" t="s">
        <v>34</v>
      </c>
      <c r="F513" s="225" t="s">
        <v>4312</v>
      </c>
      <c r="G513" s="223"/>
      <c r="H513" s="226">
        <v>1.1519999999999999</v>
      </c>
      <c r="I513" s="227"/>
      <c r="J513" s="223"/>
      <c r="K513" s="223"/>
      <c r="L513" s="228"/>
      <c r="M513" s="229"/>
      <c r="N513" s="230"/>
      <c r="O513" s="230"/>
      <c r="P513" s="230"/>
      <c r="Q513" s="230"/>
      <c r="R513" s="230"/>
      <c r="S513" s="230"/>
      <c r="T513" s="231"/>
      <c r="AT513" s="232" t="s">
        <v>274</v>
      </c>
      <c r="AU513" s="232" t="s">
        <v>224</v>
      </c>
      <c r="AV513" s="12" t="s">
        <v>88</v>
      </c>
      <c r="AW513" s="12" t="s">
        <v>41</v>
      </c>
      <c r="AX513" s="12" t="s">
        <v>78</v>
      </c>
      <c r="AY513" s="232" t="s">
        <v>209</v>
      </c>
    </row>
    <row r="514" spans="2:65" s="12" customFormat="1" ht="13.5">
      <c r="B514" s="222"/>
      <c r="C514" s="223"/>
      <c r="D514" s="219" t="s">
        <v>274</v>
      </c>
      <c r="E514" s="224" t="s">
        <v>34</v>
      </c>
      <c r="F514" s="225" t="s">
        <v>4313</v>
      </c>
      <c r="G514" s="223"/>
      <c r="H514" s="226">
        <v>2.323</v>
      </c>
      <c r="I514" s="227"/>
      <c r="J514" s="223"/>
      <c r="K514" s="223"/>
      <c r="L514" s="228"/>
      <c r="M514" s="229"/>
      <c r="N514" s="230"/>
      <c r="O514" s="230"/>
      <c r="P514" s="230"/>
      <c r="Q514" s="230"/>
      <c r="R514" s="230"/>
      <c r="S514" s="230"/>
      <c r="T514" s="231"/>
      <c r="AT514" s="232" t="s">
        <v>274</v>
      </c>
      <c r="AU514" s="232" t="s">
        <v>224</v>
      </c>
      <c r="AV514" s="12" t="s">
        <v>88</v>
      </c>
      <c r="AW514" s="12" t="s">
        <v>41</v>
      </c>
      <c r="AX514" s="12" t="s">
        <v>78</v>
      </c>
      <c r="AY514" s="232" t="s">
        <v>209</v>
      </c>
    </row>
    <row r="515" spans="2:65" s="12" customFormat="1" ht="13.5">
      <c r="B515" s="222"/>
      <c r="C515" s="223"/>
      <c r="D515" s="219" t="s">
        <v>274</v>
      </c>
      <c r="E515" s="224" t="s">
        <v>34</v>
      </c>
      <c r="F515" s="225" t="s">
        <v>4314</v>
      </c>
      <c r="G515" s="223"/>
      <c r="H515" s="226">
        <v>0.72</v>
      </c>
      <c r="I515" s="227"/>
      <c r="J515" s="223"/>
      <c r="K515" s="223"/>
      <c r="L515" s="228"/>
      <c r="M515" s="229"/>
      <c r="N515" s="230"/>
      <c r="O515" s="230"/>
      <c r="P515" s="230"/>
      <c r="Q515" s="230"/>
      <c r="R515" s="230"/>
      <c r="S515" s="230"/>
      <c r="T515" s="231"/>
      <c r="AT515" s="232" t="s">
        <v>274</v>
      </c>
      <c r="AU515" s="232" t="s">
        <v>224</v>
      </c>
      <c r="AV515" s="12" t="s">
        <v>88</v>
      </c>
      <c r="AW515" s="12" t="s">
        <v>41</v>
      </c>
      <c r="AX515" s="12" t="s">
        <v>78</v>
      </c>
      <c r="AY515" s="232" t="s">
        <v>209</v>
      </c>
    </row>
    <row r="516" spans="2:65" s="12" customFormat="1" ht="13.5">
      <c r="B516" s="222"/>
      <c r="C516" s="223"/>
      <c r="D516" s="219" t="s">
        <v>274</v>
      </c>
      <c r="E516" s="224" t="s">
        <v>34</v>
      </c>
      <c r="F516" s="225" t="s">
        <v>4315</v>
      </c>
      <c r="G516" s="223"/>
      <c r="H516" s="226">
        <v>2.3330000000000002</v>
      </c>
      <c r="I516" s="227"/>
      <c r="J516" s="223"/>
      <c r="K516" s="223"/>
      <c r="L516" s="228"/>
      <c r="M516" s="229"/>
      <c r="N516" s="230"/>
      <c r="O516" s="230"/>
      <c r="P516" s="230"/>
      <c r="Q516" s="230"/>
      <c r="R516" s="230"/>
      <c r="S516" s="230"/>
      <c r="T516" s="231"/>
      <c r="AT516" s="232" t="s">
        <v>274</v>
      </c>
      <c r="AU516" s="232" t="s">
        <v>224</v>
      </c>
      <c r="AV516" s="12" t="s">
        <v>88</v>
      </c>
      <c r="AW516" s="12" t="s">
        <v>41</v>
      </c>
      <c r="AX516" s="12" t="s">
        <v>78</v>
      </c>
      <c r="AY516" s="232" t="s">
        <v>209</v>
      </c>
    </row>
    <row r="517" spans="2:65" s="15" customFormat="1" ht="13.5">
      <c r="B517" s="267"/>
      <c r="C517" s="268"/>
      <c r="D517" s="219" t="s">
        <v>274</v>
      </c>
      <c r="E517" s="269" t="s">
        <v>34</v>
      </c>
      <c r="F517" s="270" t="s">
        <v>4316</v>
      </c>
      <c r="G517" s="268"/>
      <c r="H517" s="271">
        <v>6.5279999999999996</v>
      </c>
      <c r="I517" s="272"/>
      <c r="J517" s="268"/>
      <c r="K517" s="268"/>
      <c r="L517" s="273"/>
      <c r="M517" s="274"/>
      <c r="N517" s="275"/>
      <c r="O517" s="275"/>
      <c r="P517" s="275"/>
      <c r="Q517" s="275"/>
      <c r="R517" s="275"/>
      <c r="S517" s="275"/>
      <c r="T517" s="276"/>
      <c r="AT517" s="277" t="s">
        <v>274</v>
      </c>
      <c r="AU517" s="277" t="s">
        <v>224</v>
      </c>
      <c r="AV517" s="15" t="s">
        <v>224</v>
      </c>
      <c r="AW517" s="15" t="s">
        <v>41</v>
      </c>
      <c r="AX517" s="15" t="s">
        <v>78</v>
      </c>
      <c r="AY517" s="277" t="s">
        <v>209</v>
      </c>
    </row>
    <row r="518" spans="2:65" s="14" customFormat="1" ht="13.5">
      <c r="B518" s="254"/>
      <c r="C518" s="255"/>
      <c r="D518" s="219" t="s">
        <v>274</v>
      </c>
      <c r="E518" s="256" t="s">
        <v>34</v>
      </c>
      <c r="F518" s="257" t="s">
        <v>4317</v>
      </c>
      <c r="G518" s="255"/>
      <c r="H518" s="256" t="s">
        <v>34</v>
      </c>
      <c r="I518" s="258"/>
      <c r="J518" s="255"/>
      <c r="K518" s="255"/>
      <c r="L518" s="259"/>
      <c r="M518" s="260"/>
      <c r="N518" s="261"/>
      <c r="O518" s="261"/>
      <c r="P518" s="261"/>
      <c r="Q518" s="261"/>
      <c r="R518" s="261"/>
      <c r="S518" s="261"/>
      <c r="T518" s="262"/>
      <c r="AT518" s="263" t="s">
        <v>274</v>
      </c>
      <c r="AU518" s="263" t="s">
        <v>224</v>
      </c>
      <c r="AV518" s="14" t="s">
        <v>86</v>
      </c>
      <c r="AW518" s="14" t="s">
        <v>41</v>
      </c>
      <c r="AX518" s="14" t="s">
        <v>78</v>
      </c>
      <c r="AY518" s="263" t="s">
        <v>209</v>
      </c>
    </row>
    <row r="519" spans="2:65" s="12" customFormat="1" ht="13.5">
      <c r="B519" s="222"/>
      <c r="C519" s="223"/>
      <c r="D519" s="219" t="s">
        <v>274</v>
      </c>
      <c r="E519" s="224" t="s">
        <v>34</v>
      </c>
      <c r="F519" s="225" t="s">
        <v>4312</v>
      </c>
      <c r="G519" s="223"/>
      <c r="H519" s="226">
        <v>1.1519999999999999</v>
      </c>
      <c r="I519" s="227"/>
      <c r="J519" s="223"/>
      <c r="K519" s="223"/>
      <c r="L519" s="228"/>
      <c r="M519" s="229"/>
      <c r="N519" s="230"/>
      <c r="O519" s="230"/>
      <c r="P519" s="230"/>
      <c r="Q519" s="230"/>
      <c r="R519" s="230"/>
      <c r="S519" s="230"/>
      <c r="T519" s="231"/>
      <c r="AT519" s="232" t="s">
        <v>274</v>
      </c>
      <c r="AU519" s="232" t="s">
        <v>224</v>
      </c>
      <c r="AV519" s="12" t="s">
        <v>88</v>
      </c>
      <c r="AW519" s="12" t="s">
        <v>41</v>
      </c>
      <c r="AX519" s="12" t="s">
        <v>78</v>
      </c>
      <c r="AY519" s="232" t="s">
        <v>209</v>
      </c>
    </row>
    <row r="520" spans="2:65" s="12" customFormat="1" ht="13.5">
      <c r="B520" s="222"/>
      <c r="C520" s="223"/>
      <c r="D520" s="219" t="s">
        <v>274</v>
      </c>
      <c r="E520" s="224" t="s">
        <v>34</v>
      </c>
      <c r="F520" s="225" t="s">
        <v>4318</v>
      </c>
      <c r="G520" s="223"/>
      <c r="H520" s="226">
        <v>2.3250000000000002</v>
      </c>
      <c r="I520" s="227"/>
      <c r="J520" s="223"/>
      <c r="K520" s="223"/>
      <c r="L520" s="228"/>
      <c r="M520" s="229"/>
      <c r="N520" s="230"/>
      <c r="O520" s="230"/>
      <c r="P520" s="230"/>
      <c r="Q520" s="230"/>
      <c r="R520" s="230"/>
      <c r="S520" s="230"/>
      <c r="T520" s="231"/>
      <c r="AT520" s="232" t="s">
        <v>274</v>
      </c>
      <c r="AU520" s="232" t="s">
        <v>224</v>
      </c>
      <c r="AV520" s="12" t="s">
        <v>88</v>
      </c>
      <c r="AW520" s="12" t="s">
        <v>41</v>
      </c>
      <c r="AX520" s="12" t="s">
        <v>78</v>
      </c>
      <c r="AY520" s="232" t="s">
        <v>209</v>
      </c>
    </row>
    <row r="521" spans="2:65" s="12" customFormat="1" ht="13.5">
      <c r="B521" s="222"/>
      <c r="C521" s="223"/>
      <c r="D521" s="219" t="s">
        <v>274</v>
      </c>
      <c r="E521" s="224" t="s">
        <v>34</v>
      </c>
      <c r="F521" s="225" t="s">
        <v>4314</v>
      </c>
      <c r="G521" s="223"/>
      <c r="H521" s="226">
        <v>0.72</v>
      </c>
      <c r="I521" s="227"/>
      <c r="J521" s="223"/>
      <c r="K521" s="223"/>
      <c r="L521" s="228"/>
      <c r="M521" s="229"/>
      <c r="N521" s="230"/>
      <c r="O521" s="230"/>
      <c r="P521" s="230"/>
      <c r="Q521" s="230"/>
      <c r="R521" s="230"/>
      <c r="S521" s="230"/>
      <c r="T521" s="231"/>
      <c r="AT521" s="232" t="s">
        <v>274</v>
      </c>
      <c r="AU521" s="232" t="s">
        <v>224</v>
      </c>
      <c r="AV521" s="12" t="s">
        <v>88</v>
      </c>
      <c r="AW521" s="12" t="s">
        <v>41</v>
      </c>
      <c r="AX521" s="12" t="s">
        <v>78</v>
      </c>
      <c r="AY521" s="232" t="s">
        <v>209</v>
      </c>
    </row>
    <row r="522" spans="2:65" s="12" customFormat="1" ht="13.5">
      <c r="B522" s="222"/>
      <c r="C522" s="223"/>
      <c r="D522" s="219" t="s">
        <v>274</v>
      </c>
      <c r="E522" s="224" t="s">
        <v>34</v>
      </c>
      <c r="F522" s="225" t="s">
        <v>4319</v>
      </c>
      <c r="G522" s="223"/>
      <c r="H522" s="226">
        <v>2.3340000000000001</v>
      </c>
      <c r="I522" s="227"/>
      <c r="J522" s="223"/>
      <c r="K522" s="223"/>
      <c r="L522" s="228"/>
      <c r="M522" s="229"/>
      <c r="N522" s="230"/>
      <c r="O522" s="230"/>
      <c r="P522" s="230"/>
      <c r="Q522" s="230"/>
      <c r="R522" s="230"/>
      <c r="S522" s="230"/>
      <c r="T522" s="231"/>
      <c r="AT522" s="232" t="s">
        <v>274</v>
      </c>
      <c r="AU522" s="232" t="s">
        <v>224</v>
      </c>
      <c r="AV522" s="12" t="s">
        <v>88</v>
      </c>
      <c r="AW522" s="12" t="s">
        <v>41</v>
      </c>
      <c r="AX522" s="12" t="s">
        <v>78</v>
      </c>
      <c r="AY522" s="232" t="s">
        <v>209</v>
      </c>
    </row>
    <row r="523" spans="2:65" s="15" customFormat="1" ht="13.5">
      <c r="B523" s="267"/>
      <c r="C523" s="268"/>
      <c r="D523" s="219" t="s">
        <v>274</v>
      </c>
      <c r="E523" s="269" t="s">
        <v>34</v>
      </c>
      <c r="F523" s="270" t="s">
        <v>4320</v>
      </c>
      <c r="G523" s="268"/>
      <c r="H523" s="271">
        <v>6.5309999999999997</v>
      </c>
      <c r="I523" s="272"/>
      <c r="J523" s="268"/>
      <c r="K523" s="268"/>
      <c r="L523" s="273"/>
      <c r="M523" s="274"/>
      <c r="N523" s="275"/>
      <c r="O523" s="275"/>
      <c r="P523" s="275"/>
      <c r="Q523" s="275"/>
      <c r="R523" s="275"/>
      <c r="S523" s="275"/>
      <c r="T523" s="276"/>
      <c r="AT523" s="277" t="s">
        <v>274</v>
      </c>
      <c r="AU523" s="277" t="s">
        <v>224</v>
      </c>
      <c r="AV523" s="15" t="s">
        <v>224</v>
      </c>
      <c r="AW523" s="15" t="s">
        <v>41</v>
      </c>
      <c r="AX523" s="15" t="s">
        <v>78</v>
      </c>
      <c r="AY523" s="277" t="s">
        <v>209</v>
      </c>
    </row>
    <row r="524" spans="2:65" s="14" customFormat="1" ht="13.5">
      <c r="B524" s="254"/>
      <c r="C524" s="255"/>
      <c r="D524" s="219" t="s">
        <v>274</v>
      </c>
      <c r="E524" s="256" t="s">
        <v>34</v>
      </c>
      <c r="F524" s="257" t="s">
        <v>4211</v>
      </c>
      <c r="G524" s="255"/>
      <c r="H524" s="256" t="s">
        <v>34</v>
      </c>
      <c r="I524" s="258"/>
      <c r="J524" s="255"/>
      <c r="K524" s="255"/>
      <c r="L524" s="259"/>
      <c r="M524" s="260"/>
      <c r="N524" s="261"/>
      <c r="O524" s="261"/>
      <c r="P524" s="261"/>
      <c r="Q524" s="261"/>
      <c r="R524" s="261"/>
      <c r="S524" s="261"/>
      <c r="T524" s="262"/>
      <c r="AT524" s="263" t="s">
        <v>274</v>
      </c>
      <c r="AU524" s="263" t="s">
        <v>224</v>
      </c>
      <c r="AV524" s="14" t="s">
        <v>86</v>
      </c>
      <c r="AW524" s="14" t="s">
        <v>41</v>
      </c>
      <c r="AX524" s="14" t="s">
        <v>78</v>
      </c>
      <c r="AY524" s="263" t="s">
        <v>209</v>
      </c>
    </row>
    <row r="525" spans="2:65" s="12" customFormat="1" ht="13.5">
      <c r="B525" s="222"/>
      <c r="C525" s="223"/>
      <c r="D525" s="219" t="s">
        <v>274</v>
      </c>
      <c r="E525" s="224" t="s">
        <v>34</v>
      </c>
      <c r="F525" s="225" t="s">
        <v>4321</v>
      </c>
      <c r="G525" s="223"/>
      <c r="H525" s="226">
        <v>3.84</v>
      </c>
      <c r="I525" s="227"/>
      <c r="J525" s="223"/>
      <c r="K525" s="223"/>
      <c r="L525" s="228"/>
      <c r="M525" s="229"/>
      <c r="N525" s="230"/>
      <c r="O525" s="230"/>
      <c r="P525" s="230"/>
      <c r="Q525" s="230"/>
      <c r="R525" s="230"/>
      <c r="S525" s="230"/>
      <c r="T525" s="231"/>
      <c r="AT525" s="232" t="s">
        <v>274</v>
      </c>
      <c r="AU525" s="232" t="s">
        <v>224</v>
      </c>
      <c r="AV525" s="12" t="s">
        <v>88</v>
      </c>
      <c r="AW525" s="12" t="s">
        <v>41</v>
      </c>
      <c r="AX525" s="12" t="s">
        <v>78</v>
      </c>
      <c r="AY525" s="232" t="s">
        <v>209</v>
      </c>
    </row>
    <row r="526" spans="2:65" s="15" customFormat="1" ht="13.5">
      <c r="B526" s="267"/>
      <c r="C526" s="268"/>
      <c r="D526" s="219" t="s">
        <v>274</v>
      </c>
      <c r="E526" s="269" t="s">
        <v>34</v>
      </c>
      <c r="F526" s="270" t="s">
        <v>4219</v>
      </c>
      <c r="G526" s="268"/>
      <c r="H526" s="271">
        <v>3.84</v>
      </c>
      <c r="I526" s="272"/>
      <c r="J526" s="268"/>
      <c r="K526" s="268"/>
      <c r="L526" s="273"/>
      <c r="M526" s="274"/>
      <c r="N526" s="275"/>
      <c r="O526" s="275"/>
      <c r="P526" s="275"/>
      <c r="Q526" s="275"/>
      <c r="R526" s="275"/>
      <c r="S526" s="275"/>
      <c r="T526" s="276"/>
      <c r="AT526" s="277" t="s">
        <v>274</v>
      </c>
      <c r="AU526" s="277" t="s">
        <v>224</v>
      </c>
      <c r="AV526" s="15" t="s">
        <v>224</v>
      </c>
      <c r="AW526" s="15" t="s">
        <v>41</v>
      </c>
      <c r="AX526" s="15" t="s">
        <v>78</v>
      </c>
      <c r="AY526" s="277" t="s">
        <v>209</v>
      </c>
    </row>
    <row r="527" spans="2:65" s="13" customFormat="1" ht="13.5">
      <c r="B527" s="233"/>
      <c r="C527" s="234"/>
      <c r="D527" s="219" t="s">
        <v>274</v>
      </c>
      <c r="E527" s="235" t="s">
        <v>34</v>
      </c>
      <c r="F527" s="236" t="s">
        <v>302</v>
      </c>
      <c r="G527" s="234"/>
      <c r="H527" s="237">
        <v>16.899000000000001</v>
      </c>
      <c r="I527" s="238"/>
      <c r="J527" s="234"/>
      <c r="K527" s="234"/>
      <c r="L527" s="239"/>
      <c r="M527" s="240"/>
      <c r="N527" s="241"/>
      <c r="O527" s="241"/>
      <c r="P527" s="241"/>
      <c r="Q527" s="241"/>
      <c r="R527" s="241"/>
      <c r="S527" s="241"/>
      <c r="T527" s="242"/>
      <c r="AT527" s="243" t="s">
        <v>274</v>
      </c>
      <c r="AU527" s="243" t="s">
        <v>224</v>
      </c>
      <c r="AV527" s="13" t="s">
        <v>228</v>
      </c>
      <c r="AW527" s="13" t="s">
        <v>41</v>
      </c>
      <c r="AX527" s="13" t="s">
        <v>86</v>
      </c>
      <c r="AY527" s="243" t="s">
        <v>209</v>
      </c>
    </row>
    <row r="528" spans="2:65" s="1" customFormat="1" ht="25.5" customHeight="1">
      <c r="B528" s="43"/>
      <c r="C528" s="203" t="s">
        <v>1123</v>
      </c>
      <c r="D528" s="203" t="s">
        <v>212</v>
      </c>
      <c r="E528" s="204" t="s">
        <v>4322</v>
      </c>
      <c r="F528" s="205" t="s">
        <v>4323</v>
      </c>
      <c r="G528" s="206" t="s">
        <v>307</v>
      </c>
      <c r="H528" s="207">
        <v>4.34</v>
      </c>
      <c r="I528" s="208"/>
      <c r="J528" s="209">
        <f>ROUND(I528*H528,2)</f>
        <v>0</v>
      </c>
      <c r="K528" s="205" t="s">
        <v>216</v>
      </c>
      <c r="L528" s="63"/>
      <c r="M528" s="210" t="s">
        <v>34</v>
      </c>
      <c r="N528" s="211" t="s">
        <v>49</v>
      </c>
      <c r="O528" s="44"/>
      <c r="P528" s="212">
        <f>O528*H528</f>
        <v>0</v>
      </c>
      <c r="Q528" s="212">
        <v>1.04887</v>
      </c>
      <c r="R528" s="212">
        <f>Q528*H528</f>
        <v>4.5520958</v>
      </c>
      <c r="S528" s="212">
        <v>0</v>
      </c>
      <c r="T528" s="213">
        <f>S528*H528</f>
        <v>0</v>
      </c>
      <c r="AR528" s="25" t="s">
        <v>228</v>
      </c>
      <c r="AT528" s="25" t="s">
        <v>212</v>
      </c>
      <c r="AU528" s="25" t="s">
        <v>224</v>
      </c>
      <c r="AY528" s="25" t="s">
        <v>209</v>
      </c>
      <c r="BE528" s="214">
        <f>IF(N528="základní",J528,0)</f>
        <v>0</v>
      </c>
      <c r="BF528" s="214">
        <f>IF(N528="snížená",J528,0)</f>
        <v>0</v>
      </c>
      <c r="BG528" s="214">
        <f>IF(N528="zákl. přenesená",J528,0)</f>
        <v>0</v>
      </c>
      <c r="BH528" s="214">
        <f>IF(N528="sníž. přenesená",J528,0)</f>
        <v>0</v>
      </c>
      <c r="BI528" s="214">
        <f>IF(N528="nulová",J528,0)</f>
        <v>0</v>
      </c>
      <c r="BJ528" s="25" t="s">
        <v>86</v>
      </c>
      <c r="BK528" s="214">
        <f>ROUND(I528*H528,2)</f>
        <v>0</v>
      </c>
      <c r="BL528" s="25" t="s">
        <v>228</v>
      </c>
      <c r="BM528" s="25" t="s">
        <v>4324</v>
      </c>
    </row>
    <row r="529" spans="2:65" s="14" customFormat="1" ht="13.5">
      <c r="B529" s="254"/>
      <c r="C529" s="255"/>
      <c r="D529" s="219" t="s">
        <v>274</v>
      </c>
      <c r="E529" s="256" t="s">
        <v>34</v>
      </c>
      <c r="F529" s="257" t="s">
        <v>4325</v>
      </c>
      <c r="G529" s="255"/>
      <c r="H529" s="256" t="s">
        <v>34</v>
      </c>
      <c r="I529" s="258"/>
      <c r="J529" s="255"/>
      <c r="K529" s="255"/>
      <c r="L529" s="259"/>
      <c r="M529" s="260"/>
      <c r="N529" s="261"/>
      <c r="O529" s="261"/>
      <c r="P529" s="261"/>
      <c r="Q529" s="261"/>
      <c r="R529" s="261"/>
      <c r="S529" s="261"/>
      <c r="T529" s="262"/>
      <c r="AT529" s="263" t="s">
        <v>274</v>
      </c>
      <c r="AU529" s="263" t="s">
        <v>224</v>
      </c>
      <c r="AV529" s="14" t="s">
        <v>86</v>
      </c>
      <c r="AW529" s="14" t="s">
        <v>41</v>
      </c>
      <c r="AX529" s="14" t="s">
        <v>78</v>
      </c>
      <c r="AY529" s="263" t="s">
        <v>209</v>
      </c>
    </row>
    <row r="530" spans="2:65" s="12" customFormat="1" ht="13.5">
      <c r="B530" s="222"/>
      <c r="C530" s="223"/>
      <c r="D530" s="219" t="s">
        <v>274</v>
      </c>
      <c r="E530" s="224" t="s">
        <v>34</v>
      </c>
      <c r="F530" s="225" t="s">
        <v>4326</v>
      </c>
      <c r="G530" s="223"/>
      <c r="H530" s="226">
        <v>1.6319999999999999</v>
      </c>
      <c r="I530" s="227"/>
      <c r="J530" s="223"/>
      <c r="K530" s="223"/>
      <c r="L530" s="228"/>
      <c r="M530" s="229"/>
      <c r="N530" s="230"/>
      <c r="O530" s="230"/>
      <c r="P530" s="230"/>
      <c r="Q530" s="230"/>
      <c r="R530" s="230"/>
      <c r="S530" s="230"/>
      <c r="T530" s="231"/>
      <c r="AT530" s="232" t="s">
        <v>274</v>
      </c>
      <c r="AU530" s="232" t="s">
        <v>224</v>
      </c>
      <c r="AV530" s="12" t="s">
        <v>88</v>
      </c>
      <c r="AW530" s="12" t="s">
        <v>41</v>
      </c>
      <c r="AX530" s="12" t="s">
        <v>78</v>
      </c>
      <c r="AY530" s="232" t="s">
        <v>209</v>
      </c>
    </row>
    <row r="531" spans="2:65" s="12" customFormat="1" ht="13.5">
      <c r="B531" s="222"/>
      <c r="C531" s="223"/>
      <c r="D531" s="219" t="s">
        <v>274</v>
      </c>
      <c r="E531" s="224" t="s">
        <v>34</v>
      </c>
      <c r="F531" s="225" t="s">
        <v>4327</v>
      </c>
      <c r="G531" s="223"/>
      <c r="H531" s="226">
        <v>1.633</v>
      </c>
      <c r="I531" s="227"/>
      <c r="J531" s="223"/>
      <c r="K531" s="223"/>
      <c r="L531" s="228"/>
      <c r="M531" s="229"/>
      <c r="N531" s="230"/>
      <c r="O531" s="230"/>
      <c r="P531" s="230"/>
      <c r="Q531" s="230"/>
      <c r="R531" s="230"/>
      <c r="S531" s="230"/>
      <c r="T531" s="231"/>
      <c r="AT531" s="232" t="s">
        <v>274</v>
      </c>
      <c r="AU531" s="232" t="s">
        <v>224</v>
      </c>
      <c r="AV531" s="12" t="s">
        <v>88</v>
      </c>
      <c r="AW531" s="12" t="s">
        <v>41</v>
      </c>
      <c r="AX531" s="12" t="s">
        <v>78</v>
      </c>
      <c r="AY531" s="232" t="s">
        <v>209</v>
      </c>
    </row>
    <row r="532" spans="2:65" s="14" customFormat="1" ht="13.5">
      <c r="B532" s="254"/>
      <c r="C532" s="255"/>
      <c r="D532" s="219" t="s">
        <v>274</v>
      </c>
      <c r="E532" s="256" t="s">
        <v>34</v>
      </c>
      <c r="F532" s="257" t="s">
        <v>4328</v>
      </c>
      <c r="G532" s="255"/>
      <c r="H532" s="256" t="s">
        <v>34</v>
      </c>
      <c r="I532" s="258"/>
      <c r="J532" s="255"/>
      <c r="K532" s="255"/>
      <c r="L532" s="259"/>
      <c r="M532" s="260"/>
      <c r="N532" s="261"/>
      <c r="O532" s="261"/>
      <c r="P532" s="261"/>
      <c r="Q532" s="261"/>
      <c r="R532" s="261"/>
      <c r="S532" s="261"/>
      <c r="T532" s="262"/>
      <c r="AT532" s="263" t="s">
        <v>274</v>
      </c>
      <c r="AU532" s="263" t="s">
        <v>224</v>
      </c>
      <c r="AV532" s="14" t="s">
        <v>86</v>
      </c>
      <c r="AW532" s="14" t="s">
        <v>41</v>
      </c>
      <c r="AX532" s="14" t="s">
        <v>78</v>
      </c>
      <c r="AY532" s="263" t="s">
        <v>209</v>
      </c>
    </row>
    <row r="533" spans="2:65" s="12" customFormat="1" ht="13.5">
      <c r="B533" s="222"/>
      <c r="C533" s="223"/>
      <c r="D533" s="219" t="s">
        <v>274</v>
      </c>
      <c r="E533" s="224" t="s">
        <v>34</v>
      </c>
      <c r="F533" s="225" t="s">
        <v>4329</v>
      </c>
      <c r="G533" s="223"/>
      <c r="H533" s="226">
        <v>1.075</v>
      </c>
      <c r="I533" s="227"/>
      <c r="J533" s="223"/>
      <c r="K533" s="223"/>
      <c r="L533" s="228"/>
      <c r="M533" s="229"/>
      <c r="N533" s="230"/>
      <c r="O533" s="230"/>
      <c r="P533" s="230"/>
      <c r="Q533" s="230"/>
      <c r="R533" s="230"/>
      <c r="S533" s="230"/>
      <c r="T533" s="231"/>
      <c r="AT533" s="232" t="s">
        <v>274</v>
      </c>
      <c r="AU533" s="232" t="s">
        <v>224</v>
      </c>
      <c r="AV533" s="12" t="s">
        <v>88</v>
      </c>
      <c r="AW533" s="12" t="s">
        <v>41</v>
      </c>
      <c r="AX533" s="12" t="s">
        <v>78</v>
      </c>
      <c r="AY533" s="232" t="s">
        <v>209</v>
      </c>
    </row>
    <row r="534" spans="2:65" s="13" customFormat="1" ht="13.5">
      <c r="B534" s="233"/>
      <c r="C534" s="234"/>
      <c r="D534" s="219" t="s">
        <v>274</v>
      </c>
      <c r="E534" s="235" t="s">
        <v>34</v>
      </c>
      <c r="F534" s="236" t="s">
        <v>302</v>
      </c>
      <c r="G534" s="234"/>
      <c r="H534" s="237">
        <v>4.34</v>
      </c>
      <c r="I534" s="238"/>
      <c r="J534" s="234"/>
      <c r="K534" s="234"/>
      <c r="L534" s="239"/>
      <c r="M534" s="240"/>
      <c r="N534" s="241"/>
      <c r="O534" s="241"/>
      <c r="P534" s="241"/>
      <c r="Q534" s="241"/>
      <c r="R534" s="241"/>
      <c r="S534" s="241"/>
      <c r="T534" s="242"/>
      <c r="AT534" s="243" t="s">
        <v>274</v>
      </c>
      <c r="AU534" s="243" t="s">
        <v>224</v>
      </c>
      <c r="AV534" s="13" t="s">
        <v>228</v>
      </c>
      <c r="AW534" s="13" t="s">
        <v>41</v>
      </c>
      <c r="AX534" s="13" t="s">
        <v>86</v>
      </c>
      <c r="AY534" s="243" t="s">
        <v>209</v>
      </c>
    </row>
    <row r="535" spans="2:65" s="1" customFormat="1" ht="25.5" customHeight="1">
      <c r="B535" s="43"/>
      <c r="C535" s="203" t="s">
        <v>1130</v>
      </c>
      <c r="D535" s="203" t="s">
        <v>212</v>
      </c>
      <c r="E535" s="204" t="s">
        <v>4330</v>
      </c>
      <c r="F535" s="205" t="s">
        <v>4331</v>
      </c>
      <c r="G535" s="206" t="s">
        <v>351</v>
      </c>
      <c r="H535" s="207">
        <v>87.891999999999996</v>
      </c>
      <c r="I535" s="208"/>
      <c r="J535" s="209">
        <f>ROUND(I535*H535,2)</f>
        <v>0</v>
      </c>
      <c r="K535" s="205" t="s">
        <v>216</v>
      </c>
      <c r="L535" s="63"/>
      <c r="M535" s="210" t="s">
        <v>34</v>
      </c>
      <c r="N535" s="211" t="s">
        <v>49</v>
      </c>
      <c r="O535" s="44"/>
      <c r="P535" s="212">
        <f>O535*H535</f>
        <v>0</v>
      </c>
      <c r="Q535" s="212">
        <v>1.282E-2</v>
      </c>
      <c r="R535" s="212">
        <f>Q535*H535</f>
        <v>1.1267754399999999</v>
      </c>
      <c r="S535" s="212">
        <v>0</v>
      </c>
      <c r="T535" s="213">
        <f>S535*H535</f>
        <v>0</v>
      </c>
      <c r="AR535" s="25" t="s">
        <v>228</v>
      </c>
      <c r="AT535" s="25" t="s">
        <v>212</v>
      </c>
      <c r="AU535" s="25" t="s">
        <v>224</v>
      </c>
      <c r="AY535" s="25" t="s">
        <v>209</v>
      </c>
      <c r="BE535" s="214">
        <f>IF(N535="základní",J535,0)</f>
        <v>0</v>
      </c>
      <c r="BF535" s="214">
        <f>IF(N535="snížená",J535,0)</f>
        <v>0</v>
      </c>
      <c r="BG535" s="214">
        <f>IF(N535="zákl. přenesená",J535,0)</f>
        <v>0</v>
      </c>
      <c r="BH535" s="214">
        <f>IF(N535="sníž. přenesená",J535,0)</f>
        <v>0</v>
      </c>
      <c r="BI535" s="214">
        <f>IF(N535="nulová",J535,0)</f>
        <v>0</v>
      </c>
      <c r="BJ535" s="25" t="s">
        <v>86</v>
      </c>
      <c r="BK535" s="214">
        <f>ROUND(I535*H535,2)</f>
        <v>0</v>
      </c>
      <c r="BL535" s="25" t="s">
        <v>228</v>
      </c>
      <c r="BM535" s="25" t="s">
        <v>4332</v>
      </c>
    </row>
    <row r="536" spans="2:65" s="14" customFormat="1" ht="13.5">
      <c r="B536" s="254"/>
      <c r="C536" s="255"/>
      <c r="D536" s="219" t="s">
        <v>274</v>
      </c>
      <c r="E536" s="256" t="s">
        <v>34</v>
      </c>
      <c r="F536" s="257" t="s">
        <v>4333</v>
      </c>
      <c r="G536" s="255"/>
      <c r="H536" s="256" t="s">
        <v>34</v>
      </c>
      <c r="I536" s="258"/>
      <c r="J536" s="255"/>
      <c r="K536" s="255"/>
      <c r="L536" s="259"/>
      <c r="M536" s="260"/>
      <c r="N536" s="261"/>
      <c r="O536" s="261"/>
      <c r="P536" s="261"/>
      <c r="Q536" s="261"/>
      <c r="R536" s="261"/>
      <c r="S536" s="261"/>
      <c r="T536" s="262"/>
      <c r="AT536" s="263" t="s">
        <v>274</v>
      </c>
      <c r="AU536" s="263" t="s">
        <v>224</v>
      </c>
      <c r="AV536" s="14" t="s">
        <v>86</v>
      </c>
      <c r="AW536" s="14" t="s">
        <v>41</v>
      </c>
      <c r="AX536" s="14" t="s">
        <v>78</v>
      </c>
      <c r="AY536" s="263" t="s">
        <v>209</v>
      </c>
    </row>
    <row r="537" spans="2:65" s="12" customFormat="1" ht="13.5">
      <c r="B537" s="222"/>
      <c r="C537" s="223"/>
      <c r="D537" s="219" t="s">
        <v>274</v>
      </c>
      <c r="E537" s="224" t="s">
        <v>34</v>
      </c>
      <c r="F537" s="225" t="s">
        <v>4334</v>
      </c>
      <c r="G537" s="223"/>
      <c r="H537" s="226">
        <v>9.5920000000000005</v>
      </c>
      <c r="I537" s="227"/>
      <c r="J537" s="223"/>
      <c r="K537" s="223"/>
      <c r="L537" s="228"/>
      <c r="M537" s="229"/>
      <c r="N537" s="230"/>
      <c r="O537" s="230"/>
      <c r="P537" s="230"/>
      <c r="Q537" s="230"/>
      <c r="R537" s="230"/>
      <c r="S537" s="230"/>
      <c r="T537" s="231"/>
      <c r="AT537" s="232" t="s">
        <v>274</v>
      </c>
      <c r="AU537" s="232" t="s">
        <v>224</v>
      </c>
      <c r="AV537" s="12" t="s">
        <v>88</v>
      </c>
      <c r="AW537" s="12" t="s">
        <v>41</v>
      </c>
      <c r="AX537" s="12" t="s">
        <v>78</v>
      </c>
      <c r="AY537" s="232" t="s">
        <v>209</v>
      </c>
    </row>
    <row r="538" spans="2:65" s="12" customFormat="1" ht="13.5">
      <c r="B538" s="222"/>
      <c r="C538" s="223"/>
      <c r="D538" s="219" t="s">
        <v>274</v>
      </c>
      <c r="E538" s="224" t="s">
        <v>34</v>
      </c>
      <c r="F538" s="225" t="s">
        <v>4335</v>
      </c>
      <c r="G538" s="223"/>
      <c r="H538" s="226">
        <v>2.88</v>
      </c>
      <c r="I538" s="227"/>
      <c r="J538" s="223"/>
      <c r="K538" s="223"/>
      <c r="L538" s="228"/>
      <c r="M538" s="229"/>
      <c r="N538" s="230"/>
      <c r="O538" s="230"/>
      <c r="P538" s="230"/>
      <c r="Q538" s="230"/>
      <c r="R538" s="230"/>
      <c r="S538" s="230"/>
      <c r="T538" s="231"/>
      <c r="AT538" s="232" t="s">
        <v>274</v>
      </c>
      <c r="AU538" s="232" t="s">
        <v>224</v>
      </c>
      <c r="AV538" s="12" t="s">
        <v>88</v>
      </c>
      <c r="AW538" s="12" t="s">
        <v>41</v>
      </c>
      <c r="AX538" s="12" t="s">
        <v>78</v>
      </c>
      <c r="AY538" s="232" t="s">
        <v>209</v>
      </c>
    </row>
    <row r="539" spans="2:65" s="12" customFormat="1" ht="13.5">
      <c r="B539" s="222"/>
      <c r="C539" s="223"/>
      <c r="D539" s="219" t="s">
        <v>274</v>
      </c>
      <c r="E539" s="224" t="s">
        <v>34</v>
      </c>
      <c r="F539" s="225" t="s">
        <v>4336</v>
      </c>
      <c r="G539" s="223"/>
      <c r="H539" s="226">
        <v>22.4</v>
      </c>
      <c r="I539" s="227"/>
      <c r="J539" s="223"/>
      <c r="K539" s="223"/>
      <c r="L539" s="228"/>
      <c r="M539" s="229"/>
      <c r="N539" s="230"/>
      <c r="O539" s="230"/>
      <c r="P539" s="230"/>
      <c r="Q539" s="230"/>
      <c r="R539" s="230"/>
      <c r="S539" s="230"/>
      <c r="T539" s="231"/>
      <c r="AT539" s="232" t="s">
        <v>274</v>
      </c>
      <c r="AU539" s="232" t="s">
        <v>224</v>
      </c>
      <c r="AV539" s="12" t="s">
        <v>88</v>
      </c>
      <c r="AW539" s="12" t="s">
        <v>41</v>
      </c>
      <c r="AX539" s="12" t="s">
        <v>78</v>
      </c>
      <c r="AY539" s="232" t="s">
        <v>209</v>
      </c>
    </row>
    <row r="540" spans="2:65" s="12" customFormat="1" ht="13.5">
      <c r="B540" s="222"/>
      <c r="C540" s="223"/>
      <c r="D540" s="219" t="s">
        <v>274</v>
      </c>
      <c r="E540" s="224" t="s">
        <v>34</v>
      </c>
      <c r="F540" s="225" t="s">
        <v>4337</v>
      </c>
      <c r="G540" s="223"/>
      <c r="H540" s="226">
        <v>4.96</v>
      </c>
      <c r="I540" s="227"/>
      <c r="J540" s="223"/>
      <c r="K540" s="223"/>
      <c r="L540" s="228"/>
      <c r="M540" s="229"/>
      <c r="N540" s="230"/>
      <c r="O540" s="230"/>
      <c r="P540" s="230"/>
      <c r="Q540" s="230"/>
      <c r="R540" s="230"/>
      <c r="S540" s="230"/>
      <c r="T540" s="231"/>
      <c r="AT540" s="232" t="s">
        <v>274</v>
      </c>
      <c r="AU540" s="232" t="s">
        <v>224</v>
      </c>
      <c r="AV540" s="12" t="s">
        <v>88</v>
      </c>
      <c r="AW540" s="12" t="s">
        <v>41</v>
      </c>
      <c r="AX540" s="12" t="s">
        <v>78</v>
      </c>
      <c r="AY540" s="232" t="s">
        <v>209</v>
      </c>
    </row>
    <row r="541" spans="2:65" s="12" customFormat="1" ht="13.5">
      <c r="B541" s="222"/>
      <c r="C541" s="223"/>
      <c r="D541" s="219" t="s">
        <v>274</v>
      </c>
      <c r="E541" s="224" t="s">
        <v>34</v>
      </c>
      <c r="F541" s="225" t="s">
        <v>4338</v>
      </c>
      <c r="G541" s="223"/>
      <c r="H541" s="226">
        <v>22.4</v>
      </c>
      <c r="I541" s="227"/>
      <c r="J541" s="223"/>
      <c r="K541" s="223"/>
      <c r="L541" s="228"/>
      <c r="M541" s="229"/>
      <c r="N541" s="230"/>
      <c r="O541" s="230"/>
      <c r="P541" s="230"/>
      <c r="Q541" s="230"/>
      <c r="R541" s="230"/>
      <c r="S541" s="230"/>
      <c r="T541" s="231"/>
      <c r="AT541" s="232" t="s">
        <v>274</v>
      </c>
      <c r="AU541" s="232" t="s">
        <v>224</v>
      </c>
      <c r="AV541" s="12" t="s">
        <v>88</v>
      </c>
      <c r="AW541" s="12" t="s">
        <v>41</v>
      </c>
      <c r="AX541" s="12" t="s">
        <v>78</v>
      </c>
      <c r="AY541" s="232" t="s">
        <v>209</v>
      </c>
    </row>
    <row r="542" spans="2:65" s="12" customFormat="1" ht="13.5">
      <c r="B542" s="222"/>
      <c r="C542" s="223"/>
      <c r="D542" s="219" t="s">
        <v>274</v>
      </c>
      <c r="E542" s="224" t="s">
        <v>34</v>
      </c>
      <c r="F542" s="225" t="s">
        <v>4337</v>
      </c>
      <c r="G542" s="223"/>
      <c r="H542" s="226">
        <v>4.96</v>
      </c>
      <c r="I542" s="227"/>
      <c r="J542" s="223"/>
      <c r="K542" s="223"/>
      <c r="L542" s="228"/>
      <c r="M542" s="229"/>
      <c r="N542" s="230"/>
      <c r="O542" s="230"/>
      <c r="P542" s="230"/>
      <c r="Q542" s="230"/>
      <c r="R542" s="230"/>
      <c r="S542" s="230"/>
      <c r="T542" s="231"/>
      <c r="AT542" s="232" t="s">
        <v>274</v>
      </c>
      <c r="AU542" s="232" t="s">
        <v>224</v>
      </c>
      <c r="AV542" s="12" t="s">
        <v>88</v>
      </c>
      <c r="AW542" s="12" t="s">
        <v>41</v>
      </c>
      <c r="AX542" s="12" t="s">
        <v>78</v>
      </c>
      <c r="AY542" s="232" t="s">
        <v>209</v>
      </c>
    </row>
    <row r="543" spans="2:65" s="15" customFormat="1" ht="13.5">
      <c r="B543" s="267"/>
      <c r="C543" s="268"/>
      <c r="D543" s="219" t="s">
        <v>274</v>
      </c>
      <c r="E543" s="269" t="s">
        <v>34</v>
      </c>
      <c r="F543" s="270" t="s">
        <v>4339</v>
      </c>
      <c r="G543" s="268"/>
      <c r="H543" s="271">
        <v>67.191999999999993</v>
      </c>
      <c r="I543" s="272"/>
      <c r="J543" s="268"/>
      <c r="K543" s="268"/>
      <c r="L543" s="273"/>
      <c r="M543" s="274"/>
      <c r="N543" s="275"/>
      <c r="O543" s="275"/>
      <c r="P543" s="275"/>
      <c r="Q543" s="275"/>
      <c r="R543" s="275"/>
      <c r="S543" s="275"/>
      <c r="T543" s="276"/>
      <c r="AT543" s="277" t="s">
        <v>274</v>
      </c>
      <c r="AU543" s="277" t="s">
        <v>224</v>
      </c>
      <c r="AV543" s="15" t="s">
        <v>224</v>
      </c>
      <c r="AW543" s="15" t="s">
        <v>41</v>
      </c>
      <c r="AX543" s="15" t="s">
        <v>78</v>
      </c>
      <c r="AY543" s="277" t="s">
        <v>209</v>
      </c>
    </row>
    <row r="544" spans="2:65" s="14" customFormat="1" ht="13.5">
      <c r="B544" s="254"/>
      <c r="C544" s="255"/>
      <c r="D544" s="219" t="s">
        <v>274</v>
      </c>
      <c r="E544" s="256" t="s">
        <v>34</v>
      </c>
      <c r="F544" s="257" t="s">
        <v>4211</v>
      </c>
      <c r="G544" s="255"/>
      <c r="H544" s="256" t="s">
        <v>34</v>
      </c>
      <c r="I544" s="258"/>
      <c r="J544" s="255"/>
      <c r="K544" s="255"/>
      <c r="L544" s="259"/>
      <c r="M544" s="260"/>
      <c r="N544" s="261"/>
      <c r="O544" s="261"/>
      <c r="P544" s="261"/>
      <c r="Q544" s="261"/>
      <c r="R544" s="261"/>
      <c r="S544" s="261"/>
      <c r="T544" s="262"/>
      <c r="AT544" s="263" t="s">
        <v>274</v>
      </c>
      <c r="AU544" s="263" t="s">
        <v>224</v>
      </c>
      <c r="AV544" s="14" t="s">
        <v>86</v>
      </c>
      <c r="AW544" s="14" t="s">
        <v>41</v>
      </c>
      <c r="AX544" s="14" t="s">
        <v>78</v>
      </c>
      <c r="AY544" s="263" t="s">
        <v>209</v>
      </c>
    </row>
    <row r="545" spans="2:65" s="12" customFormat="1" ht="13.5">
      <c r="B545" s="222"/>
      <c r="C545" s="223"/>
      <c r="D545" s="219" t="s">
        <v>274</v>
      </c>
      <c r="E545" s="224" t="s">
        <v>34</v>
      </c>
      <c r="F545" s="225" t="s">
        <v>4340</v>
      </c>
      <c r="G545" s="223"/>
      <c r="H545" s="226">
        <v>20.7</v>
      </c>
      <c r="I545" s="227"/>
      <c r="J545" s="223"/>
      <c r="K545" s="223"/>
      <c r="L545" s="228"/>
      <c r="M545" s="229"/>
      <c r="N545" s="230"/>
      <c r="O545" s="230"/>
      <c r="P545" s="230"/>
      <c r="Q545" s="230"/>
      <c r="R545" s="230"/>
      <c r="S545" s="230"/>
      <c r="T545" s="231"/>
      <c r="AT545" s="232" t="s">
        <v>274</v>
      </c>
      <c r="AU545" s="232" t="s">
        <v>224</v>
      </c>
      <c r="AV545" s="12" t="s">
        <v>88</v>
      </c>
      <c r="AW545" s="12" t="s">
        <v>41</v>
      </c>
      <c r="AX545" s="12" t="s">
        <v>78</v>
      </c>
      <c r="AY545" s="232" t="s">
        <v>209</v>
      </c>
    </row>
    <row r="546" spans="2:65" s="15" customFormat="1" ht="13.5">
      <c r="B546" s="267"/>
      <c r="C546" s="268"/>
      <c r="D546" s="219" t="s">
        <v>274</v>
      </c>
      <c r="E546" s="269" t="s">
        <v>34</v>
      </c>
      <c r="F546" s="270" t="s">
        <v>4219</v>
      </c>
      <c r="G546" s="268"/>
      <c r="H546" s="271">
        <v>20.7</v>
      </c>
      <c r="I546" s="272"/>
      <c r="J546" s="268"/>
      <c r="K546" s="268"/>
      <c r="L546" s="273"/>
      <c r="M546" s="274"/>
      <c r="N546" s="275"/>
      <c r="O546" s="275"/>
      <c r="P546" s="275"/>
      <c r="Q546" s="275"/>
      <c r="R546" s="275"/>
      <c r="S546" s="275"/>
      <c r="T546" s="276"/>
      <c r="AT546" s="277" t="s">
        <v>274</v>
      </c>
      <c r="AU546" s="277" t="s">
        <v>224</v>
      </c>
      <c r="AV546" s="15" t="s">
        <v>224</v>
      </c>
      <c r="AW546" s="15" t="s">
        <v>41</v>
      </c>
      <c r="AX546" s="15" t="s">
        <v>78</v>
      </c>
      <c r="AY546" s="277" t="s">
        <v>209</v>
      </c>
    </row>
    <row r="547" spans="2:65" s="13" customFormat="1" ht="13.5">
      <c r="B547" s="233"/>
      <c r="C547" s="234"/>
      <c r="D547" s="219" t="s">
        <v>274</v>
      </c>
      <c r="E547" s="235" t="s">
        <v>34</v>
      </c>
      <c r="F547" s="236" t="s">
        <v>302</v>
      </c>
      <c r="G547" s="234"/>
      <c r="H547" s="237">
        <v>87.891999999999996</v>
      </c>
      <c r="I547" s="238"/>
      <c r="J547" s="234"/>
      <c r="K547" s="234"/>
      <c r="L547" s="239"/>
      <c r="M547" s="240"/>
      <c r="N547" s="241"/>
      <c r="O547" s="241"/>
      <c r="P547" s="241"/>
      <c r="Q547" s="241"/>
      <c r="R547" s="241"/>
      <c r="S547" s="241"/>
      <c r="T547" s="242"/>
      <c r="AT547" s="243" t="s">
        <v>274</v>
      </c>
      <c r="AU547" s="243" t="s">
        <v>224</v>
      </c>
      <c r="AV547" s="13" t="s">
        <v>228</v>
      </c>
      <c r="AW547" s="13" t="s">
        <v>41</v>
      </c>
      <c r="AX547" s="13" t="s">
        <v>86</v>
      </c>
      <c r="AY547" s="243" t="s">
        <v>209</v>
      </c>
    </row>
    <row r="548" spans="2:65" s="1" customFormat="1" ht="25.5" customHeight="1">
      <c r="B548" s="43"/>
      <c r="C548" s="203" t="s">
        <v>1135</v>
      </c>
      <c r="D548" s="203" t="s">
        <v>212</v>
      </c>
      <c r="E548" s="204" t="s">
        <v>4341</v>
      </c>
      <c r="F548" s="205" t="s">
        <v>4342</v>
      </c>
      <c r="G548" s="206" t="s">
        <v>351</v>
      </c>
      <c r="H548" s="207">
        <v>87.891999999999996</v>
      </c>
      <c r="I548" s="208"/>
      <c r="J548" s="209">
        <f>ROUND(I548*H548,2)</f>
        <v>0</v>
      </c>
      <c r="K548" s="205" t="s">
        <v>216</v>
      </c>
      <c r="L548" s="63"/>
      <c r="M548" s="210" t="s">
        <v>34</v>
      </c>
      <c r="N548" s="211" t="s">
        <v>49</v>
      </c>
      <c r="O548" s="44"/>
      <c r="P548" s="212">
        <f>O548*H548</f>
        <v>0</v>
      </c>
      <c r="Q548" s="212">
        <v>0</v>
      </c>
      <c r="R548" s="212">
        <f>Q548*H548</f>
        <v>0</v>
      </c>
      <c r="S548" s="212">
        <v>0</v>
      </c>
      <c r="T548" s="213">
        <f>S548*H548</f>
        <v>0</v>
      </c>
      <c r="AR548" s="25" t="s">
        <v>228</v>
      </c>
      <c r="AT548" s="25" t="s">
        <v>212</v>
      </c>
      <c r="AU548" s="25" t="s">
        <v>224</v>
      </c>
      <c r="AY548" s="25" t="s">
        <v>209</v>
      </c>
      <c r="BE548" s="214">
        <f>IF(N548="základní",J548,0)</f>
        <v>0</v>
      </c>
      <c r="BF548" s="214">
        <f>IF(N548="snížená",J548,0)</f>
        <v>0</v>
      </c>
      <c r="BG548" s="214">
        <f>IF(N548="zákl. přenesená",J548,0)</f>
        <v>0</v>
      </c>
      <c r="BH548" s="214">
        <f>IF(N548="sníž. přenesená",J548,0)</f>
        <v>0</v>
      </c>
      <c r="BI548" s="214">
        <f>IF(N548="nulová",J548,0)</f>
        <v>0</v>
      </c>
      <c r="BJ548" s="25" t="s">
        <v>86</v>
      </c>
      <c r="BK548" s="214">
        <f>ROUND(I548*H548,2)</f>
        <v>0</v>
      </c>
      <c r="BL548" s="25" t="s">
        <v>228</v>
      </c>
      <c r="BM548" s="25" t="s">
        <v>4343</v>
      </c>
    </row>
    <row r="549" spans="2:65" s="1" customFormat="1" ht="16.5" customHeight="1">
      <c r="B549" s="43"/>
      <c r="C549" s="203" t="s">
        <v>1140</v>
      </c>
      <c r="D549" s="203" t="s">
        <v>212</v>
      </c>
      <c r="E549" s="204" t="s">
        <v>4344</v>
      </c>
      <c r="F549" s="205" t="s">
        <v>4345</v>
      </c>
      <c r="G549" s="206" t="s">
        <v>357</v>
      </c>
      <c r="H549" s="207">
        <v>24</v>
      </c>
      <c r="I549" s="208"/>
      <c r="J549" s="209">
        <f>ROUND(I549*H549,2)</f>
        <v>0</v>
      </c>
      <c r="K549" s="205" t="s">
        <v>216</v>
      </c>
      <c r="L549" s="63"/>
      <c r="M549" s="210" t="s">
        <v>34</v>
      </c>
      <c r="N549" s="211" t="s">
        <v>49</v>
      </c>
      <c r="O549" s="44"/>
      <c r="P549" s="212">
        <f>O549*H549</f>
        <v>0</v>
      </c>
      <c r="Q549" s="212">
        <v>7.0200000000000002E-3</v>
      </c>
      <c r="R549" s="212">
        <f>Q549*H549</f>
        <v>0.16848000000000002</v>
      </c>
      <c r="S549" s="212">
        <v>0</v>
      </c>
      <c r="T549" s="213">
        <f>S549*H549</f>
        <v>0</v>
      </c>
      <c r="AR549" s="25" t="s">
        <v>228</v>
      </c>
      <c r="AT549" s="25" t="s">
        <v>212</v>
      </c>
      <c r="AU549" s="25" t="s">
        <v>224</v>
      </c>
      <c r="AY549" s="25" t="s">
        <v>209</v>
      </c>
      <c r="BE549" s="214">
        <f>IF(N549="základní",J549,0)</f>
        <v>0</v>
      </c>
      <c r="BF549" s="214">
        <f>IF(N549="snížená",J549,0)</f>
        <v>0</v>
      </c>
      <c r="BG549" s="214">
        <f>IF(N549="zákl. přenesená",J549,0)</f>
        <v>0</v>
      </c>
      <c r="BH549" s="214">
        <f>IF(N549="sníž. přenesená",J549,0)</f>
        <v>0</v>
      </c>
      <c r="BI549" s="214">
        <f>IF(N549="nulová",J549,0)</f>
        <v>0</v>
      </c>
      <c r="BJ549" s="25" t="s">
        <v>86</v>
      </c>
      <c r="BK549" s="214">
        <f>ROUND(I549*H549,2)</f>
        <v>0</v>
      </c>
      <c r="BL549" s="25" t="s">
        <v>228</v>
      </c>
      <c r="BM549" s="25" t="s">
        <v>4346</v>
      </c>
    </row>
    <row r="550" spans="2:65" s="1" customFormat="1" ht="27">
      <c r="B550" s="43"/>
      <c r="C550" s="65"/>
      <c r="D550" s="219" t="s">
        <v>272</v>
      </c>
      <c r="E550" s="65"/>
      <c r="F550" s="220" t="s">
        <v>4347</v>
      </c>
      <c r="G550" s="65"/>
      <c r="H550" s="65"/>
      <c r="I550" s="174"/>
      <c r="J550" s="65"/>
      <c r="K550" s="65"/>
      <c r="L550" s="63"/>
      <c r="M550" s="221"/>
      <c r="N550" s="44"/>
      <c r="O550" s="44"/>
      <c r="P550" s="44"/>
      <c r="Q550" s="44"/>
      <c r="R550" s="44"/>
      <c r="S550" s="44"/>
      <c r="T550" s="80"/>
      <c r="AT550" s="25" t="s">
        <v>272</v>
      </c>
      <c r="AU550" s="25" t="s">
        <v>224</v>
      </c>
    </row>
    <row r="551" spans="2:65" s="14" customFormat="1" ht="13.5">
      <c r="B551" s="254"/>
      <c r="C551" s="255"/>
      <c r="D551" s="219" t="s">
        <v>274</v>
      </c>
      <c r="E551" s="256" t="s">
        <v>34</v>
      </c>
      <c r="F551" s="257" t="s">
        <v>4348</v>
      </c>
      <c r="G551" s="255"/>
      <c r="H551" s="256" t="s">
        <v>34</v>
      </c>
      <c r="I551" s="258"/>
      <c r="J551" s="255"/>
      <c r="K551" s="255"/>
      <c r="L551" s="259"/>
      <c r="M551" s="260"/>
      <c r="N551" s="261"/>
      <c r="O551" s="261"/>
      <c r="P551" s="261"/>
      <c r="Q551" s="261"/>
      <c r="R551" s="261"/>
      <c r="S551" s="261"/>
      <c r="T551" s="262"/>
      <c r="AT551" s="263" t="s">
        <v>274</v>
      </c>
      <c r="AU551" s="263" t="s">
        <v>224</v>
      </c>
      <c r="AV551" s="14" t="s">
        <v>86</v>
      </c>
      <c r="AW551" s="14" t="s">
        <v>41</v>
      </c>
      <c r="AX551" s="14" t="s">
        <v>78</v>
      </c>
      <c r="AY551" s="263" t="s">
        <v>209</v>
      </c>
    </row>
    <row r="552" spans="2:65" s="12" customFormat="1" ht="13.5">
      <c r="B552" s="222"/>
      <c r="C552" s="223"/>
      <c r="D552" s="219" t="s">
        <v>274</v>
      </c>
      <c r="E552" s="224" t="s">
        <v>34</v>
      </c>
      <c r="F552" s="225" t="s">
        <v>4349</v>
      </c>
      <c r="G552" s="223"/>
      <c r="H552" s="226">
        <v>21</v>
      </c>
      <c r="I552" s="227"/>
      <c r="J552" s="223"/>
      <c r="K552" s="223"/>
      <c r="L552" s="228"/>
      <c r="M552" s="229"/>
      <c r="N552" s="230"/>
      <c r="O552" s="230"/>
      <c r="P552" s="230"/>
      <c r="Q552" s="230"/>
      <c r="R552" s="230"/>
      <c r="S552" s="230"/>
      <c r="T552" s="231"/>
      <c r="AT552" s="232" t="s">
        <v>274</v>
      </c>
      <c r="AU552" s="232" t="s">
        <v>224</v>
      </c>
      <c r="AV552" s="12" t="s">
        <v>88</v>
      </c>
      <c r="AW552" s="12" t="s">
        <v>41</v>
      </c>
      <c r="AX552" s="12" t="s">
        <v>78</v>
      </c>
      <c r="AY552" s="232" t="s">
        <v>209</v>
      </c>
    </row>
    <row r="553" spans="2:65" s="12" customFormat="1" ht="13.5">
      <c r="B553" s="222"/>
      <c r="C553" s="223"/>
      <c r="D553" s="219" t="s">
        <v>274</v>
      </c>
      <c r="E553" s="224" t="s">
        <v>34</v>
      </c>
      <c r="F553" s="225" t="s">
        <v>4350</v>
      </c>
      <c r="G553" s="223"/>
      <c r="H553" s="226">
        <v>3</v>
      </c>
      <c r="I553" s="227"/>
      <c r="J553" s="223"/>
      <c r="K553" s="223"/>
      <c r="L553" s="228"/>
      <c r="M553" s="229"/>
      <c r="N553" s="230"/>
      <c r="O553" s="230"/>
      <c r="P553" s="230"/>
      <c r="Q553" s="230"/>
      <c r="R553" s="230"/>
      <c r="S553" s="230"/>
      <c r="T553" s="231"/>
      <c r="AT553" s="232" t="s">
        <v>274</v>
      </c>
      <c r="AU553" s="232" t="s">
        <v>224</v>
      </c>
      <c r="AV553" s="12" t="s">
        <v>88</v>
      </c>
      <c r="AW553" s="12" t="s">
        <v>41</v>
      </c>
      <c r="AX553" s="12" t="s">
        <v>78</v>
      </c>
      <c r="AY553" s="232" t="s">
        <v>209</v>
      </c>
    </row>
    <row r="554" spans="2:65" s="13" customFormat="1" ht="13.5">
      <c r="B554" s="233"/>
      <c r="C554" s="234"/>
      <c r="D554" s="219" t="s">
        <v>274</v>
      </c>
      <c r="E554" s="235" t="s">
        <v>34</v>
      </c>
      <c r="F554" s="236" t="s">
        <v>302</v>
      </c>
      <c r="G554" s="234"/>
      <c r="H554" s="237">
        <v>24</v>
      </c>
      <c r="I554" s="238"/>
      <c r="J554" s="234"/>
      <c r="K554" s="234"/>
      <c r="L554" s="239"/>
      <c r="M554" s="240"/>
      <c r="N554" s="241"/>
      <c r="O554" s="241"/>
      <c r="P554" s="241"/>
      <c r="Q554" s="241"/>
      <c r="R554" s="241"/>
      <c r="S554" s="241"/>
      <c r="T554" s="242"/>
      <c r="AT554" s="243" t="s">
        <v>274</v>
      </c>
      <c r="AU554" s="243" t="s">
        <v>224</v>
      </c>
      <c r="AV554" s="13" t="s">
        <v>228</v>
      </c>
      <c r="AW554" s="13" t="s">
        <v>41</v>
      </c>
      <c r="AX554" s="13" t="s">
        <v>86</v>
      </c>
      <c r="AY554" s="243" t="s">
        <v>209</v>
      </c>
    </row>
    <row r="555" spans="2:65" s="1" customFormat="1" ht="51" customHeight="1">
      <c r="B555" s="43"/>
      <c r="C555" s="244" t="s">
        <v>1145</v>
      </c>
      <c r="D555" s="244" t="s">
        <v>348</v>
      </c>
      <c r="E555" s="245" t="s">
        <v>4351</v>
      </c>
      <c r="F555" s="246" t="s">
        <v>4352</v>
      </c>
      <c r="G555" s="247" t="s">
        <v>336</v>
      </c>
      <c r="H555" s="248">
        <v>21</v>
      </c>
      <c r="I555" s="249"/>
      <c r="J555" s="250">
        <f>ROUND(I555*H555,2)</f>
        <v>0</v>
      </c>
      <c r="K555" s="246" t="s">
        <v>34</v>
      </c>
      <c r="L555" s="251"/>
      <c r="M555" s="252" t="s">
        <v>34</v>
      </c>
      <c r="N555" s="253" t="s">
        <v>49</v>
      </c>
      <c r="O555" s="44"/>
      <c r="P555" s="212">
        <f>O555*H555</f>
        <v>0</v>
      </c>
      <c r="Q555" s="212">
        <v>0.27360000000000001</v>
      </c>
      <c r="R555" s="212">
        <f>Q555*H555</f>
        <v>5.7456000000000005</v>
      </c>
      <c r="S555" s="212">
        <v>0</v>
      </c>
      <c r="T555" s="213">
        <f>S555*H555</f>
        <v>0</v>
      </c>
      <c r="AR555" s="25" t="s">
        <v>247</v>
      </c>
      <c r="AT555" s="25" t="s">
        <v>348</v>
      </c>
      <c r="AU555" s="25" t="s">
        <v>224</v>
      </c>
      <c r="AY555" s="25" t="s">
        <v>209</v>
      </c>
      <c r="BE555" s="214">
        <f>IF(N555="základní",J555,0)</f>
        <v>0</v>
      </c>
      <c r="BF555" s="214">
        <f>IF(N555="snížená",J555,0)</f>
        <v>0</v>
      </c>
      <c r="BG555" s="214">
        <f>IF(N555="zákl. přenesená",J555,0)</f>
        <v>0</v>
      </c>
      <c r="BH555" s="214">
        <f>IF(N555="sníž. přenesená",J555,0)</f>
        <v>0</v>
      </c>
      <c r="BI555" s="214">
        <f>IF(N555="nulová",J555,0)</f>
        <v>0</v>
      </c>
      <c r="BJ555" s="25" t="s">
        <v>86</v>
      </c>
      <c r="BK555" s="214">
        <f>ROUND(I555*H555,2)</f>
        <v>0</v>
      </c>
      <c r="BL555" s="25" t="s">
        <v>228</v>
      </c>
      <c r="BM555" s="25" t="s">
        <v>4353</v>
      </c>
    </row>
    <row r="556" spans="2:65" s="1" customFormat="1" ht="51" customHeight="1">
      <c r="B556" s="43"/>
      <c r="C556" s="244" t="s">
        <v>1149</v>
      </c>
      <c r="D556" s="244" t="s">
        <v>348</v>
      </c>
      <c r="E556" s="245" t="s">
        <v>4354</v>
      </c>
      <c r="F556" s="246" t="s">
        <v>4355</v>
      </c>
      <c r="G556" s="247" t="s">
        <v>336</v>
      </c>
      <c r="H556" s="248">
        <v>3</v>
      </c>
      <c r="I556" s="249"/>
      <c r="J556" s="250">
        <f>ROUND(I556*H556,2)</f>
        <v>0</v>
      </c>
      <c r="K556" s="246" t="s">
        <v>34</v>
      </c>
      <c r="L556" s="251"/>
      <c r="M556" s="252" t="s">
        <v>34</v>
      </c>
      <c r="N556" s="253" t="s">
        <v>49</v>
      </c>
      <c r="O556" s="44"/>
      <c r="P556" s="212">
        <f>O556*H556</f>
        <v>0</v>
      </c>
      <c r="Q556" s="212">
        <v>0.24479999999999999</v>
      </c>
      <c r="R556" s="212">
        <f>Q556*H556</f>
        <v>0.73439999999999994</v>
      </c>
      <c r="S556" s="212">
        <v>0</v>
      </c>
      <c r="T556" s="213">
        <f>S556*H556</f>
        <v>0</v>
      </c>
      <c r="AR556" s="25" t="s">
        <v>247</v>
      </c>
      <c r="AT556" s="25" t="s">
        <v>348</v>
      </c>
      <c r="AU556" s="25" t="s">
        <v>224</v>
      </c>
      <c r="AY556" s="25" t="s">
        <v>209</v>
      </c>
      <c r="BE556" s="214">
        <f>IF(N556="základní",J556,0)</f>
        <v>0</v>
      </c>
      <c r="BF556" s="214">
        <f>IF(N556="snížená",J556,0)</f>
        <v>0</v>
      </c>
      <c r="BG556" s="214">
        <f>IF(N556="zákl. přenesená",J556,0)</f>
        <v>0</v>
      </c>
      <c r="BH556" s="214">
        <f>IF(N556="sníž. přenesená",J556,0)</f>
        <v>0</v>
      </c>
      <c r="BI556" s="214">
        <f>IF(N556="nulová",J556,0)</f>
        <v>0</v>
      </c>
      <c r="BJ556" s="25" t="s">
        <v>86</v>
      </c>
      <c r="BK556" s="214">
        <f>ROUND(I556*H556,2)</f>
        <v>0</v>
      </c>
      <c r="BL556" s="25" t="s">
        <v>228</v>
      </c>
      <c r="BM556" s="25" t="s">
        <v>4356</v>
      </c>
    </row>
    <row r="557" spans="2:65" s="1" customFormat="1" ht="25.5" customHeight="1">
      <c r="B557" s="43"/>
      <c r="C557" s="203" t="s">
        <v>1158</v>
      </c>
      <c r="D557" s="203" t="s">
        <v>212</v>
      </c>
      <c r="E557" s="204" t="s">
        <v>4357</v>
      </c>
      <c r="F557" s="205" t="s">
        <v>4358</v>
      </c>
      <c r="G557" s="206" t="s">
        <v>357</v>
      </c>
      <c r="H557" s="207">
        <v>3</v>
      </c>
      <c r="I557" s="208"/>
      <c r="J557" s="209">
        <f>ROUND(I557*H557,2)</f>
        <v>0</v>
      </c>
      <c r="K557" s="205" t="s">
        <v>216</v>
      </c>
      <c r="L557" s="63"/>
      <c r="M557" s="210" t="s">
        <v>34</v>
      </c>
      <c r="N557" s="211" t="s">
        <v>49</v>
      </c>
      <c r="O557" s="44"/>
      <c r="P557" s="212">
        <f>O557*H557</f>
        <v>0</v>
      </c>
      <c r="Q557" s="212">
        <v>8.516E-2</v>
      </c>
      <c r="R557" s="212">
        <f>Q557*H557</f>
        <v>0.25547999999999998</v>
      </c>
      <c r="S557" s="212">
        <v>0</v>
      </c>
      <c r="T557" s="213">
        <f>S557*H557</f>
        <v>0</v>
      </c>
      <c r="AR557" s="25" t="s">
        <v>228</v>
      </c>
      <c r="AT557" s="25" t="s">
        <v>212</v>
      </c>
      <c r="AU557" s="25" t="s">
        <v>224</v>
      </c>
      <c r="AY557" s="25" t="s">
        <v>209</v>
      </c>
      <c r="BE557" s="214">
        <f>IF(N557="základní",J557,0)</f>
        <v>0</v>
      </c>
      <c r="BF557" s="214">
        <f>IF(N557="snížená",J557,0)</f>
        <v>0</v>
      </c>
      <c r="BG557" s="214">
        <f>IF(N557="zákl. přenesená",J557,0)</f>
        <v>0</v>
      </c>
      <c r="BH557" s="214">
        <f>IF(N557="sníž. přenesená",J557,0)</f>
        <v>0</v>
      </c>
      <c r="BI557" s="214">
        <f>IF(N557="nulová",J557,0)</f>
        <v>0</v>
      </c>
      <c r="BJ557" s="25" t="s">
        <v>86</v>
      </c>
      <c r="BK557" s="214">
        <f>ROUND(I557*H557,2)</f>
        <v>0</v>
      </c>
      <c r="BL557" s="25" t="s">
        <v>228</v>
      </c>
      <c r="BM557" s="25" t="s">
        <v>4359</v>
      </c>
    </row>
    <row r="558" spans="2:65" s="12" customFormat="1" ht="13.5">
      <c r="B558" s="222"/>
      <c r="C558" s="223"/>
      <c r="D558" s="219" t="s">
        <v>274</v>
      </c>
      <c r="E558" s="224" t="s">
        <v>34</v>
      </c>
      <c r="F558" s="225" t="s">
        <v>4360</v>
      </c>
      <c r="G558" s="223"/>
      <c r="H558" s="226">
        <v>1</v>
      </c>
      <c r="I558" s="227"/>
      <c r="J558" s="223"/>
      <c r="K558" s="223"/>
      <c r="L558" s="228"/>
      <c r="M558" s="229"/>
      <c r="N558" s="230"/>
      <c r="O558" s="230"/>
      <c r="P558" s="230"/>
      <c r="Q558" s="230"/>
      <c r="R558" s="230"/>
      <c r="S558" s="230"/>
      <c r="T558" s="231"/>
      <c r="AT558" s="232" t="s">
        <v>274</v>
      </c>
      <c r="AU558" s="232" t="s">
        <v>224</v>
      </c>
      <c r="AV558" s="12" t="s">
        <v>88</v>
      </c>
      <c r="AW558" s="12" t="s">
        <v>41</v>
      </c>
      <c r="AX558" s="12" t="s">
        <v>78</v>
      </c>
      <c r="AY558" s="232" t="s">
        <v>209</v>
      </c>
    </row>
    <row r="559" spans="2:65" s="12" customFormat="1" ht="13.5">
      <c r="B559" s="222"/>
      <c r="C559" s="223"/>
      <c r="D559" s="219" t="s">
        <v>274</v>
      </c>
      <c r="E559" s="224" t="s">
        <v>34</v>
      </c>
      <c r="F559" s="225" t="s">
        <v>4361</v>
      </c>
      <c r="G559" s="223"/>
      <c r="H559" s="226">
        <v>1</v>
      </c>
      <c r="I559" s="227"/>
      <c r="J559" s="223"/>
      <c r="K559" s="223"/>
      <c r="L559" s="228"/>
      <c r="M559" s="229"/>
      <c r="N559" s="230"/>
      <c r="O559" s="230"/>
      <c r="P559" s="230"/>
      <c r="Q559" s="230"/>
      <c r="R559" s="230"/>
      <c r="S559" s="230"/>
      <c r="T559" s="231"/>
      <c r="AT559" s="232" t="s">
        <v>274</v>
      </c>
      <c r="AU559" s="232" t="s">
        <v>224</v>
      </c>
      <c r="AV559" s="12" t="s">
        <v>88</v>
      </c>
      <c r="AW559" s="12" t="s">
        <v>41</v>
      </c>
      <c r="AX559" s="12" t="s">
        <v>78</v>
      </c>
      <c r="AY559" s="232" t="s">
        <v>209</v>
      </c>
    </row>
    <row r="560" spans="2:65" s="12" customFormat="1" ht="13.5">
      <c r="B560" s="222"/>
      <c r="C560" s="223"/>
      <c r="D560" s="219" t="s">
        <v>274</v>
      </c>
      <c r="E560" s="224" t="s">
        <v>34</v>
      </c>
      <c r="F560" s="225" t="s">
        <v>4362</v>
      </c>
      <c r="G560" s="223"/>
      <c r="H560" s="226">
        <v>1</v>
      </c>
      <c r="I560" s="227"/>
      <c r="J560" s="223"/>
      <c r="K560" s="223"/>
      <c r="L560" s="228"/>
      <c r="M560" s="229"/>
      <c r="N560" s="230"/>
      <c r="O560" s="230"/>
      <c r="P560" s="230"/>
      <c r="Q560" s="230"/>
      <c r="R560" s="230"/>
      <c r="S560" s="230"/>
      <c r="T560" s="231"/>
      <c r="AT560" s="232" t="s">
        <v>274</v>
      </c>
      <c r="AU560" s="232" t="s">
        <v>224</v>
      </c>
      <c r="AV560" s="12" t="s">
        <v>88</v>
      </c>
      <c r="AW560" s="12" t="s">
        <v>41</v>
      </c>
      <c r="AX560" s="12" t="s">
        <v>78</v>
      </c>
      <c r="AY560" s="232" t="s">
        <v>209</v>
      </c>
    </row>
    <row r="561" spans="2:65" s="13" customFormat="1" ht="13.5">
      <c r="B561" s="233"/>
      <c r="C561" s="234"/>
      <c r="D561" s="219" t="s">
        <v>274</v>
      </c>
      <c r="E561" s="235" t="s">
        <v>34</v>
      </c>
      <c r="F561" s="236" t="s">
        <v>302</v>
      </c>
      <c r="G561" s="234"/>
      <c r="H561" s="237">
        <v>3</v>
      </c>
      <c r="I561" s="238"/>
      <c r="J561" s="234"/>
      <c r="K561" s="234"/>
      <c r="L561" s="239"/>
      <c r="M561" s="240"/>
      <c r="N561" s="241"/>
      <c r="O561" s="241"/>
      <c r="P561" s="241"/>
      <c r="Q561" s="241"/>
      <c r="R561" s="241"/>
      <c r="S561" s="241"/>
      <c r="T561" s="242"/>
      <c r="AT561" s="243" t="s">
        <v>274</v>
      </c>
      <c r="AU561" s="243" t="s">
        <v>224</v>
      </c>
      <c r="AV561" s="13" t="s">
        <v>228</v>
      </c>
      <c r="AW561" s="13" t="s">
        <v>41</v>
      </c>
      <c r="AX561" s="13" t="s">
        <v>86</v>
      </c>
      <c r="AY561" s="243" t="s">
        <v>209</v>
      </c>
    </row>
    <row r="562" spans="2:65" s="1" customFormat="1" ht="76.5" customHeight="1">
      <c r="B562" s="43"/>
      <c r="C562" s="244" t="s">
        <v>1163</v>
      </c>
      <c r="D562" s="244" t="s">
        <v>348</v>
      </c>
      <c r="E562" s="245" t="s">
        <v>4363</v>
      </c>
      <c r="F562" s="246" t="s">
        <v>4364</v>
      </c>
      <c r="G562" s="247" t="s">
        <v>336</v>
      </c>
      <c r="H562" s="248">
        <v>3</v>
      </c>
      <c r="I562" s="249"/>
      <c r="J562" s="250">
        <f>ROUND(I562*H562,2)</f>
        <v>0</v>
      </c>
      <c r="K562" s="246" t="s">
        <v>34</v>
      </c>
      <c r="L562" s="251"/>
      <c r="M562" s="252" t="s">
        <v>34</v>
      </c>
      <c r="N562" s="253" t="s">
        <v>49</v>
      </c>
      <c r="O562" s="44"/>
      <c r="P562" s="212">
        <f>O562*H562</f>
        <v>0</v>
      </c>
      <c r="Q562" s="212">
        <v>6.5659999999999998</v>
      </c>
      <c r="R562" s="212">
        <f>Q562*H562</f>
        <v>19.698</v>
      </c>
      <c r="S562" s="212">
        <v>0</v>
      </c>
      <c r="T562" s="213">
        <f>S562*H562</f>
        <v>0</v>
      </c>
      <c r="AR562" s="25" t="s">
        <v>247</v>
      </c>
      <c r="AT562" s="25" t="s">
        <v>348</v>
      </c>
      <c r="AU562" s="25" t="s">
        <v>224</v>
      </c>
      <c r="AY562" s="25" t="s">
        <v>209</v>
      </c>
      <c r="BE562" s="214">
        <f>IF(N562="základní",J562,0)</f>
        <v>0</v>
      </c>
      <c r="BF562" s="214">
        <f>IF(N562="snížená",J562,0)</f>
        <v>0</v>
      </c>
      <c r="BG562" s="214">
        <f>IF(N562="zákl. přenesená",J562,0)</f>
        <v>0</v>
      </c>
      <c r="BH562" s="214">
        <f>IF(N562="sníž. přenesená",J562,0)</f>
        <v>0</v>
      </c>
      <c r="BI562" s="214">
        <f>IF(N562="nulová",J562,0)</f>
        <v>0</v>
      </c>
      <c r="BJ562" s="25" t="s">
        <v>86</v>
      </c>
      <c r="BK562" s="214">
        <f>ROUND(I562*H562,2)</f>
        <v>0</v>
      </c>
      <c r="BL562" s="25" t="s">
        <v>228</v>
      </c>
      <c r="BM562" s="25" t="s">
        <v>4365</v>
      </c>
    </row>
    <row r="563" spans="2:65" s="1" customFormat="1" ht="63.75" customHeight="1">
      <c r="B563" s="43"/>
      <c r="C563" s="244" t="s">
        <v>1169</v>
      </c>
      <c r="D563" s="244" t="s">
        <v>348</v>
      </c>
      <c r="E563" s="245" t="s">
        <v>4366</v>
      </c>
      <c r="F563" s="246" t="s">
        <v>4367</v>
      </c>
      <c r="G563" s="247" t="s">
        <v>336</v>
      </c>
      <c r="H563" s="248">
        <v>3</v>
      </c>
      <c r="I563" s="249"/>
      <c r="J563" s="250">
        <f>ROUND(I563*H563,2)</f>
        <v>0</v>
      </c>
      <c r="K563" s="246" t="s">
        <v>34</v>
      </c>
      <c r="L563" s="251"/>
      <c r="M563" s="252" t="s">
        <v>34</v>
      </c>
      <c r="N563" s="253" t="s">
        <v>49</v>
      </c>
      <c r="O563" s="44"/>
      <c r="P563" s="212">
        <f>O563*H563</f>
        <v>0</v>
      </c>
      <c r="Q563" s="212">
        <v>5.4</v>
      </c>
      <c r="R563" s="212">
        <f>Q563*H563</f>
        <v>16.200000000000003</v>
      </c>
      <c r="S563" s="212">
        <v>0</v>
      </c>
      <c r="T563" s="213">
        <f>S563*H563</f>
        <v>0</v>
      </c>
      <c r="AR563" s="25" t="s">
        <v>247</v>
      </c>
      <c r="AT563" s="25" t="s">
        <v>348</v>
      </c>
      <c r="AU563" s="25" t="s">
        <v>224</v>
      </c>
      <c r="AY563" s="25" t="s">
        <v>209</v>
      </c>
      <c r="BE563" s="214">
        <f>IF(N563="základní",J563,0)</f>
        <v>0</v>
      </c>
      <c r="BF563" s="214">
        <f>IF(N563="snížená",J563,0)</f>
        <v>0</v>
      </c>
      <c r="BG563" s="214">
        <f>IF(N563="zákl. přenesená",J563,0)</f>
        <v>0</v>
      </c>
      <c r="BH563" s="214">
        <f>IF(N563="sníž. přenesená",J563,0)</f>
        <v>0</v>
      </c>
      <c r="BI563" s="214">
        <f>IF(N563="nulová",J563,0)</f>
        <v>0</v>
      </c>
      <c r="BJ563" s="25" t="s">
        <v>86</v>
      </c>
      <c r="BK563" s="214">
        <f>ROUND(I563*H563,2)</f>
        <v>0</v>
      </c>
      <c r="BL563" s="25" t="s">
        <v>228</v>
      </c>
      <c r="BM563" s="25" t="s">
        <v>4368</v>
      </c>
    </row>
    <row r="564" spans="2:65" s="1" customFormat="1" ht="63.75" customHeight="1">
      <c r="B564" s="43"/>
      <c r="C564" s="244" t="s">
        <v>1177</v>
      </c>
      <c r="D564" s="244" t="s">
        <v>348</v>
      </c>
      <c r="E564" s="245" t="s">
        <v>4369</v>
      </c>
      <c r="F564" s="246" t="s">
        <v>4370</v>
      </c>
      <c r="G564" s="247" t="s">
        <v>336</v>
      </c>
      <c r="H564" s="248">
        <v>3</v>
      </c>
      <c r="I564" s="249"/>
      <c r="J564" s="250">
        <f>ROUND(I564*H564,2)</f>
        <v>0</v>
      </c>
      <c r="K564" s="246" t="s">
        <v>34</v>
      </c>
      <c r="L564" s="251"/>
      <c r="M564" s="252" t="s">
        <v>34</v>
      </c>
      <c r="N564" s="253" t="s">
        <v>49</v>
      </c>
      <c r="O564" s="44"/>
      <c r="P564" s="212">
        <f>O564*H564</f>
        <v>0</v>
      </c>
      <c r="Q564" s="212">
        <v>6.11</v>
      </c>
      <c r="R564" s="212">
        <f>Q564*H564</f>
        <v>18.330000000000002</v>
      </c>
      <c r="S564" s="212">
        <v>0</v>
      </c>
      <c r="T564" s="213">
        <f>S564*H564</f>
        <v>0</v>
      </c>
      <c r="AR564" s="25" t="s">
        <v>247</v>
      </c>
      <c r="AT564" s="25" t="s">
        <v>348</v>
      </c>
      <c r="AU564" s="25" t="s">
        <v>224</v>
      </c>
      <c r="AY564" s="25" t="s">
        <v>209</v>
      </c>
      <c r="BE564" s="214">
        <f>IF(N564="základní",J564,0)</f>
        <v>0</v>
      </c>
      <c r="BF564" s="214">
        <f>IF(N564="snížená",J564,0)</f>
        <v>0</v>
      </c>
      <c r="BG564" s="214">
        <f>IF(N564="zákl. přenesená",J564,0)</f>
        <v>0</v>
      </c>
      <c r="BH564" s="214">
        <f>IF(N564="sníž. přenesená",J564,0)</f>
        <v>0</v>
      </c>
      <c r="BI564" s="214">
        <f>IF(N564="nulová",J564,0)</f>
        <v>0</v>
      </c>
      <c r="BJ564" s="25" t="s">
        <v>86</v>
      </c>
      <c r="BK564" s="214">
        <f>ROUND(I564*H564,2)</f>
        <v>0</v>
      </c>
      <c r="BL564" s="25" t="s">
        <v>228</v>
      </c>
      <c r="BM564" s="25" t="s">
        <v>4371</v>
      </c>
    </row>
    <row r="565" spans="2:65" s="11" customFormat="1" ht="29.85" customHeight="1">
      <c r="B565" s="187"/>
      <c r="C565" s="188"/>
      <c r="D565" s="189" t="s">
        <v>77</v>
      </c>
      <c r="E565" s="201" t="s">
        <v>208</v>
      </c>
      <c r="F565" s="201" t="s">
        <v>1616</v>
      </c>
      <c r="G565" s="188"/>
      <c r="H565" s="188"/>
      <c r="I565" s="191"/>
      <c r="J565" s="202">
        <f>BK565</f>
        <v>0</v>
      </c>
      <c r="K565" s="188"/>
      <c r="L565" s="193"/>
      <c r="M565" s="194"/>
      <c r="N565" s="195"/>
      <c r="O565" s="195"/>
      <c r="P565" s="196">
        <f>P566+P579</f>
        <v>0</v>
      </c>
      <c r="Q565" s="195"/>
      <c r="R565" s="196">
        <f>R566+R579</f>
        <v>30.559370599999998</v>
      </c>
      <c r="S565" s="195"/>
      <c r="T565" s="197">
        <f>T566+T579</f>
        <v>0</v>
      </c>
      <c r="AR565" s="198" t="s">
        <v>86</v>
      </c>
      <c r="AT565" s="199" t="s">
        <v>77</v>
      </c>
      <c r="AU565" s="199" t="s">
        <v>86</v>
      </c>
      <c r="AY565" s="198" t="s">
        <v>209</v>
      </c>
      <c r="BK565" s="200">
        <f>BK566+BK579</f>
        <v>0</v>
      </c>
    </row>
    <row r="566" spans="2:65" s="11" customFormat="1" ht="14.85" customHeight="1">
      <c r="B566" s="187"/>
      <c r="C566" s="188"/>
      <c r="D566" s="189" t="s">
        <v>77</v>
      </c>
      <c r="E566" s="201" t="s">
        <v>1169</v>
      </c>
      <c r="F566" s="201" t="s">
        <v>1617</v>
      </c>
      <c r="G566" s="188"/>
      <c r="H566" s="188"/>
      <c r="I566" s="191"/>
      <c r="J566" s="202">
        <f>BK566</f>
        <v>0</v>
      </c>
      <c r="K566" s="188"/>
      <c r="L566" s="193"/>
      <c r="M566" s="194"/>
      <c r="N566" s="195"/>
      <c r="O566" s="195"/>
      <c r="P566" s="196">
        <f>SUM(P567:P578)</f>
        <v>0</v>
      </c>
      <c r="Q566" s="195"/>
      <c r="R566" s="196">
        <f>SUM(R567:R578)</f>
        <v>0</v>
      </c>
      <c r="S566" s="195"/>
      <c r="T566" s="197">
        <f>SUM(T567:T578)</f>
        <v>0</v>
      </c>
      <c r="AR566" s="198" t="s">
        <v>86</v>
      </c>
      <c r="AT566" s="199" t="s">
        <v>77</v>
      </c>
      <c r="AU566" s="199" t="s">
        <v>88</v>
      </c>
      <c r="AY566" s="198" t="s">
        <v>209</v>
      </c>
      <c r="BK566" s="200">
        <f>SUM(BK567:BK578)</f>
        <v>0</v>
      </c>
    </row>
    <row r="567" spans="2:65" s="1" customFormat="1" ht="25.5" customHeight="1">
      <c r="B567" s="43"/>
      <c r="C567" s="203" t="s">
        <v>1183</v>
      </c>
      <c r="D567" s="203" t="s">
        <v>212</v>
      </c>
      <c r="E567" s="204" t="s">
        <v>1619</v>
      </c>
      <c r="F567" s="205" t="s">
        <v>1620</v>
      </c>
      <c r="G567" s="206" t="s">
        <v>351</v>
      </c>
      <c r="H567" s="207">
        <v>107.93</v>
      </c>
      <c r="I567" s="208"/>
      <c r="J567" s="209">
        <f>ROUND(I567*H567,2)</f>
        <v>0</v>
      </c>
      <c r="K567" s="205" t="s">
        <v>216</v>
      </c>
      <c r="L567" s="63"/>
      <c r="M567" s="210" t="s">
        <v>34</v>
      </c>
      <c r="N567" s="211" t="s">
        <v>49</v>
      </c>
      <c r="O567" s="44"/>
      <c r="P567" s="212">
        <f>O567*H567</f>
        <v>0</v>
      </c>
      <c r="Q567" s="212">
        <v>0</v>
      </c>
      <c r="R567" s="212">
        <f>Q567*H567</f>
        <v>0</v>
      </c>
      <c r="S567" s="212">
        <v>0</v>
      </c>
      <c r="T567" s="213">
        <f>S567*H567</f>
        <v>0</v>
      </c>
      <c r="AR567" s="25" t="s">
        <v>228</v>
      </c>
      <c r="AT567" s="25" t="s">
        <v>212</v>
      </c>
      <c r="AU567" s="25" t="s">
        <v>224</v>
      </c>
      <c r="AY567" s="25" t="s">
        <v>209</v>
      </c>
      <c r="BE567" s="214">
        <f>IF(N567="základní",J567,0)</f>
        <v>0</v>
      </c>
      <c r="BF567" s="214">
        <f>IF(N567="snížená",J567,0)</f>
        <v>0</v>
      </c>
      <c r="BG567" s="214">
        <f>IF(N567="zákl. přenesená",J567,0)</f>
        <v>0</v>
      </c>
      <c r="BH567" s="214">
        <f>IF(N567="sníž. přenesená",J567,0)</f>
        <v>0</v>
      </c>
      <c r="BI567" s="214">
        <f>IF(N567="nulová",J567,0)</f>
        <v>0</v>
      </c>
      <c r="BJ567" s="25" t="s">
        <v>86</v>
      </c>
      <c r="BK567" s="214">
        <f>ROUND(I567*H567,2)</f>
        <v>0</v>
      </c>
      <c r="BL567" s="25" t="s">
        <v>228</v>
      </c>
      <c r="BM567" s="25" t="s">
        <v>4372</v>
      </c>
    </row>
    <row r="568" spans="2:65" s="14" customFormat="1" ht="13.5">
      <c r="B568" s="254"/>
      <c r="C568" s="255"/>
      <c r="D568" s="219" t="s">
        <v>274</v>
      </c>
      <c r="E568" s="256" t="s">
        <v>34</v>
      </c>
      <c r="F568" s="257" t="s">
        <v>1622</v>
      </c>
      <c r="G568" s="255"/>
      <c r="H568" s="256" t="s">
        <v>34</v>
      </c>
      <c r="I568" s="258"/>
      <c r="J568" s="255"/>
      <c r="K568" s="255"/>
      <c r="L568" s="259"/>
      <c r="M568" s="260"/>
      <c r="N568" s="261"/>
      <c r="O568" s="261"/>
      <c r="P568" s="261"/>
      <c r="Q568" s="261"/>
      <c r="R568" s="261"/>
      <c r="S568" s="261"/>
      <c r="T568" s="262"/>
      <c r="AT568" s="263" t="s">
        <v>274</v>
      </c>
      <c r="AU568" s="263" t="s">
        <v>224</v>
      </c>
      <c r="AV568" s="14" t="s">
        <v>86</v>
      </c>
      <c r="AW568" s="14" t="s">
        <v>41</v>
      </c>
      <c r="AX568" s="14" t="s">
        <v>78</v>
      </c>
      <c r="AY568" s="263" t="s">
        <v>209</v>
      </c>
    </row>
    <row r="569" spans="2:65" s="14" customFormat="1" ht="13.5">
      <c r="B569" s="254"/>
      <c r="C569" s="255"/>
      <c r="D569" s="219" t="s">
        <v>274</v>
      </c>
      <c r="E569" s="256" t="s">
        <v>34</v>
      </c>
      <c r="F569" s="257" t="s">
        <v>1623</v>
      </c>
      <c r="G569" s="255"/>
      <c r="H569" s="256" t="s">
        <v>34</v>
      </c>
      <c r="I569" s="258"/>
      <c r="J569" s="255"/>
      <c r="K569" s="255"/>
      <c r="L569" s="259"/>
      <c r="M569" s="260"/>
      <c r="N569" s="261"/>
      <c r="O569" s="261"/>
      <c r="P569" s="261"/>
      <c r="Q569" s="261"/>
      <c r="R569" s="261"/>
      <c r="S569" s="261"/>
      <c r="T569" s="262"/>
      <c r="AT569" s="263" t="s">
        <v>274</v>
      </c>
      <c r="AU569" s="263" t="s">
        <v>224</v>
      </c>
      <c r="AV569" s="14" t="s">
        <v>86</v>
      </c>
      <c r="AW569" s="14" t="s">
        <v>41</v>
      </c>
      <c r="AX569" s="14" t="s">
        <v>78</v>
      </c>
      <c r="AY569" s="263" t="s">
        <v>209</v>
      </c>
    </row>
    <row r="570" spans="2:65" s="12" customFormat="1" ht="13.5">
      <c r="B570" s="222"/>
      <c r="C570" s="223"/>
      <c r="D570" s="219" t="s">
        <v>274</v>
      </c>
      <c r="E570" s="224" t="s">
        <v>34</v>
      </c>
      <c r="F570" s="225" t="s">
        <v>4373</v>
      </c>
      <c r="G570" s="223"/>
      <c r="H570" s="226">
        <v>107.93</v>
      </c>
      <c r="I570" s="227"/>
      <c r="J570" s="223"/>
      <c r="K570" s="223"/>
      <c r="L570" s="228"/>
      <c r="M570" s="229"/>
      <c r="N570" s="230"/>
      <c r="O570" s="230"/>
      <c r="P570" s="230"/>
      <c r="Q570" s="230"/>
      <c r="R570" s="230"/>
      <c r="S570" s="230"/>
      <c r="T570" s="231"/>
      <c r="AT570" s="232" t="s">
        <v>274</v>
      </c>
      <c r="AU570" s="232" t="s">
        <v>224</v>
      </c>
      <c r="AV570" s="12" t="s">
        <v>88</v>
      </c>
      <c r="AW570" s="12" t="s">
        <v>41</v>
      </c>
      <c r="AX570" s="12" t="s">
        <v>86</v>
      </c>
      <c r="AY570" s="232" t="s">
        <v>209</v>
      </c>
    </row>
    <row r="571" spans="2:65" s="1" customFormat="1" ht="25.5" customHeight="1">
      <c r="B571" s="43"/>
      <c r="C571" s="203" t="s">
        <v>1187</v>
      </c>
      <c r="D571" s="203" t="s">
        <v>212</v>
      </c>
      <c r="E571" s="204" t="s">
        <v>1626</v>
      </c>
      <c r="F571" s="205" t="s">
        <v>1627</v>
      </c>
      <c r="G571" s="206" t="s">
        <v>351</v>
      </c>
      <c r="H571" s="207">
        <v>107.93</v>
      </c>
      <c r="I571" s="208"/>
      <c r="J571" s="209">
        <f>ROUND(I571*H571,2)</f>
        <v>0</v>
      </c>
      <c r="K571" s="205" t="s">
        <v>216</v>
      </c>
      <c r="L571" s="63"/>
      <c r="M571" s="210" t="s">
        <v>34</v>
      </c>
      <c r="N571" s="211" t="s">
        <v>49</v>
      </c>
      <c r="O571" s="44"/>
      <c r="P571" s="212">
        <f>O571*H571</f>
        <v>0</v>
      </c>
      <c r="Q571" s="212">
        <v>0</v>
      </c>
      <c r="R571" s="212">
        <f>Q571*H571</f>
        <v>0</v>
      </c>
      <c r="S571" s="212">
        <v>0</v>
      </c>
      <c r="T571" s="213">
        <f>S571*H571</f>
        <v>0</v>
      </c>
      <c r="AR571" s="25" t="s">
        <v>228</v>
      </c>
      <c r="AT571" s="25" t="s">
        <v>212</v>
      </c>
      <c r="AU571" s="25" t="s">
        <v>224</v>
      </c>
      <c r="AY571" s="25" t="s">
        <v>209</v>
      </c>
      <c r="BE571" s="214">
        <f>IF(N571="základní",J571,0)</f>
        <v>0</v>
      </c>
      <c r="BF571" s="214">
        <f>IF(N571="snížená",J571,0)</f>
        <v>0</v>
      </c>
      <c r="BG571" s="214">
        <f>IF(N571="zákl. přenesená",J571,0)</f>
        <v>0</v>
      </c>
      <c r="BH571" s="214">
        <f>IF(N571="sníž. přenesená",J571,0)</f>
        <v>0</v>
      </c>
      <c r="BI571" s="214">
        <f>IF(N571="nulová",J571,0)</f>
        <v>0</v>
      </c>
      <c r="BJ571" s="25" t="s">
        <v>86</v>
      </c>
      <c r="BK571" s="214">
        <f>ROUND(I571*H571,2)</f>
        <v>0</v>
      </c>
      <c r="BL571" s="25" t="s">
        <v>228</v>
      </c>
      <c r="BM571" s="25" t="s">
        <v>4374</v>
      </c>
    </row>
    <row r="572" spans="2:65" s="14" customFormat="1" ht="13.5">
      <c r="B572" s="254"/>
      <c r="C572" s="255"/>
      <c r="D572" s="219" t="s">
        <v>274</v>
      </c>
      <c r="E572" s="256" t="s">
        <v>34</v>
      </c>
      <c r="F572" s="257" t="s">
        <v>1622</v>
      </c>
      <c r="G572" s="255"/>
      <c r="H572" s="256" t="s">
        <v>34</v>
      </c>
      <c r="I572" s="258"/>
      <c r="J572" s="255"/>
      <c r="K572" s="255"/>
      <c r="L572" s="259"/>
      <c r="M572" s="260"/>
      <c r="N572" s="261"/>
      <c r="O572" s="261"/>
      <c r="P572" s="261"/>
      <c r="Q572" s="261"/>
      <c r="R572" s="261"/>
      <c r="S572" s="261"/>
      <c r="T572" s="262"/>
      <c r="AT572" s="263" t="s">
        <v>274</v>
      </c>
      <c r="AU572" s="263" t="s">
        <v>224</v>
      </c>
      <c r="AV572" s="14" t="s">
        <v>86</v>
      </c>
      <c r="AW572" s="14" t="s">
        <v>41</v>
      </c>
      <c r="AX572" s="14" t="s">
        <v>78</v>
      </c>
      <c r="AY572" s="263" t="s">
        <v>209</v>
      </c>
    </row>
    <row r="573" spans="2:65" s="14" customFormat="1" ht="13.5">
      <c r="B573" s="254"/>
      <c r="C573" s="255"/>
      <c r="D573" s="219" t="s">
        <v>274</v>
      </c>
      <c r="E573" s="256" t="s">
        <v>34</v>
      </c>
      <c r="F573" s="257" t="s">
        <v>1629</v>
      </c>
      <c r="G573" s="255"/>
      <c r="H573" s="256" t="s">
        <v>34</v>
      </c>
      <c r="I573" s="258"/>
      <c r="J573" s="255"/>
      <c r="K573" s="255"/>
      <c r="L573" s="259"/>
      <c r="M573" s="260"/>
      <c r="N573" s="261"/>
      <c r="O573" s="261"/>
      <c r="P573" s="261"/>
      <c r="Q573" s="261"/>
      <c r="R573" s="261"/>
      <c r="S573" s="261"/>
      <c r="T573" s="262"/>
      <c r="AT573" s="263" t="s">
        <v>274</v>
      </c>
      <c r="AU573" s="263" t="s">
        <v>224</v>
      </c>
      <c r="AV573" s="14" t="s">
        <v>86</v>
      </c>
      <c r="AW573" s="14" t="s">
        <v>41</v>
      </c>
      <c r="AX573" s="14" t="s">
        <v>78</v>
      </c>
      <c r="AY573" s="263" t="s">
        <v>209</v>
      </c>
    </row>
    <row r="574" spans="2:65" s="12" customFormat="1" ht="13.5">
      <c r="B574" s="222"/>
      <c r="C574" s="223"/>
      <c r="D574" s="219" t="s">
        <v>274</v>
      </c>
      <c r="E574" s="224" t="s">
        <v>34</v>
      </c>
      <c r="F574" s="225" t="s">
        <v>4373</v>
      </c>
      <c r="G574" s="223"/>
      <c r="H574" s="226">
        <v>107.93</v>
      </c>
      <c r="I574" s="227"/>
      <c r="J574" s="223"/>
      <c r="K574" s="223"/>
      <c r="L574" s="228"/>
      <c r="M574" s="229"/>
      <c r="N574" s="230"/>
      <c r="O574" s="230"/>
      <c r="P574" s="230"/>
      <c r="Q574" s="230"/>
      <c r="R574" s="230"/>
      <c r="S574" s="230"/>
      <c r="T574" s="231"/>
      <c r="AT574" s="232" t="s">
        <v>274</v>
      </c>
      <c r="AU574" s="232" t="s">
        <v>224</v>
      </c>
      <c r="AV574" s="12" t="s">
        <v>88</v>
      </c>
      <c r="AW574" s="12" t="s">
        <v>41</v>
      </c>
      <c r="AX574" s="12" t="s">
        <v>86</v>
      </c>
      <c r="AY574" s="232" t="s">
        <v>209</v>
      </c>
    </row>
    <row r="575" spans="2:65" s="1" customFormat="1" ht="25.5" customHeight="1">
      <c r="B575" s="43"/>
      <c r="C575" s="203" t="s">
        <v>1194</v>
      </c>
      <c r="D575" s="203" t="s">
        <v>212</v>
      </c>
      <c r="E575" s="204" t="s">
        <v>1631</v>
      </c>
      <c r="F575" s="205" t="s">
        <v>1632</v>
      </c>
      <c r="G575" s="206" t="s">
        <v>351</v>
      </c>
      <c r="H575" s="207">
        <v>107.93</v>
      </c>
      <c r="I575" s="208"/>
      <c r="J575" s="209">
        <f>ROUND(I575*H575,2)</f>
        <v>0</v>
      </c>
      <c r="K575" s="205" t="s">
        <v>216</v>
      </c>
      <c r="L575" s="63"/>
      <c r="M575" s="210" t="s">
        <v>34</v>
      </c>
      <c r="N575" s="211" t="s">
        <v>49</v>
      </c>
      <c r="O575" s="44"/>
      <c r="P575" s="212">
        <f>O575*H575</f>
        <v>0</v>
      </c>
      <c r="Q575" s="212">
        <v>0</v>
      </c>
      <c r="R575" s="212">
        <f>Q575*H575</f>
        <v>0</v>
      </c>
      <c r="S575" s="212">
        <v>0</v>
      </c>
      <c r="T575" s="213">
        <f>S575*H575</f>
        <v>0</v>
      </c>
      <c r="AR575" s="25" t="s">
        <v>228</v>
      </c>
      <c r="AT575" s="25" t="s">
        <v>212</v>
      </c>
      <c r="AU575" s="25" t="s">
        <v>224</v>
      </c>
      <c r="AY575" s="25" t="s">
        <v>209</v>
      </c>
      <c r="BE575" s="214">
        <f>IF(N575="základní",J575,0)</f>
        <v>0</v>
      </c>
      <c r="BF575" s="214">
        <f>IF(N575="snížená",J575,0)</f>
        <v>0</v>
      </c>
      <c r="BG575" s="214">
        <f>IF(N575="zákl. přenesená",J575,0)</f>
        <v>0</v>
      </c>
      <c r="BH575" s="214">
        <f>IF(N575="sníž. přenesená",J575,0)</f>
        <v>0</v>
      </c>
      <c r="BI575" s="214">
        <f>IF(N575="nulová",J575,0)</f>
        <v>0</v>
      </c>
      <c r="BJ575" s="25" t="s">
        <v>86</v>
      </c>
      <c r="BK575" s="214">
        <f>ROUND(I575*H575,2)</f>
        <v>0</v>
      </c>
      <c r="BL575" s="25" t="s">
        <v>228</v>
      </c>
      <c r="BM575" s="25" t="s">
        <v>4375</v>
      </c>
    </row>
    <row r="576" spans="2:65" s="14" customFormat="1" ht="13.5">
      <c r="B576" s="254"/>
      <c r="C576" s="255"/>
      <c r="D576" s="219" t="s">
        <v>274</v>
      </c>
      <c r="E576" s="256" t="s">
        <v>34</v>
      </c>
      <c r="F576" s="257" t="s">
        <v>1622</v>
      </c>
      <c r="G576" s="255"/>
      <c r="H576" s="256" t="s">
        <v>34</v>
      </c>
      <c r="I576" s="258"/>
      <c r="J576" s="255"/>
      <c r="K576" s="255"/>
      <c r="L576" s="259"/>
      <c r="M576" s="260"/>
      <c r="N576" s="261"/>
      <c r="O576" s="261"/>
      <c r="P576" s="261"/>
      <c r="Q576" s="261"/>
      <c r="R576" s="261"/>
      <c r="S576" s="261"/>
      <c r="T576" s="262"/>
      <c r="AT576" s="263" t="s">
        <v>274</v>
      </c>
      <c r="AU576" s="263" t="s">
        <v>224</v>
      </c>
      <c r="AV576" s="14" t="s">
        <v>86</v>
      </c>
      <c r="AW576" s="14" t="s">
        <v>41</v>
      </c>
      <c r="AX576" s="14" t="s">
        <v>78</v>
      </c>
      <c r="AY576" s="263" t="s">
        <v>209</v>
      </c>
    </row>
    <row r="577" spans="2:65" s="14" customFormat="1" ht="13.5">
      <c r="B577" s="254"/>
      <c r="C577" s="255"/>
      <c r="D577" s="219" t="s">
        <v>274</v>
      </c>
      <c r="E577" s="256" t="s">
        <v>34</v>
      </c>
      <c r="F577" s="257" t="s">
        <v>1634</v>
      </c>
      <c r="G577" s="255"/>
      <c r="H577" s="256" t="s">
        <v>34</v>
      </c>
      <c r="I577" s="258"/>
      <c r="J577" s="255"/>
      <c r="K577" s="255"/>
      <c r="L577" s="259"/>
      <c r="M577" s="260"/>
      <c r="N577" s="261"/>
      <c r="O577" s="261"/>
      <c r="P577" s="261"/>
      <c r="Q577" s="261"/>
      <c r="R577" s="261"/>
      <c r="S577" s="261"/>
      <c r="T577" s="262"/>
      <c r="AT577" s="263" t="s">
        <v>274</v>
      </c>
      <c r="AU577" s="263" t="s">
        <v>224</v>
      </c>
      <c r="AV577" s="14" t="s">
        <v>86</v>
      </c>
      <c r="AW577" s="14" t="s">
        <v>41</v>
      </c>
      <c r="AX577" s="14" t="s">
        <v>78</v>
      </c>
      <c r="AY577" s="263" t="s">
        <v>209</v>
      </c>
    </row>
    <row r="578" spans="2:65" s="12" customFormat="1" ht="13.5">
      <c r="B578" s="222"/>
      <c r="C578" s="223"/>
      <c r="D578" s="219" t="s">
        <v>274</v>
      </c>
      <c r="E578" s="224" t="s">
        <v>34</v>
      </c>
      <c r="F578" s="225" t="s">
        <v>4373</v>
      </c>
      <c r="G578" s="223"/>
      <c r="H578" s="226">
        <v>107.93</v>
      </c>
      <c r="I578" s="227"/>
      <c r="J578" s="223"/>
      <c r="K578" s="223"/>
      <c r="L578" s="228"/>
      <c r="M578" s="229"/>
      <c r="N578" s="230"/>
      <c r="O578" s="230"/>
      <c r="P578" s="230"/>
      <c r="Q578" s="230"/>
      <c r="R578" s="230"/>
      <c r="S578" s="230"/>
      <c r="T578" s="231"/>
      <c r="AT578" s="232" t="s">
        <v>274</v>
      </c>
      <c r="AU578" s="232" t="s">
        <v>224</v>
      </c>
      <c r="AV578" s="12" t="s">
        <v>88</v>
      </c>
      <c r="AW578" s="12" t="s">
        <v>41</v>
      </c>
      <c r="AX578" s="12" t="s">
        <v>86</v>
      </c>
      <c r="AY578" s="232" t="s">
        <v>209</v>
      </c>
    </row>
    <row r="579" spans="2:65" s="11" customFormat="1" ht="22.35" customHeight="1">
      <c r="B579" s="187"/>
      <c r="C579" s="188"/>
      <c r="D579" s="189" t="s">
        <v>77</v>
      </c>
      <c r="E579" s="201" t="s">
        <v>1187</v>
      </c>
      <c r="F579" s="201" t="s">
        <v>1635</v>
      </c>
      <c r="G579" s="188"/>
      <c r="H579" s="188"/>
      <c r="I579" s="191"/>
      <c r="J579" s="202">
        <f>BK579</f>
        <v>0</v>
      </c>
      <c r="K579" s="188"/>
      <c r="L579" s="193"/>
      <c r="M579" s="194"/>
      <c r="N579" s="195"/>
      <c r="O579" s="195"/>
      <c r="P579" s="196">
        <f>SUM(P580:P586)</f>
        <v>0</v>
      </c>
      <c r="Q579" s="195"/>
      <c r="R579" s="196">
        <f>SUM(R580:R586)</f>
        <v>30.559370599999998</v>
      </c>
      <c r="S579" s="195"/>
      <c r="T579" s="197">
        <f>SUM(T580:T586)</f>
        <v>0</v>
      </c>
      <c r="AR579" s="198" t="s">
        <v>86</v>
      </c>
      <c r="AT579" s="199" t="s">
        <v>77</v>
      </c>
      <c r="AU579" s="199" t="s">
        <v>88</v>
      </c>
      <c r="AY579" s="198" t="s">
        <v>209</v>
      </c>
      <c r="BK579" s="200">
        <f>SUM(BK580:BK586)</f>
        <v>0</v>
      </c>
    </row>
    <row r="580" spans="2:65" s="1" customFormat="1" ht="51" customHeight="1">
      <c r="B580" s="43"/>
      <c r="C580" s="203" t="s">
        <v>1213</v>
      </c>
      <c r="D580" s="203" t="s">
        <v>212</v>
      </c>
      <c r="E580" s="204" t="s">
        <v>1637</v>
      </c>
      <c r="F580" s="205" t="s">
        <v>1638</v>
      </c>
      <c r="G580" s="206" t="s">
        <v>351</v>
      </c>
      <c r="H580" s="207">
        <v>107.93</v>
      </c>
      <c r="I580" s="208"/>
      <c r="J580" s="209">
        <f>ROUND(I580*H580,2)</f>
        <v>0</v>
      </c>
      <c r="K580" s="205" t="s">
        <v>216</v>
      </c>
      <c r="L580" s="63"/>
      <c r="M580" s="210" t="s">
        <v>34</v>
      </c>
      <c r="N580" s="211" t="s">
        <v>49</v>
      </c>
      <c r="O580" s="44"/>
      <c r="P580" s="212">
        <f>O580*H580</f>
        <v>0</v>
      </c>
      <c r="Q580" s="212">
        <v>0.10362</v>
      </c>
      <c r="R580" s="212">
        <f>Q580*H580</f>
        <v>11.183706600000001</v>
      </c>
      <c r="S580" s="212">
        <v>0</v>
      </c>
      <c r="T580" s="213">
        <f>S580*H580</f>
        <v>0</v>
      </c>
      <c r="AR580" s="25" t="s">
        <v>228</v>
      </c>
      <c r="AT580" s="25" t="s">
        <v>212</v>
      </c>
      <c r="AU580" s="25" t="s">
        <v>224</v>
      </c>
      <c r="AY580" s="25" t="s">
        <v>209</v>
      </c>
      <c r="BE580" s="214">
        <f>IF(N580="základní",J580,0)</f>
        <v>0</v>
      </c>
      <c r="BF580" s="214">
        <f>IF(N580="snížená",J580,0)</f>
        <v>0</v>
      </c>
      <c r="BG580" s="214">
        <f>IF(N580="zákl. přenesená",J580,0)</f>
        <v>0</v>
      </c>
      <c r="BH580" s="214">
        <f>IF(N580="sníž. přenesená",J580,0)</f>
        <v>0</v>
      </c>
      <c r="BI580" s="214">
        <f>IF(N580="nulová",J580,0)</f>
        <v>0</v>
      </c>
      <c r="BJ580" s="25" t="s">
        <v>86</v>
      </c>
      <c r="BK580" s="214">
        <f>ROUND(I580*H580,2)</f>
        <v>0</v>
      </c>
      <c r="BL580" s="25" t="s">
        <v>228</v>
      </c>
      <c r="BM580" s="25" t="s">
        <v>4376</v>
      </c>
    </row>
    <row r="581" spans="2:65" s="1" customFormat="1" ht="121.5">
      <c r="B581" s="43"/>
      <c r="C581" s="65"/>
      <c r="D581" s="219" t="s">
        <v>272</v>
      </c>
      <c r="E581" s="65"/>
      <c r="F581" s="220" t="s">
        <v>1640</v>
      </c>
      <c r="G581" s="65"/>
      <c r="H581" s="65"/>
      <c r="I581" s="174"/>
      <c r="J581" s="65"/>
      <c r="K581" s="65"/>
      <c r="L581" s="63"/>
      <c r="M581" s="221"/>
      <c r="N581" s="44"/>
      <c r="O581" s="44"/>
      <c r="P581" s="44"/>
      <c r="Q581" s="44"/>
      <c r="R581" s="44"/>
      <c r="S581" s="44"/>
      <c r="T581" s="80"/>
      <c r="AT581" s="25" t="s">
        <v>272</v>
      </c>
      <c r="AU581" s="25" t="s">
        <v>224</v>
      </c>
    </row>
    <row r="582" spans="2:65" s="14" customFormat="1" ht="13.5">
      <c r="B582" s="254"/>
      <c r="C582" s="255"/>
      <c r="D582" s="219" t="s">
        <v>274</v>
      </c>
      <c r="E582" s="256" t="s">
        <v>34</v>
      </c>
      <c r="F582" s="257" t="s">
        <v>1622</v>
      </c>
      <c r="G582" s="255"/>
      <c r="H582" s="256" t="s">
        <v>34</v>
      </c>
      <c r="I582" s="258"/>
      <c r="J582" s="255"/>
      <c r="K582" s="255"/>
      <c r="L582" s="259"/>
      <c r="M582" s="260"/>
      <c r="N582" s="261"/>
      <c r="O582" s="261"/>
      <c r="P582" s="261"/>
      <c r="Q582" s="261"/>
      <c r="R582" s="261"/>
      <c r="S582" s="261"/>
      <c r="T582" s="262"/>
      <c r="AT582" s="263" t="s">
        <v>274</v>
      </c>
      <c r="AU582" s="263" t="s">
        <v>224</v>
      </c>
      <c r="AV582" s="14" t="s">
        <v>86</v>
      </c>
      <c r="AW582" s="14" t="s">
        <v>41</v>
      </c>
      <c r="AX582" s="14" t="s">
        <v>78</v>
      </c>
      <c r="AY582" s="263" t="s">
        <v>209</v>
      </c>
    </row>
    <row r="583" spans="2:65" s="14" customFormat="1" ht="13.5">
      <c r="B583" s="254"/>
      <c r="C583" s="255"/>
      <c r="D583" s="219" t="s">
        <v>274</v>
      </c>
      <c r="E583" s="256" t="s">
        <v>34</v>
      </c>
      <c r="F583" s="257" t="s">
        <v>1641</v>
      </c>
      <c r="G583" s="255"/>
      <c r="H583" s="256" t="s">
        <v>34</v>
      </c>
      <c r="I583" s="258"/>
      <c r="J583" s="255"/>
      <c r="K583" s="255"/>
      <c r="L583" s="259"/>
      <c r="M583" s="260"/>
      <c r="N583" s="261"/>
      <c r="O583" s="261"/>
      <c r="P583" s="261"/>
      <c r="Q583" s="261"/>
      <c r="R583" s="261"/>
      <c r="S583" s="261"/>
      <c r="T583" s="262"/>
      <c r="AT583" s="263" t="s">
        <v>274</v>
      </c>
      <c r="AU583" s="263" t="s">
        <v>224</v>
      </c>
      <c r="AV583" s="14" t="s">
        <v>86</v>
      </c>
      <c r="AW583" s="14" t="s">
        <v>41</v>
      </c>
      <c r="AX583" s="14" t="s">
        <v>78</v>
      </c>
      <c r="AY583" s="263" t="s">
        <v>209</v>
      </c>
    </row>
    <row r="584" spans="2:65" s="12" customFormat="1" ht="13.5">
      <c r="B584" s="222"/>
      <c r="C584" s="223"/>
      <c r="D584" s="219" t="s">
        <v>274</v>
      </c>
      <c r="E584" s="224" t="s">
        <v>34</v>
      </c>
      <c r="F584" s="225" t="s">
        <v>4373</v>
      </c>
      <c r="G584" s="223"/>
      <c r="H584" s="226">
        <v>107.93</v>
      </c>
      <c r="I584" s="227"/>
      <c r="J584" s="223"/>
      <c r="K584" s="223"/>
      <c r="L584" s="228"/>
      <c r="M584" s="229"/>
      <c r="N584" s="230"/>
      <c r="O584" s="230"/>
      <c r="P584" s="230"/>
      <c r="Q584" s="230"/>
      <c r="R584" s="230"/>
      <c r="S584" s="230"/>
      <c r="T584" s="231"/>
      <c r="AT584" s="232" t="s">
        <v>274</v>
      </c>
      <c r="AU584" s="232" t="s">
        <v>224</v>
      </c>
      <c r="AV584" s="12" t="s">
        <v>88</v>
      </c>
      <c r="AW584" s="12" t="s">
        <v>41</v>
      </c>
      <c r="AX584" s="12" t="s">
        <v>86</v>
      </c>
      <c r="AY584" s="232" t="s">
        <v>209</v>
      </c>
    </row>
    <row r="585" spans="2:65" s="1" customFormat="1" ht="16.5" customHeight="1">
      <c r="B585" s="43"/>
      <c r="C585" s="244" t="s">
        <v>1218</v>
      </c>
      <c r="D585" s="244" t="s">
        <v>348</v>
      </c>
      <c r="E585" s="245" t="s">
        <v>1643</v>
      </c>
      <c r="F585" s="246" t="s">
        <v>1644</v>
      </c>
      <c r="G585" s="247" t="s">
        <v>351</v>
      </c>
      <c r="H585" s="248">
        <v>110.089</v>
      </c>
      <c r="I585" s="249"/>
      <c r="J585" s="250">
        <f>ROUND(I585*H585,2)</f>
        <v>0</v>
      </c>
      <c r="K585" s="246" t="s">
        <v>34</v>
      </c>
      <c r="L585" s="251"/>
      <c r="M585" s="252" t="s">
        <v>34</v>
      </c>
      <c r="N585" s="253" t="s">
        <v>49</v>
      </c>
      <c r="O585" s="44"/>
      <c r="P585" s="212">
        <f>O585*H585</f>
        <v>0</v>
      </c>
      <c r="Q585" s="212">
        <v>0.17599999999999999</v>
      </c>
      <c r="R585" s="212">
        <f>Q585*H585</f>
        <v>19.375663999999997</v>
      </c>
      <c r="S585" s="212">
        <v>0</v>
      </c>
      <c r="T585" s="213">
        <f>S585*H585</f>
        <v>0</v>
      </c>
      <c r="AR585" s="25" t="s">
        <v>247</v>
      </c>
      <c r="AT585" s="25" t="s">
        <v>348</v>
      </c>
      <c r="AU585" s="25" t="s">
        <v>224</v>
      </c>
      <c r="AY585" s="25" t="s">
        <v>209</v>
      </c>
      <c r="BE585" s="214">
        <f>IF(N585="základní",J585,0)</f>
        <v>0</v>
      </c>
      <c r="BF585" s="214">
        <f>IF(N585="snížená",J585,0)</f>
        <v>0</v>
      </c>
      <c r="BG585" s="214">
        <f>IF(N585="zákl. přenesená",J585,0)</f>
        <v>0</v>
      </c>
      <c r="BH585" s="214">
        <f>IF(N585="sníž. přenesená",J585,0)</f>
        <v>0</v>
      </c>
      <c r="BI585" s="214">
        <f>IF(N585="nulová",J585,0)</f>
        <v>0</v>
      </c>
      <c r="BJ585" s="25" t="s">
        <v>86</v>
      </c>
      <c r="BK585" s="214">
        <f>ROUND(I585*H585,2)</f>
        <v>0</v>
      </c>
      <c r="BL585" s="25" t="s">
        <v>228</v>
      </c>
      <c r="BM585" s="25" t="s">
        <v>4377</v>
      </c>
    </row>
    <row r="586" spans="2:65" s="12" customFormat="1" ht="13.5">
      <c r="B586" s="222"/>
      <c r="C586" s="223"/>
      <c r="D586" s="219" t="s">
        <v>274</v>
      </c>
      <c r="E586" s="223"/>
      <c r="F586" s="225" t="s">
        <v>4378</v>
      </c>
      <c r="G586" s="223"/>
      <c r="H586" s="226">
        <v>110.089</v>
      </c>
      <c r="I586" s="227"/>
      <c r="J586" s="223"/>
      <c r="K586" s="223"/>
      <c r="L586" s="228"/>
      <c r="M586" s="229"/>
      <c r="N586" s="230"/>
      <c r="O586" s="230"/>
      <c r="P586" s="230"/>
      <c r="Q586" s="230"/>
      <c r="R586" s="230"/>
      <c r="S586" s="230"/>
      <c r="T586" s="231"/>
      <c r="AT586" s="232" t="s">
        <v>274</v>
      </c>
      <c r="AU586" s="232" t="s">
        <v>224</v>
      </c>
      <c r="AV586" s="12" t="s">
        <v>88</v>
      </c>
      <c r="AW586" s="12" t="s">
        <v>6</v>
      </c>
      <c r="AX586" s="12" t="s">
        <v>86</v>
      </c>
      <c r="AY586" s="232" t="s">
        <v>209</v>
      </c>
    </row>
    <row r="587" spans="2:65" s="11" customFormat="1" ht="29.85" customHeight="1">
      <c r="B587" s="187"/>
      <c r="C587" s="188"/>
      <c r="D587" s="189" t="s">
        <v>77</v>
      </c>
      <c r="E587" s="201" t="s">
        <v>235</v>
      </c>
      <c r="F587" s="201" t="s">
        <v>1647</v>
      </c>
      <c r="G587" s="188"/>
      <c r="H587" s="188"/>
      <c r="I587" s="191"/>
      <c r="J587" s="202">
        <f>BK587</f>
        <v>0</v>
      </c>
      <c r="K587" s="188"/>
      <c r="L587" s="193"/>
      <c r="M587" s="194"/>
      <c r="N587" s="195"/>
      <c r="O587" s="195"/>
      <c r="P587" s="196">
        <f>P588</f>
        <v>0</v>
      </c>
      <c r="Q587" s="195"/>
      <c r="R587" s="196">
        <f>R588</f>
        <v>25.765180099999998</v>
      </c>
      <c r="S587" s="195"/>
      <c r="T587" s="197">
        <f>T588</f>
        <v>0</v>
      </c>
      <c r="AR587" s="198" t="s">
        <v>86</v>
      </c>
      <c r="AT587" s="199" t="s">
        <v>77</v>
      </c>
      <c r="AU587" s="199" t="s">
        <v>86</v>
      </c>
      <c r="AY587" s="198" t="s">
        <v>209</v>
      </c>
      <c r="BK587" s="200">
        <f>BK588</f>
        <v>0</v>
      </c>
    </row>
    <row r="588" spans="2:65" s="11" customFormat="1" ht="14.85" customHeight="1">
      <c r="B588" s="187"/>
      <c r="C588" s="188"/>
      <c r="D588" s="189" t="s">
        <v>77</v>
      </c>
      <c r="E588" s="201" t="s">
        <v>1234</v>
      </c>
      <c r="F588" s="201" t="s">
        <v>1806</v>
      </c>
      <c r="G588" s="188"/>
      <c r="H588" s="188"/>
      <c r="I588" s="191"/>
      <c r="J588" s="202">
        <f>BK588</f>
        <v>0</v>
      </c>
      <c r="K588" s="188"/>
      <c r="L588" s="193"/>
      <c r="M588" s="194"/>
      <c r="N588" s="195"/>
      <c r="O588" s="195"/>
      <c r="P588" s="196">
        <f>SUM(P589:P609)</f>
        <v>0</v>
      </c>
      <c r="Q588" s="195"/>
      <c r="R588" s="196">
        <f>SUM(R589:R609)</f>
        <v>25.765180099999998</v>
      </c>
      <c r="S588" s="195"/>
      <c r="T588" s="197">
        <f>SUM(T589:T609)</f>
        <v>0</v>
      </c>
      <c r="AR588" s="198" t="s">
        <v>86</v>
      </c>
      <c r="AT588" s="199" t="s">
        <v>77</v>
      </c>
      <c r="AU588" s="199" t="s">
        <v>88</v>
      </c>
      <c r="AY588" s="198" t="s">
        <v>209</v>
      </c>
      <c r="BK588" s="200">
        <f>SUM(BK589:BK609)</f>
        <v>0</v>
      </c>
    </row>
    <row r="589" spans="2:65" s="1" customFormat="1" ht="25.5" customHeight="1">
      <c r="B589" s="43"/>
      <c r="C589" s="203" t="s">
        <v>1234</v>
      </c>
      <c r="D589" s="203" t="s">
        <v>212</v>
      </c>
      <c r="E589" s="204" t="s">
        <v>4379</v>
      </c>
      <c r="F589" s="205" t="s">
        <v>4380</v>
      </c>
      <c r="G589" s="206" t="s">
        <v>270</v>
      </c>
      <c r="H589" s="207">
        <v>8.3829999999999991</v>
      </c>
      <c r="I589" s="208"/>
      <c r="J589" s="209">
        <f>ROUND(I589*H589,2)</f>
        <v>0</v>
      </c>
      <c r="K589" s="205" t="s">
        <v>216</v>
      </c>
      <c r="L589" s="63"/>
      <c r="M589" s="210" t="s">
        <v>34</v>
      </c>
      <c r="N589" s="211" t="s">
        <v>49</v>
      </c>
      <c r="O589" s="44"/>
      <c r="P589" s="212">
        <f>O589*H589</f>
        <v>0</v>
      </c>
      <c r="Q589" s="212">
        <v>1.6160000000000001</v>
      </c>
      <c r="R589" s="212">
        <f>Q589*H589</f>
        <v>13.546927999999999</v>
      </c>
      <c r="S589" s="212">
        <v>0</v>
      </c>
      <c r="T589" s="213">
        <f>S589*H589</f>
        <v>0</v>
      </c>
      <c r="AR589" s="25" t="s">
        <v>228</v>
      </c>
      <c r="AT589" s="25" t="s">
        <v>212</v>
      </c>
      <c r="AU589" s="25" t="s">
        <v>224</v>
      </c>
      <c r="AY589" s="25" t="s">
        <v>209</v>
      </c>
      <c r="BE589" s="214">
        <f>IF(N589="základní",J589,0)</f>
        <v>0</v>
      </c>
      <c r="BF589" s="214">
        <f>IF(N589="snížená",J589,0)</f>
        <v>0</v>
      </c>
      <c r="BG589" s="214">
        <f>IF(N589="zákl. přenesená",J589,0)</f>
        <v>0</v>
      </c>
      <c r="BH589" s="214">
        <f>IF(N589="sníž. přenesená",J589,0)</f>
        <v>0</v>
      </c>
      <c r="BI589" s="214">
        <f>IF(N589="nulová",J589,0)</f>
        <v>0</v>
      </c>
      <c r="BJ589" s="25" t="s">
        <v>86</v>
      </c>
      <c r="BK589" s="214">
        <f>ROUND(I589*H589,2)</f>
        <v>0</v>
      </c>
      <c r="BL589" s="25" t="s">
        <v>228</v>
      </c>
      <c r="BM589" s="25" t="s">
        <v>4381</v>
      </c>
    </row>
    <row r="590" spans="2:65" s="1" customFormat="1" ht="40.5">
      <c r="B590" s="43"/>
      <c r="C590" s="65"/>
      <c r="D590" s="219" t="s">
        <v>272</v>
      </c>
      <c r="E590" s="65"/>
      <c r="F590" s="220" t="s">
        <v>4382</v>
      </c>
      <c r="G590" s="65"/>
      <c r="H590" s="65"/>
      <c r="I590" s="174"/>
      <c r="J590" s="65"/>
      <c r="K590" s="65"/>
      <c r="L590" s="63"/>
      <c r="M590" s="221"/>
      <c r="N590" s="44"/>
      <c r="O590" s="44"/>
      <c r="P590" s="44"/>
      <c r="Q590" s="44"/>
      <c r="R590" s="44"/>
      <c r="S590" s="44"/>
      <c r="T590" s="80"/>
      <c r="AT590" s="25" t="s">
        <v>272</v>
      </c>
      <c r="AU590" s="25" t="s">
        <v>224</v>
      </c>
    </row>
    <row r="591" spans="2:65" s="14" customFormat="1" ht="13.5">
      <c r="B591" s="254"/>
      <c r="C591" s="255"/>
      <c r="D591" s="219" t="s">
        <v>274</v>
      </c>
      <c r="E591" s="256" t="s">
        <v>34</v>
      </c>
      <c r="F591" s="257" t="s">
        <v>4383</v>
      </c>
      <c r="G591" s="255"/>
      <c r="H591" s="256" t="s">
        <v>34</v>
      </c>
      <c r="I591" s="258"/>
      <c r="J591" s="255"/>
      <c r="K591" s="255"/>
      <c r="L591" s="259"/>
      <c r="M591" s="260"/>
      <c r="N591" s="261"/>
      <c r="O591" s="261"/>
      <c r="P591" s="261"/>
      <c r="Q591" s="261"/>
      <c r="R591" s="261"/>
      <c r="S591" s="261"/>
      <c r="T591" s="262"/>
      <c r="AT591" s="263" t="s">
        <v>274</v>
      </c>
      <c r="AU591" s="263" t="s">
        <v>224</v>
      </c>
      <c r="AV591" s="14" t="s">
        <v>86</v>
      </c>
      <c r="AW591" s="14" t="s">
        <v>41</v>
      </c>
      <c r="AX591" s="14" t="s">
        <v>78</v>
      </c>
      <c r="AY591" s="263" t="s">
        <v>209</v>
      </c>
    </row>
    <row r="592" spans="2:65" s="12" customFormat="1" ht="13.5">
      <c r="B592" s="222"/>
      <c r="C592" s="223"/>
      <c r="D592" s="219" t="s">
        <v>274</v>
      </c>
      <c r="E592" s="224" t="s">
        <v>34</v>
      </c>
      <c r="F592" s="225" t="s">
        <v>4384</v>
      </c>
      <c r="G592" s="223"/>
      <c r="H592" s="226">
        <v>0.2</v>
      </c>
      <c r="I592" s="227"/>
      <c r="J592" s="223"/>
      <c r="K592" s="223"/>
      <c r="L592" s="228"/>
      <c r="M592" s="229"/>
      <c r="N592" s="230"/>
      <c r="O592" s="230"/>
      <c r="P592" s="230"/>
      <c r="Q592" s="230"/>
      <c r="R592" s="230"/>
      <c r="S592" s="230"/>
      <c r="T592" s="231"/>
      <c r="AT592" s="232" t="s">
        <v>274</v>
      </c>
      <c r="AU592" s="232" t="s">
        <v>224</v>
      </c>
      <c r="AV592" s="12" t="s">
        <v>88</v>
      </c>
      <c r="AW592" s="12" t="s">
        <v>41</v>
      </c>
      <c r="AX592" s="12" t="s">
        <v>78</v>
      </c>
      <c r="AY592" s="232" t="s">
        <v>209</v>
      </c>
    </row>
    <row r="593" spans="2:65" s="12" customFormat="1" ht="13.5">
      <c r="B593" s="222"/>
      <c r="C593" s="223"/>
      <c r="D593" s="219" t="s">
        <v>274</v>
      </c>
      <c r="E593" s="224" t="s">
        <v>34</v>
      </c>
      <c r="F593" s="225" t="s">
        <v>4385</v>
      </c>
      <c r="G593" s="223"/>
      <c r="H593" s="226">
        <v>1.583</v>
      </c>
      <c r="I593" s="227"/>
      <c r="J593" s="223"/>
      <c r="K593" s="223"/>
      <c r="L593" s="228"/>
      <c r="M593" s="229"/>
      <c r="N593" s="230"/>
      <c r="O593" s="230"/>
      <c r="P593" s="230"/>
      <c r="Q593" s="230"/>
      <c r="R593" s="230"/>
      <c r="S593" s="230"/>
      <c r="T593" s="231"/>
      <c r="AT593" s="232" t="s">
        <v>274</v>
      </c>
      <c r="AU593" s="232" t="s">
        <v>224</v>
      </c>
      <c r="AV593" s="12" t="s">
        <v>88</v>
      </c>
      <c r="AW593" s="12" t="s">
        <v>41</v>
      </c>
      <c r="AX593" s="12" t="s">
        <v>78</v>
      </c>
      <c r="AY593" s="232" t="s">
        <v>209</v>
      </c>
    </row>
    <row r="594" spans="2:65" s="12" customFormat="1" ht="13.5">
      <c r="B594" s="222"/>
      <c r="C594" s="223"/>
      <c r="D594" s="219" t="s">
        <v>274</v>
      </c>
      <c r="E594" s="224" t="s">
        <v>34</v>
      </c>
      <c r="F594" s="225" t="s">
        <v>4386</v>
      </c>
      <c r="G594" s="223"/>
      <c r="H594" s="226">
        <v>6.6</v>
      </c>
      <c r="I594" s="227"/>
      <c r="J594" s="223"/>
      <c r="K594" s="223"/>
      <c r="L594" s="228"/>
      <c r="M594" s="229"/>
      <c r="N594" s="230"/>
      <c r="O594" s="230"/>
      <c r="P594" s="230"/>
      <c r="Q594" s="230"/>
      <c r="R594" s="230"/>
      <c r="S594" s="230"/>
      <c r="T594" s="231"/>
      <c r="AT594" s="232" t="s">
        <v>274</v>
      </c>
      <c r="AU594" s="232" t="s">
        <v>224</v>
      </c>
      <c r="AV594" s="12" t="s">
        <v>88</v>
      </c>
      <c r="AW594" s="12" t="s">
        <v>41</v>
      </c>
      <c r="AX594" s="12" t="s">
        <v>78</v>
      </c>
      <c r="AY594" s="232" t="s">
        <v>209</v>
      </c>
    </row>
    <row r="595" spans="2:65" s="13" customFormat="1" ht="13.5">
      <c r="B595" s="233"/>
      <c r="C595" s="234"/>
      <c r="D595" s="219" t="s">
        <v>274</v>
      </c>
      <c r="E595" s="235" t="s">
        <v>34</v>
      </c>
      <c r="F595" s="236" t="s">
        <v>302</v>
      </c>
      <c r="G595" s="234"/>
      <c r="H595" s="237">
        <v>8.3829999999999991</v>
      </c>
      <c r="I595" s="238"/>
      <c r="J595" s="234"/>
      <c r="K595" s="234"/>
      <c r="L595" s="239"/>
      <c r="M595" s="240"/>
      <c r="N595" s="241"/>
      <c r="O595" s="241"/>
      <c r="P595" s="241"/>
      <c r="Q595" s="241"/>
      <c r="R595" s="241"/>
      <c r="S595" s="241"/>
      <c r="T595" s="242"/>
      <c r="AT595" s="243" t="s">
        <v>274</v>
      </c>
      <c r="AU595" s="243" t="s">
        <v>224</v>
      </c>
      <c r="AV595" s="13" t="s">
        <v>228</v>
      </c>
      <c r="AW595" s="13" t="s">
        <v>41</v>
      </c>
      <c r="AX595" s="13" t="s">
        <v>86</v>
      </c>
      <c r="AY595" s="243" t="s">
        <v>209</v>
      </c>
    </row>
    <row r="596" spans="2:65" s="1" customFormat="1" ht="25.5" customHeight="1">
      <c r="B596" s="43"/>
      <c r="C596" s="203" t="s">
        <v>1242</v>
      </c>
      <c r="D596" s="203" t="s">
        <v>212</v>
      </c>
      <c r="E596" s="204" t="s">
        <v>4387</v>
      </c>
      <c r="F596" s="205" t="s">
        <v>4388</v>
      </c>
      <c r="G596" s="206" t="s">
        <v>351</v>
      </c>
      <c r="H596" s="207">
        <v>88.233000000000004</v>
      </c>
      <c r="I596" s="208"/>
      <c r="J596" s="209">
        <f>ROUND(I596*H596,2)</f>
        <v>0</v>
      </c>
      <c r="K596" s="205" t="s">
        <v>216</v>
      </c>
      <c r="L596" s="63"/>
      <c r="M596" s="210" t="s">
        <v>34</v>
      </c>
      <c r="N596" s="211" t="s">
        <v>49</v>
      </c>
      <c r="O596" s="44"/>
      <c r="P596" s="212">
        <f>O596*H596</f>
        <v>0</v>
      </c>
      <c r="Q596" s="212">
        <v>1.6000000000000001E-3</v>
      </c>
      <c r="R596" s="212">
        <f>Q596*H596</f>
        <v>0.14117280000000001</v>
      </c>
      <c r="S596" s="212">
        <v>0</v>
      </c>
      <c r="T596" s="213">
        <f>S596*H596</f>
        <v>0</v>
      </c>
      <c r="AR596" s="25" t="s">
        <v>228</v>
      </c>
      <c r="AT596" s="25" t="s">
        <v>212</v>
      </c>
      <c r="AU596" s="25" t="s">
        <v>224</v>
      </c>
      <c r="AY596" s="25" t="s">
        <v>209</v>
      </c>
      <c r="BE596" s="214">
        <f>IF(N596="základní",J596,0)</f>
        <v>0</v>
      </c>
      <c r="BF596" s="214">
        <f>IF(N596="snížená",J596,0)</f>
        <v>0</v>
      </c>
      <c r="BG596" s="214">
        <f>IF(N596="zákl. přenesená",J596,0)</f>
        <v>0</v>
      </c>
      <c r="BH596" s="214">
        <f>IF(N596="sníž. přenesená",J596,0)</f>
        <v>0</v>
      </c>
      <c r="BI596" s="214">
        <f>IF(N596="nulová",J596,0)</f>
        <v>0</v>
      </c>
      <c r="BJ596" s="25" t="s">
        <v>86</v>
      </c>
      <c r="BK596" s="214">
        <f>ROUND(I596*H596,2)</f>
        <v>0</v>
      </c>
      <c r="BL596" s="25" t="s">
        <v>228</v>
      </c>
      <c r="BM596" s="25" t="s">
        <v>4389</v>
      </c>
    </row>
    <row r="597" spans="2:65" s="1" customFormat="1" ht="54">
      <c r="B597" s="43"/>
      <c r="C597" s="65"/>
      <c r="D597" s="219" t="s">
        <v>272</v>
      </c>
      <c r="E597" s="65"/>
      <c r="F597" s="220" t="s">
        <v>4390</v>
      </c>
      <c r="G597" s="65"/>
      <c r="H597" s="65"/>
      <c r="I597" s="174"/>
      <c r="J597" s="65"/>
      <c r="K597" s="65"/>
      <c r="L597" s="63"/>
      <c r="M597" s="221"/>
      <c r="N597" s="44"/>
      <c r="O597" s="44"/>
      <c r="P597" s="44"/>
      <c r="Q597" s="44"/>
      <c r="R597" s="44"/>
      <c r="S597" s="44"/>
      <c r="T597" s="80"/>
      <c r="AT597" s="25" t="s">
        <v>272</v>
      </c>
      <c r="AU597" s="25" t="s">
        <v>224</v>
      </c>
    </row>
    <row r="598" spans="2:65" s="14" customFormat="1" ht="13.5">
      <c r="B598" s="254"/>
      <c r="C598" s="255"/>
      <c r="D598" s="219" t="s">
        <v>274</v>
      </c>
      <c r="E598" s="256" t="s">
        <v>34</v>
      </c>
      <c r="F598" s="257" t="s">
        <v>4383</v>
      </c>
      <c r="G598" s="255"/>
      <c r="H598" s="256" t="s">
        <v>34</v>
      </c>
      <c r="I598" s="258"/>
      <c r="J598" s="255"/>
      <c r="K598" s="255"/>
      <c r="L598" s="259"/>
      <c r="M598" s="260"/>
      <c r="N598" s="261"/>
      <c r="O598" s="261"/>
      <c r="P598" s="261"/>
      <c r="Q598" s="261"/>
      <c r="R598" s="261"/>
      <c r="S598" s="261"/>
      <c r="T598" s="262"/>
      <c r="AT598" s="263" t="s">
        <v>274</v>
      </c>
      <c r="AU598" s="263" t="s">
        <v>224</v>
      </c>
      <c r="AV598" s="14" t="s">
        <v>86</v>
      </c>
      <c r="AW598" s="14" t="s">
        <v>41</v>
      </c>
      <c r="AX598" s="14" t="s">
        <v>78</v>
      </c>
      <c r="AY598" s="263" t="s">
        <v>209</v>
      </c>
    </row>
    <row r="599" spans="2:65" s="12" customFormat="1" ht="13.5">
      <c r="B599" s="222"/>
      <c r="C599" s="223"/>
      <c r="D599" s="219" t="s">
        <v>274</v>
      </c>
      <c r="E599" s="224" t="s">
        <v>34</v>
      </c>
      <c r="F599" s="225" t="s">
        <v>4391</v>
      </c>
      <c r="G599" s="223"/>
      <c r="H599" s="226">
        <v>2.1</v>
      </c>
      <c r="I599" s="227"/>
      <c r="J599" s="223"/>
      <c r="K599" s="223"/>
      <c r="L599" s="228"/>
      <c r="M599" s="229"/>
      <c r="N599" s="230"/>
      <c r="O599" s="230"/>
      <c r="P599" s="230"/>
      <c r="Q599" s="230"/>
      <c r="R599" s="230"/>
      <c r="S599" s="230"/>
      <c r="T599" s="231"/>
      <c r="AT599" s="232" t="s">
        <v>274</v>
      </c>
      <c r="AU599" s="232" t="s">
        <v>224</v>
      </c>
      <c r="AV599" s="12" t="s">
        <v>88</v>
      </c>
      <c r="AW599" s="12" t="s">
        <v>41</v>
      </c>
      <c r="AX599" s="12" t="s">
        <v>78</v>
      </c>
      <c r="AY599" s="232" t="s">
        <v>209</v>
      </c>
    </row>
    <row r="600" spans="2:65" s="12" customFormat="1" ht="13.5">
      <c r="B600" s="222"/>
      <c r="C600" s="223"/>
      <c r="D600" s="219" t="s">
        <v>274</v>
      </c>
      <c r="E600" s="224" t="s">
        <v>34</v>
      </c>
      <c r="F600" s="225" t="s">
        <v>4392</v>
      </c>
      <c r="G600" s="223"/>
      <c r="H600" s="226">
        <v>16.66</v>
      </c>
      <c r="I600" s="227"/>
      <c r="J600" s="223"/>
      <c r="K600" s="223"/>
      <c r="L600" s="228"/>
      <c r="M600" s="229"/>
      <c r="N600" s="230"/>
      <c r="O600" s="230"/>
      <c r="P600" s="230"/>
      <c r="Q600" s="230"/>
      <c r="R600" s="230"/>
      <c r="S600" s="230"/>
      <c r="T600" s="231"/>
      <c r="AT600" s="232" t="s">
        <v>274</v>
      </c>
      <c r="AU600" s="232" t="s">
        <v>224</v>
      </c>
      <c r="AV600" s="12" t="s">
        <v>88</v>
      </c>
      <c r="AW600" s="12" t="s">
        <v>41</v>
      </c>
      <c r="AX600" s="12" t="s">
        <v>78</v>
      </c>
      <c r="AY600" s="232" t="s">
        <v>209</v>
      </c>
    </row>
    <row r="601" spans="2:65" s="12" customFormat="1" ht="13.5">
      <c r="B601" s="222"/>
      <c r="C601" s="223"/>
      <c r="D601" s="219" t="s">
        <v>274</v>
      </c>
      <c r="E601" s="224" t="s">
        <v>34</v>
      </c>
      <c r="F601" s="225" t="s">
        <v>4393</v>
      </c>
      <c r="G601" s="223"/>
      <c r="H601" s="226">
        <v>69.472999999999999</v>
      </c>
      <c r="I601" s="227"/>
      <c r="J601" s="223"/>
      <c r="K601" s="223"/>
      <c r="L601" s="228"/>
      <c r="M601" s="229"/>
      <c r="N601" s="230"/>
      <c r="O601" s="230"/>
      <c r="P601" s="230"/>
      <c r="Q601" s="230"/>
      <c r="R601" s="230"/>
      <c r="S601" s="230"/>
      <c r="T601" s="231"/>
      <c r="AT601" s="232" t="s">
        <v>274</v>
      </c>
      <c r="AU601" s="232" t="s">
        <v>224</v>
      </c>
      <c r="AV601" s="12" t="s">
        <v>88</v>
      </c>
      <c r="AW601" s="12" t="s">
        <v>41</v>
      </c>
      <c r="AX601" s="12" t="s">
        <v>78</v>
      </c>
      <c r="AY601" s="232" t="s">
        <v>209</v>
      </c>
    </row>
    <row r="602" spans="2:65" s="13" customFormat="1" ht="13.5">
      <c r="B602" s="233"/>
      <c r="C602" s="234"/>
      <c r="D602" s="219" t="s">
        <v>274</v>
      </c>
      <c r="E602" s="235" t="s">
        <v>34</v>
      </c>
      <c r="F602" s="236" t="s">
        <v>302</v>
      </c>
      <c r="G602" s="234"/>
      <c r="H602" s="237">
        <v>88.233000000000004</v>
      </c>
      <c r="I602" s="238"/>
      <c r="J602" s="234"/>
      <c r="K602" s="234"/>
      <c r="L602" s="239"/>
      <c r="M602" s="240"/>
      <c r="N602" s="241"/>
      <c r="O602" s="241"/>
      <c r="P602" s="241"/>
      <c r="Q602" s="241"/>
      <c r="R602" s="241"/>
      <c r="S602" s="241"/>
      <c r="T602" s="242"/>
      <c r="AT602" s="243" t="s">
        <v>274</v>
      </c>
      <c r="AU602" s="243" t="s">
        <v>224</v>
      </c>
      <c r="AV602" s="13" t="s">
        <v>228</v>
      </c>
      <c r="AW602" s="13" t="s">
        <v>41</v>
      </c>
      <c r="AX602" s="13" t="s">
        <v>86</v>
      </c>
      <c r="AY602" s="243" t="s">
        <v>209</v>
      </c>
    </row>
    <row r="603" spans="2:65" s="1" customFormat="1" ht="16.5" customHeight="1">
      <c r="B603" s="43"/>
      <c r="C603" s="244" t="s">
        <v>1247</v>
      </c>
      <c r="D603" s="244" t="s">
        <v>348</v>
      </c>
      <c r="E603" s="245" t="s">
        <v>4394</v>
      </c>
      <c r="F603" s="246" t="s">
        <v>4395</v>
      </c>
      <c r="G603" s="247" t="s">
        <v>351</v>
      </c>
      <c r="H603" s="248">
        <v>89.998000000000005</v>
      </c>
      <c r="I603" s="249"/>
      <c r="J603" s="250">
        <f>ROUND(I603*H603,2)</f>
        <v>0</v>
      </c>
      <c r="K603" s="246" t="s">
        <v>216</v>
      </c>
      <c r="L603" s="251"/>
      <c r="M603" s="252" t="s">
        <v>34</v>
      </c>
      <c r="N603" s="253" t="s">
        <v>49</v>
      </c>
      <c r="O603" s="44"/>
      <c r="P603" s="212">
        <f>O603*H603</f>
        <v>0</v>
      </c>
      <c r="Q603" s="212">
        <v>0.108</v>
      </c>
      <c r="R603" s="212">
        <f>Q603*H603</f>
        <v>9.7197840000000006</v>
      </c>
      <c r="S603" s="212">
        <v>0</v>
      </c>
      <c r="T603" s="213">
        <f>S603*H603</f>
        <v>0</v>
      </c>
      <c r="AR603" s="25" t="s">
        <v>247</v>
      </c>
      <c r="AT603" s="25" t="s">
        <v>348</v>
      </c>
      <c r="AU603" s="25" t="s">
        <v>224</v>
      </c>
      <c r="AY603" s="25" t="s">
        <v>209</v>
      </c>
      <c r="BE603" s="214">
        <f>IF(N603="základní",J603,0)</f>
        <v>0</v>
      </c>
      <c r="BF603" s="214">
        <f>IF(N603="snížená",J603,0)</f>
        <v>0</v>
      </c>
      <c r="BG603" s="214">
        <f>IF(N603="zákl. přenesená",J603,0)</f>
        <v>0</v>
      </c>
      <c r="BH603" s="214">
        <f>IF(N603="sníž. přenesená",J603,0)</f>
        <v>0</v>
      </c>
      <c r="BI603" s="214">
        <f>IF(N603="nulová",J603,0)</f>
        <v>0</v>
      </c>
      <c r="BJ603" s="25" t="s">
        <v>86</v>
      </c>
      <c r="BK603" s="214">
        <f>ROUND(I603*H603,2)</f>
        <v>0</v>
      </c>
      <c r="BL603" s="25" t="s">
        <v>228</v>
      </c>
      <c r="BM603" s="25" t="s">
        <v>4396</v>
      </c>
    </row>
    <row r="604" spans="2:65" s="12" customFormat="1" ht="13.5">
      <c r="B604" s="222"/>
      <c r="C604" s="223"/>
      <c r="D604" s="219" t="s">
        <v>274</v>
      </c>
      <c r="E604" s="223"/>
      <c r="F604" s="225" t="s">
        <v>4397</v>
      </c>
      <c r="G604" s="223"/>
      <c r="H604" s="226">
        <v>89.998000000000005</v>
      </c>
      <c r="I604" s="227"/>
      <c r="J604" s="223"/>
      <c r="K604" s="223"/>
      <c r="L604" s="228"/>
      <c r="M604" s="229"/>
      <c r="N604" s="230"/>
      <c r="O604" s="230"/>
      <c r="P604" s="230"/>
      <c r="Q604" s="230"/>
      <c r="R604" s="230"/>
      <c r="S604" s="230"/>
      <c r="T604" s="231"/>
      <c r="AT604" s="232" t="s">
        <v>274</v>
      </c>
      <c r="AU604" s="232" t="s">
        <v>224</v>
      </c>
      <c r="AV604" s="12" t="s">
        <v>88</v>
      </c>
      <c r="AW604" s="12" t="s">
        <v>6</v>
      </c>
      <c r="AX604" s="12" t="s">
        <v>86</v>
      </c>
      <c r="AY604" s="232" t="s">
        <v>209</v>
      </c>
    </row>
    <row r="605" spans="2:65" s="1" customFormat="1" ht="16.5" customHeight="1">
      <c r="B605" s="43"/>
      <c r="C605" s="244" t="s">
        <v>1413</v>
      </c>
      <c r="D605" s="244" t="s">
        <v>348</v>
      </c>
      <c r="E605" s="245" t="s">
        <v>4398</v>
      </c>
      <c r="F605" s="246" t="s">
        <v>4399</v>
      </c>
      <c r="G605" s="247" t="s">
        <v>357</v>
      </c>
      <c r="H605" s="248">
        <v>352.93200000000002</v>
      </c>
      <c r="I605" s="249"/>
      <c r="J605" s="250">
        <f>ROUND(I605*H605,2)</f>
        <v>0</v>
      </c>
      <c r="K605" s="246" t="s">
        <v>216</v>
      </c>
      <c r="L605" s="251"/>
      <c r="M605" s="252" t="s">
        <v>34</v>
      </c>
      <c r="N605" s="253" t="s">
        <v>49</v>
      </c>
      <c r="O605" s="44"/>
      <c r="P605" s="212">
        <f>O605*H605</f>
        <v>0</v>
      </c>
      <c r="Q605" s="212">
        <v>4.0000000000000002E-4</v>
      </c>
      <c r="R605" s="212">
        <f>Q605*H605</f>
        <v>0.14117280000000001</v>
      </c>
      <c r="S605" s="212">
        <v>0</v>
      </c>
      <c r="T605" s="213">
        <f>S605*H605</f>
        <v>0</v>
      </c>
      <c r="AR605" s="25" t="s">
        <v>247</v>
      </c>
      <c r="AT605" s="25" t="s">
        <v>348</v>
      </c>
      <c r="AU605" s="25" t="s">
        <v>224</v>
      </c>
      <c r="AY605" s="25" t="s">
        <v>209</v>
      </c>
      <c r="BE605" s="214">
        <f>IF(N605="základní",J605,0)</f>
        <v>0</v>
      </c>
      <c r="BF605" s="214">
        <f>IF(N605="snížená",J605,0)</f>
        <v>0</v>
      </c>
      <c r="BG605" s="214">
        <f>IF(N605="zákl. přenesená",J605,0)</f>
        <v>0</v>
      </c>
      <c r="BH605" s="214">
        <f>IF(N605="sníž. přenesená",J605,0)</f>
        <v>0</v>
      </c>
      <c r="BI605" s="214">
        <f>IF(N605="nulová",J605,0)</f>
        <v>0</v>
      </c>
      <c r="BJ605" s="25" t="s">
        <v>86</v>
      </c>
      <c r="BK605" s="214">
        <f>ROUND(I605*H605,2)</f>
        <v>0</v>
      </c>
      <c r="BL605" s="25" t="s">
        <v>228</v>
      </c>
      <c r="BM605" s="25" t="s">
        <v>4400</v>
      </c>
    </row>
    <row r="606" spans="2:65" s="12" customFormat="1" ht="13.5">
      <c r="B606" s="222"/>
      <c r="C606" s="223"/>
      <c r="D606" s="219" t="s">
        <v>274</v>
      </c>
      <c r="E606" s="223"/>
      <c r="F606" s="225" t="s">
        <v>4401</v>
      </c>
      <c r="G606" s="223"/>
      <c r="H606" s="226">
        <v>352.93200000000002</v>
      </c>
      <c r="I606" s="227"/>
      <c r="J606" s="223"/>
      <c r="K606" s="223"/>
      <c r="L606" s="228"/>
      <c r="M606" s="229"/>
      <c r="N606" s="230"/>
      <c r="O606" s="230"/>
      <c r="P606" s="230"/>
      <c r="Q606" s="230"/>
      <c r="R606" s="230"/>
      <c r="S606" s="230"/>
      <c r="T606" s="231"/>
      <c r="AT606" s="232" t="s">
        <v>274</v>
      </c>
      <c r="AU606" s="232" t="s">
        <v>224</v>
      </c>
      <c r="AV606" s="12" t="s">
        <v>88</v>
      </c>
      <c r="AW606" s="12" t="s">
        <v>6</v>
      </c>
      <c r="AX606" s="12" t="s">
        <v>86</v>
      </c>
      <c r="AY606" s="232" t="s">
        <v>209</v>
      </c>
    </row>
    <row r="607" spans="2:65" s="1" customFormat="1" ht="25.5" customHeight="1">
      <c r="B607" s="43"/>
      <c r="C607" s="203" t="s">
        <v>1275</v>
      </c>
      <c r="D607" s="203" t="s">
        <v>212</v>
      </c>
      <c r="E607" s="204" t="s">
        <v>1858</v>
      </c>
      <c r="F607" s="205" t="s">
        <v>1859</v>
      </c>
      <c r="G607" s="206" t="s">
        <v>351</v>
      </c>
      <c r="H607" s="207">
        <v>4.8250000000000002</v>
      </c>
      <c r="I607" s="208"/>
      <c r="J607" s="209">
        <f>ROUND(I607*H607,2)</f>
        <v>0</v>
      </c>
      <c r="K607" s="205" t="s">
        <v>216</v>
      </c>
      <c r="L607" s="63"/>
      <c r="M607" s="210" t="s">
        <v>34</v>
      </c>
      <c r="N607" s="211" t="s">
        <v>49</v>
      </c>
      <c r="O607" s="44"/>
      <c r="P607" s="212">
        <f>O607*H607</f>
        <v>0</v>
      </c>
      <c r="Q607" s="212">
        <v>0.45929999999999999</v>
      </c>
      <c r="R607" s="212">
        <f>Q607*H607</f>
        <v>2.2161225</v>
      </c>
      <c r="S607" s="212">
        <v>0</v>
      </c>
      <c r="T607" s="213">
        <f>S607*H607</f>
        <v>0</v>
      </c>
      <c r="AR607" s="25" t="s">
        <v>228</v>
      </c>
      <c r="AT607" s="25" t="s">
        <v>212</v>
      </c>
      <c r="AU607" s="25" t="s">
        <v>224</v>
      </c>
      <c r="AY607" s="25" t="s">
        <v>209</v>
      </c>
      <c r="BE607" s="214">
        <f>IF(N607="základní",J607,0)</f>
        <v>0</v>
      </c>
      <c r="BF607" s="214">
        <f>IF(N607="snížená",J607,0)</f>
        <v>0</v>
      </c>
      <c r="BG607" s="214">
        <f>IF(N607="zákl. přenesená",J607,0)</f>
        <v>0</v>
      </c>
      <c r="BH607" s="214">
        <f>IF(N607="sníž. přenesená",J607,0)</f>
        <v>0</v>
      </c>
      <c r="BI607" s="214">
        <f>IF(N607="nulová",J607,0)</f>
        <v>0</v>
      </c>
      <c r="BJ607" s="25" t="s">
        <v>86</v>
      </c>
      <c r="BK607" s="214">
        <f>ROUND(I607*H607,2)</f>
        <v>0</v>
      </c>
      <c r="BL607" s="25" t="s">
        <v>228</v>
      </c>
      <c r="BM607" s="25" t="s">
        <v>4402</v>
      </c>
    </row>
    <row r="608" spans="2:65" s="14" customFormat="1" ht="13.5">
      <c r="B608" s="254"/>
      <c r="C608" s="255"/>
      <c r="D608" s="219" t="s">
        <v>274</v>
      </c>
      <c r="E608" s="256" t="s">
        <v>34</v>
      </c>
      <c r="F608" s="257" t="s">
        <v>4403</v>
      </c>
      <c r="G608" s="255"/>
      <c r="H608" s="256" t="s">
        <v>34</v>
      </c>
      <c r="I608" s="258"/>
      <c r="J608" s="255"/>
      <c r="K608" s="255"/>
      <c r="L608" s="259"/>
      <c r="M608" s="260"/>
      <c r="N608" s="261"/>
      <c r="O608" s="261"/>
      <c r="P608" s="261"/>
      <c r="Q608" s="261"/>
      <c r="R608" s="261"/>
      <c r="S608" s="261"/>
      <c r="T608" s="262"/>
      <c r="AT608" s="263" t="s">
        <v>274</v>
      </c>
      <c r="AU608" s="263" t="s">
        <v>224</v>
      </c>
      <c r="AV608" s="14" t="s">
        <v>86</v>
      </c>
      <c r="AW608" s="14" t="s">
        <v>41</v>
      </c>
      <c r="AX608" s="14" t="s">
        <v>78</v>
      </c>
      <c r="AY608" s="263" t="s">
        <v>209</v>
      </c>
    </row>
    <row r="609" spans="2:65" s="12" customFormat="1" ht="13.5">
      <c r="B609" s="222"/>
      <c r="C609" s="223"/>
      <c r="D609" s="219" t="s">
        <v>274</v>
      </c>
      <c r="E609" s="224" t="s">
        <v>34</v>
      </c>
      <c r="F609" s="225" t="s">
        <v>4059</v>
      </c>
      <c r="G609" s="223"/>
      <c r="H609" s="226">
        <v>4.8250000000000002</v>
      </c>
      <c r="I609" s="227"/>
      <c r="J609" s="223"/>
      <c r="K609" s="223"/>
      <c r="L609" s="228"/>
      <c r="M609" s="229"/>
      <c r="N609" s="230"/>
      <c r="O609" s="230"/>
      <c r="P609" s="230"/>
      <c r="Q609" s="230"/>
      <c r="R609" s="230"/>
      <c r="S609" s="230"/>
      <c r="T609" s="231"/>
      <c r="AT609" s="232" t="s">
        <v>274</v>
      </c>
      <c r="AU609" s="232" t="s">
        <v>224</v>
      </c>
      <c r="AV609" s="12" t="s">
        <v>88</v>
      </c>
      <c r="AW609" s="12" t="s">
        <v>41</v>
      </c>
      <c r="AX609" s="12" t="s">
        <v>86</v>
      </c>
      <c r="AY609" s="232" t="s">
        <v>209</v>
      </c>
    </row>
    <row r="610" spans="2:65" s="11" customFormat="1" ht="29.85" customHeight="1">
      <c r="B610" s="187"/>
      <c r="C610" s="188"/>
      <c r="D610" s="189" t="s">
        <v>77</v>
      </c>
      <c r="E610" s="201" t="s">
        <v>311</v>
      </c>
      <c r="F610" s="201" t="s">
        <v>312</v>
      </c>
      <c r="G610" s="188"/>
      <c r="H610" s="188"/>
      <c r="I610" s="191"/>
      <c r="J610" s="202">
        <f>BK610</f>
        <v>0</v>
      </c>
      <c r="K610" s="188"/>
      <c r="L610" s="193"/>
      <c r="M610" s="194"/>
      <c r="N610" s="195"/>
      <c r="O610" s="195"/>
      <c r="P610" s="196">
        <f>P611+P618</f>
        <v>0</v>
      </c>
      <c r="Q610" s="195"/>
      <c r="R610" s="196">
        <f>R611+R618</f>
        <v>1.3885115000000001</v>
      </c>
      <c r="S610" s="195"/>
      <c r="T610" s="197">
        <f>T611+T618</f>
        <v>0</v>
      </c>
      <c r="AR610" s="198" t="s">
        <v>86</v>
      </c>
      <c r="AT610" s="199" t="s">
        <v>77</v>
      </c>
      <c r="AU610" s="199" t="s">
        <v>86</v>
      </c>
      <c r="AY610" s="198" t="s">
        <v>209</v>
      </c>
      <c r="BK610" s="200">
        <f>BK611+BK618</f>
        <v>0</v>
      </c>
    </row>
    <row r="611" spans="2:65" s="11" customFormat="1" ht="14.85" customHeight="1">
      <c r="B611" s="187"/>
      <c r="C611" s="188"/>
      <c r="D611" s="189" t="s">
        <v>77</v>
      </c>
      <c r="E611" s="201" t="s">
        <v>1424</v>
      </c>
      <c r="F611" s="201" t="s">
        <v>2020</v>
      </c>
      <c r="G611" s="188"/>
      <c r="H611" s="188"/>
      <c r="I611" s="191"/>
      <c r="J611" s="202">
        <f>BK611</f>
        <v>0</v>
      </c>
      <c r="K611" s="188"/>
      <c r="L611" s="193"/>
      <c r="M611" s="194"/>
      <c r="N611" s="195"/>
      <c r="O611" s="195"/>
      <c r="P611" s="196">
        <f>SUM(P612:P617)</f>
        <v>0</v>
      </c>
      <c r="Q611" s="195"/>
      <c r="R611" s="196">
        <f>SUM(R612:R617)</f>
        <v>1.2497715</v>
      </c>
      <c r="S611" s="195"/>
      <c r="T611" s="197">
        <f>SUM(T612:T617)</f>
        <v>0</v>
      </c>
      <c r="AR611" s="198" t="s">
        <v>86</v>
      </c>
      <c r="AT611" s="199" t="s">
        <v>77</v>
      </c>
      <c r="AU611" s="199" t="s">
        <v>88</v>
      </c>
      <c r="AY611" s="198" t="s">
        <v>209</v>
      </c>
      <c r="BK611" s="200">
        <f>SUM(BK612:BK617)</f>
        <v>0</v>
      </c>
    </row>
    <row r="612" spans="2:65" s="1" customFormat="1" ht="38.25" customHeight="1">
      <c r="B612" s="43"/>
      <c r="C612" s="203" t="s">
        <v>1279</v>
      </c>
      <c r="D612" s="203" t="s">
        <v>212</v>
      </c>
      <c r="E612" s="204" t="s">
        <v>2022</v>
      </c>
      <c r="F612" s="205" t="s">
        <v>2023</v>
      </c>
      <c r="G612" s="206" t="s">
        <v>317</v>
      </c>
      <c r="H612" s="207">
        <v>9.65</v>
      </c>
      <c r="I612" s="208"/>
      <c r="J612" s="209">
        <f>ROUND(I612*H612,2)</f>
        <v>0</v>
      </c>
      <c r="K612" s="205" t="s">
        <v>216</v>
      </c>
      <c r="L612" s="63"/>
      <c r="M612" s="210" t="s">
        <v>34</v>
      </c>
      <c r="N612" s="211" t="s">
        <v>49</v>
      </c>
      <c r="O612" s="44"/>
      <c r="P612" s="212">
        <f>O612*H612</f>
        <v>0</v>
      </c>
      <c r="Q612" s="212">
        <v>0.10095</v>
      </c>
      <c r="R612" s="212">
        <f>Q612*H612</f>
        <v>0.97416749999999996</v>
      </c>
      <c r="S612" s="212">
        <v>0</v>
      </c>
      <c r="T612" s="213">
        <f>S612*H612</f>
        <v>0</v>
      </c>
      <c r="AR612" s="25" t="s">
        <v>228</v>
      </c>
      <c r="AT612" s="25" t="s">
        <v>212</v>
      </c>
      <c r="AU612" s="25" t="s">
        <v>224</v>
      </c>
      <c r="AY612" s="25" t="s">
        <v>209</v>
      </c>
      <c r="BE612" s="214">
        <f>IF(N612="základní",J612,0)</f>
        <v>0</v>
      </c>
      <c r="BF612" s="214">
        <f>IF(N612="snížená",J612,0)</f>
        <v>0</v>
      </c>
      <c r="BG612" s="214">
        <f>IF(N612="zákl. přenesená",J612,0)</f>
        <v>0</v>
      </c>
      <c r="BH612" s="214">
        <f>IF(N612="sníž. přenesená",J612,0)</f>
        <v>0</v>
      </c>
      <c r="BI612" s="214">
        <f>IF(N612="nulová",J612,0)</f>
        <v>0</v>
      </c>
      <c r="BJ612" s="25" t="s">
        <v>86</v>
      </c>
      <c r="BK612" s="214">
        <f>ROUND(I612*H612,2)</f>
        <v>0</v>
      </c>
      <c r="BL612" s="25" t="s">
        <v>228</v>
      </c>
      <c r="BM612" s="25" t="s">
        <v>4404</v>
      </c>
    </row>
    <row r="613" spans="2:65" s="1" customFormat="1" ht="67.5">
      <c r="B613" s="43"/>
      <c r="C613" s="65"/>
      <c r="D613" s="219" t="s">
        <v>272</v>
      </c>
      <c r="E613" s="65"/>
      <c r="F613" s="220" t="s">
        <v>2025</v>
      </c>
      <c r="G613" s="65"/>
      <c r="H613" s="65"/>
      <c r="I613" s="174"/>
      <c r="J613" s="65"/>
      <c r="K613" s="65"/>
      <c r="L613" s="63"/>
      <c r="M613" s="221"/>
      <c r="N613" s="44"/>
      <c r="O613" s="44"/>
      <c r="P613" s="44"/>
      <c r="Q613" s="44"/>
      <c r="R613" s="44"/>
      <c r="S613" s="44"/>
      <c r="T613" s="80"/>
      <c r="AT613" s="25" t="s">
        <v>272</v>
      </c>
      <c r="AU613" s="25" t="s">
        <v>224</v>
      </c>
    </row>
    <row r="614" spans="2:65" s="14" customFormat="1" ht="13.5">
      <c r="B614" s="254"/>
      <c r="C614" s="255"/>
      <c r="D614" s="219" t="s">
        <v>274</v>
      </c>
      <c r="E614" s="256" t="s">
        <v>34</v>
      </c>
      <c r="F614" s="257" t="s">
        <v>4053</v>
      </c>
      <c r="G614" s="255"/>
      <c r="H614" s="256" t="s">
        <v>34</v>
      </c>
      <c r="I614" s="258"/>
      <c r="J614" s="255"/>
      <c r="K614" s="255"/>
      <c r="L614" s="259"/>
      <c r="M614" s="260"/>
      <c r="N614" s="261"/>
      <c r="O614" s="261"/>
      <c r="P614" s="261"/>
      <c r="Q614" s="261"/>
      <c r="R614" s="261"/>
      <c r="S614" s="261"/>
      <c r="T614" s="262"/>
      <c r="AT614" s="263" t="s">
        <v>274</v>
      </c>
      <c r="AU614" s="263" t="s">
        <v>224</v>
      </c>
      <c r="AV614" s="14" t="s">
        <v>86</v>
      </c>
      <c r="AW614" s="14" t="s">
        <v>41</v>
      </c>
      <c r="AX614" s="14" t="s">
        <v>78</v>
      </c>
      <c r="AY614" s="263" t="s">
        <v>209</v>
      </c>
    </row>
    <row r="615" spans="2:65" s="12" customFormat="1" ht="13.5">
      <c r="B615" s="222"/>
      <c r="C615" s="223"/>
      <c r="D615" s="219" t="s">
        <v>274</v>
      </c>
      <c r="E615" s="224" t="s">
        <v>34</v>
      </c>
      <c r="F615" s="225" t="s">
        <v>4068</v>
      </c>
      <c r="G615" s="223"/>
      <c r="H615" s="226">
        <v>9.65</v>
      </c>
      <c r="I615" s="227"/>
      <c r="J615" s="223"/>
      <c r="K615" s="223"/>
      <c r="L615" s="228"/>
      <c r="M615" s="229"/>
      <c r="N615" s="230"/>
      <c r="O615" s="230"/>
      <c r="P615" s="230"/>
      <c r="Q615" s="230"/>
      <c r="R615" s="230"/>
      <c r="S615" s="230"/>
      <c r="T615" s="231"/>
      <c r="AT615" s="232" t="s">
        <v>274</v>
      </c>
      <c r="AU615" s="232" t="s">
        <v>224</v>
      </c>
      <c r="AV615" s="12" t="s">
        <v>88</v>
      </c>
      <c r="AW615" s="12" t="s">
        <v>41</v>
      </c>
      <c r="AX615" s="12" t="s">
        <v>86</v>
      </c>
      <c r="AY615" s="232" t="s">
        <v>209</v>
      </c>
    </row>
    <row r="616" spans="2:65" s="1" customFormat="1" ht="16.5" customHeight="1">
      <c r="B616" s="43"/>
      <c r="C616" s="244" t="s">
        <v>1283</v>
      </c>
      <c r="D616" s="244" t="s">
        <v>348</v>
      </c>
      <c r="E616" s="245" t="s">
        <v>2029</v>
      </c>
      <c r="F616" s="246" t="s">
        <v>2030</v>
      </c>
      <c r="G616" s="247" t="s">
        <v>357</v>
      </c>
      <c r="H616" s="248">
        <v>9.843</v>
      </c>
      <c r="I616" s="249"/>
      <c r="J616" s="250">
        <f>ROUND(I616*H616,2)</f>
        <v>0</v>
      </c>
      <c r="K616" s="246" t="s">
        <v>216</v>
      </c>
      <c r="L616" s="251"/>
      <c r="M616" s="252" t="s">
        <v>34</v>
      </c>
      <c r="N616" s="253" t="s">
        <v>49</v>
      </c>
      <c r="O616" s="44"/>
      <c r="P616" s="212">
        <f>O616*H616</f>
        <v>0</v>
      </c>
      <c r="Q616" s="212">
        <v>2.8000000000000001E-2</v>
      </c>
      <c r="R616" s="212">
        <f>Q616*H616</f>
        <v>0.27560400000000002</v>
      </c>
      <c r="S616" s="212">
        <v>0</v>
      </c>
      <c r="T616" s="213">
        <f>S616*H616</f>
        <v>0</v>
      </c>
      <c r="AR616" s="25" t="s">
        <v>247</v>
      </c>
      <c r="AT616" s="25" t="s">
        <v>348</v>
      </c>
      <c r="AU616" s="25" t="s">
        <v>224</v>
      </c>
      <c r="AY616" s="25" t="s">
        <v>209</v>
      </c>
      <c r="BE616" s="214">
        <f>IF(N616="základní",J616,0)</f>
        <v>0</v>
      </c>
      <c r="BF616" s="214">
        <f>IF(N616="snížená",J616,0)</f>
        <v>0</v>
      </c>
      <c r="BG616" s="214">
        <f>IF(N616="zákl. přenesená",J616,0)</f>
        <v>0</v>
      </c>
      <c r="BH616" s="214">
        <f>IF(N616="sníž. přenesená",J616,0)</f>
        <v>0</v>
      </c>
      <c r="BI616" s="214">
        <f>IF(N616="nulová",J616,0)</f>
        <v>0</v>
      </c>
      <c r="BJ616" s="25" t="s">
        <v>86</v>
      </c>
      <c r="BK616" s="214">
        <f>ROUND(I616*H616,2)</f>
        <v>0</v>
      </c>
      <c r="BL616" s="25" t="s">
        <v>228</v>
      </c>
      <c r="BM616" s="25" t="s">
        <v>4405</v>
      </c>
    </row>
    <row r="617" spans="2:65" s="12" customFormat="1" ht="13.5">
      <c r="B617" s="222"/>
      <c r="C617" s="223"/>
      <c r="D617" s="219" t="s">
        <v>274</v>
      </c>
      <c r="E617" s="223"/>
      <c r="F617" s="225" t="s">
        <v>4406</v>
      </c>
      <c r="G617" s="223"/>
      <c r="H617" s="226">
        <v>9.843</v>
      </c>
      <c r="I617" s="227"/>
      <c r="J617" s="223"/>
      <c r="K617" s="223"/>
      <c r="L617" s="228"/>
      <c r="M617" s="229"/>
      <c r="N617" s="230"/>
      <c r="O617" s="230"/>
      <c r="P617" s="230"/>
      <c r="Q617" s="230"/>
      <c r="R617" s="230"/>
      <c r="S617" s="230"/>
      <c r="T617" s="231"/>
      <c r="AT617" s="232" t="s">
        <v>274</v>
      </c>
      <c r="AU617" s="232" t="s">
        <v>224</v>
      </c>
      <c r="AV617" s="12" t="s">
        <v>88</v>
      </c>
      <c r="AW617" s="12" t="s">
        <v>6</v>
      </c>
      <c r="AX617" s="12" t="s">
        <v>86</v>
      </c>
      <c r="AY617" s="232" t="s">
        <v>209</v>
      </c>
    </row>
    <row r="618" spans="2:65" s="11" customFormat="1" ht="22.35" customHeight="1">
      <c r="B618" s="187"/>
      <c r="C618" s="188"/>
      <c r="D618" s="189" t="s">
        <v>77</v>
      </c>
      <c r="E618" s="201" t="s">
        <v>346</v>
      </c>
      <c r="F618" s="201" t="s">
        <v>347</v>
      </c>
      <c r="G618" s="188"/>
      <c r="H618" s="188"/>
      <c r="I618" s="191"/>
      <c r="J618" s="202">
        <f>BK618</f>
        <v>0</v>
      </c>
      <c r="K618" s="188"/>
      <c r="L618" s="193"/>
      <c r="M618" s="194"/>
      <c r="N618" s="195"/>
      <c r="O618" s="195"/>
      <c r="P618" s="196">
        <f>SUM(P619:P629)</f>
        <v>0</v>
      </c>
      <c r="Q618" s="195"/>
      <c r="R618" s="196">
        <f>SUM(R619:R629)</f>
        <v>0.13874</v>
      </c>
      <c r="S618" s="195"/>
      <c r="T618" s="197">
        <f>SUM(T619:T629)</f>
        <v>0</v>
      </c>
      <c r="AR618" s="198" t="s">
        <v>86</v>
      </c>
      <c r="AT618" s="199" t="s">
        <v>77</v>
      </c>
      <c r="AU618" s="199" t="s">
        <v>88</v>
      </c>
      <c r="AY618" s="198" t="s">
        <v>209</v>
      </c>
      <c r="BK618" s="200">
        <f>SUM(BK619:BK629)</f>
        <v>0</v>
      </c>
    </row>
    <row r="619" spans="2:65" s="1" customFormat="1" ht="25.5" customHeight="1">
      <c r="B619" s="43"/>
      <c r="C619" s="203" t="s">
        <v>1287</v>
      </c>
      <c r="D619" s="203" t="s">
        <v>212</v>
      </c>
      <c r="E619" s="204" t="s">
        <v>4407</v>
      </c>
      <c r="F619" s="205" t="s">
        <v>4408</v>
      </c>
      <c r="G619" s="206" t="s">
        <v>357</v>
      </c>
      <c r="H619" s="207">
        <v>46</v>
      </c>
      <c r="I619" s="208"/>
      <c r="J619" s="209">
        <f>ROUND(I619*H619,2)</f>
        <v>0</v>
      </c>
      <c r="K619" s="205" t="s">
        <v>216</v>
      </c>
      <c r="L619" s="63"/>
      <c r="M619" s="210" t="s">
        <v>34</v>
      </c>
      <c r="N619" s="211" t="s">
        <v>49</v>
      </c>
      <c r="O619" s="44"/>
      <c r="P619" s="212">
        <f>O619*H619</f>
        <v>0</v>
      </c>
      <c r="Q619" s="212">
        <v>3.5E-4</v>
      </c>
      <c r="R619" s="212">
        <f>Q619*H619</f>
        <v>1.61E-2</v>
      </c>
      <c r="S619" s="212">
        <v>0</v>
      </c>
      <c r="T619" s="213">
        <f>S619*H619</f>
        <v>0</v>
      </c>
      <c r="AR619" s="25" t="s">
        <v>228</v>
      </c>
      <c r="AT619" s="25" t="s">
        <v>212</v>
      </c>
      <c r="AU619" s="25" t="s">
        <v>224</v>
      </c>
      <c r="AY619" s="25" t="s">
        <v>209</v>
      </c>
      <c r="BE619" s="214">
        <f>IF(N619="základní",J619,0)</f>
        <v>0</v>
      </c>
      <c r="BF619" s="214">
        <f>IF(N619="snížená",J619,0)</f>
        <v>0</v>
      </c>
      <c r="BG619" s="214">
        <f>IF(N619="zákl. přenesená",J619,0)</f>
        <v>0</v>
      </c>
      <c r="BH619" s="214">
        <f>IF(N619="sníž. přenesená",J619,0)</f>
        <v>0</v>
      </c>
      <c r="BI619" s="214">
        <f>IF(N619="nulová",J619,0)</f>
        <v>0</v>
      </c>
      <c r="BJ619" s="25" t="s">
        <v>86</v>
      </c>
      <c r="BK619" s="214">
        <f>ROUND(I619*H619,2)</f>
        <v>0</v>
      </c>
      <c r="BL619" s="25" t="s">
        <v>228</v>
      </c>
      <c r="BM619" s="25" t="s">
        <v>4409</v>
      </c>
    </row>
    <row r="620" spans="2:65" s="1" customFormat="1" ht="54">
      <c r="B620" s="43"/>
      <c r="C620" s="65"/>
      <c r="D620" s="219" t="s">
        <v>272</v>
      </c>
      <c r="E620" s="65"/>
      <c r="F620" s="220" t="s">
        <v>4410</v>
      </c>
      <c r="G620" s="65"/>
      <c r="H620" s="65"/>
      <c r="I620" s="174"/>
      <c r="J620" s="65"/>
      <c r="K620" s="65"/>
      <c r="L620" s="63"/>
      <c r="M620" s="221"/>
      <c r="N620" s="44"/>
      <c r="O620" s="44"/>
      <c r="P620" s="44"/>
      <c r="Q620" s="44"/>
      <c r="R620" s="44"/>
      <c r="S620" s="44"/>
      <c r="T620" s="80"/>
      <c r="AT620" s="25" t="s">
        <v>272</v>
      </c>
      <c r="AU620" s="25" t="s">
        <v>224</v>
      </c>
    </row>
    <row r="621" spans="2:65" s="12" customFormat="1" ht="13.5">
      <c r="B621" s="222"/>
      <c r="C621" s="223"/>
      <c r="D621" s="219" t="s">
        <v>274</v>
      </c>
      <c r="E621" s="224" t="s">
        <v>34</v>
      </c>
      <c r="F621" s="225" t="s">
        <v>4411</v>
      </c>
      <c r="G621" s="223"/>
      <c r="H621" s="226">
        <v>46</v>
      </c>
      <c r="I621" s="227"/>
      <c r="J621" s="223"/>
      <c r="K621" s="223"/>
      <c r="L621" s="228"/>
      <c r="M621" s="229"/>
      <c r="N621" s="230"/>
      <c r="O621" s="230"/>
      <c r="P621" s="230"/>
      <c r="Q621" s="230"/>
      <c r="R621" s="230"/>
      <c r="S621" s="230"/>
      <c r="T621" s="231"/>
      <c r="AT621" s="232" t="s">
        <v>274</v>
      </c>
      <c r="AU621" s="232" t="s">
        <v>224</v>
      </c>
      <c r="AV621" s="12" t="s">
        <v>88</v>
      </c>
      <c r="AW621" s="12" t="s">
        <v>41</v>
      </c>
      <c r="AX621" s="12" t="s">
        <v>86</v>
      </c>
      <c r="AY621" s="232" t="s">
        <v>209</v>
      </c>
    </row>
    <row r="622" spans="2:65" s="1" customFormat="1" ht="25.5" customHeight="1">
      <c r="B622" s="43"/>
      <c r="C622" s="203" t="s">
        <v>1291</v>
      </c>
      <c r="D622" s="203" t="s">
        <v>212</v>
      </c>
      <c r="E622" s="204" t="s">
        <v>4412</v>
      </c>
      <c r="F622" s="205" t="s">
        <v>4413</v>
      </c>
      <c r="G622" s="206" t="s">
        <v>357</v>
      </c>
      <c r="H622" s="207">
        <v>292</v>
      </c>
      <c r="I622" s="208"/>
      <c r="J622" s="209">
        <f>ROUND(I622*H622,2)</f>
        <v>0</v>
      </c>
      <c r="K622" s="205" t="s">
        <v>216</v>
      </c>
      <c r="L622" s="63"/>
      <c r="M622" s="210" t="s">
        <v>34</v>
      </c>
      <c r="N622" s="211" t="s">
        <v>49</v>
      </c>
      <c r="O622" s="44"/>
      <c r="P622" s="212">
        <f>O622*H622</f>
        <v>0</v>
      </c>
      <c r="Q622" s="212">
        <v>4.2000000000000002E-4</v>
      </c>
      <c r="R622" s="212">
        <f>Q622*H622</f>
        <v>0.12264</v>
      </c>
      <c r="S622" s="212">
        <v>0</v>
      </c>
      <c r="T622" s="213">
        <f>S622*H622</f>
        <v>0</v>
      </c>
      <c r="AR622" s="25" t="s">
        <v>228</v>
      </c>
      <c r="AT622" s="25" t="s">
        <v>212</v>
      </c>
      <c r="AU622" s="25" t="s">
        <v>224</v>
      </c>
      <c r="AY622" s="25" t="s">
        <v>209</v>
      </c>
      <c r="BE622" s="214">
        <f>IF(N622="základní",J622,0)</f>
        <v>0</v>
      </c>
      <c r="BF622" s="214">
        <f>IF(N622="snížená",J622,0)</f>
        <v>0</v>
      </c>
      <c r="BG622" s="214">
        <f>IF(N622="zákl. přenesená",J622,0)</f>
        <v>0</v>
      </c>
      <c r="BH622" s="214">
        <f>IF(N622="sníž. přenesená",J622,0)</f>
        <v>0</v>
      </c>
      <c r="BI622" s="214">
        <f>IF(N622="nulová",J622,0)</f>
        <v>0</v>
      </c>
      <c r="BJ622" s="25" t="s">
        <v>86</v>
      </c>
      <c r="BK622" s="214">
        <f>ROUND(I622*H622,2)</f>
        <v>0</v>
      </c>
      <c r="BL622" s="25" t="s">
        <v>228</v>
      </c>
      <c r="BM622" s="25" t="s">
        <v>4414</v>
      </c>
    </row>
    <row r="623" spans="2:65" s="1" customFormat="1" ht="54">
      <c r="B623" s="43"/>
      <c r="C623" s="65"/>
      <c r="D623" s="219" t="s">
        <v>272</v>
      </c>
      <c r="E623" s="65"/>
      <c r="F623" s="220" t="s">
        <v>4410</v>
      </c>
      <c r="G623" s="65"/>
      <c r="H623" s="65"/>
      <c r="I623" s="174"/>
      <c r="J623" s="65"/>
      <c r="K623" s="65"/>
      <c r="L623" s="63"/>
      <c r="M623" s="221"/>
      <c r="N623" s="44"/>
      <c r="O623" s="44"/>
      <c r="P623" s="44"/>
      <c r="Q623" s="44"/>
      <c r="R623" s="44"/>
      <c r="S623" s="44"/>
      <c r="T623" s="80"/>
      <c r="AT623" s="25" t="s">
        <v>272</v>
      </c>
      <c r="AU623" s="25" t="s">
        <v>224</v>
      </c>
    </row>
    <row r="624" spans="2:65" s="12" customFormat="1" ht="13.5">
      <c r="B624" s="222"/>
      <c r="C624" s="223"/>
      <c r="D624" s="219" t="s">
        <v>274</v>
      </c>
      <c r="E624" s="224" t="s">
        <v>34</v>
      </c>
      <c r="F624" s="225" t="s">
        <v>4415</v>
      </c>
      <c r="G624" s="223"/>
      <c r="H624" s="226">
        <v>80</v>
      </c>
      <c r="I624" s="227"/>
      <c r="J624" s="223"/>
      <c r="K624" s="223"/>
      <c r="L624" s="228"/>
      <c r="M624" s="229"/>
      <c r="N624" s="230"/>
      <c r="O624" s="230"/>
      <c r="P624" s="230"/>
      <c r="Q624" s="230"/>
      <c r="R624" s="230"/>
      <c r="S624" s="230"/>
      <c r="T624" s="231"/>
      <c r="AT624" s="232" t="s">
        <v>274</v>
      </c>
      <c r="AU624" s="232" t="s">
        <v>224</v>
      </c>
      <c r="AV624" s="12" t="s">
        <v>88</v>
      </c>
      <c r="AW624" s="12" t="s">
        <v>41</v>
      </c>
      <c r="AX624" s="12" t="s">
        <v>78</v>
      </c>
      <c r="AY624" s="232" t="s">
        <v>209</v>
      </c>
    </row>
    <row r="625" spans="2:65" s="12" customFormat="1" ht="13.5">
      <c r="B625" s="222"/>
      <c r="C625" s="223"/>
      <c r="D625" s="219" t="s">
        <v>274</v>
      </c>
      <c r="E625" s="224" t="s">
        <v>34</v>
      </c>
      <c r="F625" s="225" t="s">
        <v>4416</v>
      </c>
      <c r="G625" s="223"/>
      <c r="H625" s="226">
        <v>64</v>
      </c>
      <c r="I625" s="227"/>
      <c r="J625" s="223"/>
      <c r="K625" s="223"/>
      <c r="L625" s="228"/>
      <c r="M625" s="229"/>
      <c r="N625" s="230"/>
      <c r="O625" s="230"/>
      <c r="P625" s="230"/>
      <c r="Q625" s="230"/>
      <c r="R625" s="230"/>
      <c r="S625" s="230"/>
      <c r="T625" s="231"/>
      <c r="AT625" s="232" t="s">
        <v>274</v>
      </c>
      <c r="AU625" s="232" t="s">
        <v>224</v>
      </c>
      <c r="AV625" s="12" t="s">
        <v>88</v>
      </c>
      <c r="AW625" s="12" t="s">
        <v>41</v>
      </c>
      <c r="AX625" s="12" t="s">
        <v>78</v>
      </c>
      <c r="AY625" s="232" t="s">
        <v>209</v>
      </c>
    </row>
    <row r="626" spans="2:65" s="12" customFormat="1" ht="13.5">
      <c r="B626" s="222"/>
      <c r="C626" s="223"/>
      <c r="D626" s="219" t="s">
        <v>274</v>
      </c>
      <c r="E626" s="224" t="s">
        <v>34</v>
      </c>
      <c r="F626" s="225" t="s">
        <v>4417</v>
      </c>
      <c r="G626" s="223"/>
      <c r="H626" s="226">
        <v>68</v>
      </c>
      <c r="I626" s="227"/>
      <c r="J626" s="223"/>
      <c r="K626" s="223"/>
      <c r="L626" s="228"/>
      <c r="M626" s="229"/>
      <c r="N626" s="230"/>
      <c r="O626" s="230"/>
      <c r="P626" s="230"/>
      <c r="Q626" s="230"/>
      <c r="R626" s="230"/>
      <c r="S626" s="230"/>
      <c r="T626" s="231"/>
      <c r="AT626" s="232" t="s">
        <v>274</v>
      </c>
      <c r="AU626" s="232" t="s">
        <v>224</v>
      </c>
      <c r="AV626" s="12" t="s">
        <v>88</v>
      </c>
      <c r="AW626" s="12" t="s">
        <v>41</v>
      </c>
      <c r="AX626" s="12" t="s">
        <v>78</v>
      </c>
      <c r="AY626" s="232" t="s">
        <v>209</v>
      </c>
    </row>
    <row r="627" spans="2:65" s="12" customFormat="1" ht="13.5">
      <c r="B627" s="222"/>
      <c r="C627" s="223"/>
      <c r="D627" s="219" t="s">
        <v>274</v>
      </c>
      <c r="E627" s="224" t="s">
        <v>34</v>
      </c>
      <c r="F627" s="225" t="s">
        <v>4418</v>
      </c>
      <c r="G627" s="223"/>
      <c r="H627" s="226">
        <v>40</v>
      </c>
      <c r="I627" s="227"/>
      <c r="J627" s="223"/>
      <c r="K627" s="223"/>
      <c r="L627" s="228"/>
      <c r="M627" s="229"/>
      <c r="N627" s="230"/>
      <c r="O627" s="230"/>
      <c r="P627" s="230"/>
      <c r="Q627" s="230"/>
      <c r="R627" s="230"/>
      <c r="S627" s="230"/>
      <c r="T627" s="231"/>
      <c r="AT627" s="232" t="s">
        <v>274</v>
      </c>
      <c r="AU627" s="232" t="s">
        <v>224</v>
      </c>
      <c r="AV627" s="12" t="s">
        <v>88</v>
      </c>
      <c r="AW627" s="12" t="s">
        <v>41</v>
      </c>
      <c r="AX627" s="12" t="s">
        <v>78</v>
      </c>
      <c r="AY627" s="232" t="s">
        <v>209</v>
      </c>
    </row>
    <row r="628" spans="2:65" s="12" customFormat="1" ht="13.5">
      <c r="B628" s="222"/>
      <c r="C628" s="223"/>
      <c r="D628" s="219" t="s">
        <v>274</v>
      </c>
      <c r="E628" s="224" t="s">
        <v>34</v>
      </c>
      <c r="F628" s="225" t="s">
        <v>4419</v>
      </c>
      <c r="G628" s="223"/>
      <c r="H628" s="226">
        <v>40</v>
      </c>
      <c r="I628" s="227"/>
      <c r="J628" s="223"/>
      <c r="K628" s="223"/>
      <c r="L628" s="228"/>
      <c r="M628" s="229"/>
      <c r="N628" s="230"/>
      <c r="O628" s="230"/>
      <c r="P628" s="230"/>
      <c r="Q628" s="230"/>
      <c r="R628" s="230"/>
      <c r="S628" s="230"/>
      <c r="T628" s="231"/>
      <c r="AT628" s="232" t="s">
        <v>274</v>
      </c>
      <c r="AU628" s="232" t="s">
        <v>224</v>
      </c>
      <c r="AV628" s="12" t="s">
        <v>88</v>
      </c>
      <c r="AW628" s="12" t="s">
        <v>41</v>
      </c>
      <c r="AX628" s="12" t="s">
        <v>78</v>
      </c>
      <c r="AY628" s="232" t="s">
        <v>209</v>
      </c>
    </row>
    <row r="629" spans="2:65" s="13" customFormat="1" ht="13.5">
      <c r="B629" s="233"/>
      <c r="C629" s="234"/>
      <c r="D629" s="219" t="s">
        <v>274</v>
      </c>
      <c r="E629" s="235" t="s">
        <v>34</v>
      </c>
      <c r="F629" s="236" t="s">
        <v>302</v>
      </c>
      <c r="G629" s="234"/>
      <c r="H629" s="237">
        <v>292</v>
      </c>
      <c r="I629" s="238"/>
      <c r="J629" s="234"/>
      <c r="K629" s="234"/>
      <c r="L629" s="239"/>
      <c r="M629" s="240"/>
      <c r="N629" s="241"/>
      <c r="O629" s="241"/>
      <c r="P629" s="241"/>
      <c r="Q629" s="241"/>
      <c r="R629" s="241"/>
      <c r="S629" s="241"/>
      <c r="T629" s="242"/>
      <c r="AT629" s="243" t="s">
        <v>274</v>
      </c>
      <c r="AU629" s="243" t="s">
        <v>224</v>
      </c>
      <c r="AV629" s="13" t="s">
        <v>228</v>
      </c>
      <c r="AW629" s="13" t="s">
        <v>41</v>
      </c>
      <c r="AX629" s="13" t="s">
        <v>86</v>
      </c>
      <c r="AY629" s="243" t="s">
        <v>209</v>
      </c>
    </row>
    <row r="630" spans="2:65" s="11" customFormat="1" ht="29.85" customHeight="1">
      <c r="B630" s="187"/>
      <c r="C630" s="188"/>
      <c r="D630" s="189" t="s">
        <v>77</v>
      </c>
      <c r="E630" s="201" t="s">
        <v>2113</v>
      </c>
      <c r="F630" s="201" t="s">
        <v>2114</v>
      </c>
      <c r="G630" s="188"/>
      <c r="H630" s="188"/>
      <c r="I630" s="191"/>
      <c r="J630" s="202">
        <f>BK630</f>
        <v>0</v>
      </c>
      <c r="K630" s="188"/>
      <c r="L630" s="193"/>
      <c r="M630" s="194"/>
      <c r="N630" s="195"/>
      <c r="O630" s="195"/>
      <c r="P630" s="196">
        <f>SUM(P631:P632)</f>
        <v>0</v>
      </c>
      <c r="Q630" s="195"/>
      <c r="R630" s="196">
        <f>SUM(R631:R632)</f>
        <v>0</v>
      </c>
      <c r="S630" s="195"/>
      <c r="T630" s="197">
        <f>SUM(T631:T632)</f>
        <v>0</v>
      </c>
      <c r="AR630" s="198" t="s">
        <v>86</v>
      </c>
      <c r="AT630" s="199" t="s">
        <v>77</v>
      </c>
      <c r="AU630" s="199" t="s">
        <v>86</v>
      </c>
      <c r="AY630" s="198" t="s">
        <v>209</v>
      </c>
      <c r="BK630" s="200">
        <f>SUM(BK631:BK632)</f>
        <v>0</v>
      </c>
    </row>
    <row r="631" spans="2:65" s="1" customFormat="1" ht="51" customHeight="1">
      <c r="B631" s="43"/>
      <c r="C631" s="203" t="s">
        <v>1295</v>
      </c>
      <c r="D631" s="203" t="s">
        <v>212</v>
      </c>
      <c r="E631" s="204" t="s">
        <v>4420</v>
      </c>
      <c r="F631" s="205" t="s">
        <v>4421</v>
      </c>
      <c r="G631" s="206" t="s">
        <v>307</v>
      </c>
      <c r="H631" s="207">
        <v>512.39300000000003</v>
      </c>
      <c r="I631" s="208"/>
      <c r="J631" s="209">
        <f>ROUND(I631*H631,2)</f>
        <v>0</v>
      </c>
      <c r="K631" s="205" t="s">
        <v>216</v>
      </c>
      <c r="L631" s="63"/>
      <c r="M631" s="210" t="s">
        <v>34</v>
      </c>
      <c r="N631" s="211" t="s">
        <v>49</v>
      </c>
      <c r="O631" s="44"/>
      <c r="P631" s="212">
        <f>O631*H631</f>
        <v>0</v>
      </c>
      <c r="Q631" s="212">
        <v>0</v>
      </c>
      <c r="R631" s="212">
        <f>Q631*H631</f>
        <v>0</v>
      </c>
      <c r="S631" s="212">
        <v>0</v>
      </c>
      <c r="T631" s="213">
        <f>S631*H631</f>
        <v>0</v>
      </c>
      <c r="AR631" s="25" t="s">
        <v>228</v>
      </c>
      <c r="AT631" s="25" t="s">
        <v>212</v>
      </c>
      <c r="AU631" s="25" t="s">
        <v>88</v>
      </c>
      <c r="AY631" s="25" t="s">
        <v>209</v>
      </c>
      <c r="BE631" s="214">
        <f>IF(N631="základní",J631,0)</f>
        <v>0</v>
      </c>
      <c r="BF631" s="214">
        <f>IF(N631="snížená",J631,0)</f>
        <v>0</v>
      </c>
      <c r="BG631" s="214">
        <f>IF(N631="zákl. přenesená",J631,0)</f>
        <v>0</v>
      </c>
      <c r="BH631" s="214">
        <f>IF(N631="sníž. přenesená",J631,0)</f>
        <v>0</v>
      </c>
      <c r="BI631" s="214">
        <f>IF(N631="nulová",J631,0)</f>
        <v>0</v>
      </c>
      <c r="BJ631" s="25" t="s">
        <v>86</v>
      </c>
      <c r="BK631" s="214">
        <f>ROUND(I631*H631,2)</f>
        <v>0</v>
      </c>
      <c r="BL631" s="25" t="s">
        <v>228</v>
      </c>
      <c r="BM631" s="25" t="s">
        <v>4422</v>
      </c>
    </row>
    <row r="632" spans="2:65" s="1" customFormat="1" ht="81">
      <c r="B632" s="43"/>
      <c r="C632" s="65"/>
      <c r="D632" s="219" t="s">
        <v>272</v>
      </c>
      <c r="E632" s="65"/>
      <c r="F632" s="220" t="s">
        <v>2119</v>
      </c>
      <c r="G632" s="65"/>
      <c r="H632" s="65"/>
      <c r="I632" s="174"/>
      <c r="J632" s="65"/>
      <c r="K632" s="65"/>
      <c r="L632" s="63"/>
      <c r="M632" s="221"/>
      <c r="N632" s="44"/>
      <c r="O632" s="44"/>
      <c r="P632" s="44"/>
      <c r="Q632" s="44"/>
      <c r="R632" s="44"/>
      <c r="S632" s="44"/>
      <c r="T632" s="80"/>
      <c r="AT632" s="25" t="s">
        <v>272</v>
      </c>
      <c r="AU632" s="25" t="s">
        <v>88</v>
      </c>
    </row>
    <row r="633" spans="2:65" s="11" customFormat="1" ht="37.35" customHeight="1">
      <c r="B633" s="187"/>
      <c r="C633" s="188"/>
      <c r="D633" s="189" t="s">
        <v>77</v>
      </c>
      <c r="E633" s="190" t="s">
        <v>712</v>
      </c>
      <c r="F633" s="190" t="s">
        <v>713</v>
      </c>
      <c r="G633" s="188"/>
      <c r="H633" s="188"/>
      <c r="I633" s="191"/>
      <c r="J633" s="192">
        <f>BK633</f>
        <v>0</v>
      </c>
      <c r="K633" s="188"/>
      <c r="L633" s="193"/>
      <c r="M633" s="194"/>
      <c r="N633" s="195"/>
      <c r="O633" s="195"/>
      <c r="P633" s="196">
        <f>P634+P661</f>
        <v>0</v>
      </c>
      <c r="Q633" s="195"/>
      <c r="R633" s="196">
        <f>R634+R661</f>
        <v>2.43255818</v>
      </c>
      <c r="S633" s="195"/>
      <c r="T633" s="197">
        <f>T634+T661</f>
        <v>0</v>
      </c>
      <c r="AR633" s="198" t="s">
        <v>88</v>
      </c>
      <c r="AT633" s="199" t="s">
        <v>77</v>
      </c>
      <c r="AU633" s="199" t="s">
        <v>78</v>
      </c>
      <c r="AY633" s="198" t="s">
        <v>209</v>
      </c>
      <c r="BK633" s="200">
        <f>BK634+BK661</f>
        <v>0</v>
      </c>
    </row>
    <row r="634" spans="2:65" s="11" customFormat="1" ht="19.899999999999999" customHeight="1">
      <c r="B634" s="187"/>
      <c r="C634" s="188"/>
      <c r="D634" s="189" t="s">
        <v>77</v>
      </c>
      <c r="E634" s="201" t="s">
        <v>2120</v>
      </c>
      <c r="F634" s="201" t="s">
        <v>2121</v>
      </c>
      <c r="G634" s="188"/>
      <c r="H634" s="188"/>
      <c r="I634" s="191"/>
      <c r="J634" s="202">
        <f>BK634</f>
        <v>0</v>
      </c>
      <c r="K634" s="188"/>
      <c r="L634" s="193"/>
      <c r="M634" s="194"/>
      <c r="N634" s="195"/>
      <c r="O634" s="195"/>
      <c r="P634" s="196">
        <f>SUM(P635:P660)</f>
        <v>0</v>
      </c>
      <c r="Q634" s="195"/>
      <c r="R634" s="196">
        <f>SUM(R635:R660)</f>
        <v>0.24045258999999999</v>
      </c>
      <c r="S634" s="195"/>
      <c r="T634" s="197">
        <f>SUM(T635:T660)</f>
        <v>0</v>
      </c>
      <c r="AR634" s="198" t="s">
        <v>88</v>
      </c>
      <c r="AT634" s="199" t="s">
        <v>77</v>
      </c>
      <c r="AU634" s="199" t="s">
        <v>86</v>
      </c>
      <c r="AY634" s="198" t="s">
        <v>209</v>
      </c>
      <c r="BK634" s="200">
        <f>SUM(BK635:BK660)</f>
        <v>0</v>
      </c>
    </row>
    <row r="635" spans="2:65" s="1" customFormat="1" ht="25.5" customHeight="1">
      <c r="B635" s="43"/>
      <c r="C635" s="203" t="s">
        <v>1299</v>
      </c>
      <c r="D635" s="203" t="s">
        <v>212</v>
      </c>
      <c r="E635" s="204" t="s">
        <v>4423</v>
      </c>
      <c r="F635" s="205" t="s">
        <v>4424</v>
      </c>
      <c r="G635" s="206" t="s">
        <v>351</v>
      </c>
      <c r="H635" s="207">
        <v>92.820999999999998</v>
      </c>
      <c r="I635" s="208"/>
      <c r="J635" s="209">
        <f>ROUND(I635*H635,2)</f>
        <v>0</v>
      </c>
      <c r="K635" s="205" t="s">
        <v>216</v>
      </c>
      <c r="L635" s="63"/>
      <c r="M635" s="210" t="s">
        <v>34</v>
      </c>
      <c r="N635" s="211" t="s">
        <v>49</v>
      </c>
      <c r="O635" s="44"/>
      <c r="P635" s="212">
        <f>O635*H635</f>
        <v>0</v>
      </c>
      <c r="Q635" s="212">
        <v>7.6999999999999996E-4</v>
      </c>
      <c r="R635" s="212">
        <f>Q635*H635</f>
        <v>7.1472170000000002E-2</v>
      </c>
      <c r="S635" s="212">
        <v>0</v>
      </c>
      <c r="T635" s="213">
        <f>S635*H635</f>
        <v>0</v>
      </c>
      <c r="AR635" s="25" t="s">
        <v>287</v>
      </c>
      <c r="AT635" s="25" t="s">
        <v>212</v>
      </c>
      <c r="AU635" s="25" t="s">
        <v>88</v>
      </c>
      <c r="AY635" s="25" t="s">
        <v>209</v>
      </c>
      <c r="BE635" s="214">
        <f>IF(N635="základní",J635,0)</f>
        <v>0</v>
      </c>
      <c r="BF635" s="214">
        <f>IF(N635="snížená",J635,0)</f>
        <v>0</v>
      </c>
      <c r="BG635" s="214">
        <f>IF(N635="zákl. přenesená",J635,0)</f>
        <v>0</v>
      </c>
      <c r="BH635" s="214">
        <f>IF(N635="sníž. přenesená",J635,0)</f>
        <v>0</v>
      </c>
      <c r="BI635" s="214">
        <f>IF(N635="nulová",J635,0)</f>
        <v>0</v>
      </c>
      <c r="BJ635" s="25" t="s">
        <v>86</v>
      </c>
      <c r="BK635" s="214">
        <f>ROUND(I635*H635,2)</f>
        <v>0</v>
      </c>
      <c r="BL635" s="25" t="s">
        <v>287</v>
      </c>
      <c r="BM635" s="25" t="s">
        <v>4425</v>
      </c>
    </row>
    <row r="636" spans="2:65" s="1" customFormat="1" ht="40.5">
      <c r="B636" s="43"/>
      <c r="C636" s="65"/>
      <c r="D636" s="219" t="s">
        <v>272</v>
      </c>
      <c r="E636" s="65"/>
      <c r="F636" s="220" t="s">
        <v>4426</v>
      </c>
      <c r="G636" s="65"/>
      <c r="H636" s="65"/>
      <c r="I636" s="174"/>
      <c r="J636" s="65"/>
      <c r="K636" s="65"/>
      <c r="L636" s="63"/>
      <c r="M636" s="221"/>
      <c r="N636" s="44"/>
      <c r="O636" s="44"/>
      <c r="P636" s="44"/>
      <c r="Q636" s="44"/>
      <c r="R636" s="44"/>
      <c r="S636" s="44"/>
      <c r="T636" s="80"/>
      <c r="AT636" s="25" t="s">
        <v>272</v>
      </c>
      <c r="AU636" s="25" t="s">
        <v>88</v>
      </c>
    </row>
    <row r="637" spans="2:65" s="14" customFormat="1" ht="13.5">
      <c r="B637" s="254"/>
      <c r="C637" s="255"/>
      <c r="D637" s="219" t="s">
        <v>274</v>
      </c>
      <c r="E637" s="256" t="s">
        <v>34</v>
      </c>
      <c r="F637" s="257" t="s">
        <v>4383</v>
      </c>
      <c r="G637" s="255"/>
      <c r="H637" s="256" t="s">
        <v>34</v>
      </c>
      <c r="I637" s="258"/>
      <c r="J637" s="255"/>
      <c r="K637" s="255"/>
      <c r="L637" s="259"/>
      <c r="M637" s="260"/>
      <c r="N637" s="261"/>
      <c r="O637" s="261"/>
      <c r="P637" s="261"/>
      <c r="Q637" s="261"/>
      <c r="R637" s="261"/>
      <c r="S637" s="261"/>
      <c r="T637" s="262"/>
      <c r="AT637" s="263" t="s">
        <v>274</v>
      </c>
      <c r="AU637" s="263" t="s">
        <v>88</v>
      </c>
      <c r="AV637" s="14" t="s">
        <v>86</v>
      </c>
      <c r="AW637" s="14" t="s">
        <v>41</v>
      </c>
      <c r="AX637" s="14" t="s">
        <v>78</v>
      </c>
      <c r="AY637" s="263" t="s">
        <v>209</v>
      </c>
    </row>
    <row r="638" spans="2:65" s="14" customFormat="1" ht="13.5">
      <c r="B638" s="254"/>
      <c r="C638" s="255"/>
      <c r="D638" s="219" t="s">
        <v>274</v>
      </c>
      <c r="E638" s="256" t="s">
        <v>34</v>
      </c>
      <c r="F638" s="257" t="s">
        <v>4427</v>
      </c>
      <c r="G638" s="255"/>
      <c r="H638" s="256" t="s">
        <v>34</v>
      </c>
      <c r="I638" s="258"/>
      <c r="J638" s="255"/>
      <c r="K638" s="255"/>
      <c r="L638" s="259"/>
      <c r="M638" s="260"/>
      <c r="N638" s="261"/>
      <c r="O638" s="261"/>
      <c r="P638" s="261"/>
      <c r="Q638" s="261"/>
      <c r="R638" s="261"/>
      <c r="S638" s="261"/>
      <c r="T638" s="262"/>
      <c r="AT638" s="263" t="s">
        <v>274</v>
      </c>
      <c r="AU638" s="263" t="s">
        <v>88</v>
      </c>
      <c r="AV638" s="14" t="s">
        <v>86</v>
      </c>
      <c r="AW638" s="14" t="s">
        <v>41</v>
      </c>
      <c r="AX638" s="14" t="s">
        <v>78</v>
      </c>
      <c r="AY638" s="263" t="s">
        <v>209</v>
      </c>
    </row>
    <row r="639" spans="2:65" s="12" customFormat="1" ht="13.5">
      <c r="B639" s="222"/>
      <c r="C639" s="223"/>
      <c r="D639" s="219" t="s">
        <v>274</v>
      </c>
      <c r="E639" s="224" t="s">
        <v>34</v>
      </c>
      <c r="F639" s="225" t="s">
        <v>4391</v>
      </c>
      <c r="G639" s="223"/>
      <c r="H639" s="226">
        <v>2.1</v>
      </c>
      <c r="I639" s="227"/>
      <c r="J639" s="223"/>
      <c r="K639" s="223"/>
      <c r="L639" s="228"/>
      <c r="M639" s="229"/>
      <c r="N639" s="230"/>
      <c r="O639" s="230"/>
      <c r="P639" s="230"/>
      <c r="Q639" s="230"/>
      <c r="R639" s="230"/>
      <c r="S639" s="230"/>
      <c r="T639" s="231"/>
      <c r="AT639" s="232" t="s">
        <v>274</v>
      </c>
      <c r="AU639" s="232" t="s">
        <v>88</v>
      </c>
      <c r="AV639" s="12" t="s">
        <v>88</v>
      </c>
      <c r="AW639" s="12" t="s">
        <v>41</v>
      </c>
      <c r="AX639" s="12" t="s">
        <v>78</v>
      </c>
      <c r="AY639" s="232" t="s">
        <v>209</v>
      </c>
    </row>
    <row r="640" spans="2:65" s="12" customFormat="1" ht="13.5">
      <c r="B640" s="222"/>
      <c r="C640" s="223"/>
      <c r="D640" s="219" t="s">
        <v>274</v>
      </c>
      <c r="E640" s="224" t="s">
        <v>34</v>
      </c>
      <c r="F640" s="225" t="s">
        <v>4392</v>
      </c>
      <c r="G640" s="223"/>
      <c r="H640" s="226">
        <v>16.66</v>
      </c>
      <c r="I640" s="227"/>
      <c r="J640" s="223"/>
      <c r="K640" s="223"/>
      <c r="L640" s="228"/>
      <c r="M640" s="229"/>
      <c r="N640" s="230"/>
      <c r="O640" s="230"/>
      <c r="P640" s="230"/>
      <c r="Q640" s="230"/>
      <c r="R640" s="230"/>
      <c r="S640" s="230"/>
      <c r="T640" s="231"/>
      <c r="AT640" s="232" t="s">
        <v>274</v>
      </c>
      <c r="AU640" s="232" t="s">
        <v>88</v>
      </c>
      <c r="AV640" s="12" t="s">
        <v>88</v>
      </c>
      <c r="AW640" s="12" t="s">
        <v>41</v>
      </c>
      <c r="AX640" s="12" t="s">
        <v>78</v>
      </c>
      <c r="AY640" s="232" t="s">
        <v>209</v>
      </c>
    </row>
    <row r="641" spans="2:65" s="12" customFormat="1" ht="13.5">
      <c r="B641" s="222"/>
      <c r="C641" s="223"/>
      <c r="D641" s="219" t="s">
        <v>274</v>
      </c>
      <c r="E641" s="224" t="s">
        <v>34</v>
      </c>
      <c r="F641" s="225" t="s">
        <v>4393</v>
      </c>
      <c r="G641" s="223"/>
      <c r="H641" s="226">
        <v>69.472999999999999</v>
      </c>
      <c r="I641" s="227"/>
      <c r="J641" s="223"/>
      <c r="K641" s="223"/>
      <c r="L641" s="228"/>
      <c r="M641" s="229"/>
      <c r="N641" s="230"/>
      <c r="O641" s="230"/>
      <c r="P641" s="230"/>
      <c r="Q641" s="230"/>
      <c r="R641" s="230"/>
      <c r="S641" s="230"/>
      <c r="T641" s="231"/>
      <c r="AT641" s="232" t="s">
        <v>274</v>
      </c>
      <c r="AU641" s="232" t="s">
        <v>88</v>
      </c>
      <c r="AV641" s="12" t="s">
        <v>88</v>
      </c>
      <c r="AW641" s="12" t="s">
        <v>41</v>
      </c>
      <c r="AX641" s="12" t="s">
        <v>78</v>
      </c>
      <c r="AY641" s="232" t="s">
        <v>209</v>
      </c>
    </row>
    <row r="642" spans="2:65" s="14" customFormat="1" ht="13.5">
      <c r="B642" s="254"/>
      <c r="C642" s="255"/>
      <c r="D642" s="219" t="s">
        <v>274</v>
      </c>
      <c r="E642" s="256" t="s">
        <v>34</v>
      </c>
      <c r="F642" s="257" t="s">
        <v>4428</v>
      </c>
      <c r="G642" s="255"/>
      <c r="H642" s="256" t="s">
        <v>34</v>
      </c>
      <c r="I642" s="258"/>
      <c r="J642" s="255"/>
      <c r="K642" s="255"/>
      <c r="L642" s="259"/>
      <c r="M642" s="260"/>
      <c r="N642" s="261"/>
      <c r="O642" s="261"/>
      <c r="P642" s="261"/>
      <c r="Q642" s="261"/>
      <c r="R642" s="261"/>
      <c r="S642" s="261"/>
      <c r="T642" s="262"/>
      <c r="AT642" s="263" t="s">
        <v>274</v>
      </c>
      <c r="AU642" s="263" t="s">
        <v>88</v>
      </c>
      <c r="AV642" s="14" t="s">
        <v>86</v>
      </c>
      <c r="AW642" s="14" t="s">
        <v>41</v>
      </c>
      <c r="AX642" s="14" t="s">
        <v>78</v>
      </c>
      <c r="AY642" s="263" t="s">
        <v>209</v>
      </c>
    </row>
    <row r="643" spans="2:65" s="12" customFormat="1" ht="13.5">
      <c r="B643" s="222"/>
      <c r="C643" s="223"/>
      <c r="D643" s="219" t="s">
        <v>274</v>
      </c>
      <c r="E643" s="224" t="s">
        <v>34</v>
      </c>
      <c r="F643" s="225" t="s">
        <v>4429</v>
      </c>
      <c r="G643" s="223"/>
      <c r="H643" s="226">
        <v>4.5880000000000001</v>
      </c>
      <c r="I643" s="227"/>
      <c r="J643" s="223"/>
      <c r="K643" s="223"/>
      <c r="L643" s="228"/>
      <c r="M643" s="229"/>
      <c r="N643" s="230"/>
      <c r="O643" s="230"/>
      <c r="P643" s="230"/>
      <c r="Q643" s="230"/>
      <c r="R643" s="230"/>
      <c r="S643" s="230"/>
      <c r="T643" s="231"/>
      <c r="AT643" s="232" t="s">
        <v>274</v>
      </c>
      <c r="AU643" s="232" t="s">
        <v>88</v>
      </c>
      <c r="AV643" s="12" t="s">
        <v>88</v>
      </c>
      <c r="AW643" s="12" t="s">
        <v>41</v>
      </c>
      <c r="AX643" s="12" t="s">
        <v>78</v>
      </c>
      <c r="AY643" s="232" t="s">
        <v>209</v>
      </c>
    </row>
    <row r="644" spans="2:65" s="13" customFormat="1" ht="13.5">
      <c r="B644" s="233"/>
      <c r="C644" s="234"/>
      <c r="D644" s="219" t="s">
        <v>274</v>
      </c>
      <c r="E644" s="235" t="s">
        <v>34</v>
      </c>
      <c r="F644" s="236" t="s">
        <v>302</v>
      </c>
      <c r="G644" s="234"/>
      <c r="H644" s="237">
        <v>92.820999999999998</v>
      </c>
      <c r="I644" s="238"/>
      <c r="J644" s="234"/>
      <c r="K644" s="234"/>
      <c r="L644" s="239"/>
      <c r="M644" s="240"/>
      <c r="N644" s="241"/>
      <c r="O644" s="241"/>
      <c r="P644" s="241"/>
      <c r="Q644" s="241"/>
      <c r="R644" s="241"/>
      <c r="S644" s="241"/>
      <c r="T644" s="242"/>
      <c r="AT644" s="243" t="s">
        <v>274</v>
      </c>
      <c r="AU644" s="243" t="s">
        <v>88</v>
      </c>
      <c r="AV644" s="13" t="s">
        <v>228</v>
      </c>
      <c r="AW644" s="13" t="s">
        <v>41</v>
      </c>
      <c r="AX644" s="13" t="s">
        <v>86</v>
      </c>
      <c r="AY644" s="243" t="s">
        <v>209</v>
      </c>
    </row>
    <row r="645" spans="2:65" s="1" customFormat="1" ht="16.5" customHeight="1">
      <c r="B645" s="43"/>
      <c r="C645" s="244" t="s">
        <v>1303</v>
      </c>
      <c r="D645" s="244" t="s">
        <v>348</v>
      </c>
      <c r="E645" s="245" t="s">
        <v>4430</v>
      </c>
      <c r="F645" s="246" t="s">
        <v>4431</v>
      </c>
      <c r="G645" s="247" t="s">
        <v>351</v>
      </c>
      <c r="H645" s="248">
        <v>106.744</v>
      </c>
      <c r="I645" s="249"/>
      <c r="J645" s="250">
        <f>ROUND(I645*H645,2)</f>
        <v>0</v>
      </c>
      <c r="K645" s="246" t="s">
        <v>216</v>
      </c>
      <c r="L645" s="251"/>
      <c r="M645" s="252" t="s">
        <v>34</v>
      </c>
      <c r="N645" s="253" t="s">
        <v>49</v>
      </c>
      <c r="O645" s="44"/>
      <c r="P645" s="212">
        <f>O645*H645</f>
        <v>0</v>
      </c>
      <c r="Q645" s="212">
        <v>1.2999999999999999E-3</v>
      </c>
      <c r="R645" s="212">
        <f>Q645*H645</f>
        <v>0.13876719999999998</v>
      </c>
      <c r="S645" s="212">
        <v>0</v>
      </c>
      <c r="T645" s="213">
        <f>S645*H645</f>
        <v>0</v>
      </c>
      <c r="AR645" s="25" t="s">
        <v>672</v>
      </c>
      <c r="AT645" s="25" t="s">
        <v>348</v>
      </c>
      <c r="AU645" s="25" t="s">
        <v>88</v>
      </c>
      <c r="AY645" s="25" t="s">
        <v>209</v>
      </c>
      <c r="BE645" s="214">
        <f>IF(N645="základní",J645,0)</f>
        <v>0</v>
      </c>
      <c r="BF645" s="214">
        <f>IF(N645="snížená",J645,0)</f>
        <v>0</v>
      </c>
      <c r="BG645" s="214">
        <f>IF(N645="zákl. přenesená",J645,0)</f>
        <v>0</v>
      </c>
      <c r="BH645" s="214">
        <f>IF(N645="sníž. přenesená",J645,0)</f>
        <v>0</v>
      </c>
      <c r="BI645" s="214">
        <f>IF(N645="nulová",J645,0)</f>
        <v>0</v>
      </c>
      <c r="BJ645" s="25" t="s">
        <v>86</v>
      </c>
      <c r="BK645" s="214">
        <f>ROUND(I645*H645,2)</f>
        <v>0</v>
      </c>
      <c r="BL645" s="25" t="s">
        <v>287</v>
      </c>
      <c r="BM645" s="25" t="s">
        <v>4432</v>
      </c>
    </row>
    <row r="646" spans="2:65" s="12" customFormat="1" ht="13.5">
      <c r="B646" s="222"/>
      <c r="C646" s="223"/>
      <c r="D646" s="219" t="s">
        <v>274</v>
      </c>
      <c r="E646" s="223"/>
      <c r="F646" s="225" t="s">
        <v>4433</v>
      </c>
      <c r="G646" s="223"/>
      <c r="H646" s="226">
        <v>106.744</v>
      </c>
      <c r="I646" s="227"/>
      <c r="J646" s="223"/>
      <c r="K646" s="223"/>
      <c r="L646" s="228"/>
      <c r="M646" s="229"/>
      <c r="N646" s="230"/>
      <c r="O646" s="230"/>
      <c r="P646" s="230"/>
      <c r="Q646" s="230"/>
      <c r="R646" s="230"/>
      <c r="S646" s="230"/>
      <c r="T646" s="231"/>
      <c r="AT646" s="232" t="s">
        <v>274</v>
      </c>
      <c r="AU646" s="232" t="s">
        <v>88</v>
      </c>
      <c r="AV646" s="12" t="s">
        <v>88</v>
      </c>
      <c r="AW646" s="12" t="s">
        <v>6</v>
      </c>
      <c r="AX646" s="12" t="s">
        <v>86</v>
      </c>
      <c r="AY646" s="232" t="s">
        <v>209</v>
      </c>
    </row>
    <row r="647" spans="2:65" s="1" customFormat="1" ht="25.5" customHeight="1">
      <c r="B647" s="43"/>
      <c r="C647" s="203" t="s">
        <v>1307</v>
      </c>
      <c r="D647" s="203" t="s">
        <v>212</v>
      </c>
      <c r="E647" s="204" t="s">
        <v>4434</v>
      </c>
      <c r="F647" s="205" t="s">
        <v>4435</v>
      </c>
      <c r="G647" s="206" t="s">
        <v>351</v>
      </c>
      <c r="H647" s="207">
        <v>92.820999999999998</v>
      </c>
      <c r="I647" s="208"/>
      <c r="J647" s="209">
        <f>ROUND(I647*H647,2)</f>
        <v>0</v>
      </c>
      <c r="K647" s="205" t="s">
        <v>216</v>
      </c>
      <c r="L647" s="63"/>
      <c r="M647" s="210" t="s">
        <v>34</v>
      </c>
      <c r="N647" s="211" t="s">
        <v>49</v>
      </c>
      <c r="O647" s="44"/>
      <c r="P647" s="212">
        <f>O647*H647</f>
        <v>0</v>
      </c>
      <c r="Q647" s="212">
        <v>0</v>
      </c>
      <c r="R647" s="212">
        <f>Q647*H647</f>
        <v>0</v>
      </c>
      <c r="S647" s="212">
        <v>0</v>
      </c>
      <c r="T647" s="213">
        <f>S647*H647</f>
        <v>0</v>
      </c>
      <c r="AR647" s="25" t="s">
        <v>287</v>
      </c>
      <c r="AT647" s="25" t="s">
        <v>212</v>
      </c>
      <c r="AU647" s="25" t="s">
        <v>88</v>
      </c>
      <c r="AY647" s="25" t="s">
        <v>209</v>
      </c>
      <c r="BE647" s="214">
        <f>IF(N647="základní",J647,0)</f>
        <v>0</v>
      </c>
      <c r="BF647" s="214">
        <f>IF(N647="snížená",J647,0)</f>
        <v>0</v>
      </c>
      <c r="BG647" s="214">
        <f>IF(N647="zákl. přenesená",J647,0)</f>
        <v>0</v>
      </c>
      <c r="BH647" s="214">
        <f>IF(N647="sníž. přenesená",J647,0)</f>
        <v>0</v>
      </c>
      <c r="BI647" s="214">
        <f>IF(N647="nulová",J647,0)</f>
        <v>0</v>
      </c>
      <c r="BJ647" s="25" t="s">
        <v>86</v>
      </c>
      <c r="BK647" s="214">
        <f>ROUND(I647*H647,2)</f>
        <v>0</v>
      </c>
      <c r="BL647" s="25" t="s">
        <v>287</v>
      </c>
      <c r="BM647" s="25" t="s">
        <v>4436</v>
      </c>
    </row>
    <row r="648" spans="2:65" s="1" customFormat="1" ht="67.5">
      <c r="B648" s="43"/>
      <c r="C648" s="65"/>
      <c r="D648" s="219" t="s">
        <v>272</v>
      </c>
      <c r="E648" s="65"/>
      <c r="F648" s="220" t="s">
        <v>4437</v>
      </c>
      <c r="G648" s="65"/>
      <c r="H648" s="65"/>
      <c r="I648" s="174"/>
      <c r="J648" s="65"/>
      <c r="K648" s="65"/>
      <c r="L648" s="63"/>
      <c r="M648" s="221"/>
      <c r="N648" s="44"/>
      <c r="O648" s="44"/>
      <c r="P648" s="44"/>
      <c r="Q648" s="44"/>
      <c r="R648" s="44"/>
      <c r="S648" s="44"/>
      <c r="T648" s="80"/>
      <c r="AT648" s="25" t="s">
        <v>272</v>
      </c>
      <c r="AU648" s="25" t="s">
        <v>88</v>
      </c>
    </row>
    <row r="649" spans="2:65" s="14" customFormat="1" ht="13.5">
      <c r="B649" s="254"/>
      <c r="C649" s="255"/>
      <c r="D649" s="219" t="s">
        <v>274</v>
      </c>
      <c r="E649" s="256" t="s">
        <v>34</v>
      </c>
      <c r="F649" s="257" t="s">
        <v>4383</v>
      </c>
      <c r="G649" s="255"/>
      <c r="H649" s="256" t="s">
        <v>34</v>
      </c>
      <c r="I649" s="258"/>
      <c r="J649" s="255"/>
      <c r="K649" s="255"/>
      <c r="L649" s="259"/>
      <c r="M649" s="260"/>
      <c r="N649" s="261"/>
      <c r="O649" s="261"/>
      <c r="P649" s="261"/>
      <c r="Q649" s="261"/>
      <c r="R649" s="261"/>
      <c r="S649" s="261"/>
      <c r="T649" s="262"/>
      <c r="AT649" s="263" t="s">
        <v>274</v>
      </c>
      <c r="AU649" s="263" t="s">
        <v>88</v>
      </c>
      <c r="AV649" s="14" t="s">
        <v>86</v>
      </c>
      <c r="AW649" s="14" t="s">
        <v>41</v>
      </c>
      <c r="AX649" s="14" t="s">
        <v>78</v>
      </c>
      <c r="AY649" s="263" t="s">
        <v>209</v>
      </c>
    </row>
    <row r="650" spans="2:65" s="14" customFormat="1" ht="13.5">
      <c r="B650" s="254"/>
      <c r="C650" s="255"/>
      <c r="D650" s="219" t="s">
        <v>274</v>
      </c>
      <c r="E650" s="256" t="s">
        <v>34</v>
      </c>
      <c r="F650" s="257" t="s">
        <v>4427</v>
      </c>
      <c r="G650" s="255"/>
      <c r="H650" s="256" t="s">
        <v>34</v>
      </c>
      <c r="I650" s="258"/>
      <c r="J650" s="255"/>
      <c r="K650" s="255"/>
      <c r="L650" s="259"/>
      <c r="M650" s="260"/>
      <c r="N650" s="261"/>
      <c r="O650" s="261"/>
      <c r="P650" s="261"/>
      <c r="Q650" s="261"/>
      <c r="R650" s="261"/>
      <c r="S650" s="261"/>
      <c r="T650" s="262"/>
      <c r="AT650" s="263" t="s">
        <v>274</v>
      </c>
      <c r="AU650" s="263" t="s">
        <v>88</v>
      </c>
      <c r="AV650" s="14" t="s">
        <v>86</v>
      </c>
      <c r="AW650" s="14" t="s">
        <v>41</v>
      </c>
      <c r="AX650" s="14" t="s">
        <v>78</v>
      </c>
      <c r="AY650" s="263" t="s">
        <v>209</v>
      </c>
    </row>
    <row r="651" spans="2:65" s="12" customFormat="1" ht="13.5">
      <c r="B651" s="222"/>
      <c r="C651" s="223"/>
      <c r="D651" s="219" t="s">
        <v>274</v>
      </c>
      <c r="E651" s="224" t="s">
        <v>34</v>
      </c>
      <c r="F651" s="225" t="s">
        <v>4391</v>
      </c>
      <c r="G651" s="223"/>
      <c r="H651" s="226">
        <v>2.1</v>
      </c>
      <c r="I651" s="227"/>
      <c r="J651" s="223"/>
      <c r="K651" s="223"/>
      <c r="L651" s="228"/>
      <c r="M651" s="229"/>
      <c r="N651" s="230"/>
      <c r="O651" s="230"/>
      <c r="P651" s="230"/>
      <c r="Q651" s="230"/>
      <c r="R651" s="230"/>
      <c r="S651" s="230"/>
      <c r="T651" s="231"/>
      <c r="AT651" s="232" t="s">
        <v>274</v>
      </c>
      <c r="AU651" s="232" t="s">
        <v>88</v>
      </c>
      <c r="AV651" s="12" t="s">
        <v>88</v>
      </c>
      <c r="AW651" s="12" t="s">
        <v>41</v>
      </c>
      <c r="AX651" s="12" t="s">
        <v>78</v>
      </c>
      <c r="AY651" s="232" t="s">
        <v>209</v>
      </c>
    </row>
    <row r="652" spans="2:65" s="12" customFormat="1" ht="13.5">
      <c r="B652" s="222"/>
      <c r="C652" s="223"/>
      <c r="D652" s="219" t="s">
        <v>274</v>
      </c>
      <c r="E652" s="224" t="s">
        <v>34</v>
      </c>
      <c r="F652" s="225" t="s">
        <v>4392</v>
      </c>
      <c r="G652" s="223"/>
      <c r="H652" s="226">
        <v>16.66</v>
      </c>
      <c r="I652" s="227"/>
      <c r="J652" s="223"/>
      <c r="K652" s="223"/>
      <c r="L652" s="228"/>
      <c r="M652" s="229"/>
      <c r="N652" s="230"/>
      <c r="O652" s="230"/>
      <c r="P652" s="230"/>
      <c r="Q652" s="230"/>
      <c r="R652" s="230"/>
      <c r="S652" s="230"/>
      <c r="T652" s="231"/>
      <c r="AT652" s="232" t="s">
        <v>274</v>
      </c>
      <c r="AU652" s="232" t="s">
        <v>88</v>
      </c>
      <c r="AV652" s="12" t="s">
        <v>88</v>
      </c>
      <c r="AW652" s="12" t="s">
        <v>41</v>
      </c>
      <c r="AX652" s="12" t="s">
        <v>78</v>
      </c>
      <c r="AY652" s="232" t="s">
        <v>209</v>
      </c>
    </row>
    <row r="653" spans="2:65" s="12" customFormat="1" ht="13.5">
      <c r="B653" s="222"/>
      <c r="C653" s="223"/>
      <c r="D653" s="219" t="s">
        <v>274</v>
      </c>
      <c r="E653" s="224" t="s">
        <v>34</v>
      </c>
      <c r="F653" s="225" t="s">
        <v>4393</v>
      </c>
      <c r="G653" s="223"/>
      <c r="H653" s="226">
        <v>69.472999999999999</v>
      </c>
      <c r="I653" s="227"/>
      <c r="J653" s="223"/>
      <c r="K653" s="223"/>
      <c r="L653" s="228"/>
      <c r="M653" s="229"/>
      <c r="N653" s="230"/>
      <c r="O653" s="230"/>
      <c r="P653" s="230"/>
      <c r="Q653" s="230"/>
      <c r="R653" s="230"/>
      <c r="S653" s="230"/>
      <c r="T653" s="231"/>
      <c r="AT653" s="232" t="s">
        <v>274</v>
      </c>
      <c r="AU653" s="232" t="s">
        <v>88</v>
      </c>
      <c r="AV653" s="12" t="s">
        <v>88</v>
      </c>
      <c r="AW653" s="12" t="s">
        <v>41</v>
      </c>
      <c r="AX653" s="12" t="s">
        <v>78</v>
      </c>
      <c r="AY653" s="232" t="s">
        <v>209</v>
      </c>
    </row>
    <row r="654" spans="2:65" s="14" customFormat="1" ht="13.5">
      <c r="B654" s="254"/>
      <c r="C654" s="255"/>
      <c r="D654" s="219" t="s">
        <v>274</v>
      </c>
      <c r="E654" s="256" t="s">
        <v>34</v>
      </c>
      <c r="F654" s="257" t="s">
        <v>4428</v>
      </c>
      <c r="G654" s="255"/>
      <c r="H654" s="256" t="s">
        <v>34</v>
      </c>
      <c r="I654" s="258"/>
      <c r="J654" s="255"/>
      <c r="K654" s="255"/>
      <c r="L654" s="259"/>
      <c r="M654" s="260"/>
      <c r="N654" s="261"/>
      <c r="O654" s="261"/>
      <c r="P654" s="261"/>
      <c r="Q654" s="261"/>
      <c r="R654" s="261"/>
      <c r="S654" s="261"/>
      <c r="T654" s="262"/>
      <c r="AT654" s="263" t="s">
        <v>274</v>
      </c>
      <c r="AU654" s="263" t="s">
        <v>88</v>
      </c>
      <c r="AV654" s="14" t="s">
        <v>86</v>
      </c>
      <c r="AW654" s="14" t="s">
        <v>41</v>
      </c>
      <c r="AX654" s="14" t="s">
        <v>78</v>
      </c>
      <c r="AY654" s="263" t="s">
        <v>209</v>
      </c>
    </row>
    <row r="655" spans="2:65" s="12" customFormat="1" ht="13.5">
      <c r="B655" s="222"/>
      <c r="C655" s="223"/>
      <c r="D655" s="219" t="s">
        <v>274</v>
      </c>
      <c r="E655" s="224" t="s">
        <v>34</v>
      </c>
      <c r="F655" s="225" t="s">
        <v>4429</v>
      </c>
      <c r="G655" s="223"/>
      <c r="H655" s="226">
        <v>4.5880000000000001</v>
      </c>
      <c r="I655" s="227"/>
      <c r="J655" s="223"/>
      <c r="K655" s="223"/>
      <c r="L655" s="228"/>
      <c r="M655" s="229"/>
      <c r="N655" s="230"/>
      <c r="O655" s="230"/>
      <c r="P655" s="230"/>
      <c r="Q655" s="230"/>
      <c r="R655" s="230"/>
      <c r="S655" s="230"/>
      <c r="T655" s="231"/>
      <c r="AT655" s="232" t="s">
        <v>274</v>
      </c>
      <c r="AU655" s="232" t="s">
        <v>88</v>
      </c>
      <c r="AV655" s="12" t="s">
        <v>88</v>
      </c>
      <c r="AW655" s="12" t="s">
        <v>41</v>
      </c>
      <c r="AX655" s="12" t="s">
        <v>78</v>
      </c>
      <c r="AY655" s="232" t="s">
        <v>209</v>
      </c>
    </row>
    <row r="656" spans="2:65" s="13" customFormat="1" ht="13.5">
      <c r="B656" s="233"/>
      <c r="C656" s="234"/>
      <c r="D656" s="219" t="s">
        <v>274</v>
      </c>
      <c r="E656" s="235" t="s">
        <v>34</v>
      </c>
      <c r="F656" s="236" t="s">
        <v>302</v>
      </c>
      <c r="G656" s="234"/>
      <c r="H656" s="237">
        <v>92.820999999999998</v>
      </c>
      <c r="I656" s="238"/>
      <c r="J656" s="234"/>
      <c r="K656" s="234"/>
      <c r="L656" s="239"/>
      <c r="M656" s="240"/>
      <c r="N656" s="241"/>
      <c r="O656" s="241"/>
      <c r="P656" s="241"/>
      <c r="Q656" s="241"/>
      <c r="R656" s="241"/>
      <c r="S656" s="241"/>
      <c r="T656" s="242"/>
      <c r="AT656" s="243" t="s">
        <v>274</v>
      </c>
      <c r="AU656" s="243" t="s">
        <v>88</v>
      </c>
      <c r="AV656" s="13" t="s">
        <v>228</v>
      </c>
      <c r="AW656" s="13" t="s">
        <v>41</v>
      </c>
      <c r="AX656" s="13" t="s">
        <v>86</v>
      </c>
      <c r="AY656" s="243" t="s">
        <v>209</v>
      </c>
    </row>
    <row r="657" spans="2:65" s="1" customFormat="1" ht="16.5" customHeight="1">
      <c r="B657" s="43"/>
      <c r="C657" s="244" t="s">
        <v>1311</v>
      </c>
      <c r="D657" s="244" t="s">
        <v>348</v>
      </c>
      <c r="E657" s="245" t="s">
        <v>4438</v>
      </c>
      <c r="F657" s="246" t="s">
        <v>4439</v>
      </c>
      <c r="G657" s="247" t="s">
        <v>351</v>
      </c>
      <c r="H657" s="248">
        <v>97.462000000000003</v>
      </c>
      <c r="I657" s="249"/>
      <c r="J657" s="250">
        <f>ROUND(I657*H657,2)</f>
        <v>0</v>
      </c>
      <c r="K657" s="246" t="s">
        <v>216</v>
      </c>
      <c r="L657" s="251"/>
      <c r="M657" s="252" t="s">
        <v>34</v>
      </c>
      <c r="N657" s="253" t="s">
        <v>49</v>
      </c>
      <c r="O657" s="44"/>
      <c r="P657" s="212">
        <f>O657*H657</f>
        <v>0</v>
      </c>
      <c r="Q657" s="212">
        <v>3.1E-4</v>
      </c>
      <c r="R657" s="212">
        <f>Q657*H657</f>
        <v>3.0213220000000002E-2</v>
      </c>
      <c r="S657" s="212">
        <v>0</v>
      </c>
      <c r="T657" s="213">
        <f>S657*H657</f>
        <v>0</v>
      </c>
      <c r="AR657" s="25" t="s">
        <v>672</v>
      </c>
      <c r="AT657" s="25" t="s">
        <v>348</v>
      </c>
      <c r="AU657" s="25" t="s">
        <v>88</v>
      </c>
      <c r="AY657" s="25" t="s">
        <v>209</v>
      </c>
      <c r="BE657" s="214">
        <f>IF(N657="základní",J657,0)</f>
        <v>0</v>
      </c>
      <c r="BF657" s="214">
        <f>IF(N657="snížená",J657,0)</f>
        <v>0</v>
      </c>
      <c r="BG657" s="214">
        <f>IF(N657="zákl. přenesená",J657,0)</f>
        <v>0</v>
      </c>
      <c r="BH657" s="214">
        <f>IF(N657="sníž. přenesená",J657,0)</f>
        <v>0</v>
      </c>
      <c r="BI657" s="214">
        <f>IF(N657="nulová",J657,0)</f>
        <v>0</v>
      </c>
      <c r="BJ657" s="25" t="s">
        <v>86</v>
      </c>
      <c r="BK657" s="214">
        <f>ROUND(I657*H657,2)</f>
        <v>0</v>
      </c>
      <c r="BL657" s="25" t="s">
        <v>287</v>
      </c>
      <c r="BM657" s="25" t="s">
        <v>4440</v>
      </c>
    </row>
    <row r="658" spans="2:65" s="12" customFormat="1" ht="13.5">
      <c r="B658" s="222"/>
      <c r="C658" s="223"/>
      <c r="D658" s="219" t="s">
        <v>274</v>
      </c>
      <c r="E658" s="223"/>
      <c r="F658" s="225" t="s">
        <v>4441</v>
      </c>
      <c r="G658" s="223"/>
      <c r="H658" s="226">
        <v>97.462000000000003</v>
      </c>
      <c r="I658" s="227"/>
      <c r="J658" s="223"/>
      <c r="K658" s="223"/>
      <c r="L658" s="228"/>
      <c r="M658" s="229"/>
      <c r="N658" s="230"/>
      <c r="O658" s="230"/>
      <c r="P658" s="230"/>
      <c r="Q658" s="230"/>
      <c r="R658" s="230"/>
      <c r="S658" s="230"/>
      <c r="T658" s="231"/>
      <c r="AT658" s="232" t="s">
        <v>274</v>
      </c>
      <c r="AU658" s="232" t="s">
        <v>88</v>
      </c>
      <c r="AV658" s="12" t="s">
        <v>88</v>
      </c>
      <c r="AW658" s="12" t="s">
        <v>6</v>
      </c>
      <c r="AX658" s="12" t="s">
        <v>86</v>
      </c>
      <c r="AY658" s="232" t="s">
        <v>209</v>
      </c>
    </row>
    <row r="659" spans="2:65" s="1" customFormat="1" ht="38.25" customHeight="1">
      <c r="B659" s="43"/>
      <c r="C659" s="203" t="s">
        <v>1315</v>
      </c>
      <c r="D659" s="203" t="s">
        <v>212</v>
      </c>
      <c r="E659" s="204" t="s">
        <v>2164</v>
      </c>
      <c r="F659" s="205" t="s">
        <v>2165</v>
      </c>
      <c r="G659" s="206" t="s">
        <v>307</v>
      </c>
      <c r="H659" s="207">
        <v>0.24</v>
      </c>
      <c r="I659" s="208"/>
      <c r="J659" s="209">
        <f>ROUND(I659*H659,2)</f>
        <v>0</v>
      </c>
      <c r="K659" s="205" t="s">
        <v>216</v>
      </c>
      <c r="L659" s="63"/>
      <c r="M659" s="210" t="s">
        <v>34</v>
      </c>
      <c r="N659" s="211" t="s">
        <v>49</v>
      </c>
      <c r="O659" s="44"/>
      <c r="P659" s="212">
        <f>O659*H659</f>
        <v>0</v>
      </c>
      <c r="Q659" s="212">
        <v>0</v>
      </c>
      <c r="R659" s="212">
        <f>Q659*H659</f>
        <v>0</v>
      </c>
      <c r="S659" s="212">
        <v>0</v>
      </c>
      <c r="T659" s="213">
        <f>S659*H659</f>
        <v>0</v>
      </c>
      <c r="AR659" s="25" t="s">
        <v>287</v>
      </c>
      <c r="AT659" s="25" t="s">
        <v>212</v>
      </c>
      <c r="AU659" s="25" t="s">
        <v>88</v>
      </c>
      <c r="AY659" s="25" t="s">
        <v>209</v>
      </c>
      <c r="BE659" s="214">
        <f>IF(N659="základní",J659,0)</f>
        <v>0</v>
      </c>
      <c r="BF659" s="214">
        <f>IF(N659="snížená",J659,0)</f>
        <v>0</v>
      </c>
      <c r="BG659" s="214">
        <f>IF(N659="zákl. přenesená",J659,0)</f>
        <v>0</v>
      </c>
      <c r="BH659" s="214">
        <f>IF(N659="sníž. přenesená",J659,0)</f>
        <v>0</v>
      </c>
      <c r="BI659" s="214">
        <f>IF(N659="nulová",J659,0)</f>
        <v>0</v>
      </c>
      <c r="BJ659" s="25" t="s">
        <v>86</v>
      </c>
      <c r="BK659" s="214">
        <f>ROUND(I659*H659,2)</f>
        <v>0</v>
      </c>
      <c r="BL659" s="25" t="s">
        <v>287</v>
      </c>
      <c r="BM659" s="25" t="s">
        <v>4442</v>
      </c>
    </row>
    <row r="660" spans="2:65" s="1" customFormat="1" ht="121.5">
      <c r="B660" s="43"/>
      <c r="C660" s="65"/>
      <c r="D660" s="219" t="s">
        <v>272</v>
      </c>
      <c r="E660" s="65"/>
      <c r="F660" s="220" t="s">
        <v>2167</v>
      </c>
      <c r="G660" s="65"/>
      <c r="H660" s="65"/>
      <c r="I660" s="174"/>
      <c r="J660" s="65"/>
      <c r="K660" s="65"/>
      <c r="L660" s="63"/>
      <c r="M660" s="221"/>
      <c r="N660" s="44"/>
      <c r="O660" s="44"/>
      <c r="P660" s="44"/>
      <c r="Q660" s="44"/>
      <c r="R660" s="44"/>
      <c r="S660" s="44"/>
      <c r="T660" s="80"/>
      <c r="AT660" s="25" t="s">
        <v>272</v>
      </c>
      <c r="AU660" s="25" t="s">
        <v>88</v>
      </c>
    </row>
    <row r="661" spans="2:65" s="11" customFormat="1" ht="29.85" customHeight="1">
      <c r="B661" s="187"/>
      <c r="C661" s="188"/>
      <c r="D661" s="189" t="s">
        <v>77</v>
      </c>
      <c r="E661" s="201" t="s">
        <v>750</v>
      </c>
      <c r="F661" s="201" t="s">
        <v>751</v>
      </c>
      <c r="G661" s="188"/>
      <c r="H661" s="188"/>
      <c r="I661" s="191"/>
      <c r="J661" s="202">
        <f>BK661</f>
        <v>0</v>
      </c>
      <c r="K661" s="188"/>
      <c r="L661" s="193"/>
      <c r="M661" s="194"/>
      <c r="N661" s="195"/>
      <c r="O661" s="195"/>
      <c r="P661" s="196">
        <f>SUM(P662:P732)</f>
        <v>0</v>
      </c>
      <c r="Q661" s="195"/>
      <c r="R661" s="196">
        <f>SUM(R662:R732)</f>
        <v>2.1921055900000002</v>
      </c>
      <c r="S661" s="195"/>
      <c r="T661" s="197">
        <f>SUM(T662:T732)</f>
        <v>0</v>
      </c>
      <c r="AR661" s="198" t="s">
        <v>88</v>
      </c>
      <c r="AT661" s="199" t="s">
        <v>77</v>
      </c>
      <c r="AU661" s="199" t="s">
        <v>86</v>
      </c>
      <c r="AY661" s="198" t="s">
        <v>209</v>
      </c>
      <c r="BK661" s="200">
        <f>SUM(BK662:BK732)</f>
        <v>0</v>
      </c>
    </row>
    <row r="662" spans="2:65" s="1" customFormat="1" ht="25.5" customHeight="1">
      <c r="B662" s="43"/>
      <c r="C662" s="203" t="s">
        <v>1319</v>
      </c>
      <c r="D662" s="203" t="s">
        <v>212</v>
      </c>
      <c r="E662" s="204" t="s">
        <v>4443</v>
      </c>
      <c r="F662" s="205" t="s">
        <v>4444</v>
      </c>
      <c r="G662" s="206" t="s">
        <v>317</v>
      </c>
      <c r="H662" s="207">
        <v>110.7</v>
      </c>
      <c r="I662" s="208"/>
      <c r="J662" s="209">
        <f>ROUND(I662*H662,2)</f>
        <v>0</v>
      </c>
      <c r="K662" s="205" t="s">
        <v>216</v>
      </c>
      <c r="L662" s="63"/>
      <c r="M662" s="210" t="s">
        <v>34</v>
      </c>
      <c r="N662" s="211" t="s">
        <v>49</v>
      </c>
      <c r="O662" s="44"/>
      <c r="P662" s="212">
        <f>O662*H662</f>
        <v>0</v>
      </c>
      <c r="Q662" s="212">
        <v>6.0000000000000002E-5</v>
      </c>
      <c r="R662" s="212">
        <f>Q662*H662</f>
        <v>6.6420000000000003E-3</v>
      </c>
      <c r="S662" s="212">
        <v>0</v>
      </c>
      <c r="T662" s="213">
        <f>S662*H662</f>
        <v>0</v>
      </c>
      <c r="AR662" s="25" t="s">
        <v>287</v>
      </c>
      <c r="AT662" s="25" t="s">
        <v>212</v>
      </c>
      <c r="AU662" s="25" t="s">
        <v>88</v>
      </c>
      <c r="AY662" s="25" t="s">
        <v>209</v>
      </c>
      <c r="BE662" s="214">
        <f>IF(N662="základní",J662,0)</f>
        <v>0</v>
      </c>
      <c r="BF662" s="214">
        <f>IF(N662="snížená",J662,0)</f>
        <v>0</v>
      </c>
      <c r="BG662" s="214">
        <f>IF(N662="zákl. přenesená",J662,0)</f>
        <v>0</v>
      </c>
      <c r="BH662" s="214">
        <f>IF(N662="sníž. přenesená",J662,0)</f>
        <v>0</v>
      </c>
      <c r="BI662" s="214">
        <f>IF(N662="nulová",J662,0)</f>
        <v>0</v>
      </c>
      <c r="BJ662" s="25" t="s">
        <v>86</v>
      </c>
      <c r="BK662" s="214">
        <f>ROUND(I662*H662,2)</f>
        <v>0</v>
      </c>
      <c r="BL662" s="25" t="s">
        <v>287</v>
      </c>
      <c r="BM662" s="25" t="s">
        <v>4445</v>
      </c>
    </row>
    <row r="663" spans="2:65" s="1" customFormat="1" ht="121.5">
      <c r="B663" s="43"/>
      <c r="C663" s="65"/>
      <c r="D663" s="219" t="s">
        <v>272</v>
      </c>
      <c r="E663" s="65"/>
      <c r="F663" s="220" t="s">
        <v>3174</v>
      </c>
      <c r="G663" s="65"/>
      <c r="H663" s="65"/>
      <c r="I663" s="174"/>
      <c r="J663" s="65"/>
      <c r="K663" s="65"/>
      <c r="L663" s="63"/>
      <c r="M663" s="221"/>
      <c r="N663" s="44"/>
      <c r="O663" s="44"/>
      <c r="P663" s="44"/>
      <c r="Q663" s="44"/>
      <c r="R663" s="44"/>
      <c r="S663" s="44"/>
      <c r="T663" s="80"/>
      <c r="AT663" s="25" t="s">
        <v>272</v>
      </c>
      <c r="AU663" s="25" t="s">
        <v>88</v>
      </c>
    </row>
    <row r="664" spans="2:65" s="14" customFormat="1" ht="13.5">
      <c r="B664" s="254"/>
      <c r="C664" s="255"/>
      <c r="D664" s="219" t="s">
        <v>274</v>
      </c>
      <c r="E664" s="256" t="s">
        <v>34</v>
      </c>
      <c r="F664" s="257" t="s">
        <v>4446</v>
      </c>
      <c r="G664" s="255"/>
      <c r="H664" s="256" t="s">
        <v>34</v>
      </c>
      <c r="I664" s="258"/>
      <c r="J664" s="255"/>
      <c r="K664" s="255"/>
      <c r="L664" s="259"/>
      <c r="M664" s="260"/>
      <c r="N664" s="261"/>
      <c r="O664" s="261"/>
      <c r="P664" s="261"/>
      <c r="Q664" s="261"/>
      <c r="R664" s="261"/>
      <c r="S664" s="261"/>
      <c r="T664" s="262"/>
      <c r="AT664" s="263" t="s">
        <v>274</v>
      </c>
      <c r="AU664" s="263" t="s">
        <v>88</v>
      </c>
      <c r="AV664" s="14" t="s">
        <v>86</v>
      </c>
      <c r="AW664" s="14" t="s">
        <v>41</v>
      </c>
      <c r="AX664" s="14" t="s">
        <v>78</v>
      </c>
      <c r="AY664" s="263" t="s">
        <v>209</v>
      </c>
    </row>
    <row r="665" spans="2:65" s="12" customFormat="1" ht="13.5">
      <c r="B665" s="222"/>
      <c r="C665" s="223"/>
      <c r="D665" s="219" t="s">
        <v>274</v>
      </c>
      <c r="E665" s="224" t="s">
        <v>34</v>
      </c>
      <c r="F665" s="225" t="s">
        <v>4447</v>
      </c>
      <c r="G665" s="223"/>
      <c r="H665" s="226">
        <v>29.6</v>
      </c>
      <c r="I665" s="227"/>
      <c r="J665" s="223"/>
      <c r="K665" s="223"/>
      <c r="L665" s="228"/>
      <c r="M665" s="229"/>
      <c r="N665" s="230"/>
      <c r="O665" s="230"/>
      <c r="P665" s="230"/>
      <c r="Q665" s="230"/>
      <c r="R665" s="230"/>
      <c r="S665" s="230"/>
      <c r="T665" s="231"/>
      <c r="AT665" s="232" t="s">
        <v>274</v>
      </c>
      <c r="AU665" s="232" t="s">
        <v>88</v>
      </c>
      <c r="AV665" s="12" t="s">
        <v>88</v>
      </c>
      <c r="AW665" s="12" t="s">
        <v>41</v>
      </c>
      <c r="AX665" s="12" t="s">
        <v>78</v>
      </c>
      <c r="AY665" s="232" t="s">
        <v>209</v>
      </c>
    </row>
    <row r="666" spans="2:65" s="12" customFormat="1" ht="13.5">
      <c r="B666" s="222"/>
      <c r="C666" s="223"/>
      <c r="D666" s="219" t="s">
        <v>274</v>
      </c>
      <c r="E666" s="224" t="s">
        <v>34</v>
      </c>
      <c r="F666" s="225" t="s">
        <v>4448</v>
      </c>
      <c r="G666" s="223"/>
      <c r="H666" s="226">
        <v>25.8</v>
      </c>
      <c r="I666" s="227"/>
      <c r="J666" s="223"/>
      <c r="K666" s="223"/>
      <c r="L666" s="228"/>
      <c r="M666" s="229"/>
      <c r="N666" s="230"/>
      <c r="O666" s="230"/>
      <c r="P666" s="230"/>
      <c r="Q666" s="230"/>
      <c r="R666" s="230"/>
      <c r="S666" s="230"/>
      <c r="T666" s="231"/>
      <c r="AT666" s="232" t="s">
        <v>274</v>
      </c>
      <c r="AU666" s="232" t="s">
        <v>88</v>
      </c>
      <c r="AV666" s="12" t="s">
        <v>88</v>
      </c>
      <c r="AW666" s="12" t="s">
        <v>41</v>
      </c>
      <c r="AX666" s="12" t="s">
        <v>78</v>
      </c>
      <c r="AY666" s="232" t="s">
        <v>209</v>
      </c>
    </row>
    <row r="667" spans="2:65" s="12" customFormat="1" ht="13.5">
      <c r="B667" s="222"/>
      <c r="C667" s="223"/>
      <c r="D667" s="219" t="s">
        <v>274</v>
      </c>
      <c r="E667" s="224" t="s">
        <v>34</v>
      </c>
      <c r="F667" s="225" t="s">
        <v>4449</v>
      </c>
      <c r="G667" s="223"/>
      <c r="H667" s="226">
        <v>27.5</v>
      </c>
      <c r="I667" s="227"/>
      <c r="J667" s="223"/>
      <c r="K667" s="223"/>
      <c r="L667" s="228"/>
      <c r="M667" s="229"/>
      <c r="N667" s="230"/>
      <c r="O667" s="230"/>
      <c r="P667" s="230"/>
      <c r="Q667" s="230"/>
      <c r="R667" s="230"/>
      <c r="S667" s="230"/>
      <c r="T667" s="231"/>
      <c r="AT667" s="232" t="s">
        <v>274</v>
      </c>
      <c r="AU667" s="232" t="s">
        <v>88</v>
      </c>
      <c r="AV667" s="12" t="s">
        <v>88</v>
      </c>
      <c r="AW667" s="12" t="s">
        <v>41</v>
      </c>
      <c r="AX667" s="12" t="s">
        <v>78</v>
      </c>
      <c r="AY667" s="232" t="s">
        <v>209</v>
      </c>
    </row>
    <row r="668" spans="2:65" s="12" customFormat="1" ht="13.5">
      <c r="B668" s="222"/>
      <c r="C668" s="223"/>
      <c r="D668" s="219" t="s">
        <v>274</v>
      </c>
      <c r="E668" s="224" t="s">
        <v>34</v>
      </c>
      <c r="F668" s="225" t="s">
        <v>4450</v>
      </c>
      <c r="G668" s="223"/>
      <c r="H668" s="226">
        <v>13.9</v>
      </c>
      <c r="I668" s="227"/>
      <c r="J668" s="223"/>
      <c r="K668" s="223"/>
      <c r="L668" s="228"/>
      <c r="M668" s="229"/>
      <c r="N668" s="230"/>
      <c r="O668" s="230"/>
      <c r="P668" s="230"/>
      <c r="Q668" s="230"/>
      <c r="R668" s="230"/>
      <c r="S668" s="230"/>
      <c r="T668" s="231"/>
      <c r="AT668" s="232" t="s">
        <v>274</v>
      </c>
      <c r="AU668" s="232" t="s">
        <v>88</v>
      </c>
      <c r="AV668" s="12" t="s">
        <v>88</v>
      </c>
      <c r="AW668" s="12" t="s">
        <v>41</v>
      </c>
      <c r="AX668" s="12" t="s">
        <v>78</v>
      </c>
      <c r="AY668" s="232" t="s">
        <v>209</v>
      </c>
    </row>
    <row r="669" spans="2:65" s="12" customFormat="1" ht="13.5">
      <c r="B669" s="222"/>
      <c r="C669" s="223"/>
      <c r="D669" s="219" t="s">
        <v>274</v>
      </c>
      <c r="E669" s="224" t="s">
        <v>34</v>
      </c>
      <c r="F669" s="225" t="s">
        <v>4451</v>
      </c>
      <c r="G669" s="223"/>
      <c r="H669" s="226">
        <v>13.9</v>
      </c>
      <c r="I669" s="227"/>
      <c r="J669" s="223"/>
      <c r="K669" s="223"/>
      <c r="L669" s="228"/>
      <c r="M669" s="229"/>
      <c r="N669" s="230"/>
      <c r="O669" s="230"/>
      <c r="P669" s="230"/>
      <c r="Q669" s="230"/>
      <c r="R669" s="230"/>
      <c r="S669" s="230"/>
      <c r="T669" s="231"/>
      <c r="AT669" s="232" t="s">
        <v>274</v>
      </c>
      <c r="AU669" s="232" t="s">
        <v>88</v>
      </c>
      <c r="AV669" s="12" t="s">
        <v>88</v>
      </c>
      <c r="AW669" s="12" t="s">
        <v>41</v>
      </c>
      <c r="AX669" s="12" t="s">
        <v>78</v>
      </c>
      <c r="AY669" s="232" t="s">
        <v>209</v>
      </c>
    </row>
    <row r="670" spans="2:65" s="13" customFormat="1" ht="13.5">
      <c r="B670" s="233"/>
      <c r="C670" s="234"/>
      <c r="D670" s="219" t="s">
        <v>274</v>
      </c>
      <c r="E670" s="235" t="s">
        <v>34</v>
      </c>
      <c r="F670" s="236" t="s">
        <v>302</v>
      </c>
      <c r="G670" s="234"/>
      <c r="H670" s="237">
        <v>110.7</v>
      </c>
      <c r="I670" s="238"/>
      <c r="J670" s="234"/>
      <c r="K670" s="234"/>
      <c r="L670" s="239"/>
      <c r="M670" s="240"/>
      <c r="N670" s="241"/>
      <c r="O670" s="241"/>
      <c r="P670" s="241"/>
      <c r="Q670" s="241"/>
      <c r="R670" s="241"/>
      <c r="S670" s="241"/>
      <c r="T670" s="242"/>
      <c r="AT670" s="243" t="s">
        <v>274</v>
      </c>
      <c r="AU670" s="243" t="s">
        <v>88</v>
      </c>
      <c r="AV670" s="13" t="s">
        <v>228</v>
      </c>
      <c r="AW670" s="13" t="s">
        <v>41</v>
      </c>
      <c r="AX670" s="13" t="s">
        <v>86</v>
      </c>
      <c r="AY670" s="243" t="s">
        <v>209</v>
      </c>
    </row>
    <row r="671" spans="2:65" s="1" customFormat="1" ht="16.5" customHeight="1">
      <c r="B671" s="43"/>
      <c r="C671" s="244" t="s">
        <v>1323</v>
      </c>
      <c r="D671" s="244" t="s">
        <v>348</v>
      </c>
      <c r="E671" s="245" t="s">
        <v>3294</v>
      </c>
      <c r="F671" s="246" t="s">
        <v>4452</v>
      </c>
      <c r="G671" s="247" t="s">
        <v>351</v>
      </c>
      <c r="H671" s="248">
        <v>5.3659999999999997</v>
      </c>
      <c r="I671" s="249"/>
      <c r="J671" s="250">
        <f>ROUND(I671*H671,2)</f>
        <v>0</v>
      </c>
      <c r="K671" s="246" t="s">
        <v>34</v>
      </c>
      <c r="L671" s="251"/>
      <c r="M671" s="252" t="s">
        <v>34</v>
      </c>
      <c r="N671" s="253" t="s">
        <v>49</v>
      </c>
      <c r="O671" s="44"/>
      <c r="P671" s="212">
        <f>O671*H671</f>
        <v>0</v>
      </c>
      <c r="Q671" s="212">
        <v>9.146E-2</v>
      </c>
      <c r="R671" s="212">
        <f>Q671*H671</f>
        <v>0.49077435999999997</v>
      </c>
      <c r="S671" s="212">
        <v>0</v>
      </c>
      <c r="T671" s="213">
        <f>S671*H671</f>
        <v>0</v>
      </c>
      <c r="AR671" s="25" t="s">
        <v>672</v>
      </c>
      <c r="AT671" s="25" t="s">
        <v>348</v>
      </c>
      <c r="AU671" s="25" t="s">
        <v>88</v>
      </c>
      <c r="AY671" s="25" t="s">
        <v>209</v>
      </c>
      <c r="BE671" s="214">
        <f>IF(N671="základní",J671,0)</f>
        <v>0</v>
      </c>
      <c r="BF671" s="214">
        <f>IF(N671="snížená",J671,0)</f>
        <v>0</v>
      </c>
      <c r="BG671" s="214">
        <f>IF(N671="zákl. přenesená",J671,0)</f>
        <v>0</v>
      </c>
      <c r="BH671" s="214">
        <f>IF(N671="sníž. přenesená",J671,0)</f>
        <v>0</v>
      </c>
      <c r="BI671" s="214">
        <f>IF(N671="nulová",J671,0)</f>
        <v>0</v>
      </c>
      <c r="BJ671" s="25" t="s">
        <v>86</v>
      </c>
      <c r="BK671" s="214">
        <f>ROUND(I671*H671,2)</f>
        <v>0</v>
      </c>
      <c r="BL671" s="25" t="s">
        <v>287</v>
      </c>
      <c r="BM671" s="25" t="s">
        <v>4453</v>
      </c>
    </row>
    <row r="672" spans="2:65" s="12" customFormat="1" ht="13.5">
      <c r="B672" s="222"/>
      <c r="C672" s="223"/>
      <c r="D672" s="219" t="s">
        <v>274</v>
      </c>
      <c r="E672" s="224" t="s">
        <v>34</v>
      </c>
      <c r="F672" s="225" t="s">
        <v>4454</v>
      </c>
      <c r="G672" s="223"/>
      <c r="H672" s="226">
        <v>1.4</v>
      </c>
      <c r="I672" s="227"/>
      <c r="J672" s="223"/>
      <c r="K672" s="223"/>
      <c r="L672" s="228"/>
      <c r="M672" s="229"/>
      <c r="N672" s="230"/>
      <c r="O672" s="230"/>
      <c r="P672" s="230"/>
      <c r="Q672" s="230"/>
      <c r="R672" s="230"/>
      <c r="S672" s="230"/>
      <c r="T672" s="231"/>
      <c r="AT672" s="232" t="s">
        <v>274</v>
      </c>
      <c r="AU672" s="232" t="s">
        <v>88</v>
      </c>
      <c r="AV672" s="12" t="s">
        <v>88</v>
      </c>
      <c r="AW672" s="12" t="s">
        <v>41</v>
      </c>
      <c r="AX672" s="12" t="s">
        <v>78</v>
      </c>
      <c r="AY672" s="232" t="s">
        <v>209</v>
      </c>
    </row>
    <row r="673" spans="2:65" s="12" customFormat="1" ht="13.5">
      <c r="B673" s="222"/>
      <c r="C673" s="223"/>
      <c r="D673" s="219" t="s">
        <v>274</v>
      </c>
      <c r="E673" s="224" t="s">
        <v>34</v>
      </c>
      <c r="F673" s="225" t="s">
        <v>4455</v>
      </c>
      <c r="G673" s="223"/>
      <c r="H673" s="226">
        <v>1.1200000000000001</v>
      </c>
      <c r="I673" s="227"/>
      <c r="J673" s="223"/>
      <c r="K673" s="223"/>
      <c r="L673" s="228"/>
      <c r="M673" s="229"/>
      <c r="N673" s="230"/>
      <c r="O673" s="230"/>
      <c r="P673" s="230"/>
      <c r="Q673" s="230"/>
      <c r="R673" s="230"/>
      <c r="S673" s="230"/>
      <c r="T673" s="231"/>
      <c r="AT673" s="232" t="s">
        <v>274</v>
      </c>
      <c r="AU673" s="232" t="s">
        <v>88</v>
      </c>
      <c r="AV673" s="12" t="s">
        <v>88</v>
      </c>
      <c r="AW673" s="12" t="s">
        <v>41</v>
      </c>
      <c r="AX673" s="12" t="s">
        <v>78</v>
      </c>
      <c r="AY673" s="232" t="s">
        <v>209</v>
      </c>
    </row>
    <row r="674" spans="2:65" s="12" customFormat="1" ht="13.5">
      <c r="B674" s="222"/>
      <c r="C674" s="223"/>
      <c r="D674" s="219" t="s">
        <v>274</v>
      </c>
      <c r="E674" s="224" t="s">
        <v>34</v>
      </c>
      <c r="F674" s="225" t="s">
        <v>4456</v>
      </c>
      <c r="G674" s="223"/>
      <c r="H674" s="226">
        <v>1.19</v>
      </c>
      <c r="I674" s="227"/>
      <c r="J674" s="223"/>
      <c r="K674" s="223"/>
      <c r="L674" s="228"/>
      <c r="M674" s="229"/>
      <c r="N674" s="230"/>
      <c r="O674" s="230"/>
      <c r="P674" s="230"/>
      <c r="Q674" s="230"/>
      <c r="R674" s="230"/>
      <c r="S674" s="230"/>
      <c r="T674" s="231"/>
      <c r="AT674" s="232" t="s">
        <v>274</v>
      </c>
      <c r="AU674" s="232" t="s">
        <v>88</v>
      </c>
      <c r="AV674" s="12" t="s">
        <v>88</v>
      </c>
      <c r="AW674" s="12" t="s">
        <v>41</v>
      </c>
      <c r="AX674" s="12" t="s">
        <v>78</v>
      </c>
      <c r="AY674" s="232" t="s">
        <v>209</v>
      </c>
    </row>
    <row r="675" spans="2:65" s="12" customFormat="1" ht="13.5">
      <c r="B675" s="222"/>
      <c r="C675" s="223"/>
      <c r="D675" s="219" t="s">
        <v>274</v>
      </c>
      <c r="E675" s="224" t="s">
        <v>34</v>
      </c>
      <c r="F675" s="225" t="s">
        <v>4457</v>
      </c>
      <c r="G675" s="223"/>
      <c r="H675" s="226">
        <v>0.7</v>
      </c>
      <c r="I675" s="227"/>
      <c r="J675" s="223"/>
      <c r="K675" s="223"/>
      <c r="L675" s="228"/>
      <c r="M675" s="229"/>
      <c r="N675" s="230"/>
      <c r="O675" s="230"/>
      <c r="P675" s="230"/>
      <c r="Q675" s="230"/>
      <c r="R675" s="230"/>
      <c r="S675" s="230"/>
      <c r="T675" s="231"/>
      <c r="AT675" s="232" t="s">
        <v>274</v>
      </c>
      <c r="AU675" s="232" t="s">
        <v>88</v>
      </c>
      <c r="AV675" s="12" t="s">
        <v>88</v>
      </c>
      <c r="AW675" s="12" t="s">
        <v>41</v>
      </c>
      <c r="AX675" s="12" t="s">
        <v>78</v>
      </c>
      <c r="AY675" s="232" t="s">
        <v>209</v>
      </c>
    </row>
    <row r="676" spans="2:65" s="12" customFormat="1" ht="13.5">
      <c r="B676" s="222"/>
      <c r="C676" s="223"/>
      <c r="D676" s="219" t="s">
        <v>274</v>
      </c>
      <c r="E676" s="224" t="s">
        <v>34</v>
      </c>
      <c r="F676" s="225" t="s">
        <v>4458</v>
      </c>
      <c r="G676" s="223"/>
      <c r="H676" s="226">
        <v>0.7</v>
      </c>
      <c r="I676" s="227"/>
      <c r="J676" s="223"/>
      <c r="K676" s="223"/>
      <c r="L676" s="228"/>
      <c r="M676" s="229"/>
      <c r="N676" s="230"/>
      <c r="O676" s="230"/>
      <c r="P676" s="230"/>
      <c r="Q676" s="230"/>
      <c r="R676" s="230"/>
      <c r="S676" s="230"/>
      <c r="T676" s="231"/>
      <c r="AT676" s="232" t="s">
        <v>274</v>
      </c>
      <c r="AU676" s="232" t="s">
        <v>88</v>
      </c>
      <c r="AV676" s="12" t="s">
        <v>88</v>
      </c>
      <c r="AW676" s="12" t="s">
        <v>41</v>
      </c>
      <c r="AX676" s="12" t="s">
        <v>78</v>
      </c>
      <c r="AY676" s="232" t="s">
        <v>209</v>
      </c>
    </row>
    <row r="677" spans="2:65" s="13" customFormat="1" ht="13.5">
      <c r="B677" s="233"/>
      <c r="C677" s="234"/>
      <c r="D677" s="219" t="s">
        <v>274</v>
      </c>
      <c r="E677" s="235" t="s">
        <v>34</v>
      </c>
      <c r="F677" s="236" t="s">
        <v>302</v>
      </c>
      <c r="G677" s="234"/>
      <c r="H677" s="237">
        <v>5.1100000000000003</v>
      </c>
      <c r="I677" s="238"/>
      <c r="J677" s="234"/>
      <c r="K677" s="234"/>
      <c r="L677" s="239"/>
      <c r="M677" s="240"/>
      <c r="N677" s="241"/>
      <c r="O677" s="241"/>
      <c r="P677" s="241"/>
      <c r="Q677" s="241"/>
      <c r="R677" s="241"/>
      <c r="S677" s="241"/>
      <c r="T677" s="242"/>
      <c r="AT677" s="243" t="s">
        <v>274</v>
      </c>
      <c r="AU677" s="243" t="s">
        <v>88</v>
      </c>
      <c r="AV677" s="13" t="s">
        <v>228</v>
      </c>
      <c r="AW677" s="13" t="s">
        <v>41</v>
      </c>
      <c r="AX677" s="13" t="s">
        <v>86</v>
      </c>
      <c r="AY677" s="243" t="s">
        <v>209</v>
      </c>
    </row>
    <row r="678" spans="2:65" s="12" customFormat="1" ht="13.5">
      <c r="B678" s="222"/>
      <c r="C678" s="223"/>
      <c r="D678" s="219" t="s">
        <v>274</v>
      </c>
      <c r="E678" s="223"/>
      <c r="F678" s="225" t="s">
        <v>4459</v>
      </c>
      <c r="G678" s="223"/>
      <c r="H678" s="226">
        <v>5.3659999999999997</v>
      </c>
      <c r="I678" s="227"/>
      <c r="J678" s="223"/>
      <c r="K678" s="223"/>
      <c r="L678" s="228"/>
      <c r="M678" s="229"/>
      <c r="N678" s="230"/>
      <c r="O678" s="230"/>
      <c r="P678" s="230"/>
      <c r="Q678" s="230"/>
      <c r="R678" s="230"/>
      <c r="S678" s="230"/>
      <c r="T678" s="231"/>
      <c r="AT678" s="232" t="s">
        <v>274</v>
      </c>
      <c r="AU678" s="232" t="s">
        <v>88</v>
      </c>
      <c r="AV678" s="12" t="s">
        <v>88</v>
      </c>
      <c r="AW678" s="12" t="s">
        <v>6</v>
      </c>
      <c r="AX678" s="12" t="s">
        <v>86</v>
      </c>
      <c r="AY678" s="232" t="s">
        <v>209</v>
      </c>
    </row>
    <row r="679" spans="2:65" s="1" customFormat="1" ht="16.5" customHeight="1">
      <c r="B679" s="43"/>
      <c r="C679" s="244" t="s">
        <v>1327</v>
      </c>
      <c r="D679" s="244" t="s">
        <v>348</v>
      </c>
      <c r="E679" s="245" t="s">
        <v>3303</v>
      </c>
      <c r="F679" s="246" t="s">
        <v>4460</v>
      </c>
      <c r="G679" s="247" t="s">
        <v>317</v>
      </c>
      <c r="H679" s="248">
        <v>197.03299999999999</v>
      </c>
      <c r="I679" s="249"/>
      <c r="J679" s="250">
        <f>ROUND(I679*H679,2)</f>
        <v>0</v>
      </c>
      <c r="K679" s="246" t="s">
        <v>34</v>
      </c>
      <c r="L679" s="251"/>
      <c r="M679" s="252" t="s">
        <v>34</v>
      </c>
      <c r="N679" s="253" t="s">
        <v>49</v>
      </c>
      <c r="O679" s="44"/>
      <c r="P679" s="212">
        <f>O679*H679</f>
        <v>0</v>
      </c>
      <c r="Q679" s="212">
        <v>4.4099999999999999E-3</v>
      </c>
      <c r="R679" s="212">
        <f>Q679*H679</f>
        <v>0.86891552999999988</v>
      </c>
      <c r="S679" s="212">
        <v>0</v>
      </c>
      <c r="T679" s="213">
        <f>S679*H679</f>
        <v>0</v>
      </c>
      <c r="AR679" s="25" t="s">
        <v>672</v>
      </c>
      <c r="AT679" s="25" t="s">
        <v>348</v>
      </c>
      <c r="AU679" s="25" t="s">
        <v>88</v>
      </c>
      <c r="AY679" s="25" t="s">
        <v>209</v>
      </c>
      <c r="BE679" s="214">
        <f>IF(N679="základní",J679,0)</f>
        <v>0</v>
      </c>
      <c r="BF679" s="214">
        <f>IF(N679="snížená",J679,0)</f>
        <v>0</v>
      </c>
      <c r="BG679" s="214">
        <f>IF(N679="zákl. přenesená",J679,0)</f>
        <v>0</v>
      </c>
      <c r="BH679" s="214">
        <f>IF(N679="sníž. přenesená",J679,0)</f>
        <v>0</v>
      </c>
      <c r="BI679" s="214">
        <f>IF(N679="nulová",J679,0)</f>
        <v>0</v>
      </c>
      <c r="BJ679" s="25" t="s">
        <v>86</v>
      </c>
      <c r="BK679" s="214">
        <f>ROUND(I679*H679,2)</f>
        <v>0</v>
      </c>
      <c r="BL679" s="25" t="s">
        <v>287</v>
      </c>
      <c r="BM679" s="25" t="s">
        <v>4461</v>
      </c>
    </row>
    <row r="680" spans="2:65" s="12" customFormat="1" ht="13.5">
      <c r="B680" s="222"/>
      <c r="C680" s="223"/>
      <c r="D680" s="219" t="s">
        <v>274</v>
      </c>
      <c r="E680" s="224" t="s">
        <v>34</v>
      </c>
      <c r="F680" s="225" t="s">
        <v>4462</v>
      </c>
      <c r="G680" s="223"/>
      <c r="H680" s="226">
        <v>53.25</v>
      </c>
      <c r="I680" s="227"/>
      <c r="J680" s="223"/>
      <c r="K680" s="223"/>
      <c r="L680" s="228"/>
      <c r="M680" s="229"/>
      <c r="N680" s="230"/>
      <c r="O680" s="230"/>
      <c r="P680" s="230"/>
      <c r="Q680" s="230"/>
      <c r="R680" s="230"/>
      <c r="S680" s="230"/>
      <c r="T680" s="231"/>
      <c r="AT680" s="232" t="s">
        <v>274</v>
      </c>
      <c r="AU680" s="232" t="s">
        <v>88</v>
      </c>
      <c r="AV680" s="12" t="s">
        <v>88</v>
      </c>
      <c r="AW680" s="12" t="s">
        <v>41</v>
      </c>
      <c r="AX680" s="12" t="s">
        <v>78</v>
      </c>
      <c r="AY680" s="232" t="s">
        <v>209</v>
      </c>
    </row>
    <row r="681" spans="2:65" s="12" customFormat="1" ht="13.5">
      <c r="B681" s="222"/>
      <c r="C681" s="223"/>
      <c r="D681" s="219" t="s">
        <v>274</v>
      </c>
      <c r="E681" s="224" t="s">
        <v>34</v>
      </c>
      <c r="F681" s="225" t="s">
        <v>4463</v>
      </c>
      <c r="G681" s="223"/>
      <c r="H681" s="226">
        <v>51.6</v>
      </c>
      <c r="I681" s="227"/>
      <c r="J681" s="223"/>
      <c r="K681" s="223"/>
      <c r="L681" s="228"/>
      <c r="M681" s="229"/>
      <c r="N681" s="230"/>
      <c r="O681" s="230"/>
      <c r="P681" s="230"/>
      <c r="Q681" s="230"/>
      <c r="R681" s="230"/>
      <c r="S681" s="230"/>
      <c r="T681" s="231"/>
      <c r="AT681" s="232" t="s">
        <v>274</v>
      </c>
      <c r="AU681" s="232" t="s">
        <v>88</v>
      </c>
      <c r="AV681" s="12" t="s">
        <v>88</v>
      </c>
      <c r="AW681" s="12" t="s">
        <v>41</v>
      </c>
      <c r="AX681" s="12" t="s">
        <v>78</v>
      </c>
      <c r="AY681" s="232" t="s">
        <v>209</v>
      </c>
    </row>
    <row r="682" spans="2:65" s="12" customFormat="1" ht="13.5">
      <c r="B682" s="222"/>
      <c r="C682" s="223"/>
      <c r="D682" s="219" t="s">
        <v>274</v>
      </c>
      <c r="E682" s="224" t="s">
        <v>34</v>
      </c>
      <c r="F682" s="225" t="s">
        <v>4464</v>
      </c>
      <c r="G682" s="223"/>
      <c r="H682" s="226">
        <v>55</v>
      </c>
      <c r="I682" s="227"/>
      <c r="J682" s="223"/>
      <c r="K682" s="223"/>
      <c r="L682" s="228"/>
      <c r="M682" s="229"/>
      <c r="N682" s="230"/>
      <c r="O682" s="230"/>
      <c r="P682" s="230"/>
      <c r="Q682" s="230"/>
      <c r="R682" s="230"/>
      <c r="S682" s="230"/>
      <c r="T682" s="231"/>
      <c r="AT682" s="232" t="s">
        <v>274</v>
      </c>
      <c r="AU682" s="232" t="s">
        <v>88</v>
      </c>
      <c r="AV682" s="12" t="s">
        <v>88</v>
      </c>
      <c r="AW682" s="12" t="s">
        <v>41</v>
      </c>
      <c r="AX682" s="12" t="s">
        <v>78</v>
      </c>
      <c r="AY682" s="232" t="s">
        <v>209</v>
      </c>
    </row>
    <row r="683" spans="2:65" s="12" customFormat="1" ht="13.5">
      <c r="B683" s="222"/>
      <c r="C683" s="223"/>
      <c r="D683" s="219" t="s">
        <v>274</v>
      </c>
      <c r="E683" s="224" t="s">
        <v>34</v>
      </c>
      <c r="F683" s="225" t="s">
        <v>4465</v>
      </c>
      <c r="G683" s="223"/>
      <c r="H683" s="226">
        <v>13.9</v>
      </c>
      <c r="I683" s="227"/>
      <c r="J683" s="223"/>
      <c r="K683" s="223"/>
      <c r="L683" s="228"/>
      <c r="M683" s="229"/>
      <c r="N683" s="230"/>
      <c r="O683" s="230"/>
      <c r="P683" s="230"/>
      <c r="Q683" s="230"/>
      <c r="R683" s="230"/>
      <c r="S683" s="230"/>
      <c r="T683" s="231"/>
      <c r="AT683" s="232" t="s">
        <v>274</v>
      </c>
      <c r="AU683" s="232" t="s">
        <v>88</v>
      </c>
      <c r="AV683" s="12" t="s">
        <v>88</v>
      </c>
      <c r="AW683" s="12" t="s">
        <v>41</v>
      </c>
      <c r="AX683" s="12" t="s">
        <v>78</v>
      </c>
      <c r="AY683" s="232" t="s">
        <v>209</v>
      </c>
    </row>
    <row r="684" spans="2:65" s="12" customFormat="1" ht="13.5">
      <c r="B684" s="222"/>
      <c r="C684" s="223"/>
      <c r="D684" s="219" t="s">
        <v>274</v>
      </c>
      <c r="E684" s="224" t="s">
        <v>34</v>
      </c>
      <c r="F684" s="225" t="s">
        <v>4466</v>
      </c>
      <c r="G684" s="223"/>
      <c r="H684" s="226">
        <v>13.9</v>
      </c>
      <c r="I684" s="227"/>
      <c r="J684" s="223"/>
      <c r="K684" s="223"/>
      <c r="L684" s="228"/>
      <c r="M684" s="229"/>
      <c r="N684" s="230"/>
      <c r="O684" s="230"/>
      <c r="P684" s="230"/>
      <c r="Q684" s="230"/>
      <c r="R684" s="230"/>
      <c r="S684" s="230"/>
      <c r="T684" s="231"/>
      <c r="AT684" s="232" t="s">
        <v>274</v>
      </c>
      <c r="AU684" s="232" t="s">
        <v>88</v>
      </c>
      <c r="AV684" s="12" t="s">
        <v>88</v>
      </c>
      <c r="AW684" s="12" t="s">
        <v>41</v>
      </c>
      <c r="AX684" s="12" t="s">
        <v>78</v>
      </c>
      <c r="AY684" s="232" t="s">
        <v>209</v>
      </c>
    </row>
    <row r="685" spans="2:65" s="13" customFormat="1" ht="13.5">
      <c r="B685" s="233"/>
      <c r="C685" s="234"/>
      <c r="D685" s="219" t="s">
        <v>274</v>
      </c>
      <c r="E685" s="235" t="s">
        <v>34</v>
      </c>
      <c r="F685" s="236" t="s">
        <v>302</v>
      </c>
      <c r="G685" s="234"/>
      <c r="H685" s="237">
        <v>187.65</v>
      </c>
      <c r="I685" s="238"/>
      <c r="J685" s="234"/>
      <c r="K685" s="234"/>
      <c r="L685" s="239"/>
      <c r="M685" s="240"/>
      <c r="N685" s="241"/>
      <c r="O685" s="241"/>
      <c r="P685" s="241"/>
      <c r="Q685" s="241"/>
      <c r="R685" s="241"/>
      <c r="S685" s="241"/>
      <c r="T685" s="242"/>
      <c r="AT685" s="243" t="s">
        <v>274</v>
      </c>
      <c r="AU685" s="243" t="s">
        <v>88</v>
      </c>
      <c r="AV685" s="13" t="s">
        <v>228</v>
      </c>
      <c r="AW685" s="13" t="s">
        <v>41</v>
      </c>
      <c r="AX685" s="13" t="s">
        <v>86</v>
      </c>
      <c r="AY685" s="243" t="s">
        <v>209</v>
      </c>
    </row>
    <row r="686" spans="2:65" s="12" customFormat="1" ht="13.5">
      <c r="B686" s="222"/>
      <c r="C686" s="223"/>
      <c r="D686" s="219" t="s">
        <v>274</v>
      </c>
      <c r="E686" s="223"/>
      <c r="F686" s="225" t="s">
        <v>4467</v>
      </c>
      <c r="G686" s="223"/>
      <c r="H686" s="226">
        <v>197.03299999999999</v>
      </c>
      <c r="I686" s="227"/>
      <c r="J686" s="223"/>
      <c r="K686" s="223"/>
      <c r="L686" s="228"/>
      <c r="M686" s="229"/>
      <c r="N686" s="230"/>
      <c r="O686" s="230"/>
      <c r="P686" s="230"/>
      <c r="Q686" s="230"/>
      <c r="R686" s="230"/>
      <c r="S686" s="230"/>
      <c r="T686" s="231"/>
      <c r="AT686" s="232" t="s">
        <v>274</v>
      </c>
      <c r="AU686" s="232" t="s">
        <v>88</v>
      </c>
      <c r="AV686" s="12" t="s">
        <v>88</v>
      </c>
      <c r="AW686" s="12" t="s">
        <v>6</v>
      </c>
      <c r="AX686" s="12" t="s">
        <v>86</v>
      </c>
      <c r="AY686" s="232" t="s">
        <v>209</v>
      </c>
    </row>
    <row r="687" spans="2:65" s="1" customFormat="1" ht="16.5" customHeight="1">
      <c r="B687" s="43"/>
      <c r="C687" s="244" t="s">
        <v>1331</v>
      </c>
      <c r="D687" s="244" t="s">
        <v>348</v>
      </c>
      <c r="E687" s="245" t="s">
        <v>3285</v>
      </c>
      <c r="F687" s="246" t="s">
        <v>4468</v>
      </c>
      <c r="G687" s="247" t="s">
        <v>317</v>
      </c>
      <c r="H687" s="248">
        <v>154.66</v>
      </c>
      <c r="I687" s="249"/>
      <c r="J687" s="250">
        <f>ROUND(I687*H687,2)</f>
        <v>0</v>
      </c>
      <c r="K687" s="246" t="s">
        <v>34</v>
      </c>
      <c r="L687" s="251"/>
      <c r="M687" s="252" t="s">
        <v>34</v>
      </c>
      <c r="N687" s="253" t="s">
        <v>49</v>
      </c>
      <c r="O687" s="44"/>
      <c r="P687" s="212">
        <f>O687*H687</f>
        <v>0</v>
      </c>
      <c r="Q687" s="212">
        <v>1.41E-3</v>
      </c>
      <c r="R687" s="212">
        <f>Q687*H687</f>
        <v>0.2180706</v>
      </c>
      <c r="S687" s="212">
        <v>0</v>
      </c>
      <c r="T687" s="213">
        <f>S687*H687</f>
        <v>0</v>
      </c>
      <c r="AR687" s="25" t="s">
        <v>672</v>
      </c>
      <c r="AT687" s="25" t="s">
        <v>348</v>
      </c>
      <c r="AU687" s="25" t="s">
        <v>88</v>
      </c>
      <c r="AY687" s="25" t="s">
        <v>209</v>
      </c>
      <c r="BE687" s="214">
        <f>IF(N687="základní",J687,0)</f>
        <v>0</v>
      </c>
      <c r="BF687" s="214">
        <f>IF(N687="snížená",J687,0)</f>
        <v>0</v>
      </c>
      <c r="BG687" s="214">
        <f>IF(N687="zákl. přenesená",J687,0)</f>
        <v>0</v>
      </c>
      <c r="BH687" s="214">
        <f>IF(N687="sníž. přenesená",J687,0)</f>
        <v>0</v>
      </c>
      <c r="BI687" s="214">
        <f>IF(N687="nulová",J687,0)</f>
        <v>0</v>
      </c>
      <c r="BJ687" s="25" t="s">
        <v>86</v>
      </c>
      <c r="BK687" s="214">
        <f>ROUND(I687*H687,2)</f>
        <v>0</v>
      </c>
      <c r="BL687" s="25" t="s">
        <v>287</v>
      </c>
      <c r="BM687" s="25" t="s">
        <v>4469</v>
      </c>
    </row>
    <row r="688" spans="2:65" s="12" customFormat="1" ht="13.5">
      <c r="B688" s="222"/>
      <c r="C688" s="223"/>
      <c r="D688" s="219" t="s">
        <v>274</v>
      </c>
      <c r="E688" s="224" t="s">
        <v>34</v>
      </c>
      <c r="F688" s="225" t="s">
        <v>4470</v>
      </c>
      <c r="G688" s="223"/>
      <c r="H688" s="226">
        <v>59.2</v>
      </c>
      <c r="I688" s="227"/>
      <c r="J688" s="223"/>
      <c r="K688" s="223"/>
      <c r="L688" s="228"/>
      <c r="M688" s="229"/>
      <c r="N688" s="230"/>
      <c r="O688" s="230"/>
      <c r="P688" s="230"/>
      <c r="Q688" s="230"/>
      <c r="R688" s="230"/>
      <c r="S688" s="230"/>
      <c r="T688" s="231"/>
      <c r="AT688" s="232" t="s">
        <v>274</v>
      </c>
      <c r="AU688" s="232" t="s">
        <v>88</v>
      </c>
      <c r="AV688" s="12" t="s">
        <v>88</v>
      </c>
      <c r="AW688" s="12" t="s">
        <v>41</v>
      </c>
      <c r="AX688" s="12" t="s">
        <v>78</v>
      </c>
      <c r="AY688" s="232" t="s">
        <v>209</v>
      </c>
    </row>
    <row r="689" spans="2:65" s="12" customFormat="1" ht="13.5">
      <c r="B689" s="222"/>
      <c r="C689" s="223"/>
      <c r="D689" s="219" t="s">
        <v>274</v>
      </c>
      <c r="E689" s="224" t="s">
        <v>34</v>
      </c>
      <c r="F689" s="225" t="s">
        <v>4471</v>
      </c>
      <c r="G689" s="223"/>
      <c r="H689" s="226">
        <v>52.95</v>
      </c>
      <c r="I689" s="227"/>
      <c r="J689" s="223"/>
      <c r="K689" s="223"/>
      <c r="L689" s="228"/>
      <c r="M689" s="229"/>
      <c r="N689" s="230"/>
      <c r="O689" s="230"/>
      <c r="P689" s="230"/>
      <c r="Q689" s="230"/>
      <c r="R689" s="230"/>
      <c r="S689" s="230"/>
      <c r="T689" s="231"/>
      <c r="AT689" s="232" t="s">
        <v>274</v>
      </c>
      <c r="AU689" s="232" t="s">
        <v>88</v>
      </c>
      <c r="AV689" s="12" t="s">
        <v>88</v>
      </c>
      <c r="AW689" s="12" t="s">
        <v>41</v>
      </c>
      <c r="AX689" s="12" t="s">
        <v>78</v>
      </c>
      <c r="AY689" s="232" t="s">
        <v>209</v>
      </c>
    </row>
    <row r="690" spans="2:65" s="12" customFormat="1" ht="13.5">
      <c r="B690" s="222"/>
      <c r="C690" s="223"/>
      <c r="D690" s="219" t="s">
        <v>274</v>
      </c>
      <c r="E690" s="224" t="s">
        <v>34</v>
      </c>
      <c r="F690" s="225" t="s">
        <v>4472</v>
      </c>
      <c r="G690" s="223"/>
      <c r="H690" s="226">
        <v>28.45</v>
      </c>
      <c r="I690" s="227"/>
      <c r="J690" s="223"/>
      <c r="K690" s="223"/>
      <c r="L690" s="228"/>
      <c r="M690" s="229"/>
      <c r="N690" s="230"/>
      <c r="O690" s="230"/>
      <c r="P690" s="230"/>
      <c r="Q690" s="230"/>
      <c r="R690" s="230"/>
      <c r="S690" s="230"/>
      <c r="T690" s="231"/>
      <c r="AT690" s="232" t="s">
        <v>274</v>
      </c>
      <c r="AU690" s="232" t="s">
        <v>88</v>
      </c>
      <c r="AV690" s="12" t="s">
        <v>88</v>
      </c>
      <c r="AW690" s="12" t="s">
        <v>41</v>
      </c>
      <c r="AX690" s="12" t="s">
        <v>78</v>
      </c>
      <c r="AY690" s="232" t="s">
        <v>209</v>
      </c>
    </row>
    <row r="691" spans="2:65" s="13" customFormat="1" ht="13.5">
      <c r="B691" s="233"/>
      <c r="C691" s="234"/>
      <c r="D691" s="219" t="s">
        <v>274</v>
      </c>
      <c r="E691" s="235" t="s">
        <v>34</v>
      </c>
      <c r="F691" s="236" t="s">
        <v>302</v>
      </c>
      <c r="G691" s="234"/>
      <c r="H691" s="237">
        <v>140.6</v>
      </c>
      <c r="I691" s="238"/>
      <c r="J691" s="234"/>
      <c r="K691" s="234"/>
      <c r="L691" s="239"/>
      <c r="M691" s="240"/>
      <c r="N691" s="241"/>
      <c r="O691" s="241"/>
      <c r="P691" s="241"/>
      <c r="Q691" s="241"/>
      <c r="R691" s="241"/>
      <c r="S691" s="241"/>
      <c r="T691" s="242"/>
      <c r="AT691" s="243" t="s">
        <v>274</v>
      </c>
      <c r="AU691" s="243" t="s">
        <v>88</v>
      </c>
      <c r="AV691" s="13" t="s">
        <v>228</v>
      </c>
      <c r="AW691" s="13" t="s">
        <v>41</v>
      </c>
      <c r="AX691" s="13" t="s">
        <v>86</v>
      </c>
      <c r="AY691" s="243" t="s">
        <v>209</v>
      </c>
    </row>
    <row r="692" spans="2:65" s="12" customFormat="1" ht="13.5">
      <c r="B692" s="222"/>
      <c r="C692" s="223"/>
      <c r="D692" s="219" t="s">
        <v>274</v>
      </c>
      <c r="E692" s="223"/>
      <c r="F692" s="225" t="s">
        <v>4473</v>
      </c>
      <c r="G692" s="223"/>
      <c r="H692" s="226">
        <v>154.66</v>
      </c>
      <c r="I692" s="227"/>
      <c r="J692" s="223"/>
      <c r="K692" s="223"/>
      <c r="L692" s="228"/>
      <c r="M692" s="229"/>
      <c r="N692" s="230"/>
      <c r="O692" s="230"/>
      <c r="P692" s="230"/>
      <c r="Q692" s="230"/>
      <c r="R692" s="230"/>
      <c r="S692" s="230"/>
      <c r="T692" s="231"/>
      <c r="AT692" s="232" t="s">
        <v>274</v>
      </c>
      <c r="AU692" s="232" t="s">
        <v>88</v>
      </c>
      <c r="AV692" s="12" t="s">
        <v>88</v>
      </c>
      <c r="AW692" s="12" t="s">
        <v>6</v>
      </c>
      <c r="AX692" s="12" t="s">
        <v>86</v>
      </c>
      <c r="AY692" s="232" t="s">
        <v>209</v>
      </c>
    </row>
    <row r="693" spans="2:65" s="1" customFormat="1" ht="16.5" customHeight="1">
      <c r="B693" s="43"/>
      <c r="C693" s="244" t="s">
        <v>1335</v>
      </c>
      <c r="D693" s="244" t="s">
        <v>348</v>
      </c>
      <c r="E693" s="245" t="s">
        <v>3320</v>
      </c>
      <c r="F693" s="246" t="s">
        <v>4474</v>
      </c>
      <c r="G693" s="247" t="s">
        <v>317</v>
      </c>
      <c r="H693" s="248">
        <v>5.4450000000000003</v>
      </c>
      <c r="I693" s="249"/>
      <c r="J693" s="250">
        <f>ROUND(I693*H693,2)</f>
        <v>0</v>
      </c>
      <c r="K693" s="246" t="s">
        <v>34</v>
      </c>
      <c r="L693" s="251"/>
      <c r="M693" s="252" t="s">
        <v>34</v>
      </c>
      <c r="N693" s="253" t="s">
        <v>49</v>
      </c>
      <c r="O693" s="44"/>
      <c r="P693" s="212">
        <f>O693*H693</f>
        <v>0</v>
      </c>
      <c r="Q693" s="212">
        <v>4.0000000000000002E-4</v>
      </c>
      <c r="R693" s="212">
        <f>Q693*H693</f>
        <v>2.1780000000000002E-3</v>
      </c>
      <c r="S693" s="212">
        <v>0</v>
      </c>
      <c r="T693" s="213">
        <f>S693*H693</f>
        <v>0</v>
      </c>
      <c r="AR693" s="25" t="s">
        <v>672</v>
      </c>
      <c r="AT693" s="25" t="s">
        <v>348</v>
      </c>
      <c r="AU693" s="25" t="s">
        <v>88</v>
      </c>
      <c r="AY693" s="25" t="s">
        <v>209</v>
      </c>
      <c r="BE693" s="214">
        <f>IF(N693="základní",J693,0)</f>
        <v>0</v>
      </c>
      <c r="BF693" s="214">
        <f>IF(N693="snížená",J693,0)</f>
        <v>0</v>
      </c>
      <c r="BG693" s="214">
        <f>IF(N693="zákl. přenesená",J693,0)</f>
        <v>0</v>
      </c>
      <c r="BH693" s="214">
        <f>IF(N693="sníž. přenesená",J693,0)</f>
        <v>0</v>
      </c>
      <c r="BI693" s="214">
        <f>IF(N693="nulová",J693,0)</f>
        <v>0</v>
      </c>
      <c r="BJ693" s="25" t="s">
        <v>86</v>
      </c>
      <c r="BK693" s="214">
        <f>ROUND(I693*H693,2)</f>
        <v>0</v>
      </c>
      <c r="BL693" s="25" t="s">
        <v>287</v>
      </c>
      <c r="BM693" s="25" t="s">
        <v>4475</v>
      </c>
    </row>
    <row r="694" spans="2:65" s="12" customFormat="1" ht="13.5">
      <c r="B694" s="222"/>
      <c r="C694" s="223"/>
      <c r="D694" s="219" t="s">
        <v>274</v>
      </c>
      <c r="E694" s="224" t="s">
        <v>34</v>
      </c>
      <c r="F694" s="225" t="s">
        <v>4476</v>
      </c>
      <c r="G694" s="223"/>
      <c r="H694" s="226">
        <v>1.8</v>
      </c>
      <c r="I694" s="227"/>
      <c r="J694" s="223"/>
      <c r="K694" s="223"/>
      <c r="L694" s="228"/>
      <c r="M694" s="229"/>
      <c r="N694" s="230"/>
      <c r="O694" s="230"/>
      <c r="P694" s="230"/>
      <c r="Q694" s="230"/>
      <c r="R694" s="230"/>
      <c r="S694" s="230"/>
      <c r="T694" s="231"/>
      <c r="AT694" s="232" t="s">
        <v>274</v>
      </c>
      <c r="AU694" s="232" t="s">
        <v>88</v>
      </c>
      <c r="AV694" s="12" t="s">
        <v>88</v>
      </c>
      <c r="AW694" s="12" t="s">
        <v>41</v>
      </c>
      <c r="AX694" s="12" t="s">
        <v>78</v>
      </c>
      <c r="AY694" s="232" t="s">
        <v>209</v>
      </c>
    </row>
    <row r="695" spans="2:65" s="12" customFormat="1" ht="13.5">
      <c r="B695" s="222"/>
      <c r="C695" s="223"/>
      <c r="D695" s="219" t="s">
        <v>274</v>
      </c>
      <c r="E695" s="224" t="s">
        <v>34</v>
      </c>
      <c r="F695" s="225" t="s">
        <v>4477</v>
      </c>
      <c r="G695" s="223"/>
      <c r="H695" s="226">
        <v>1.44</v>
      </c>
      <c r="I695" s="227"/>
      <c r="J695" s="223"/>
      <c r="K695" s="223"/>
      <c r="L695" s="228"/>
      <c r="M695" s="229"/>
      <c r="N695" s="230"/>
      <c r="O695" s="230"/>
      <c r="P695" s="230"/>
      <c r="Q695" s="230"/>
      <c r="R695" s="230"/>
      <c r="S695" s="230"/>
      <c r="T695" s="231"/>
      <c r="AT695" s="232" t="s">
        <v>274</v>
      </c>
      <c r="AU695" s="232" t="s">
        <v>88</v>
      </c>
      <c r="AV695" s="12" t="s">
        <v>88</v>
      </c>
      <c r="AW695" s="12" t="s">
        <v>41</v>
      </c>
      <c r="AX695" s="12" t="s">
        <v>78</v>
      </c>
      <c r="AY695" s="232" t="s">
        <v>209</v>
      </c>
    </row>
    <row r="696" spans="2:65" s="12" customFormat="1" ht="13.5">
      <c r="B696" s="222"/>
      <c r="C696" s="223"/>
      <c r="D696" s="219" t="s">
        <v>274</v>
      </c>
      <c r="E696" s="224" t="s">
        <v>34</v>
      </c>
      <c r="F696" s="225" t="s">
        <v>4478</v>
      </c>
      <c r="G696" s="223"/>
      <c r="H696" s="226">
        <v>0.51</v>
      </c>
      <c r="I696" s="227"/>
      <c r="J696" s="223"/>
      <c r="K696" s="223"/>
      <c r="L696" s="228"/>
      <c r="M696" s="229"/>
      <c r="N696" s="230"/>
      <c r="O696" s="230"/>
      <c r="P696" s="230"/>
      <c r="Q696" s="230"/>
      <c r="R696" s="230"/>
      <c r="S696" s="230"/>
      <c r="T696" s="231"/>
      <c r="AT696" s="232" t="s">
        <v>274</v>
      </c>
      <c r="AU696" s="232" t="s">
        <v>88</v>
      </c>
      <c r="AV696" s="12" t="s">
        <v>88</v>
      </c>
      <c r="AW696" s="12" t="s">
        <v>41</v>
      </c>
      <c r="AX696" s="12" t="s">
        <v>78</v>
      </c>
      <c r="AY696" s="232" t="s">
        <v>209</v>
      </c>
    </row>
    <row r="697" spans="2:65" s="12" customFormat="1" ht="13.5">
      <c r="B697" s="222"/>
      <c r="C697" s="223"/>
      <c r="D697" s="219" t="s">
        <v>274</v>
      </c>
      <c r="E697" s="224" t="s">
        <v>34</v>
      </c>
      <c r="F697" s="225" t="s">
        <v>4479</v>
      </c>
      <c r="G697" s="223"/>
      <c r="H697" s="226">
        <v>0.9</v>
      </c>
      <c r="I697" s="227"/>
      <c r="J697" s="223"/>
      <c r="K697" s="223"/>
      <c r="L697" s="228"/>
      <c r="M697" s="229"/>
      <c r="N697" s="230"/>
      <c r="O697" s="230"/>
      <c r="P697" s="230"/>
      <c r="Q697" s="230"/>
      <c r="R697" s="230"/>
      <c r="S697" s="230"/>
      <c r="T697" s="231"/>
      <c r="AT697" s="232" t="s">
        <v>274</v>
      </c>
      <c r="AU697" s="232" t="s">
        <v>88</v>
      </c>
      <c r="AV697" s="12" t="s">
        <v>88</v>
      </c>
      <c r="AW697" s="12" t="s">
        <v>41</v>
      </c>
      <c r="AX697" s="12" t="s">
        <v>78</v>
      </c>
      <c r="AY697" s="232" t="s">
        <v>209</v>
      </c>
    </row>
    <row r="698" spans="2:65" s="12" customFormat="1" ht="13.5">
      <c r="B698" s="222"/>
      <c r="C698" s="223"/>
      <c r="D698" s="219" t="s">
        <v>274</v>
      </c>
      <c r="E698" s="224" t="s">
        <v>34</v>
      </c>
      <c r="F698" s="225" t="s">
        <v>4480</v>
      </c>
      <c r="G698" s="223"/>
      <c r="H698" s="226">
        <v>0.3</v>
      </c>
      <c r="I698" s="227"/>
      <c r="J698" s="223"/>
      <c r="K698" s="223"/>
      <c r="L698" s="228"/>
      <c r="M698" s="229"/>
      <c r="N698" s="230"/>
      <c r="O698" s="230"/>
      <c r="P698" s="230"/>
      <c r="Q698" s="230"/>
      <c r="R698" s="230"/>
      <c r="S698" s="230"/>
      <c r="T698" s="231"/>
      <c r="AT698" s="232" t="s">
        <v>274</v>
      </c>
      <c r="AU698" s="232" t="s">
        <v>88</v>
      </c>
      <c r="AV698" s="12" t="s">
        <v>88</v>
      </c>
      <c r="AW698" s="12" t="s">
        <v>41</v>
      </c>
      <c r="AX698" s="12" t="s">
        <v>78</v>
      </c>
      <c r="AY698" s="232" t="s">
        <v>209</v>
      </c>
    </row>
    <row r="699" spans="2:65" s="13" customFormat="1" ht="13.5">
      <c r="B699" s="233"/>
      <c r="C699" s="234"/>
      <c r="D699" s="219" t="s">
        <v>274</v>
      </c>
      <c r="E699" s="235" t="s">
        <v>34</v>
      </c>
      <c r="F699" s="236" t="s">
        <v>302</v>
      </c>
      <c r="G699" s="234"/>
      <c r="H699" s="237">
        <v>4.95</v>
      </c>
      <c r="I699" s="238"/>
      <c r="J699" s="234"/>
      <c r="K699" s="234"/>
      <c r="L699" s="239"/>
      <c r="M699" s="240"/>
      <c r="N699" s="241"/>
      <c r="O699" s="241"/>
      <c r="P699" s="241"/>
      <c r="Q699" s="241"/>
      <c r="R699" s="241"/>
      <c r="S699" s="241"/>
      <c r="T699" s="242"/>
      <c r="AT699" s="243" t="s">
        <v>274</v>
      </c>
      <c r="AU699" s="243" t="s">
        <v>88</v>
      </c>
      <c r="AV699" s="13" t="s">
        <v>228</v>
      </c>
      <c r="AW699" s="13" t="s">
        <v>41</v>
      </c>
      <c r="AX699" s="13" t="s">
        <v>86</v>
      </c>
      <c r="AY699" s="243" t="s">
        <v>209</v>
      </c>
    </row>
    <row r="700" spans="2:65" s="12" customFormat="1" ht="13.5">
      <c r="B700" s="222"/>
      <c r="C700" s="223"/>
      <c r="D700" s="219" t="s">
        <v>274</v>
      </c>
      <c r="E700" s="223"/>
      <c r="F700" s="225" t="s">
        <v>4481</v>
      </c>
      <c r="G700" s="223"/>
      <c r="H700" s="226">
        <v>5.4450000000000003</v>
      </c>
      <c r="I700" s="227"/>
      <c r="J700" s="223"/>
      <c r="K700" s="223"/>
      <c r="L700" s="228"/>
      <c r="M700" s="229"/>
      <c r="N700" s="230"/>
      <c r="O700" s="230"/>
      <c r="P700" s="230"/>
      <c r="Q700" s="230"/>
      <c r="R700" s="230"/>
      <c r="S700" s="230"/>
      <c r="T700" s="231"/>
      <c r="AT700" s="232" t="s">
        <v>274</v>
      </c>
      <c r="AU700" s="232" t="s">
        <v>88</v>
      </c>
      <c r="AV700" s="12" t="s">
        <v>88</v>
      </c>
      <c r="AW700" s="12" t="s">
        <v>6</v>
      </c>
      <c r="AX700" s="12" t="s">
        <v>86</v>
      </c>
      <c r="AY700" s="232" t="s">
        <v>209</v>
      </c>
    </row>
    <row r="701" spans="2:65" s="1" customFormat="1" ht="16.5" customHeight="1">
      <c r="B701" s="43"/>
      <c r="C701" s="244" t="s">
        <v>1346</v>
      </c>
      <c r="D701" s="244" t="s">
        <v>348</v>
      </c>
      <c r="E701" s="245" t="s">
        <v>3324</v>
      </c>
      <c r="F701" s="246" t="s">
        <v>4482</v>
      </c>
      <c r="G701" s="247" t="s">
        <v>351</v>
      </c>
      <c r="H701" s="248">
        <v>48.84</v>
      </c>
      <c r="I701" s="249"/>
      <c r="J701" s="250">
        <f>ROUND(I701*H701,2)</f>
        <v>0</v>
      </c>
      <c r="K701" s="246" t="s">
        <v>34</v>
      </c>
      <c r="L701" s="251"/>
      <c r="M701" s="252" t="s">
        <v>34</v>
      </c>
      <c r="N701" s="253" t="s">
        <v>49</v>
      </c>
      <c r="O701" s="44"/>
      <c r="P701" s="212">
        <f>O701*H701</f>
        <v>0</v>
      </c>
      <c r="Q701" s="212">
        <v>1.5100000000000001E-3</v>
      </c>
      <c r="R701" s="212">
        <f>Q701*H701</f>
        <v>7.3748400000000006E-2</v>
      </c>
      <c r="S701" s="212">
        <v>0</v>
      </c>
      <c r="T701" s="213">
        <f>S701*H701</f>
        <v>0</v>
      </c>
      <c r="AR701" s="25" t="s">
        <v>672</v>
      </c>
      <c r="AT701" s="25" t="s">
        <v>348</v>
      </c>
      <c r="AU701" s="25" t="s">
        <v>88</v>
      </c>
      <c r="AY701" s="25" t="s">
        <v>209</v>
      </c>
      <c r="BE701" s="214">
        <f>IF(N701="základní",J701,0)</f>
        <v>0</v>
      </c>
      <c r="BF701" s="214">
        <f>IF(N701="snížená",J701,0)</f>
        <v>0</v>
      </c>
      <c r="BG701" s="214">
        <f>IF(N701="zákl. přenesená",J701,0)</f>
        <v>0</v>
      </c>
      <c r="BH701" s="214">
        <f>IF(N701="sníž. přenesená",J701,0)</f>
        <v>0</v>
      </c>
      <c r="BI701" s="214">
        <f>IF(N701="nulová",J701,0)</f>
        <v>0</v>
      </c>
      <c r="BJ701" s="25" t="s">
        <v>86</v>
      </c>
      <c r="BK701" s="214">
        <f>ROUND(I701*H701,2)</f>
        <v>0</v>
      </c>
      <c r="BL701" s="25" t="s">
        <v>287</v>
      </c>
      <c r="BM701" s="25" t="s">
        <v>4483</v>
      </c>
    </row>
    <row r="702" spans="2:65" s="12" customFormat="1" ht="13.5">
      <c r="B702" s="222"/>
      <c r="C702" s="223"/>
      <c r="D702" s="219" t="s">
        <v>274</v>
      </c>
      <c r="E702" s="224" t="s">
        <v>34</v>
      </c>
      <c r="F702" s="225" t="s">
        <v>4484</v>
      </c>
      <c r="G702" s="223"/>
      <c r="H702" s="226">
        <v>18.5</v>
      </c>
      <c r="I702" s="227"/>
      <c r="J702" s="223"/>
      <c r="K702" s="223"/>
      <c r="L702" s="228"/>
      <c r="M702" s="229"/>
      <c r="N702" s="230"/>
      <c r="O702" s="230"/>
      <c r="P702" s="230"/>
      <c r="Q702" s="230"/>
      <c r="R702" s="230"/>
      <c r="S702" s="230"/>
      <c r="T702" s="231"/>
      <c r="AT702" s="232" t="s">
        <v>274</v>
      </c>
      <c r="AU702" s="232" t="s">
        <v>88</v>
      </c>
      <c r="AV702" s="12" t="s">
        <v>88</v>
      </c>
      <c r="AW702" s="12" t="s">
        <v>41</v>
      </c>
      <c r="AX702" s="12" t="s">
        <v>78</v>
      </c>
      <c r="AY702" s="232" t="s">
        <v>209</v>
      </c>
    </row>
    <row r="703" spans="2:65" s="12" customFormat="1" ht="13.5">
      <c r="B703" s="222"/>
      <c r="C703" s="223"/>
      <c r="D703" s="219" t="s">
        <v>274</v>
      </c>
      <c r="E703" s="224" t="s">
        <v>34</v>
      </c>
      <c r="F703" s="225" t="s">
        <v>4485</v>
      </c>
      <c r="G703" s="223"/>
      <c r="H703" s="226">
        <v>17.3</v>
      </c>
      <c r="I703" s="227"/>
      <c r="J703" s="223"/>
      <c r="K703" s="223"/>
      <c r="L703" s="228"/>
      <c r="M703" s="229"/>
      <c r="N703" s="230"/>
      <c r="O703" s="230"/>
      <c r="P703" s="230"/>
      <c r="Q703" s="230"/>
      <c r="R703" s="230"/>
      <c r="S703" s="230"/>
      <c r="T703" s="231"/>
      <c r="AT703" s="232" t="s">
        <v>274</v>
      </c>
      <c r="AU703" s="232" t="s">
        <v>88</v>
      </c>
      <c r="AV703" s="12" t="s">
        <v>88</v>
      </c>
      <c r="AW703" s="12" t="s">
        <v>41</v>
      </c>
      <c r="AX703" s="12" t="s">
        <v>78</v>
      </c>
      <c r="AY703" s="232" t="s">
        <v>209</v>
      </c>
    </row>
    <row r="704" spans="2:65" s="12" customFormat="1" ht="13.5">
      <c r="B704" s="222"/>
      <c r="C704" s="223"/>
      <c r="D704" s="219" t="s">
        <v>274</v>
      </c>
      <c r="E704" s="224" t="s">
        <v>34</v>
      </c>
      <c r="F704" s="225" t="s">
        <v>4486</v>
      </c>
      <c r="G704" s="223"/>
      <c r="H704" s="226">
        <v>8.6</v>
      </c>
      <c r="I704" s="227"/>
      <c r="J704" s="223"/>
      <c r="K704" s="223"/>
      <c r="L704" s="228"/>
      <c r="M704" s="229"/>
      <c r="N704" s="230"/>
      <c r="O704" s="230"/>
      <c r="P704" s="230"/>
      <c r="Q704" s="230"/>
      <c r="R704" s="230"/>
      <c r="S704" s="230"/>
      <c r="T704" s="231"/>
      <c r="AT704" s="232" t="s">
        <v>274</v>
      </c>
      <c r="AU704" s="232" t="s">
        <v>88</v>
      </c>
      <c r="AV704" s="12" t="s">
        <v>88</v>
      </c>
      <c r="AW704" s="12" t="s">
        <v>41</v>
      </c>
      <c r="AX704" s="12" t="s">
        <v>78</v>
      </c>
      <c r="AY704" s="232" t="s">
        <v>209</v>
      </c>
    </row>
    <row r="705" spans="2:65" s="13" customFormat="1" ht="13.5">
      <c r="B705" s="233"/>
      <c r="C705" s="234"/>
      <c r="D705" s="219" t="s">
        <v>274</v>
      </c>
      <c r="E705" s="235" t="s">
        <v>34</v>
      </c>
      <c r="F705" s="236" t="s">
        <v>302</v>
      </c>
      <c r="G705" s="234"/>
      <c r="H705" s="237">
        <v>44.4</v>
      </c>
      <c r="I705" s="238"/>
      <c r="J705" s="234"/>
      <c r="K705" s="234"/>
      <c r="L705" s="239"/>
      <c r="M705" s="240"/>
      <c r="N705" s="241"/>
      <c r="O705" s="241"/>
      <c r="P705" s="241"/>
      <c r="Q705" s="241"/>
      <c r="R705" s="241"/>
      <c r="S705" s="241"/>
      <c r="T705" s="242"/>
      <c r="AT705" s="243" t="s">
        <v>274</v>
      </c>
      <c r="AU705" s="243" t="s">
        <v>88</v>
      </c>
      <c r="AV705" s="13" t="s">
        <v>228</v>
      </c>
      <c r="AW705" s="13" t="s">
        <v>41</v>
      </c>
      <c r="AX705" s="13" t="s">
        <v>86</v>
      </c>
      <c r="AY705" s="243" t="s">
        <v>209</v>
      </c>
    </row>
    <row r="706" spans="2:65" s="12" customFormat="1" ht="13.5">
      <c r="B706" s="222"/>
      <c r="C706" s="223"/>
      <c r="D706" s="219" t="s">
        <v>274</v>
      </c>
      <c r="E706" s="223"/>
      <c r="F706" s="225" t="s">
        <v>4487</v>
      </c>
      <c r="G706" s="223"/>
      <c r="H706" s="226">
        <v>48.84</v>
      </c>
      <c r="I706" s="227"/>
      <c r="J706" s="223"/>
      <c r="K706" s="223"/>
      <c r="L706" s="228"/>
      <c r="M706" s="229"/>
      <c r="N706" s="230"/>
      <c r="O706" s="230"/>
      <c r="P706" s="230"/>
      <c r="Q706" s="230"/>
      <c r="R706" s="230"/>
      <c r="S706" s="230"/>
      <c r="T706" s="231"/>
      <c r="AT706" s="232" t="s">
        <v>274</v>
      </c>
      <c r="AU706" s="232" t="s">
        <v>88</v>
      </c>
      <c r="AV706" s="12" t="s">
        <v>88</v>
      </c>
      <c r="AW706" s="12" t="s">
        <v>6</v>
      </c>
      <c r="AX706" s="12" t="s">
        <v>86</v>
      </c>
      <c r="AY706" s="232" t="s">
        <v>209</v>
      </c>
    </row>
    <row r="707" spans="2:65" s="1" customFormat="1" ht="16.5" customHeight="1">
      <c r="B707" s="43"/>
      <c r="C707" s="244" t="s">
        <v>1354</v>
      </c>
      <c r="D707" s="244" t="s">
        <v>348</v>
      </c>
      <c r="E707" s="245" t="s">
        <v>3328</v>
      </c>
      <c r="F707" s="246" t="s">
        <v>4488</v>
      </c>
      <c r="G707" s="247" t="s">
        <v>336</v>
      </c>
      <c r="H707" s="248">
        <v>80.3</v>
      </c>
      <c r="I707" s="249"/>
      <c r="J707" s="250">
        <f>ROUND(I707*H707,2)</f>
        <v>0</v>
      </c>
      <c r="K707" s="246" t="s">
        <v>34</v>
      </c>
      <c r="L707" s="251"/>
      <c r="M707" s="252" t="s">
        <v>34</v>
      </c>
      <c r="N707" s="253" t="s">
        <v>49</v>
      </c>
      <c r="O707" s="44"/>
      <c r="P707" s="212">
        <f>O707*H707</f>
        <v>0</v>
      </c>
      <c r="Q707" s="212">
        <v>2E-3</v>
      </c>
      <c r="R707" s="212">
        <f>Q707*H707</f>
        <v>0.16059999999999999</v>
      </c>
      <c r="S707" s="212">
        <v>0</v>
      </c>
      <c r="T707" s="213">
        <f>S707*H707</f>
        <v>0</v>
      </c>
      <c r="AR707" s="25" t="s">
        <v>672</v>
      </c>
      <c r="AT707" s="25" t="s">
        <v>348</v>
      </c>
      <c r="AU707" s="25" t="s">
        <v>88</v>
      </c>
      <c r="AY707" s="25" t="s">
        <v>209</v>
      </c>
      <c r="BE707" s="214">
        <f>IF(N707="základní",J707,0)</f>
        <v>0</v>
      </c>
      <c r="BF707" s="214">
        <f>IF(N707="snížená",J707,0)</f>
        <v>0</v>
      </c>
      <c r="BG707" s="214">
        <f>IF(N707="zákl. přenesená",J707,0)</f>
        <v>0</v>
      </c>
      <c r="BH707" s="214">
        <f>IF(N707="sníž. přenesená",J707,0)</f>
        <v>0</v>
      </c>
      <c r="BI707" s="214">
        <f>IF(N707="nulová",J707,0)</f>
        <v>0</v>
      </c>
      <c r="BJ707" s="25" t="s">
        <v>86</v>
      </c>
      <c r="BK707" s="214">
        <f>ROUND(I707*H707,2)</f>
        <v>0</v>
      </c>
      <c r="BL707" s="25" t="s">
        <v>287</v>
      </c>
      <c r="BM707" s="25" t="s">
        <v>4489</v>
      </c>
    </row>
    <row r="708" spans="2:65" s="12" customFormat="1" ht="13.5">
      <c r="B708" s="222"/>
      <c r="C708" s="223"/>
      <c r="D708" s="219" t="s">
        <v>274</v>
      </c>
      <c r="E708" s="224" t="s">
        <v>34</v>
      </c>
      <c r="F708" s="225" t="s">
        <v>4490</v>
      </c>
      <c r="G708" s="223"/>
      <c r="H708" s="226">
        <v>20</v>
      </c>
      <c r="I708" s="227"/>
      <c r="J708" s="223"/>
      <c r="K708" s="223"/>
      <c r="L708" s="228"/>
      <c r="M708" s="229"/>
      <c r="N708" s="230"/>
      <c r="O708" s="230"/>
      <c r="P708" s="230"/>
      <c r="Q708" s="230"/>
      <c r="R708" s="230"/>
      <c r="S708" s="230"/>
      <c r="T708" s="231"/>
      <c r="AT708" s="232" t="s">
        <v>274</v>
      </c>
      <c r="AU708" s="232" t="s">
        <v>88</v>
      </c>
      <c r="AV708" s="12" t="s">
        <v>88</v>
      </c>
      <c r="AW708" s="12" t="s">
        <v>41</v>
      </c>
      <c r="AX708" s="12" t="s">
        <v>78</v>
      </c>
      <c r="AY708" s="232" t="s">
        <v>209</v>
      </c>
    </row>
    <row r="709" spans="2:65" s="12" customFormat="1" ht="13.5">
      <c r="B709" s="222"/>
      <c r="C709" s="223"/>
      <c r="D709" s="219" t="s">
        <v>274</v>
      </c>
      <c r="E709" s="224" t="s">
        <v>34</v>
      </c>
      <c r="F709" s="225" t="s">
        <v>4491</v>
      </c>
      <c r="G709" s="223"/>
      <c r="H709" s="226">
        <v>16</v>
      </c>
      <c r="I709" s="227"/>
      <c r="J709" s="223"/>
      <c r="K709" s="223"/>
      <c r="L709" s="228"/>
      <c r="M709" s="229"/>
      <c r="N709" s="230"/>
      <c r="O709" s="230"/>
      <c r="P709" s="230"/>
      <c r="Q709" s="230"/>
      <c r="R709" s="230"/>
      <c r="S709" s="230"/>
      <c r="T709" s="231"/>
      <c r="AT709" s="232" t="s">
        <v>274</v>
      </c>
      <c r="AU709" s="232" t="s">
        <v>88</v>
      </c>
      <c r="AV709" s="12" t="s">
        <v>88</v>
      </c>
      <c r="AW709" s="12" t="s">
        <v>41</v>
      </c>
      <c r="AX709" s="12" t="s">
        <v>78</v>
      </c>
      <c r="AY709" s="232" t="s">
        <v>209</v>
      </c>
    </row>
    <row r="710" spans="2:65" s="12" customFormat="1" ht="13.5">
      <c r="B710" s="222"/>
      <c r="C710" s="223"/>
      <c r="D710" s="219" t="s">
        <v>274</v>
      </c>
      <c r="E710" s="224" t="s">
        <v>34</v>
      </c>
      <c r="F710" s="225" t="s">
        <v>4492</v>
      </c>
      <c r="G710" s="223"/>
      <c r="H710" s="226">
        <v>17</v>
      </c>
      <c r="I710" s="227"/>
      <c r="J710" s="223"/>
      <c r="K710" s="223"/>
      <c r="L710" s="228"/>
      <c r="M710" s="229"/>
      <c r="N710" s="230"/>
      <c r="O710" s="230"/>
      <c r="P710" s="230"/>
      <c r="Q710" s="230"/>
      <c r="R710" s="230"/>
      <c r="S710" s="230"/>
      <c r="T710" s="231"/>
      <c r="AT710" s="232" t="s">
        <v>274</v>
      </c>
      <c r="AU710" s="232" t="s">
        <v>88</v>
      </c>
      <c r="AV710" s="12" t="s">
        <v>88</v>
      </c>
      <c r="AW710" s="12" t="s">
        <v>41</v>
      </c>
      <c r="AX710" s="12" t="s">
        <v>78</v>
      </c>
      <c r="AY710" s="232" t="s">
        <v>209</v>
      </c>
    </row>
    <row r="711" spans="2:65" s="12" customFormat="1" ht="13.5">
      <c r="B711" s="222"/>
      <c r="C711" s="223"/>
      <c r="D711" s="219" t="s">
        <v>274</v>
      </c>
      <c r="E711" s="224" t="s">
        <v>34</v>
      </c>
      <c r="F711" s="225" t="s">
        <v>4493</v>
      </c>
      <c r="G711" s="223"/>
      <c r="H711" s="226">
        <v>10</v>
      </c>
      <c r="I711" s="227"/>
      <c r="J711" s="223"/>
      <c r="K711" s="223"/>
      <c r="L711" s="228"/>
      <c r="M711" s="229"/>
      <c r="N711" s="230"/>
      <c r="O711" s="230"/>
      <c r="P711" s="230"/>
      <c r="Q711" s="230"/>
      <c r="R711" s="230"/>
      <c r="S711" s="230"/>
      <c r="T711" s="231"/>
      <c r="AT711" s="232" t="s">
        <v>274</v>
      </c>
      <c r="AU711" s="232" t="s">
        <v>88</v>
      </c>
      <c r="AV711" s="12" t="s">
        <v>88</v>
      </c>
      <c r="AW711" s="12" t="s">
        <v>41</v>
      </c>
      <c r="AX711" s="12" t="s">
        <v>78</v>
      </c>
      <c r="AY711" s="232" t="s">
        <v>209</v>
      </c>
    </row>
    <row r="712" spans="2:65" s="12" customFormat="1" ht="13.5">
      <c r="B712" s="222"/>
      <c r="C712" s="223"/>
      <c r="D712" s="219" t="s">
        <v>274</v>
      </c>
      <c r="E712" s="224" t="s">
        <v>34</v>
      </c>
      <c r="F712" s="225" t="s">
        <v>4494</v>
      </c>
      <c r="G712" s="223"/>
      <c r="H712" s="226">
        <v>10</v>
      </c>
      <c r="I712" s="227"/>
      <c r="J712" s="223"/>
      <c r="K712" s="223"/>
      <c r="L712" s="228"/>
      <c r="M712" s="229"/>
      <c r="N712" s="230"/>
      <c r="O712" s="230"/>
      <c r="P712" s="230"/>
      <c r="Q712" s="230"/>
      <c r="R712" s="230"/>
      <c r="S712" s="230"/>
      <c r="T712" s="231"/>
      <c r="AT712" s="232" t="s">
        <v>274</v>
      </c>
      <c r="AU712" s="232" t="s">
        <v>88</v>
      </c>
      <c r="AV712" s="12" t="s">
        <v>88</v>
      </c>
      <c r="AW712" s="12" t="s">
        <v>41</v>
      </c>
      <c r="AX712" s="12" t="s">
        <v>78</v>
      </c>
      <c r="AY712" s="232" t="s">
        <v>209</v>
      </c>
    </row>
    <row r="713" spans="2:65" s="13" customFormat="1" ht="13.5">
      <c r="B713" s="233"/>
      <c r="C713" s="234"/>
      <c r="D713" s="219" t="s">
        <v>274</v>
      </c>
      <c r="E713" s="235" t="s">
        <v>34</v>
      </c>
      <c r="F713" s="236" t="s">
        <v>302</v>
      </c>
      <c r="G713" s="234"/>
      <c r="H713" s="237">
        <v>73</v>
      </c>
      <c r="I713" s="238"/>
      <c r="J713" s="234"/>
      <c r="K713" s="234"/>
      <c r="L713" s="239"/>
      <c r="M713" s="240"/>
      <c r="N713" s="241"/>
      <c r="O713" s="241"/>
      <c r="P713" s="241"/>
      <c r="Q713" s="241"/>
      <c r="R713" s="241"/>
      <c r="S713" s="241"/>
      <c r="T713" s="242"/>
      <c r="AT713" s="243" t="s">
        <v>274</v>
      </c>
      <c r="AU713" s="243" t="s">
        <v>88</v>
      </c>
      <c r="AV713" s="13" t="s">
        <v>228</v>
      </c>
      <c r="AW713" s="13" t="s">
        <v>41</v>
      </c>
      <c r="AX713" s="13" t="s">
        <v>86</v>
      </c>
      <c r="AY713" s="243" t="s">
        <v>209</v>
      </c>
    </row>
    <row r="714" spans="2:65" s="12" customFormat="1" ht="13.5">
      <c r="B714" s="222"/>
      <c r="C714" s="223"/>
      <c r="D714" s="219" t="s">
        <v>274</v>
      </c>
      <c r="E714" s="223"/>
      <c r="F714" s="225" t="s">
        <v>4495</v>
      </c>
      <c r="G714" s="223"/>
      <c r="H714" s="226">
        <v>80.3</v>
      </c>
      <c r="I714" s="227"/>
      <c r="J714" s="223"/>
      <c r="K714" s="223"/>
      <c r="L714" s="228"/>
      <c r="M714" s="229"/>
      <c r="N714" s="230"/>
      <c r="O714" s="230"/>
      <c r="P714" s="230"/>
      <c r="Q714" s="230"/>
      <c r="R714" s="230"/>
      <c r="S714" s="230"/>
      <c r="T714" s="231"/>
      <c r="AT714" s="232" t="s">
        <v>274</v>
      </c>
      <c r="AU714" s="232" t="s">
        <v>88</v>
      </c>
      <c r="AV714" s="12" t="s">
        <v>88</v>
      </c>
      <c r="AW714" s="12" t="s">
        <v>6</v>
      </c>
      <c r="AX714" s="12" t="s">
        <v>86</v>
      </c>
      <c r="AY714" s="232" t="s">
        <v>209</v>
      </c>
    </row>
    <row r="715" spans="2:65" s="1" customFormat="1" ht="16.5" customHeight="1">
      <c r="B715" s="43"/>
      <c r="C715" s="203" t="s">
        <v>1360</v>
      </c>
      <c r="D715" s="203" t="s">
        <v>212</v>
      </c>
      <c r="E715" s="204" t="s">
        <v>3254</v>
      </c>
      <c r="F715" s="205" t="s">
        <v>4496</v>
      </c>
      <c r="G715" s="206" t="s">
        <v>2261</v>
      </c>
      <c r="H715" s="207">
        <v>316.81</v>
      </c>
      <c r="I715" s="208"/>
      <c r="J715" s="209">
        <f>ROUND(I715*H715,2)</f>
        <v>0</v>
      </c>
      <c r="K715" s="205" t="s">
        <v>34</v>
      </c>
      <c r="L715" s="63"/>
      <c r="M715" s="210" t="s">
        <v>34</v>
      </c>
      <c r="N715" s="211" t="s">
        <v>49</v>
      </c>
      <c r="O715" s="44"/>
      <c r="P715" s="212">
        <f>O715*H715</f>
        <v>0</v>
      </c>
      <c r="Q715" s="212">
        <v>0</v>
      </c>
      <c r="R715" s="212">
        <f>Q715*H715</f>
        <v>0</v>
      </c>
      <c r="S715" s="212">
        <v>0</v>
      </c>
      <c r="T715" s="213">
        <f>S715*H715</f>
        <v>0</v>
      </c>
      <c r="AR715" s="25" t="s">
        <v>287</v>
      </c>
      <c r="AT715" s="25" t="s">
        <v>212</v>
      </c>
      <c r="AU715" s="25" t="s">
        <v>88</v>
      </c>
      <c r="AY715" s="25" t="s">
        <v>209</v>
      </c>
      <c r="BE715" s="214">
        <f>IF(N715="základní",J715,0)</f>
        <v>0</v>
      </c>
      <c r="BF715" s="214">
        <f>IF(N715="snížená",J715,0)</f>
        <v>0</v>
      </c>
      <c r="BG715" s="214">
        <f>IF(N715="zákl. přenesená",J715,0)</f>
        <v>0</v>
      </c>
      <c r="BH715" s="214">
        <f>IF(N715="sníž. přenesená",J715,0)</f>
        <v>0</v>
      </c>
      <c r="BI715" s="214">
        <f>IF(N715="nulová",J715,0)</f>
        <v>0</v>
      </c>
      <c r="BJ715" s="25" t="s">
        <v>86</v>
      </c>
      <c r="BK715" s="214">
        <f>ROUND(I715*H715,2)</f>
        <v>0</v>
      </c>
      <c r="BL715" s="25" t="s">
        <v>287</v>
      </c>
      <c r="BM715" s="25" t="s">
        <v>4497</v>
      </c>
    </row>
    <row r="716" spans="2:65" s="12" customFormat="1" ht="13.5">
      <c r="B716" s="222"/>
      <c r="C716" s="223"/>
      <c r="D716" s="219" t="s">
        <v>274</v>
      </c>
      <c r="E716" s="224" t="s">
        <v>34</v>
      </c>
      <c r="F716" s="225" t="s">
        <v>4498</v>
      </c>
      <c r="G716" s="223"/>
      <c r="H716" s="226">
        <v>316.81</v>
      </c>
      <c r="I716" s="227"/>
      <c r="J716" s="223"/>
      <c r="K716" s="223"/>
      <c r="L716" s="228"/>
      <c r="M716" s="229"/>
      <c r="N716" s="230"/>
      <c r="O716" s="230"/>
      <c r="P716" s="230"/>
      <c r="Q716" s="230"/>
      <c r="R716" s="230"/>
      <c r="S716" s="230"/>
      <c r="T716" s="231"/>
      <c r="AT716" s="232" t="s">
        <v>274</v>
      </c>
      <c r="AU716" s="232" t="s">
        <v>88</v>
      </c>
      <c r="AV716" s="12" t="s">
        <v>88</v>
      </c>
      <c r="AW716" s="12" t="s">
        <v>41</v>
      </c>
      <c r="AX716" s="12" t="s">
        <v>86</v>
      </c>
      <c r="AY716" s="232" t="s">
        <v>209</v>
      </c>
    </row>
    <row r="717" spans="2:65" s="1" customFormat="1" ht="16.5" customHeight="1">
      <c r="B717" s="43"/>
      <c r="C717" s="203" t="s">
        <v>1374</v>
      </c>
      <c r="D717" s="203" t="s">
        <v>212</v>
      </c>
      <c r="E717" s="204" t="s">
        <v>3496</v>
      </c>
      <c r="F717" s="205" t="s">
        <v>3497</v>
      </c>
      <c r="G717" s="206" t="s">
        <v>2261</v>
      </c>
      <c r="H717" s="207">
        <v>316.81</v>
      </c>
      <c r="I717" s="208"/>
      <c r="J717" s="209">
        <f>ROUND(I717*H717,2)</f>
        <v>0</v>
      </c>
      <c r="K717" s="205" t="s">
        <v>216</v>
      </c>
      <c r="L717" s="63"/>
      <c r="M717" s="210" t="s">
        <v>34</v>
      </c>
      <c r="N717" s="211" t="s">
        <v>49</v>
      </c>
      <c r="O717" s="44"/>
      <c r="P717" s="212">
        <f>O717*H717</f>
        <v>0</v>
      </c>
      <c r="Q717" s="212">
        <v>6.9999999999999994E-5</v>
      </c>
      <c r="R717" s="212">
        <f>Q717*H717</f>
        <v>2.2176699999999997E-2</v>
      </c>
      <c r="S717" s="212">
        <v>0</v>
      </c>
      <c r="T717" s="213">
        <f>S717*H717</f>
        <v>0</v>
      </c>
      <c r="AR717" s="25" t="s">
        <v>287</v>
      </c>
      <c r="AT717" s="25" t="s">
        <v>212</v>
      </c>
      <c r="AU717" s="25" t="s">
        <v>88</v>
      </c>
      <c r="AY717" s="25" t="s">
        <v>209</v>
      </c>
      <c r="BE717" s="214">
        <f>IF(N717="základní",J717,0)</f>
        <v>0</v>
      </c>
      <c r="BF717" s="214">
        <f>IF(N717="snížená",J717,0)</f>
        <v>0</v>
      </c>
      <c r="BG717" s="214">
        <f>IF(N717="zákl. přenesená",J717,0)</f>
        <v>0</v>
      </c>
      <c r="BH717" s="214">
        <f>IF(N717="sníž. přenesená",J717,0)</f>
        <v>0</v>
      </c>
      <c r="BI717" s="214">
        <f>IF(N717="nulová",J717,0)</f>
        <v>0</v>
      </c>
      <c r="BJ717" s="25" t="s">
        <v>86</v>
      </c>
      <c r="BK717" s="214">
        <f>ROUND(I717*H717,2)</f>
        <v>0</v>
      </c>
      <c r="BL717" s="25" t="s">
        <v>287</v>
      </c>
      <c r="BM717" s="25" t="s">
        <v>4499</v>
      </c>
    </row>
    <row r="718" spans="2:65" s="1" customFormat="1" ht="27">
      <c r="B718" s="43"/>
      <c r="C718" s="65"/>
      <c r="D718" s="219" t="s">
        <v>272</v>
      </c>
      <c r="E718" s="65"/>
      <c r="F718" s="220" t="s">
        <v>3499</v>
      </c>
      <c r="G718" s="65"/>
      <c r="H718" s="65"/>
      <c r="I718" s="174"/>
      <c r="J718" s="65"/>
      <c r="K718" s="65"/>
      <c r="L718" s="63"/>
      <c r="M718" s="221"/>
      <c r="N718" s="44"/>
      <c r="O718" s="44"/>
      <c r="P718" s="44"/>
      <c r="Q718" s="44"/>
      <c r="R718" s="44"/>
      <c r="S718" s="44"/>
      <c r="T718" s="80"/>
      <c r="AT718" s="25" t="s">
        <v>272</v>
      </c>
      <c r="AU718" s="25" t="s">
        <v>88</v>
      </c>
    </row>
    <row r="719" spans="2:65" s="1" customFormat="1" ht="27">
      <c r="B719" s="43"/>
      <c r="C719" s="65"/>
      <c r="D719" s="219" t="s">
        <v>1712</v>
      </c>
      <c r="E719" s="65"/>
      <c r="F719" s="220" t="s">
        <v>4500</v>
      </c>
      <c r="G719" s="65"/>
      <c r="H719" s="65"/>
      <c r="I719" s="174"/>
      <c r="J719" s="65"/>
      <c r="K719" s="65"/>
      <c r="L719" s="63"/>
      <c r="M719" s="221"/>
      <c r="N719" s="44"/>
      <c r="O719" s="44"/>
      <c r="P719" s="44"/>
      <c r="Q719" s="44"/>
      <c r="R719" s="44"/>
      <c r="S719" s="44"/>
      <c r="T719" s="80"/>
      <c r="AT719" s="25" t="s">
        <v>1712</v>
      </c>
      <c r="AU719" s="25" t="s">
        <v>88</v>
      </c>
    </row>
    <row r="720" spans="2:65" s="14" customFormat="1" ht="13.5">
      <c r="B720" s="254"/>
      <c r="C720" s="255"/>
      <c r="D720" s="219" t="s">
        <v>274</v>
      </c>
      <c r="E720" s="256" t="s">
        <v>34</v>
      </c>
      <c r="F720" s="257" t="s">
        <v>4501</v>
      </c>
      <c r="G720" s="255"/>
      <c r="H720" s="256" t="s">
        <v>34</v>
      </c>
      <c r="I720" s="258"/>
      <c r="J720" s="255"/>
      <c r="K720" s="255"/>
      <c r="L720" s="259"/>
      <c r="M720" s="260"/>
      <c r="N720" s="261"/>
      <c r="O720" s="261"/>
      <c r="P720" s="261"/>
      <c r="Q720" s="261"/>
      <c r="R720" s="261"/>
      <c r="S720" s="261"/>
      <c r="T720" s="262"/>
      <c r="AT720" s="263" t="s">
        <v>274</v>
      </c>
      <c r="AU720" s="263" t="s">
        <v>88</v>
      </c>
      <c r="AV720" s="14" t="s">
        <v>86</v>
      </c>
      <c r="AW720" s="14" t="s">
        <v>41</v>
      </c>
      <c r="AX720" s="14" t="s">
        <v>78</v>
      </c>
      <c r="AY720" s="263" t="s">
        <v>209</v>
      </c>
    </row>
    <row r="721" spans="2:65" s="14" customFormat="1" ht="13.5">
      <c r="B721" s="254"/>
      <c r="C721" s="255"/>
      <c r="D721" s="219" t="s">
        <v>274</v>
      </c>
      <c r="E721" s="256" t="s">
        <v>34</v>
      </c>
      <c r="F721" s="257" t="s">
        <v>4502</v>
      </c>
      <c r="G721" s="255"/>
      <c r="H721" s="256" t="s">
        <v>34</v>
      </c>
      <c r="I721" s="258"/>
      <c r="J721" s="255"/>
      <c r="K721" s="255"/>
      <c r="L721" s="259"/>
      <c r="M721" s="260"/>
      <c r="N721" s="261"/>
      <c r="O721" s="261"/>
      <c r="P721" s="261"/>
      <c r="Q721" s="261"/>
      <c r="R721" s="261"/>
      <c r="S721" s="261"/>
      <c r="T721" s="262"/>
      <c r="AT721" s="263" t="s">
        <v>274</v>
      </c>
      <c r="AU721" s="263" t="s">
        <v>88</v>
      </c>
      <c r="AV721" s="14" t="s">
        <v>86</v>
      </c>
      <c r="AW721" s="14" t="s">
        <v>41</v>
      </c>
      <c r="AX721" s="14" t="s">
        <v>78</v>
      </c>
      <c r="AY721" s="263" t="s">
        <v>209</v>
      </c>
    </row>
    <row r="722" spans="2:65" s="12" customFormat="1" ht="13.5">
      <c r="B722" s="222"/>
      <c r="C722" s="223"/>
      <c r="D722" s="219" t="s">
        <v>274</v>
      </c>
      <c r="E722" s="224" t="s">
        <v>34</v>
      </c>
      <c r="F722" s="225" t="s">
        <v>4503</v>
      </c>
      <c r="G722" s="223"/>
      <c r="H722" s="226">
        <v>287.92</v>
      </c>
      <c r="I722" s="227"/>
      <c r="J722" s="223"/>
      <c r="K722" s="223"/>
      <c r="L722" s="228"/>
      <c r="M722" s="229"/>
      <c r="N722" s="230"/>
      <c r="O722" s="230"/>
      <c r="P722" s="230"/>
      <c r="Q722" s="230"/>
      <c r="R722" s="230"/>
      <c r="S722" s="230"/>
      <c r="T722" s="231"/>
      <c r="AT722" s="232" t="s">
        <v>274</v>
      </c>
      <c r="AU722" s="232" t="s">
        <v>88</v>
      </c>
      <c r="AV722" s="12" t="s">
        <v>88</v>
      </c>
      <c r="AW722" s="12" t="s">
        <v>41</v>
      </c>
      <c r="AX722" s="12" t="s">
        <v>78</v>
      </c>
      <c r="AY722" s="232" t="s">
        <v>209</v>
      </c>
    </row>
    <row r="723" spans="2:65" s="12" customFormat="1" ht="13.5">
      <c r="B723" s="222"/>
      <c r="C723" s="223"/>
      <c r="D723" s="219" t="s">
        <v>274</v>
      </c>
      <c r="E723" s="224" t="s">
        <v>34</v>
      </c>
      <c r="F723" s="225" t="s">
        <v>4504</v>
      </c>
      <c r="G723" s="223"/>
      <c r="H723" s="226">
        <v>28.89</v>
      </c>
      <c r="I723" s="227"/>
      <c r="J723" s="223"/>
      <c r="K723" s="223"/>
      <c r="L723" s="228"/>
      <c r="M723" s="229"/>
      <c r="N723" s="230"/>
      <c r="O723" s="230"/>
      <c r="P723" s="230"/>
      <c r="Q723" s="230"/>
      <c r="R723" s="230"/>
      <c r="S723" s="230"/>
      <c r="T723" s="231"/>
      <c r="AT723" s="232" t="s">
        <v>274</v>
      </c>
      <c r="AU723" s="232" t="s">
        <v>88</v>
      </c>
      <c r="AV723" s="12" t="s">
        <v>88</v>
      </c>
      <c r="AW723" s="12" t="s">
        <v>41</v>
      </c>
      <c r="AX723" s="12" t="s">
        <v>78</v>
      </c>
      <c r="AY723" s="232" t="s">
        <v>209</v>
      </c>
    </row>
    <row r="724" spans="2:65" s="13" customFormat="1" ht="13.5">
      <c r="B724" s="233"/>
      <c r="C724" s="234"/>
      <c r="D724" s="219" t="s">
        <v>274</v>
      </c>
      <c r="E724" s="235" t="s">
        <v>34</v>
      </c>
      <c r="F724" s="236" t="s">
        <v>302</v>
      </c>
      <c r="G724" s="234"/>
      <c r="H724" s="237">
        <v>316.81</v>
      </c>
      <c r="I724" s="238"/>
      <c r="J724" s="234"/>
      <c r="K724" s="234"/>
      <c r="L724" s="239"/>
      <c r="M724" s="240"/>
      <c r="N724" s="241"/>
      <c r="O724" s="241"/>
      <c r="P724" s="241"/>
      <c r="Q724" s="241"/>
      <c r="R724" s="241"/>
      <c r="S724" s="241"/>
      <c r="T724" s="242"/>
      <c r="AT724" s="243" t="s">
        <v>274</v>
      </c>
      <c r="AU724" s="243" t="s">
        <v>88</v>
      </c>
      <c r="AV724" s="13" t="s">
        <v>228</v>
      </c>
      <c r="AW724" s="13" t="s">
        <v>41</v>
      </c>
      <c r="AX724" s="13" t="s">
        <v>86</v>
      </c>
      <c r="AY724" s="243" t="s">
        <v>209</v>
      </c>
    </row>
    <row r="725" spans="2:65" s="1" customFormat="1" ht="16.5" customHeight="1">
      <c r="B725" s="43"/>
      <c r="C725" s="244" t="s">
        <v>1390</v>
      </c>
      <c r="D725" s="244" t="s">
        <v>348</v>
      </c>
      <c r="E725" s="245" t="s">
        <v>4505</v>
      </c>
      <c r="F725" s="246" t="s">
        <v>4506</v>
      </c>
      <c r="G725" s="247" t="s">
        <v>307</v>
      </c>
      <c r="H725" s="248">
        <v>0.317</v>
      </c>
      <c r="I725" s="249"/>
      <c r="J725" s="250">
        <f>ROUND(I725*H725,2)</f>
        <v>0</v>
      </c>
      <c r="K725" s="246" t="s">
        <v>216</v>
      </c>
      <c r="L725" s="251"/>
      <c r="M725" s="252" t="s">
        <v>34</v>
      </c>
      <c r="N725" s="253" t="s">
        <v>49</v>
      </c>
      <c r="O725" s="44"/>
      <c r="P725" s="212">
        <f>O725*H725</f>
        <v>0</v>
      </c>
      <c r="Q725" s="212">
        <v>1</v>
      </c>
      <c r="R725" s="212">
        <f>Q725*H725</f>
        <v>0.317</v>
      </c>
      <c r="S725" s="212">
        <v>0</v>
      </c>
      <c r="T725" s="213">
        <f>S725*H725</f>
        <v>0</v>
      </c>
      <c r="AR725" s="25" t="s">
        <v>672</v>
      </c>
      <c r="AT725" s="25" t="s">
        <v>348</v>
      </c>
      <c r="AU725" s="25" t="s">
        <v>88</v>
      </c>
      <c r="AY725" s="25" t="s">
        <v>209</v>
      </c>
      <c r="BE725" s="214">
        <f>IF(N725="základní",J725,0)</f>
        <v>0</v>
      </c>
      <c r="BF725" s="214">
        <f>IF(N725="snížená",J725,0)</f>
        <v>0</v>
      </c>
      <c r="BG725" s="214">
        <f>IF(N725="zákl. přenesená",J725,0)</f>
        <v>0</v>
      </c>
      <c r="BH725" s="214">
        <f>IF(N725="sníž. přenesená",J725,0)</f>
        <v>0</v>
      </c>
      <c r="BI725" s="214">
        <f>IF(N725="nulová",J725,0)</f>
        <v>0</v>
      </c>
      <c r="BJ725" s="25" t="s">
        <v>86</v>
      </c>
      <c r="BK725" s="214">
        <f>ROUND(I725*H725,2)</f>
        <v>0</v>
      </c>
      <c r="BL725" s="25" t="s">
        <v>287</v>
      </c>
      <c r="BM725" s="25" t="s">
        <v>4507</v>
      </c>
    </row>
    <row r="726" spans="2:65" s="12" customFormat="1" ht="13.5">
      <c r="B726" s="222"/>
      <c r="C726" s="223"/>
      <c r="D726" s="219" t="s">
        <v>274</v>
      </c>
      <c r="E726" s="224" t="s">
        <v>34</v>
      </c>
      <c r="F726" s="225" t="s">
        <v>4503</v>
      </c>
      <c r="G726" s="223"/>
      <c r="H726" s="226">
        <v>287.92</v>
      </c>
      <c r="I726" s="227"/>
      <c r="J726" s="223"/>
      <c r="K726" s="223"/>
      <c r="L726" s="228"/>
      <c r="M726" s="229"/>
      <c r="N726" s="230"/>
      <c r="O726" s="230"/>
      <c r="P726" s="230"/>
      <c r="Q726" s="230"/>
      <c r="R726" s="230"/>
      <c r="S726" s="230"/>
      <c r="T726" s="231"/>
      <c r="AT726" s="232" t="s">
        <v>274</v>
      </c>
      <c r="AU726" s="232" t="s">
        <v>88</v>
      </c>
      <c r="AV726" s="12" t="s">
        <v>88</v>
      </c>
      <c r="AW726" s="12" t="s">
        <v>41</v>
      </c>
      <c r="AX726" s="12" t="s">
        <v>86</v>
      </c>
      <c r="AY726" s="232" t="s">
        <v>209</v>
      </c>
    </row>
    <row r="727" spans="2:65" s="12" customFormat="1" ht="13.5">
      <c r="B727" s="222"/>
      <c r="C727" s="223"/>
      <c r="D727" s="219" t="s">
        <v>274</v>
      </c>
      <c r="E727" s="223"/>
      <c r="F727" s="225" t="s">
        <v>4508</v>
      </c>
      <c r="G727" s="223"/>
      <c r="H727" s="226">
        <v>0.317</v>
      </c>
      <c r="I727" s="227"/>
      <c r="J727" s="223"/>
      <c r="K727" s="223"/>
      <c r="L727" s="228"/>
      <c r="M727" s="229"/>
      <c r="N727" s="230"/>
      <c r="O727" s="230"/>
      <c r="P727" s="230"/>
      <c r="Q727" s="230"/>
      <c r="R727" s="230"/>
      <c r="S727" s="230"/>
      <c r="T727" s="231"/>
      <c r="AT727" s="232" t="s">
        <v>274</v>
      </c>
      <c r="AU727" s="232" t="s">
        <v>88</v>
      </c>
      <c r="AV727" s="12" t="s">
        <v>88</v>
      </c>
      <c r="AW727" s="12" t="s">
        <v>6</v>
      </c>
      <c r="AX727" s="12" t="s">
        <v>86</v>
      </c>
      <c r="AY727" s="232" t="s">
        <v>209</v>
      </c>
    </row>
    <row r="728" spans="2:65" s="1" customFormat="1" ht="16.5" customHeight="1">
      <c r="B728" s="43"/>
      <c r="C728" s="244" t="s">
        <v>1398</v>
      </c>
      <c r="D728" s="244" t="s">
        <v>348</v>
      </c>
      <c r="E728" s="245" t="s">
        <v>4509</v>
      </c>
      <c r="F728" s="246" t="s">
        <v>4510</v>
      </c>
      <c r="G728" s="247" t="s">
        <v>307</v>
      </c>
      <c r="H728" s="248">
        <v>3.2000000000000001E-2</v>
      </c>
      <c r="I728" s="249"/>
      <c r="J728" s="250">
        <f>ROUND(I728*H728,2)</f>
        <v>0</v>
      </c>
      <c r="K728" s="246" t="s">
        <v>216</v>
      </c>
      <c r="L728" s="251"/>
      <c r="M728" s="252" t="s">
        <v>34</v>
      </c>
      <c r="N728" s="253" t="s">
        <v>49</v>
      </c>
      <c r="O728" s="44"/>
      <c r="P728" s="212">
        <f>O728*H728</f>
        <v>0</v>
      </c>
      <c r="Q728" s="212">
        <v>1</v>
      </c>
      <c r="R728" s="212">
        <f>Q728*H728</f>
        <v>3.2000000000000001E-2</v>
      </c>
      <c r="S728" s="212">
        <v>0</v>
      </c>
      <c r="T728" s="213">
        <f>S728*H728</f>
        <v>0</v>
      </c>
      <c r="AR728" s="25" t="s">
        <v>672</v>
      </c>
      <c r="AT728" s="25" t="s">
        <v>348</v>
      </c>
      <c r="AU728" s="25" t="s">
        <v>88</v>
      </c>
      <c r="AY728" s="25" t="s">
        <v>209</v>
      </c>
      <c r="BE728" s="214">
        <f>IF(N728="základní",J728,0)</f>
        <v>0</v>
      </c>
      <c r="BF728" s="214">
        <f>IF(N728="snížená",J728,0)</f>
        <v>0</v>
      </c>
      <c r="BG728" s="214">
        <f>IF(N728="zákl. přenesená",J728,0)</f>
        <v>0</v>
      </c>
      <c r="BH728" s="214">
        <f>IF(N728="sníž. přenesená",J728,0)</f>
        <v>0</v>
      </c>
      <c r="BI728" s="214">
        <f>IF(N728="nulová",J728,0)</f>
        <v>0</v>
      </c>
      <c r="BJ728" s="25" t="s">
        <v>86</v>
      </c>
      <c r="BK728" s="214">
        <f>ROUND(I728*H728,2)</f>
        <v>0</v>
      </c>
      <c r="BL728" s="25" t="s">
        <v>287</v>
      </c>
      <c r="BM728" s="25" t="s">
        <v>4511</v>
      </c>
    </row>
    <row r="729" spans="2:65" s="12" customFormat="1" ht="13.5">
      <c r="B729" s="222"/>
      <c r="C729" s="223"/>
      <c r="D729" s="219" t="s">
        <v>274</v>
      </c>
      <c r="E729" s="224" t="s">
        <v>34</v>
      </c>
      <c r="F729" s="225" t="s">
        <v>4504</v>
      </c>
      <c r="G729" s="223"/>
      <c r="H729" s="226">
        <v>28.89</v>
      </c>
      <c r="I729" s="227"/>
      <c r="J729" s="223"/>
      <c r="K729" s="223"/>
      <c r="L729" s="228"/>
      <c r="M729" s="229"/>
      <c r="N729" s="230"/>
      <c r="O729" s="230"/>
      <c r="P729" s="230"/>
      <c r="Q729" s="230"/>
      <c r="R729" s="230"/>
      <c r="S729" s="230"/>
      <c r="T729" s="231"/>
      <c r="AT729" s="232" t="s">
        <v>274</v>
      </c>
      <c r="AU729" s="232" t="s">
        <v>88</v>
      </c>
      <c r="AV729" s="12" t="s">
        <v>88</v>
      </c>
      <c r="AW729" s="12" t="s">
        <v>41</v>
      </c>
      <c r="AX729" s="12" t="s">
        <v>86</v>
      </c>
      <c r="AY729" s="232" t="s">
        <v>209</v>
      </c>
    </row>
    <row r="730" spans="2:65" s="12" customFormat="1" ht="13.5">
      <c r="B730" s="222"/>
      <c r="C730" s="223"/>
      <c r="D730" s="219" t="s">
        <v>274</v>
      </c>
      <c r="E730" s="223"/>
      <c r="F730" s="225" t="s">
        <v>4512</v>
      </c>
      <c r="G730" s="223"/>
      <c r="H730" s="226">
        <v>3.2000000000000001E-2</v>
      </c>
      <c r="I730" s="227"/>
      <c r="J730" s="223"/>
      <c r="K730" s="223"/>
      <c r="L730" s="228"/>
      <c r="M730" s="229"/>
      <c r="N730" s="230"/>
      <c r="O730" s="230"/>
      <c r="P730" s="230"/>
      <c r="Q730" s="230"/>
      <c r="R730" s="230"/>
      <c r="S730" s="230"/>
      <c r="T730" s="231"/>
      <c r="AT730" s="232" t="s">
        <v>274</v>
      </c>
      <c r="AU730" s="232" t="s">
        <v>88</v>
      </c>
      <c r="AV730" s="12" t="s">
        <v>88</v>
      </c>
      <c r="AW730" s="12" t="s">
        <v>6</v>
      </c>
      <c r="AX730" s="12" t="s">
        <v>86</v>
      </c>
      <c r="AY730" s="232" t="s">
        <v>209</v>
      </c>
    </row>
    <row r="731" spans="2:65" s="1" customFormat="1" ht="38.25" customHeight="1">
      <c r="B731" s="43"/>
      <c r="C731" s="203" t="s">
        <v>1406</v>
      </c>
      <c r="D731" s="203" t="s">
        <v>212</v>
      </c>
      <c r="E731" s="204" t="s">
        <v>4513</v>
      </c>
      <c r="F731" s="205" t="s">
        <v>4514</v>
      </c>
      <c r="G731" s="206" t="s">
        <v>307</v>
      </c>
      <c r="H731" s="207">
        <v>2.1920000000000002</v>
      </c>
      <c r="I731" s="208"/>
      <c r="J731" s="209">
        <f>ROUND(I731*H731,2)</f>
        <v>0</v>
      </c>
      <c r="K731" s="205" t="s">
        <v>216</v>
      </c>
      <c r="L731" s="63"/>
      <c r="M731" s="210" t="s">
        <v>34</v>
      </c>
      <c r="N731" s="211" t="s">
        <v>49</v>
      </c>
      <c r="O731" s="44"/>
      <c r="P731" s="212">
        <f>O731*H731</f>
        <v>0</v>
      </c>
      <c r="Q731" s="212">
        <v>0</v>
      </c>
      <c r="R731" s="212">
        <f>Q731*H731</f>
        <v>0</v>
      </c>
      <c r="S731" s="212">
        <v>0</v>
      </c>
      <c r="T731" s="213">
        <f>S731*H731</f>
        <v>0</v>
      </c>
      <c r="AR731" s="25" t="s">
        <v>287</v>
      </c>
      <c r="AT731" s="25" t="s">
        <v>212</v>
      </c>
      <c r="AU731" s="25" t="s">
        <v>88</v>
      </c>
      <c r="AY731" s="25" t="s">
        <v>209</v>
      </c>
      <c r="BE731" s="214">
        <f>IF(N731="základní",J731,0)</f>
        <v>0</v>
      </c>
      <c r="BF731" s="214">
        <f>IF(N731="snížená",J731,0)</f>
        <v>0</v>
      </c>
      <c r="BG731" s="214">
        <f>IF(N731="zákl. přenesená",J731,0)</f>
        <v>0</v>
      </c>
      <c r="BH731" s="214">
        <f>IF(N731="sníž. přenesená",J731,0)</f>
        <v>0</v>
      </c>
      <c r="BI731" s="214">
        <f>IF(N731="nulová",J731,0)</f>
        <v>0</v>
      </c>
      <c r="BJ731" s="25" t="s">
        <v>86</v>
      </c>
      <c r="BK731" s="214">
        <f>ROUND(I731*H731,2)</f>
        <v>0</v>
      </c>
      <c r="BL731" s="25" t="s">
        <v>287</v>
      </c>
      <c r="BM731" s="25" t="s">
        <v>4515</v>
      </c>
    </row>
    <row r="732" spans="2:65" s="1" customFormat="1" ht="121.5">
      <c r="B732" s="43"/>
      <c r="C732" s="65"/>
      <c r="D732" s="219" t="s">
        <v>272</v>
      </c>
      <c r="E732" s="65"/>
      <c r="F732" s="220" t="s">
        <v>3526</v>
      </c>
      <c r="G732" s="65"/>
      <c r="H732" s="65"/>
      <c r="I732" s="174"/>
      <c r="J732" s="65"/>
      <c r="K732" s="65"/>
      <c r="L732" s="63"/>
      <c r="M732" s="281"/>
      <c r="N732" s="216"/>
      <c r="O732" s="216"/>
      <c r="P732" s="216"/>
      <c r="Q732" s="216"/>
      <c r="R732" s="216"/>
      <c r="S732" s="216"/>
      <c r="T732" s="282"/>
      <c r="AT732" s="25" t="s">
        <v>272</v>
      </c>
      <c r="AU732" s="25" t="s">
        <v>88</v>
      </c>
    </row>
    <row r="733" spans="2:65" s="1" customFormat="1" ht="6.95" customHeight="1">
      <c r="B733" s="58"/>
      <c r="C733" s="59"/>
      <c r="D733" s="59"/>
      <c r="E733" s="59"/>
      <c r="F733" s="59"/>
      <c r="G733" s="59"/>
      <c r="H733" s="59"/>
      <c r="I733" s="150"/>
      <c r="J733" s="59"/>
      <c r="K733" s="59"/>
      <c r="L733" s="63"/>
    </row>
  </sheetData>
  <sheetProtection algorithmName="SHA-512" hashValue="uKU8JSsONoABHcSPCnNrHIdP8fh8VCN1WY+n2UFDDR28uu1QWQ1S9WwpPMKv1X5hLEM5lB7+qsh+H56Mcf+FTQ==" saltValue="b6QKWiuGa/kVOpYY7pjyMhFdm+HvomlgXuzNFcNzSi3QXMhmKqy+Tx+aIa431TyMT4Rp+g10vAY//3dVri8org==" spinCount="100000" sheet="1" objects="1" scenarios="1" formatColumns="0" formatRows="0" autoFilter="0"/>
  <autoFilter ref="C111:K732"/>
  <mergeCells count="13">
    <mergeCell ref="E104:H104"/>
    <mergeCell ref="G1:H1"/>
    <mergeCell ref="L2:V2"/>
    <mergeCell ref="E49:H49"/>
    <mergeCell ref="E51:H51"/>
    <mergeCell ref="J55:J56"/>
    <mergeCell ref="E100:H100"/>
    <mergeCell ref="E102:H102"/>
    <mergeCell ref="E7:H7"/>
    <mergeCell ref="E9:H9"/>
    <mergeCell ref="E11:H11"/>
    <mergeCell ref="E26:H26"/>
    <mergeCell ref="E47:H47"/>
  </mergeCells>
  <hyperlinks>
    <hyperlink ref="F1:G1" location="C2" display="1) Krycí list soupisu"/>
    <hyperlink ref="G1:H1" location="C58" display="2) Rekapitulace"/>
    <hyperlink ref="J1" location="C11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152</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4516</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ROUND(J82,2)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ROUND(SUM(BE82:BE236), 2)</f>
        <v>0</v>
      </c>
      <c r="G30" s="44"/>
      <c r="H30" s="44"/>
      <c r="I30" s="142">
        <v>0.21</v>
      </c>
      <c r="J30" s="141">
        <f>ROUND(ROUND((SUM(BE82:BE236)), 2)*I30, 2)</f>
        <v>0</v>
      </c>
      <c r="K30" s="47"/>
    </row>
    <row r="31" spans="2:11" s="1" customFormat="1" ht="14.45" customHeight="1">
      <c r="B31" s="43"/>
      <c r="C31" s="44"/>
      <c r="D31" s="44"/>
      <c r="E31" s="51" t="s">
        <v>50</v>
      </c>
      <c r="F31" s="141">
        <f>ROUND(SUM(BF82:BF236), 2)</f>
        <v>0</v>
      </c>
      <c r="G31" s="44"/>
      <c r="H31" s="44"/>
      <c r="I31" s="142">
        <v>0.15</v>
      </c>
      <c r="J31" s="141">
        <f>ROUND(ROUND((SUM(BF82:BF236)), 2)*I31, 2)</f>
        <v>0</v>
      </c>
      <c r="K31" s="47"/>
    </row>
    <row r="32" spans="2:11" s="1" customFormat="1" ht="14.45" hidden="1" customHeight="1">
      <c r="B32" s="43"/>
      <c r="C32" s="44"/>
      <c r="D32" s="44"/>
      <c r="E32" s="51" t="s">
        <v>51</v>
      </c>
      <c r="F32" s="141">
        <f>ROUND(SUM(BG82:BG236), 2)</f>
        <v>0</v>
      </c>
      <c r="G32" s="44"/>
      <c r="H32" s="44"/>
      <c r="I32" s="142">
        <v>0.21</v>
      </c>
      <c r="J32" s="141">
        <v>0</v>
      </c>
      <c r="K32" s="47"/>
    </row>
    <row r="33" spans="2:11" s="1" customFormat="1" ht="14.45" hidden="1" customHeight="1">
      <c r="B33" s="43"/>
      <c r="C33" s="44"/>
      <c r="D33" s="44"/>
      <c r="E33" s="51" t="s">
        <v>52</v>
      </c>
      <c r="F33" s="141">
        <f>ROUND(SUM(BH82:BH236), 2)</f>
        <v>0</v>
      </c>
      <c r="G33" s="44"/>
      <c r="H33" s="44"/>
      <c r="I33" s="142">
        <v>0.15</v>
      </c>
      <c r="J33" s="141">
        <v>0</v>
      </c>
      <c r="K33" s="47"/>
    </row>
    <row r="34" spans="2:11" s="1" customFormat="1" ht="14.45" hidden="1" customHeight="1">
      <c r="B34" s="43"/>
      <c r="C34" s="44"/>
      <c r="D34" s="44"/>
      <c r="E34" s="51" t="s">
        <v>53</v>
      </c>
      <c r="F34" s="141">
        <f>ROUND(SUM(BI82:BI236),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05 - SO-03 Retenční nádrž, vsakování a přípojka</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J82</f>
        <v>0</v>
      </c>
      <c r="K56" s="47"/>
      <c r="AU56" s="25" t="s">
        <v>187</v>
      </c>
    </row>
    <row r="57" spans="2:47" s="8" customFormat="1" ht="24.95" customHeight="1">
      <c r="B57" s="160"/>
      <c r="C57" s="161"/>
      <c r="D57" s="162" t="s">
        <v>252</v>
      </c>
      <c r="E57" s="163"/>
      <c r="F57" s="163"/>
      <c r="G57" s="163"/>
      <c r="H57" s="163"/>
      <c r="I57" s="164"/>
      <c r="J57" s="165">
        <f>J83</f>
        <v>0</v>
      </c>
      <c r="K57" s="166"/>
    </row>
    <row r="58" spans="2:47" s="9" customFormat="1" ht="19.899999999999999" customHeight="1">
      <c r="B58" s="167"/>
      <c r="C58" s="168"/>
      <c r="D58" s="169" t="s">
        <v>253</v>
      </c>
      <c r="E58" s="170"/>
      <c r="F58" s="170"/>
      <c r="G58" s="170"/>
      <c r="H58" s="170"/>
      <c r="I58" s="171"/>
      <c r="J58" s="172">
        <f>J84</f>
        <v>0</v>
      </c>
      <c r="K58" s="173"/>
    </row>
    <row r="59" spans="2:47" s="9" customFormat="1" ht="19.899999999999999" customHeight="1">
      <c r="B59" s="167"/>
      <c r="C59" s="168"/>
      <c r="D59" s="169" t="s">
        <v>759</v>
      </c>
      <c r="E59" s="170"/>
      <c r="F59" s="170"/>
      <c r="G59" s="170"/>
      <c r="H59" s="170"/>
      <c r="I59" s="171"/>
      <c r="J59" s="172">
        <f>J156</f>
        <v>0</v>
      </c>
      <c r="K59" s="173"/>
    </row>
    <row r="60" spans="2:47" s="9" customFormat="1" ht="19.899999999999999" customHeight="1">
      <c r="B60" s="167"/>
      <c r="C60" s="168"/>
      <c r="D60" s="169" t="s">
        <v>766</v>
      </c>
      <c r="E60" s="170"/>
      <c r="F60" s="170"/>
      <c r="G60" s="170"/>
      <c r="H60" s="170"/>
      <c r="I60" s="171"/>
      <c r="J60" s="172">
        <f>J161</f>
        <v>0</v>
      </c>
      <c r="K60" s="173"/>
    </row>
    <row r="61" spans="2:47" s="9" customFormat="1" ht="19.899999999999999" customHeight="1">
      <c r="B61" s="167"/>
      <c r="C61" s="168"/>
      <c r="D61" s="169" t="s">
        <v>4517</v>
      </c>
      <c r="E61" s="170"/>
      <c r="F61" s="170"/>
      <c r="G61" s="170"/>
      <c r="H61" s="170"/>
      <c r="I61" s="171"/>
      <c r="J61" s="172">
        <f>J170</f>
        <v>0</v>
      </c>
      <c r="K61" s="173"/>
    </row>
    <row r="62" spans="2:47" s="9" customFormat="1" ht="19.899999999999999" customHeight="1">
      <c r="B62" s="167"/>
      <c r="C62" s="168"/>
      <c r="D62" s="169" t="s">
        <v>777</v>
      </c>
      <c r="E62" s="170"/>
      <c r="F62" s="170"/>
      <c r="G62" s="170"/>
      <c r="H62" s="170"/>
      <c r="I62" s="171"/>
      <c r="J62" s="172">
        <f>J234</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s="1" customFormat="1" ht="14.45" customHeight="1">
      <c r="B73" s="43"/>
      <c r="C73" s="67" t="s">
        <v>180</v>
      </c>
      <c r="D73" s="65"/>
      <c r="E73" s="65"/>
      <c r="F73" s="65"/>
      <c r="G73" s="65"/>
      <c r="H73" s="65"/>
      <c r="I73" s="174"/>
      <c r="J73" s="65"/>
      <c r="K73" s="65"/>
      <c r="L73" s="63"/>
    </row>
    <row r="74" spans="2:12" s="1" customFormat="1" ht="17.25" customHeight="1">
      <c r="B74" s="43"/>
      <c r="C74" s="65"/>
      <c r="D74" s="65"/>
      <c r="E74" s="379" t="str">
        <f>E9</f>
        <v>05 - SO-03 Retenční nádrž, vsakování a přípojka</v>
      </c>
      <c r="F74" s="410"/>
      <c r="G74" s="410"/>
      <c r="H74" s="410"/>
      <c r="I74" s="174"/>
      <c r="J74" s="65"/>
      <c r="K74" s="65"/>
      <c r="L74" s="63"/>
    </row>
    <row r="75" spans="2:12" s="1" customFormat="1" ht="6.95" customHeight="1">
      <c r="B75" s="43"/>
      <c r="C75" s="65"/>
      <c r="D75" s="65"/>
      <c r="E75" s="65"/>
      <c r="F75" s="65"/>
      <c r="G75" s="65"/>
      <c r="H75" s="65"/>
      <c r="I75" s="174"/>
      <c r="J75" s="65"/>
      <c r="K75" s="65"/>
      <c r="L75" s="63"/>
    </row>
    <row r="76" spans="2:12" s="1" customFormat="1" ht="18" customHeight="1">
      <c r="B76" s="43"/>
      <c r="C76" s="67" t="s">
        <v>24</v>
      </c>
      <c r="D76" s="65"/>
      <c r="E76" s="65"/>
      <c r="F76" s="175" t="str">
        <f>F12</f>
        <v>Tachov</v>
      </c>
      <c r="G76" s="65"/>
      <c r="H76" s="65"/>
      <c r="I76" s="176" t="s">
        <v>26</v>
      </c>
      <c r="J76" s="75" t="str">
        <f>IF(J12="","",J12)</f>
        <v>2. 1. 2018</v>
      </c>
      <c r="K76" s="65"/>
      <c r="L76" s="63"/>
    </row>
    <row r="77" spans="2:12" s="1" customFormat="1" ht="6.95" customHeight="1">
      <c r="B77" s="43"/>
      <c r="C77" s="65"/>
      <c r="D77" s="65"/>
      <c r="E77" s="65"/>
      <c r="F77" s="65"/>
      <c r="G77" s="65"/>
      <c r="H77" s="65"/>
      <c r="I77" s="174"/>
      <c r="J77" s="65"/>
      <c r="K77" s="65"/>
      <c r="L77" s="63"/>
    </row>
    <row r="78" spans="2:12" s="1" customFormat="1">
      <c r="B78" s="43"/>
      <c r="C78" s="67" t="s">
        <v>32</v>
      </c>
      <c r="D78" s="65"/>
      <c r="E78" s="65"/>
      <c r="F78" s="175" t="str">
        <f>E15</f>
        <v>město Tachov</v>
      </c>
      <c r="G78" s="65"/>
      <c r="H78" s="65"/>
      <c r="I78" s="176" t="s">
        <v>39</v>
      </c>
      <c r="J78" s="175" t="str">
        <f>E21</f>
        <v>Architektonické studio Hysek spol s r.o.</v>
      </c>
      <c r="K78" s="65"/>
      <c r="L78" s="63"/>
    </row>
    <row r="79" spans="2:12" s="1" customFormat="1" ht="14.45" customHeight="1">
      <c r="B79" s="43"/>
      <c r="C79" s="67" t="s">
        <v>37</v>
      </c>
      <c r="D79" s="65"/>
      <c r="E79" s="65"/>
      <c r="F79" s="175" t="str">
        <f>IF(E18="","",E18)</f>
        <v/>
      </c>
      <c r="G79" s="65"/>
      <c r="H79" s="65"/>
      <c r="I79" s="174"/>
      <c r="J79" s="65"/>
      <c r="K79" s="65"/>
      <c r="L79" s="63"/>
    </row>
    <row r="80" spans="2:12" s="1" customFormat="1" ht="10.35" customHeight="1">
      <c r="B80" s="43"/>
      <c r="C80" s="65"/>
      <c r="D80" s="65"/>
      <c r="E80" s="65"/>
      <c r="F80" s="65"/>
      <c r="G80" s="65"/>
      <c r="H80" s="65"/>
      <c r="I80" s="174"/>
      <c r="J80" s="65"/>
      <c r="K80" s="65"/>
      <c r="L80" s="63"/>
    </row>
    <row r="81" spans="2:65" s="10" customFormat="1" ht="29.25" customHeight="1">
      <c r="B81" s="177"/>
      <c r="C81" s="178" t="s">
        <v>194</v>
      </c>
      <c r="D81" s="179" t="s">
        <v>63</v>
      </c>
      <c r="E81" s="179" t="s">
        <v>59</v>
      </c>
      <c r="F81" s="179" t="s">
        <v>195</v>
      </c>
      <c r="G81" s="179" t="s">
        <v>196</v>
      </c>
      <c r="H81" s="179" t="s">
        <v>197</v>
      </c>
      <c r="I81" s="180" t="s">
        <v>198</v>
      </c>
      <c r="J81" s="179" t="s">
        <v>185</v>
      </c>
      <c r="K81" s="181" t="s">
        <v>199</v>
      </c>
      <c r="L81" s="182"/>
      <c r="M81" s="83" t="s">
        <v>200</v>
      </c>
      <c r="N81" s="84" t="s">
        <v>48</v>
      </c>
      <c r="O81" s="84" t="s">
        <v>201</v>
      </c>
      <c r="P81" s="84" t="s">
        <v>202</v>
      </c>
      <c r="Q81" s="84" t="s">
        <v>203</v>
      </c>
      <c r="R81" s="84" t="s">
        <v>204</v>
      </c>
      <c r="S81" s="84" t="s">
        <v>205</v>
      </c>
      <c r="T81" s="85" t="s">
        <v>206</v>
      </c>
    </row>
    <row r="82" spans="2:65" s="1" customFormat="1" ht="29.25" customHeight="1">
      <c r="B82" s="43"/>
      <c r="C82" s="89" t="s">
        <v>186</v>
      </c>
      <c r="D82" s="65"/>
      <c r="E82" s="65"/>
      <c r="F82" s="65"/>
      <c r="G82" s="65"/>
      <c r="H82" s="65"/>
      <c r="I82" s="174"/>
      <c r="J82" s="183">
        <f>BK82</f>
        <v>0</v>
      </c>
      <c r="K82" s="65"/>
      <c r="L82" s="63"/>
      <c r="M82" s="86"/>
      <c r="N82" s="87"/>
      <c r="O82" s="87"/>
      <c r="P82" s="184">
        <f>P83</f>
        <v>0</v>
      </c>
      <c r="Q82" s="87"/>
      <c r="R82" s="184">
        <f>R83</f>
        <v>83.356686999999994</v>
      </c>
      <c r="S82" s="87"/>
      <c r="T82" s="185">
        <f>T83</f>
        <v>0</v>
      </c>
      <c r="AT82" s="25" t="s">
        <v>77</v>
      </c>
      <c r="AU82" s="25" t="s">
        <v>187</v>
      </c>
      <c r="BK82" s="186">
        <f>BK83</f>
        <v>0</v>
      </c>
    </row>
    <row r="83" spans="2:65" s="11" customFormat="1" ht="37.35" customHeight="1">
      <c r="B83" s="187"/>
      <c r="C83" s="188"/>
      <c r="D83" s="189" t="s">
        <v>77</v>
      </c>
      <c r="E83" s="190" t="s">
        <v>263</v>
      </c>
      <c r="F83" s="190" t="s">
        <v>264</v>
      </c>
      <c r="G83" s="188"/>
      <c r="H83" s="188"/>
      <c r="I83" s="191"/>
      <c r="J83" s="192">
        <f>BK83</f>
        <v>0</v>
      </c>
      <c r="K83" s="188"/>
      <c r="L83" s="193"/>
      <c r="M83" s="194"/>
      <c r="N83" s="195"/>
      <c r="O83" s="195"/>
      <c r="P83" s="196">
        <f>P84+P156+P161+P170+P234</f>
        <v>0</v>
      </c>
      <c r="Q83" s="195"/>
      <c r="R83" s="196">
        <f>R84+R156+R161+R170+R234</f>
        <v>83.356686999999994</v>
      </c>
      <c r="S83" s="195"/>
      <c r="T83" s="197">
        <f>T84+T156+T161+T170+T234</f>
        <v>0</v>
      </c>
      <c r="AR83" s="198" t="s">
        <v>86</v>
      </c>
      <c r="AT83" s="199" t="s">
        <v>77</v>
      </c>
      <c r="AU83" s="199" t="s">
        <v>78</v>
      </c>
      <c r="AY83" s="198" t="s">
        <v>209</v>
      </c>
      <c r="BK83" s="200">
        <f>BK84+BK156+BK161+BK170+BK234</f>
        <v>0</v>
      </c>
    </row>
    <row r="84" spans="2:65" s="11" customFormat="1" ht="19.899999999999999" customHeight="1">
      <c r="B84" s="187"/>
      <c r="C84" s="188"/>
      <c r="D84" s="189" t="s">
        <v>77</v>
      </c>
      <c r="E84" s="201" t="s">
        <v>86</v>
      </c>
      <c r="F84" s="201" t="s">
        <v>265</v>
      </c>
      <c r="G84" s="188"/>
      <c r="H84" s="188"/>
      <c r="I84" s="191"/>
      <c r="J84" s="202">
        <f>BK84</f>
        <v>0</v>
      </c>
      <c r="K84" s="188"/>
      <c r="L84" s="193"/>
      <c r="M84" s="194"/>
      <c r="N84" s="195"/>
      <c r="O84" s="195"/>
      <c r="P84" s="196">
        <f>SUM(P85:P155)</f>
        <v>0</v>
      </c>
      <c r="Q84" s="195"/>
      <c r="R84" s="196">
        <f>SUM(R85:R155)</f>
        <v>23.405999999999999</v>
      </c>
      <c r="S84" s="195"/>
      <c r="T84" s="197">
        <f>SUM(T85:T155)</f>
        <v>0</v>
      </c>
      <c r="AR84" s="198" t="s">
        <v>86</v>
      </c>
      <c r="AT84" s="199" t="s">
        <v>77</v>
      </c>
      <c r="AU84" s="199" t="s">
        <v>86</v>
      </c>
      <c r="AY84" s="198" t="s">
        <v>209</v>
      </c>
      <c r="BK84" s="200">
        <f>SUM(BK85:BK155)</f>
        <v>0</v>
      </c>
    </row>
    <row r="85" spans="2:65" s="1" customFormat="1" ht="25.5" customHeight="1">
      <c r="B85" s="43"/>
      <c r="C85" s="203" t="s">
        <v>86</v>
      </c>
      <c r="D85" s="203" t="s">
        <v>212</v>
      </c>
      <c r="E85" s="204" t="s">
        <v>4518</v>
      </c>
      <c r="F85" s="205" t="s">
        <v>4519</v>
      </c>
      <c r="G85" s="206" t="s">
        <v>4520</v>
      </c>
      <c r="H85" s="207">
        <v>120</v>
      </c>
      <c r="I85" s="208"/>
      <c r="J85" s="209">
        <f>ROUND(I85*H85,2)</f>
        <v>0</v>
      </c>
      <c r="K85" s="205" t="s">
        <v>216</v>
      </c>
      <c r="L85" s="63"/>
      <c r="M85" s="210" t="s">
        <v>34</v>
      </c>
      <c r="N85" s="211" t="s">
        <v>49</v>
      </c>
      <c r="O85" s="44"/>
      <c r="P85" s="212">
        <f>O85*H85</f>
        <v>0</v>
      </c>
      <c r="Q85" s="212">
        <v>0</v>
      </c>
      <c r="R85" s="212">
        <f>Q85*H85</f>
        <v>0</v>
      </c>
      <c r="S85" s="212">
        <v>0</v>
      </c>
      <c r="T85" s="213">
        <f>S85*H85</f>
        <v>0</v>
      </c>
      <c r="AR85" s="25" t="s">
        <v>228</v>
      </c>
      <c r="AT85" s="25" t="s">
        <v>212</v>
      </c>
      <c r="AU85" s="25" t="s">
        <v>88</v>
      </c>
      <c r="AY85" s="25" t="s">
        <v>209</v>
      </c>
      <c r="BE85" s="214">
        <f>IF(N85="základní",J85,0)</f>
        <v>0</v>
      </c>
      <c r="BF85" s="214">
        <f>IF(N85="snížená",J85,0)</f>
        <v>0</v>
      </c>
      <c r="BG85" s="214">
        <f>IF(N85="zákl. přenesená",J85,0)</f>
        <v>0</v>
      </c>
      <c r="BH85" s="214">
        <f>IF(N85="sníž. přenesená",J85,0)</f>
        <v>0</v>
      </c>
      <c r="BI85" s="214">
        <f>IF(N85="nulová",J85,0)</f>
        <v>0</v>
      </c>
      <c r="BJ85" s="25" t="s">
        <v>86</v>
      </c>
      <c r="BK85" s="214">
        <f>ROUND(I85*H85,2)</f>
        <v>0</v>
      </c>
      <c r="BL85" s="25" t="s">
        <v>228</v>
      </c>
      <c r="BM85" s="25" t="s">
        <v>4521</v>
      </c>
    </row>
    <row r="86" spans="2:65" s="1" customFormat="1" ht="256.5">
      <c r="B86" s="43"/>
      <c r="C86" s="65"/>
      <c r="D86" s="219" t="s">
        <v>272</v>
      </c>
      <c r="E86" s="65"/>
      <c r="F86" s="220" t="s">
        <v>4522</v>
      </c>
      <c r="G86" s="65"/>
      <c r="H86" s="65"/>
      <c r="I86" s="174"/>
      <c r="J86" s="65"/>
      <c r="K86" s="65"/>
      <c r="L86" s="63"/>
      <c r="M86" s="221"/>
      <c r="N86" s="44"/>
      <c r="O86" s="44"/>
      <c r="P86" s="44"/>
      <c r="Q86" s="44"/>
      <c r="R86" s="44"/>
      <c r="S86" s="44"/>
      <c r="T86" s="80"/>
      <c r="AT86" s="25" t="s">
        <v>272</v>
      </c>
      <c r="AU86" s="25" t="s">
        <v>88</v>
      </c>
    </row>
    <row r="87" spans="2:65" s="12" customFormat="1" ht="13.5">
      <c r="B87" s="222"/>
      <c r="C87" s="223"/>
      <c r="D87" s="219" t="s">
        <v>274</v>
      </c>
      <c r="E87" s="224" t="s">
        <v>34</v>
      </c>
      <c r="F87" s="225" t="s">
        <v>4523</v>
      </c>
      <c r="G87" s="223"/>
      <c r="H87" s="226">
        <v>120</v>
      </c>
      <c r="I87" s="227"/>
      <c r="J87" s="223"/>
      <c r="K87" s="223"/>
      <c r="L87" s="228"/>
      <c r="M87" s="229"/>
      <c r="N87" s="230"/>
      <c r="O87" s="230"/>
      <c r="P87" s="230"/>
      <c r="Q87" s="230"/>
      <c r="R87" s="230"/>
      <c r="S87" s="230"/>
      <c r="T87" s="231"/>
      <c r="AT87" s="232" t="s">
        <v>274</v>
      </c>
      <c r="AU87" s="232" t="s">
        <v>88</v>
      </c>
      <c r="AV87" s="12" t="s">
        <v>88</v>
      </c>
      <c r="AW87" s="12" t="s">
        <v>41</v>
      </c>
      <c r="AX87" s="12" t="s">
        <v>86</v>
      </c>
      <c r="AY87" s="232" t="s">
        <v>209</v>
      </c>
    </row>
    <row r="88" spans="2:65" s="1" customFormat="1" ht="25.5" customHeight="1">
      <c r="B88" s="43"/>
      <c r="C88" s="203" t="s">
        <v>88</v>
      </c>
      <c r="D88" s="203" t="s">
        <v>212</v>
      </c>
      <c r="E88" s="204" t="s">
        <v>4524</v>
      </c>
      <c r="F88" s="205" t="s">
        <v>4525</v>
      </c>
      <c r="G88" s="206" t="s">
        <v>4526</v>
      </c>
      <c r="H88" s="207">
        <v>60</v>
      </c>
      <c r="I88" s="208"/>
      <c r="J88" s="209">
        <f>ROUND(I88*H88,2)</f>
        <v>0</v>
      </c>
      <c r="K88" s="205" t="s">
        <v>216</v>
      </c>
      <c r="L88" s="63"/>
      <c r="M88" s="210" t="s">
        <v>34</v>
      </c>
      <c r="N88" s="211" t="s">
        <v>49</v>
      </c>
      <c r="O88" s="44"/>
      <c r="P88" s="212">
        <f>O88*H88</f>
        <v>0</v>
      </c>
      <c r="Q88" s="212">
        <v>0</v>
      </c>
      <c r="R88" s="212">
        <f>Q88*H88</f>
        <v>0</v>
      </c>
      <c r="S88" s="212">
        <v>0</v>
      </c>
      <c r="T88" s="213">
        <f>S88*H88</f>
        <v>0</v>
      </c>
      <c r="AR88" s="25" t="s">
        <v>228</v>
      </c>
      <c r="AT88" s="25" t="s">
        <v>212</v>
      </c>
      <c r="AU88" s="25" t="s">
        <v>88</v>
      </c>
      <c r="AY88" s="25" t="s">
        <v>209</v>
      </c>
      <c r="BE88" s="214">
        <f>IF(N88="základní",J88,0)</f>
        <v>0</v>
      </c>
      <c r="BF88" s="214">
        <f>IF(N88="snížená",J88,0)</f>
        <v>0</v>
      </c>
      <c r="BG88" s="214">
        <f>IF(N88="zákl. přenesená",J88,0)</f>
        <v>0</v>
      </c>
      <c r="BH88" s="214">
        <f>IF(N88="sníž. přenesená",J88,0)</f>
        <v>0</v>
      </c>
      <c r="BI88" s="214">
        <f>IF(N88="nulová",J88,0)</f>
        <v>0</v>
      </c>
      <c r="BJ88" s="25" t="s">
        <v>86</v>
      </c>
      <c r="BK88" s="214">
        <f>ROUND(I88*H88,2)</f>
        <v>0</v>
      </c>
      <c r="BL88" s="25" t="s">
        <v>228</v>
      </c>
      <c r="BM88" s="25" t="s">
        <v>4527</v>
      </c>
    </row>
    <row r="89" spans="2:65" s="1" customFormat="1" ht="162">
      <c r="B89" s="43"/>
      <c r="C89" s="65"/>
      <c r="D89" s="219" t="s">
        <v>272</v>
      </c>
      <c r="E89" s="65"/>
      <c r="F89" s="220" t="s">
        <v>4528</v>
      </c>
      <c r="G89" s="65"/>
      <c r="H89" s="65"/>
      <c r="I89" s="174"/>
      <c r="J89" s="65"/>
      <c r="K89" s="65"/>
      <c r="L89" s="63"/>
      <c r="M89" s="221"/>
      <c r="N89" s="44"/>
      <c r="O89" s="44"/>
      <c r="P89" s="44"/>
      <c r="Q89" s="44"/>
      <c r="R89" s="44"/>
      <c r="S89" s="44"/>
      <c r="T89" s="80"/>
      <c r="AT89" s="25" t="s">
        <v>272</v>
      </c>
      <c r="AU89" s="25" t="s">
        <v>88</v>
      </c>
    </row>
    <row r="90" spans="2:65" s="14" customFormat="1" ht="13.5">
      <c r="B90" s="254"/>
      <c r="C90" s="255"/>
      <c r="D90" s="219" t="s">
        <v>274</v>
      </c>
      <c r="E90" s="256" t="s">
        <v>34</v>
      </c>
      <c r="F90" s="257" t="s">
        <v>4529</v>
      </c>
      <c r="G90" s="255"/>
      <c r="H90" s="256" t="s">
        <v>34</v>
      </c>
      <c r="I90" s="258"/>
      <c r="J90" s="255"/>
      <c r="K90" s="255"/>
      <c r="L90" s="259"/>
      <c r="M90" s="260"/>
      <c r="N90" s="261"/>
      <c r="O90" s="261"/>
      <c r="P90" s="261"/>
      <c r="Q90" s="261"/>
      <c r="R90" s="261"/>
      <c r="S90" s="261"/>
      <c r="T90" s="262"/>
      <c r="AT90" s="263" t="s">
        <v>274</v>
      </c>
      <c r="AU90" s="263" t="s">
        <v>88</v>
      </c>
      <c r="AV90" s="14" t="s">
        <v>86</v>
      </c>
      <c r="AW90" s="14" t="s">
        <v>41</v>
      </c>
      <c r="AX90" s="14" t="s">
        <v>78</v>
      </c>
      <c r="AY90" s="263" t="s">
        <v>209</v>
      </c>
    </row>
    <row r="91" spans="2:65" s="12" customFormat="1" ht="13.5">
      <c r="B91" s="222"/>
      <c r="C91" s="223"/>
      <c r="D91" s="219" t="s">
        <v>274</v>
      </c>
      <c r="E91" s="224" t="s">
        <v>34</v>
      </c>
      <c r="F91" s="225" t="s">
        <v>4530</v>
      </c>
      <c r="G91" s="223"/>
      <c r="H91" s="226">
        <v>60</v>
      </c>
      <c r="I91" s="227"/>
      <c r="J91" s="223"/>
      <c r="K91" s="223"/>
      <c r="L91" s="228"/>
      <c r="M91" s="229"/>
      <c r="N91" s="230"/>
      <c r="O91" s="230"/>
      <c r="P91" s="230"/>
      <c r="Q91" s="230"/>
      <c r="R91" s="230"/>
      <c r="S91" s="230"/>
      <c r="T91" s="231"/>
      <c r="AT91" s="232" t="s">
        <v>274</v>
      </c>
      <c r="AU91" s="232" t="s">
        <v>88</v>
      </c>
      <c r="AV91" s="12" t="s">
        <v>88</v>
      </c>
      <c r="AW91" s="12" t="s">
        <v>41</v>
      </c>
      <c r="AX91" s="12" t="s">
        <v>86</v>
      </c>
      <c r="AY91" s="232" t="s">
        <v>209</v>
      </c>
    </row>
    <row r="92" spans="2:65" s="1" customFormat="1" ht="38.25" customHeight="1">
      <c r="B92" s="43"/>
      <c r="C92" s="203" t="s">
        <v>224</v>
      </c>
      <c r="D92" s="203" t="s">
        <v>212</v>
      </c>
      <c r="E92" s="204" t="s">
        <v>4531</v>
      </c>
      <c r="F92" s="205" t="s">
        <v>4532</v>
      </c>
      <c r="G92" s="206" t="s">
        <v>270</v>
      </c>
      <c r="H92" s="207">
        <v>23.8</v>
      </c>
      <c r="I92" s="208"/>
      <c r="J92" s="209">
        <f>ROUND(I92*H92,2)</f>
        <v>0</v>
      </c>
      <c r="K92" s="205" t="s">
        <v>216</v>
      </c>
      <c r="L92" s="63"/>
      <c r="M92" s="210" t="s">
        <v>34</v>
      </c>
      <c r="N92" s="211" t="s">
        <v>49</v>
      </c>
      <c r="O92" s="44"/>
      <c r="P92" s="212">
        <f>O92*H92</f>
        <v>0</v>
      </c>
      <c r="Q92" s="212">
        <v>0</v>
      </c>
      <c r="R92" s="212">
        <f>Q92*H92</f>
        <v>0</v>
      </c>
      <c r="S92" s="212">
        <v>0</v>
      </c>
      <c r="T92" s="213">
        <f>S92*H92</f>
        <v>0</v>
      </c>
      <c r="AR92" s="25" t="s">
        <v>228</v>
      </c>
      <c r="AT92" s="25" t="s">
        <v>212</v>
      </c>
      <c r="AU92" s="25" t="s">
        <v>88</v>
      </c>
      <c r="AY92" s="25" t="s">
        <v>209</v>
      </c>
      <c r="BE92" s="214">
        <f>IF(N92="základní",J92,0)</f>
        <v>0</v>
      </c>
      <c r="BF92" s="214">
        <f>IF(N92="snížená",J92,0)</f>
        <v>0</v>
      </c>
      <c r="BG92" s="214">
        <f>IF(N92="zákl. přenesená",J92,0)</f>
        <v>0</v>
      </c>
      <c r="BH92" s="214">
        <f>IF(N92="sníž. přenesená",J92,0)</f>
        <v>0</v>
      </c>
      <c r="BI92" s="214">
        <f>IF(N92="nulová",J92,0)</f>
        <v>0</v>
      </c>
      <c r="BJ92" s="25" t="s">
        <v>86</v>
      </c>
      <c r="BK92" s="214">
        <f>ROUND(I92*H92,2)</f>
        <v>0</v>
      </c>
      <c r="BL92" s="25" t="s">
        <v>228</v>
      </c>
      <c r="BM92" s="25" t="s">
        <v>4533</v>
      </c>
    </row>
    <row r="93" spans="2:65" s="1" customFormat="1" ht="229.5">
      <c r="B93" s="43"/>
      <c r="C93" s="65"/>
      <c r="D93" s="219" t="s">
        <v>272</v>
      </c>
      <c r="E93" s="65"/>
      <c r="F93" s="220" t="s">
        <v>273</v>
      </c>
      <c r="G93" s="65"/>
      <c r="H93" s="65"/>
      <c r="I93" s="174"/>
      <c r="J93" s="65"/>
      <c r="K93" s="65"/>
      <c r="L93" s="63"/>
      <c r="M93" s="221"/>
      <c r="N93" s="44"/>
      <c r="O93" s="44"/>
      <c r="P93" s="44"/>
      <c r="Q93" s="44"/>
      <c r="R93" s="44"/>
      <c r="S93" s="44"/>
      <c r="T93" s="80"/>
      <c r="AT93" s="25" t="s">
        <v>272</v>
      </c>
      <c r="AU93" s="25" t="s">
        <v>88</v>
      </c>
    </row>
    <row r="94" spans="2:65" s="14" customFormat="1" ht="13.5">
      <c r="B94" s="254"/>
      <c r="C94" s="255"/>
      <c r="D94" s="219" t="s">
        <v>274</v>
      </c>
      <c r="E94" s="256" t="s">
        <v>34</v>
      </c>
      <c r="F94" s="257" t="s">
        <v>4534</v>
      </c>
      <c r="G94" s="255"/>
      <c r="H94" s="256" t="s">
        <v>34</v>
      </c>
      <c r="I94" s="258"/>
      <c r="J94" s="255"/>
      <c r="K94" s="255"/>
      <c r="L94" s="259"/>
      <c r="M94" s="260"/>
      <c r="N94" s="261"/>
      <c r="O94" s="261"/>
      <c r="P94" s="261"/>
      <c r="Q94" s="261"/>
      <c r="R94" s="261"/>
      <c r="S94" s="261"/>
      <c r="T94" s="262"/>
      <c r="AT94" s="263" t="s">
        <v>274</v>
      </c>
      <c r="AU94" s="263" t="s">
        <v>88</v>
      </c>
      <c r="AV94" s="14" t="s">
        <v>86</v>
      </c>
      <c r="AW94" s="14" t="s">
        <v>41</v>
      </c>
      <c r="AX94" s="14" t="s">
        <v>78</v>
      </c>
      <c r="AY94" s="263" t="s">
        <v>209</v>
      </c>
    </row>
    <row r="95" spans="2:65" s="12" customFormat="1" ht="13.5">
      <c r="B95" s="222"/>
      <c r="C95" s="223"/>
      <c r="D95" s="219" t="s">
        <v>274</v>
      </c>
      <c r="E95" s="224" t="s">
        <v>34</v>
      </c>
      <c r="F95" s="225" t="s">
        <v>4535</v>
      </c>
      <c r="G95" s="223"/>
      <c r="H95" s="226">
        <v>23.8</v>
      </c>
      <c r="I95" s="227"/>
      <c r="J95" s="223"/>
      <c r="K95" s="223"/>
      <c r="L95" s="228"/>
      <c r="M95" s="229"/>
      <c r="N95" s="230"/>
      <c r="O95" s="230"/>
      <c r="P95" s="230"/>
      <c r="Q95" s="230"/>
      <c r="R95" s="230"/>
      <c r="S95" s="230"/>
      <c r="T95" s="231"/>
      <c r="AT95" s="232" t="s">
        <v>274</v>
      </c>
      <c r="AU95" s="232" t="s">
        <v>88</v>
      </c>
      <c r="AV95" s="12" t="s">
        <v>88</v>
      </c>
      <c r="AW95" s="12" t="s">
        <v>41</v>
      </c>
      <c r="AX95" s="12" t="s">
        <v>86</v>
      </c>
      <c r="AY95" s="232" t="s">
        <v>209</v>
      </c>
    </row>
    <row r="96" spans="2:65" s="1" customFormat="1" ht="25.5" customHeight="1">
      <c r="B96" s="43"/>
      <c r="C96" s="203" t="s">
        <v>228</v>
      </c>
      <c r="D96" s="203" t="s">
        <v>212</v>
      </c>
      <c r="E96" s="204" t="s">
        <v>278</v>
      </c>
      <c r="F96" s="205" t="s">
        <v>279</v>
      </c>
      <c r="G96" s="206" t="s">
        <v>270</v>
      </c>
      <c r="H96" s="207">
        <v>138.30000000000001</v>
      </c>
      <c r="I96" s="208"/>
      <c r="J96" s="209">
        <f>ROUND(I96*H96,2)</f>
        <v>0</v>
      </c>
      <c r="K96" s="205" t="s">
        <v>216</v>
      </c>
      <c r="L96" s="63"/>
      <c r="M96" s="210" t="s">
        <v>34</v>
      </c>
      <c r="N96" s="211" t="s">
        <v>49</v>
      </c>
      <c r="O96" s="44"/>
      <c r="P96" s="212">
        <f>O96*H96</f>
        <v>0</v>
      </c>
      <c r="Q96" s="212">
        <v>0</v>
      </c>
      <c r="R96" s="212">
        <f>Q96*H96</f>
        <v>0</v>
      </c>
      <c r="S96" s="212">
        <v>0</v>
      </c>
      <c r="T96" s="213">
        <f>S96*H96</f>
        <v>0</v>
      </c>
      <c r="AR96" s="25" t="s">
        <v>228</v>
      </c>
      <c r="AT96" s="25" t="s">
        <v>212</v>
      </c>
      <c r="AU96" s="25" t="s">
        <v>88</v>
      </c>
      <c r="AY96" s="25" t="s">
        <v>209</v>
      </c>
      <c r="BE96" s="214">
        <f>IF(N96="základní",J96,0)</f>
        <v>0</v>
      </c>
      <c r="BF96" s="214">
        <f>IF(N96="snížená",J96,0)</f>
        <v>0</v>
      </c>
      <c r="BG96" s="214">
        <f>IF(N96="zákl. přenesená",J96,0)</f>
        <v>0</v>
      </c>
      <c r="BH96" s="214">
        <f>IF(N96="sníž. přenesená",J96,0)</f>
        <v>0</v>
      </c>
      <c r="BI96" s="214">
        <f>IF(N96="nulová",J96,0)</f>
        <v>0</v>
      </c>
      <c r="BJ96" s="25" t="s">
        <v>86</v>
      </c>
      <c r="BK96" s="214">
        <f>ROUND(I96*H96,2)</f>
        <v>0</v>
      </c>
      <c r="BL96" s="25" t="s">
        <v>228</v>
      </c>
      <c r="BM96" s="25" t="s">
        <v>4536</v>
      </c>
    </row>
    <row r="97" spans="2:65" s="1" customFormat="1" ht="202.5">
      <c r="B97" s="43"/>
      <c r="C97" s="65"/>
      <c r="D97" s="219" t="s">
        <v>272</v>
      </c>
      <c r="E97" s="65"/>
      <c r="F97" s="220" t="s">
        <v>281</v>
      </c>
      <c r="G97" s="65"/>
      <c r="H97" s="65"/>
      <c r="I97" s="174"/>
      <c r="J97" s="65"/>
      <c r="K97" s="65"/>
      <c r="L97" s="63"/>
      <c r="M97" s="221"/>
      <c r="N97" s="44"/>
      <c r="O97" s="44"/>
      <c r="P97" s="44"/>
      <c r="Q97" s="44"/>
      <c r="R97" s="44"/>
      <c r="S97" s="44"/>
      <c r="T97" s="80"/>
      <c r="AT97" s="25" t="s">
        <v>272</v>
      </c>
      <c r="AU97" s="25" t="s">
        <v>88</v>
      </c>
    </row>
    <row r="98" spans="2:65" s="1" customFormat="1" ht="25.5" customHeight="1">
      <c r="B98" s="43"/>
      <c r="C98" s="203" t="s">
        <v>208</v>
      </c>
      <c r="D98" s="203" t="s">
        <v>212</v>
      </c>
      <c r="E98" s="204" t="s">
        <v>4537</v>
      </c>
      <c r="F98" s="205" t="s">
        <v>4538</v>
      </c>
      <c r="G98" s="206" t="s">
        <v>270</v>
      </c>
      <c r="H98" s="207">
        <v>138.30000000000001</v>
      </c>
      <c r="I98" s="208"/>
      <c r="J98" s="209">
        <f>ROUND(I98*H98,2)</f>
        <v>0</v>
      </c>
      <c r="K98" s="205" t="s">
        <v>216</v>
      </c>
      <c r="L98" s="63"/>
      <c r="M98" s="210" t="s">
        <v>34</v>
      </c>
      <c r="N98" s="211" t="s">
        <v>49</v>
      </c>
      <c r="O98" s="44"/>
      <c r="P98" s="212">
        <f>O98*H98</f>
        <v>0</v>
      </c>
      <c r="Q98" s="212">
        <v>0</v>
      </c>
      <c r="R98" s="212">
        <f>Q98*H98</f>
        <v>0</v>
      </c>
      <c r="S98" s="212">
        <v>0</v>
      </c>
      <c r="T98" s="213">
        <f>S98*H98</f>
        <v>0</v>
      </c>
      <c r="AR98" s="25" t="s">
        <v>228</v>
      </c>
      <c r="AT98" s="25" t="s">
        <v>212</v>
      </c>
      <c r="AU98" s="25" t="s">
        <v>88</v>
      </c>
      <c r="AY98" s="25" t="s">
        <v>209</v>
      </c>
      <c r="BE98" s="214">
        <f>IF(N98="základní",J98,0)</f>
        <v>0</v>
      </c>
      <c r="BF98" s="214">
        <f>IF(N98="snížená",J98,0)</f>
        <v>0</v>
      </c>
      <c r="BG98" s="214">
        <f>IF(N98="zákl. přenesená",J98,0)</f>
        <v>0</v>
      </c>
      <c r="BH98" s="214">
        <f>IF(N98="sníž. přenesená",J98,0)</f>
        <v>0</v>
      </c>
      <c r="BI98" s="214">
        <f>IF(N98="nulová",J98,0)</f>
        <v>0</v>
      </c>
      <c r="BJ98" s="25" t="s">
        <v>86</v>
      </c>
      <c r="BK98" s="214">
        <f>ROUND(I98*H98,2)</f>
        <v>0</v>
      </c>
      <c r="BL98" s="25" t="s">
        <v>228</v>
      </c>
      <c r="BM98" s="25" t="s">
        <v>4539</v>
      </c>
    </row>
    <row r="99" spans="2:65" s="1" customFormat="1" ht="202.5">
      <c r="B99" s="43"/>
      <c r="C99" s="65"/>
      <c r="D99" s="219" t="s">
        <v>272</v>
      </c>
      <c r="E99" s="65"/>
      <c r="F99" s="220" t="s">
        <v>281</v>
      </c>
      <c r="G99" s="65"/>
      <c r="H99" s="65"/>
      <c r="I99" s="174"/>
      <c r="J99" s="65"/>
      <c r="K99" s="65"/>
      <c r="L99" s="63"/>
      <c r="M99" s="221"/>
      <c r="N99" s="44"/>
      <c r="O99" s="44"/>
      <c r="P99" s="44"/>
      <c r="Q99" s="44"/>
      <c r="R99" s="44"/>
      <c r="S99" s="44"/>
      <c r="T99" s="80"/>
      <c r="AT99" s="25" t="s">
        <v>272</v>
      </c>
      <c r="AU99" s="25" t="s">
        <v>88</v>
      </c>
    </row>
    <row r="100" spans="2:65" s="14" customFormat="1" ht="13.5">
      <c r="B100" s="254"/>
      <c r="C100" s="255"/>
      <c r="D100" s="219" t="s">
        <v>274</v>
      </c>
      <c r="E100" s="256" t="s">
        <v>34</v>
      </c>
      <c r="F100" s="257" t="s">
        <v>4540</v>
      </c>
      <c r="G100" s="255"/>
      <c r="H100" s="256" t="s">
        <v>34</v>
      </c>
      <c r="I100" s="258"/>
      <c r="J100" s="255"/>
      <c r="K100" s="255"/>
      <c r="L100" s="259"/>
      <c r="M100" s="260"/>
      <c r="N100" s="261"/>
      <c r="O100" s="261"/>
      <c r="P100" s="261"/>
      <c r="Q100" s="261"/>
      <c r="R100" s="261"/>
      <c r="S100" s="261"/>
      <c r="T100" s="262"/>
      <c r="AT100" s="263" t="s">
        <v>274</v>
      </c>
      <c r="AU100" s="263" t="s">
        <v>88</v>
      </c>
      <c r="AV100" s="14" t="s">
        <v>86</v>
      </c>
      <c r="AW100" s="14" t="s">
        <v>41</v>
      </c>
      <c r="AX100" s="14" t="s">
        <v>78</v>
      </c>
      <c r="AY100" s="263" t="s">
        <v>209</v>
      </c>
    </row>
    <row r="101" spans="2:65" s="12" customFormat="1" ht="13.5">
      <c r="B101" s="222"/>
      <c r="C101" s="223"/>
      <c r="D101" s="219" t="s">
        <v>274</v>
      </c>
      <c r="E101" s="224" t="s">
        <v>34</v>
      </c>
      <c r="F101" s="225" t="s">
        <v>4541</v>
      </c>
      <c r="G101" s="223"/>
      <c r="H101" s="226">
        <v>138.30000000000001</v>
      </c>
      <c r="I101" s="227"/>
      <c r="J101" s="223"/>
      <c r="K101" s="223"/>
      <c r="L101" s="228"/>
      <c r="M101" s="229"/>
      <c r="N101" s="230"/>
      <c r="O101" s="230"/>
      <c r="P101" s="230"/>
      <c r="Q101" s="230"/>
      <c r="R101" s="230"/>
      <c r="S101" s="230"/>
      <c r="T101" s="231"/>
      <c r="AT101" s="232" t="s">
        <v>274</v>
      </c>
      <c r="AU101" s="232" t="s">
        <v>88</v>
      </c>
      <c r="AV101" s="12" t="s">
        <v>88</v>
      </c>
      <c r="AW101" s="12" t="s">
        <v>41</v>
      </c>
      <c r="AX101" s="12" t="s">
        <v>86</v>
      </c>
      <c r="AY101" s="232" t="s">
        <v>209</v>
      </c>
    </row>
    <row r="102" spans="2:65" s="1" customFormat="1" ht="51" customHeight="1">
      <c r="B102" s="43"/>
      <c r="C102" s="203" t="s">
        <v>235</v>
      </c>
      <c r="D102" s="203" t="s">
        <v>212</v>
      </c>
      <c r="E102" s="204" t="s">
        <v>4542</v>
      </c>
      <c r="F102" s="205" t="s">
        <v>4543</v>
      </c>
      <c r="G102" s="206" t="s">
        <v>270</v>
      </c>
      <c r="H102" s="207">
        <v>33.5</v>
      </c>
      <c r="I102" s="208"/>
      <c r="J102" s="209">
        <f>ROUND(I102*H102,2)</f>
        <v>0</v>
      </c>
      <c r="K102" s="205" t="s">
        <v>216</v>
      </c>
      <c r="L102" s="63"/>
      <c r="M102" s="210" t="s">
        <v>34</v>
      </c>
      <c r="N102" s="211" t="s">
        <v>49</v>
      </c>
      <c r="O102" s="44"/>
      <c r="P102" s="212">
        <f>O102*H102</f>
        <v>0</v>
      </c>
      <c r="Q102" s="212">
        <v>0</v>
      </c>
      <c r="R102" s="212">
        <f>Q102*H102</f>
        <v>0</v>
      </c>
      <c r="S102" s="212">
        <v>0</v>
      </c>
      <c r="T102" s="213">
        <f>S102*H102</f>
        <v>0</v>
      </c>
      <c r="AR102" s="25" t="s">
        <v>228</v>
      </c>
      <c r="AT102" s="25" t="s">
        <v>212</v>
      </c>
      <c r="AU102" s="25" t="s">
        <v>88</v>
      </c>
      <c r="AY102" s="25" t="s">
        <v>209</v>
      </c>
      <c r="BE102" s="214">
        <f>IF(N102="základní",J102,0)</f>
        <v>0</v>
      </c>
      <c r="BF102" s="214">
        <f>IF(N102="snížená",J102,0)</f>
        <v>0</v>
      </c>
      <c r="BG102" s="214">
        <f>IF(N102="zákl. přenesená",J102,0)</f>
        <v>0</v>
      </c>
      <c r="BH102" s="214">
        <f>IF(N102="sníž. přenesená",J102,0)</f>
        <v>0</v>
      </c>
      <c r="BI102" s="214">
        <f>IF(N102="nulová",J102,0)</f>
        <v>0</v>
      </c>
      <c r="BJ102" s="25" t="s">
        <v>86</v>
      </c>
      <c r="BK102" s="214">
        <f>ROUND(I102*H102,2)</f>
        <v>0</v>
      </c>
      <c r="BL102" s="25" t="s">
        <v>228</v>
      </c>
      <c r="BM102" s="25" t="s">
        <v>4544</v>
      </c>
    </row>
    <row r="103" spans="2:65" s="1" customFormat="1" ht="162">
      <c r="B103" s="43"/>
      <c r="C103" s="65"/>
      <c r="D103" s="219" t="s">
        <v>272</v>
      </c>
      <c r="E103" s="65"/>
      <c r="F103" s="220" t="s">
        <v>4545</v>
      </c>
      <c r="G103" s="65"/>
      <c r="H103" s="65"/>
      <c r="I103" s="174"/>
      <c r="J103" s="65"/>
      <c r="K103" s="65"/>
      <c r="L103" s="63"/>
      <c r="M103" s="221"/>
      <c r="N103" s="44"/>
      <c r="O103" s="44"/>
      <c r="P103" s="44"/>
      <c r="Q103" s="44"/>
      <c r="R103" s="44"/>
      <c r="S103" s="44"/>
      <c r="T103" s="80"/>
      <c r="AT103" s="25" t="s">
        <v>272</v>
      </c>
      <c r="AU103" s="25" t="s">
        <v>88</v>
      </c>
    </row>
    <row r="104" spans="2:65" s="14" customFormat="1" ht="13.5">
      <c r="B104" s="254"/>
      <c r="C104" s="255"/>
      <c r="D104" s="219" t="s">
        <v>274</v>
      </c>
      <c r="E104" s="256" t="s">
        <v>34</v>
      </c>
      <c r="F104" s="257" t="s">
        <v>4546</v>
      </c>
      <c r="G104" s="255"/>
      <c r="H104" s="256" t="s">
        <v>34</v>
      </c>
      <c r="I104" s="258"/>
      <c r="J104" s="255"/>
      <c r="K104" s="255"/>
      <c r="L104" s="259"/>
      <c r="M104" s="260"/>
      <c r="N104" s="261"/>
      <c r="O104" s="261"/>
      <c r="P104" s="261"/>
      <c r="Q104" s="261"/>
      <c r="R104" s="261"/>
      <c r="S104" s="261"/>
      <c r="T104" s="262"/>
      <c r="AT104" s="263" t="s">
        <v>274</v>
      </c>
      <c r="AU104" s="263" t="s">
        <v>88</v>
      </c>
      <c r="AV104" s="14" t="s">
        <v>86</v>
      </c>
      <c r="AW104" s="14" t="s">
        <v>41</v>
      </c>
      <c r="AX104" s="14" t="s">
        <v>78</v>
      </c>
      <c r="AY104" s="263" t="s">
        <v>209</v>
      </c>
    </row>
    <row r="105" spans="2:65" s="14" customFormat="1" ht="13.5">
      <c r="B105" s="254"/>
      <c r="C105" s="255"/>
      <c r="D105" s="219" t="s">
        <v>274</v>
      </c>
      <c r="E105" s="256" t="s">
        <v>34</v>
      </c>
      <c r="F105" s="257" t="s">
        <v>4547</v>
      </c>
      <c r="G105" s="255"/>
      <c r="H105" s="256" t="s">
        <v>34</v>
      </c>
      <c r="I105" s="258"/>
      <c r="J105" s="255"/>
      <c r="K105" s="255"/>
      <c r="L105" s="259"/>
      <c r="M105" s="260"/>
      <c r="N105" s="261"/>
      <c r="O105" s="261"/>
      <c r="P105" s="261"/>
      <c r="Q105" s="261"/>
      <c r="R105" s="261"/>
      <c r="S105" s="261"/>
      <c r="T105" s="262"/>
      <c r="AT105" s="263" t="s">
        <v>274</v>
      </c>
      <c r="AU105" s="263" t="s">
        <v>88</v>
      </c>
      <c r="AV105" s="14" t="s">
        <v>86</v>
      </c>
      <c r="AW105" s="14" t="s">
        <v>41</v>
      </c>
      <c r="AX105" s="14" t="s">
        <v>78</v>
      </c>
      <c r="AY105" s="263" t="s">
        <v>209</v>
      </c>
    </row>
    <row r="106" spans="2:65" s="12" customFormat="1" ht="13.5">
      <c r="B106" s="222"/>
      <c r="C106" s="223"/>
      <c r="D106" s="219" t="s">
        <v>274</v>
      </c>
      <c r="E106" s="224" t="s">
        <v>34</v>
      </c>
      <c r="F106" s="225" t="s">
        <v>4548</v>
      </c>
      <c r="G106" s="223"/>
      <c r="H106" s="226">
        <v>44.363</v>
      </c>
      <c r="I106" s="227"/>
      <c r="J106" s="223"/>
      <c r="K106" s="223"/>
      <c r="L106" s="228"/>
      <c r="M106" s="229"/>
      <c r="N106" s="230"/>
      <c r="O106" s="230"/>
      <c r="P106" s="230"/>
      <c r="Q106" s="230"/>
      <c r="R106" s="230"/>
      <c r="S106" s="230"/>
      <c r="T106" s="231"/>
      <c r="AT106" s="232" t="s">
        <v>274</v>
      </c>
      <c r="AU106" s="232" t="s">
        <v>88</v>
      </c>
      <c r="AV106" s="12" t="s">
        <v>88</v>
      </c>
      <c r="AW106" s="12" t="s">
        <v>41</v>
      </c>
      <c r="AX106" s="12" t="s">
        <v>78</v>
      </c>
      <c r="AY106" s="232" t="s">
        <v>209</v>
      </c>
    </row>
    <row r="107" spans="2:65" s="12" customFormat="1" ht="13.5">
      <c r="B107" s="222"/>
      <c r="C107" s="223"/>
      <c r="D107" s="219" t="s">
        <v>274</v>
      </c>
      <c r="E107" s="224" t="s">
        <v>34</v>
      </c>
      <c r="F107" s="225" t="s">
        <v>4549</v>
      </c>
      <c r="G107" s="223"/>
      <c r="H107" s="226">
        <v>3.024</v>
      </c>
      <c r="I107" s="227"/>
      <c r="J107" s="223"/>
      <c r="K107" s="223"/>
      <c r="L107" s="228"/>
      <c r="M107" s="229"/>
      <c r="N107" s="230"/>
      <c r="O107" s="230"/>
      <c r="P107" s="230"/>
      <c r="Q107" s="230"/>
      <c r="R107" s="230"/>
      <c r="S107" s="230"/>
      <c r="T107" s="231"/>
      <c r="AT107" s="232" t="s">
        <v>274</v>
      </c>
      <c r="AU107" s="232" t="s">
        <v>88</v>
      </c>
      <c r="AV107" s="12" t="s">
        <v>88</v>
      </c>
      <c r="AW107" s="12" t="s">
        <v>41</v>
      </c>
      <c r="AX107" s="12" t="s">
        <v>78</v>
      </c>
      <c r="AY107" s="232" t="s">
        <v>209</v>
      </c>
    </row>
    <row r="108" spans="2:65" s="12" customFormat="1" ht="13.5">
      <c r="B108" s="222"/>
      <c r="C108" s="223"/>
      <c r="D108" s="219" t="s">
        <v>274</v>
      </c>
      <c r="E108" s="224" t="s">
        <v>34</v>
      </c>
      <c r="F108" s="225" t="s">
        <v>4550</v>
      </c>
      <c r="G108" s="223"/>
      <c r="H108" s="226">
        <v>-3.57</v>
      </c>
      <c r="I108" s="227"/>
      <c r="J108" s="223"/>
      <c r="K108" s="223"/>
      <c r="L108" s="228"/>
      <c r="M108" s="229"/>
      <c r="N108" s="230"/>
      <c r="O108" s="230"/>
      <c r="P108" s="230"/>
      <c r="Q108" s="230"/>
      <c r="R108" s="230"/>
      <c r="S108" s="230"/>
      <c r="T108" s="231"/>
      <c r="AT108" s="232" t="s">
        <v>274</v>
      </c>
      <c r="AU108" s="232" t="s">
        <v>88</v>
      </c>
      <c r="AV108" s="12" t="s">
        <v>88</v>
      </c>
      <c r="AW108" s="12" t="s">
        <v>41</v>
      </c>
      <c r="AX108" s="12" t="s">
        <v>78</v>
      </c>
      <c r="AY108" s="232" t="s">
        <v>209</v>
      </c>
    </row>
    <row r="109" spans="2:65" s="14" customFormat="1" ht="13.5">
      <c r="B109" s="254"/>
      <c r="C109" s="255"/>
      <c r="D109" s="219" t="s">
        <v>274</v>
      </c>
      <c r="E109" s="256" t="s">
        <v>34</v>
      </c>
      <c r="F109" s="257" t="s">
        <v>4551</v>
      </c>
      <c r="G109" s="255"/>
      <c r="H109" s="256" t="s">
        <v>34</v>
      </c>
      <c r="I109" s="258"/>
      <c r="J109" s="255"/>
      <c r="K109" s="255"/>
      <c r="L109" s="259"/>
      <c r="M109" s="260"/>
      <c r="N109" s="261"/>
      <c r="O109" s="261"/>
      <c r="P109" s="261"/>
      <c r="Q109" s="261"/>
      <c r="R109" s="261"/>
      <c r="S109" s="261"/>
      <c r="T109" s="262"/>
      <c r="AT109" s="263" t="s">
        <v>274</v>
      </c>
      <c r="AU109" s="263" t="s">
        <v>88</v>
      </c>
      <c r="AV109" s="14" t="s">
        <v>86</v>
      </c>
      <c r="AW109" s="14" t="s">
        <v>41</v>
      </c>
      <c r="AX109" s="14" t="s">
        <v>78</v>
      </c>
      <c r="AY109" s="263" t="s">
        <v>209</v>
      </c>
    </row>
    <row r="110" spans="2:65" s="12" customFormat="1" ht="13.5">
      <c r="B110" s="222"/>
      <c r="C110" s="223"/>
      <c r="D110" s="219" t="s">
        <v>274</v>
      </c>
      <c r="E110" s="224" t="s">
        <v>34</v>
      </c>
      <c r="F110" s="225" t="s">
        <v>4552</v>
      </c>
      <c r="G110" s="223"/>
      <c r="H110" s="226">
        <v>19.8</v>
      </c>
      <c r="I110" s="227"/>
      <c r="J110" s="223"/>
      <c r="K110" s="223"/>
      <c r="L110" s="228"/>
      <c r="M110" s="229"/>
      <c r="N110" s="230"/>
      <c r="O110" s="230"/>
      <c r="P110" s="230"/>
      <c r="Q110" s="230"/>
      <c r="R110" s="230"/>
      <c r="S110" s="230"/>
      <c r="T110" s="231"/>
      <c r="AT110" s="232" t="s">
        <v>274</v>
      </c>
      <c r="AU110" s="232" t="s">
        <v>88</v>
      </c>
      <c r="AV110" s="12" t="s">
        <v>88</v>
      </c>
      <c r="AW110" s="12" t="s">
        <v>41</v>
      </c>
      <c r="AX110" s="12" t="s">
        <v>78</v>
      </c>
      <c r="AY110" s="232" t="s">
        <v>209</v>
      </c>
    </row>
    <row r="111" spans="2:65" s="12" customFormat="1" ht="13.5">
      <c r="B111" s="222"/>
      <c r="C111" s="223"/>
      <c r="D111" s="219" t="s">
        <v>274</v>
      </c>
      <c r="E111" s="224" t="s">
        <v>34</v>
      </c>
      <c r="F111" s="225" t="s">
        <v>4553</v>
      </c>
      <c r="G111" s="223"/>
      <c r="H111" s="226">
        <v>5.1840000000000002</v>
      </c>
      <c r="I111" s="227"/>
      <c r="J111" s="223"/>
      <c r="K111" s="223"/>
      <c r="L111" s="228"/>
      <c r="M111" s="229"/>
      <c r="N111" s="230"/>
      <c r="O111" s="230"/>
      <c r="P111" s="230"/>
      <c r="Q111" s="230"/>
      <c r="R111" s="230"/>
      <c r="S111" s="230"/>
      <c r="T111" s="231"/>
      <c r="AT111" s="232" t="s">
        <v>274</v>
      </c>
      <c r="AU111" s="232" t="s">
        <v>88</v>
      </c>
      <c r="AV111" s="12" t="s">
        <v>88</v>
      </c>
      <c r="AW111" s="12" t="s">
        <v>41</v>
      </c>
      <c r="AX111" s="12" t="s">
        <v>78</v>
      </c>
      <c r="AY111" s="232" t="s">
        <v>209</v>
      </c>
    </row>
    <row r="112" spans="2:65" s="12" customFormat="1" ht="13.5">
      <c r="B112" s="222"/>
      <c r="C112" s="223"/>
      <c r="D112" s="219" t="s">
        <v>274</v>
      </c>
      <c r="E112" s="224" t="s">
        <v>34</v>
      </c>
      <c r="F112" s="225" t="s">
        <v>4554</v>
      </c>
      <c r="G112" s="223"/>
      <c r="H112" s="226">
        <v>-1.8</v>
      </c>
      <c r="I112" s="227"/>
      <c r="J112" s="223"/>
      <c r="K112" s="223"/>
      <c r="L112" s="228"/>
      <c r="M112" s="229"/>
      <c r="N112" s="230"/>
      <c r="O112" s="230"/>
      <c r="P112" s="230"/>
      <c r="Q112" s="230"/>
      <c r="R112" s="230"/>
      <c r="S112" s="230"/>
      <c r="T112" s="231"/>
      <c r="AT112" s="232" t="s">
        <v>274</v>
      </c>
      <c r="AU112" s="232" t="s">
        <v>88</v>
      </c>
      <c r="AV112" s="12" t="s">
        <v>88</v>
      </c>
      <c r="AW112" s="12" t="s">
        <v>41</v>
      </c>
      <c r="AX112" s="12" t="s">
        <v>78</v>
      </c>
      <c r="AY112" s="232" t="s">
        <v>209</v>
      </c>
    </row>
    <row r="113" spans="2:65" s="15" customFormat="1" ht="13.5">
      <c r="B113" s="267"/>
      <c r="C113" s="268"/>
      <c r="D113" s="219" t="s">
        <v>274</v>
      </c>
      <c r="E113" s="269" t="s">
        <v>34</v>
      </c>
      <c r="F113" s="270" t="s">
        <v>4555</v>
      </c>
      <c r="G113" s="268"/>
      <c r="H113" s="271">
        <v>67.001000000000005</v>
      </c>
      <c r="I113" s="272"/>
      <c r="J113" s="268"/>
      <c r="K113" s="268"/>
      <c r="L113" s="273"/>
      <c r="M113" s="274"/>
      <c r="N113" s="275"/>
      <c r="O113" s="275"/>
      <c r="P113" s="275"/>
      <c r="Q113" s="275"/>
      <c r="R113" s="275"/>
      <c r="S113" s="275"/>
      <c r="T113" s="276"/>
      <c r="AT113" s="277" t="s">
        <v>274</v>
      </c>
      <c r="AU113" s="277" t="s">
        <v>88</v>
      </c>
      <c r="AV113" s="15" t="s">
        <v>224</v>
      </c>
      <c r="AW113" s="15" t="s">
        <v>41</v>
      </c>
      <c r="AX113" s="15" t="s">
        <v>78</v>
      </c>
      <c r="AY113" s="277" t="s">
        <v>209</v>
      </c>
    </row>
    <row r="114" spans="2:65" s="14" customFormat="1" ht="13.5">
      <c r="B114" s="254"/>
      <c r="C114" s="255"/>
      <c r="D114" s="219" t="s">
        <v>274</v>
      </c>
      <c r="E114" s="256" t="s">
        <v>34</v>
      </c>
      <c r="F114" s="257" t="s">
        <v>4556</v>
      </c>
      <c r="G114" s="255"/>
      <c r="H114" s="256" t="s">
        <v>34</v>
      </c>
      <c r="I114" s="258"/>
      <c r="J114" s="255"/>
      <c r="K114" s="255"/>
      <c r="L114" s="259"/>
      <c r="M114" s="260"/>
      <c r="N114" s="261"/>
      <c r="O114" s="261"/>
      <c r="P114" s="261"/>
      <c r="Q114" s="261"/>
      <c r="R114" s="261"/>
      <c r="S114" s="261"/>
      <c r="T114" s="262"/>
      <c r="AT114" s="263" t="s">
        <v>274</v>
      </c>
      <c r="AU114" s="263" t="s">
        <v>88</v>
      </c>
      <c r="AV114" s="14" t="s">
        <v>86</v>
      </c>
      <c r="AW114" s="14" t="s">
        <v>41</v>
      </c>
      <c r="AX114" s="14" t="s">
        <v>78</v>
      </c>
      <c r="AY114" s="263" t="s">
        <v>209</v>
      </c>
    </row>
    <row r="115" spans="2:65" s="12" customFormat="1" ht="13.5">
      <c r="B115" s="222"/>
      <c r="C115" s="223"/>
      <c r="D115" s="219" t="s">
        <v>274</v>
      </c>
      <c r="E115" s="224" t="s">
        <v>34</v>
      </c>
      <c r="F115" s="225" t="s">
        <v>4557</v>
      </c>
      <c r="G115" s="223"/>
      <c r="H115" s="226">
        <v>33.5</v>
      </c>
      <c r="I115" s="227"/>
      <c r="J115" s="223"/>
      <c r="K115" s="223"/>
      <c r="L115" s="228"/>
      <c r="M115" s="229"/>
      <c r="N115" s="230"/>
      <c r="O115" s="230"/>
      <c r="P115" s="230"/>
      <c r="Q115" s="230"/>
      <c r="R115" s="230"/>
      <c r="S115" s="230"/>
      <c r="T115" s="231"/>
      <c r="AT115" s="232" t="s">
        <v>274</v>
      </c>
      <c r="AU115" s="232" t="s">
        <v>88</v>
      </c>
      <c r="AV115" s="12" t="s">
        <v>88</v>
      </c>
      <c r="AW115" s="12" t="s">
        <v>41</v>
      </c>
      <c r="AX115" s="12" t="s">
        <v>86</v>
      </c>
      <c r="AY115" s="232" t="s">
        <v>209</v>
      </c>
    </row>
    <row r="116" spans="2:65" s="1" customFormat="1" ht="51" customHeight="1">
      <c r="B116" s="43"/>
      <c r="C116" s="203" t="s">
        <v>241</v>
      </c>
      <c r="D116" s="203" t="s">
        <v>212</v>
      </c>
      <c r="E116" s="204" t="s">
        <v>4558</v>
      </c>
      <c r="F116" s="205" t="s">
        <v>4559</v>
      </c>
      <c r="G116" s="206" t="s">
        <v>270</v>
      </c>
      <c r="H116" s="207">
        <v>33.5</v>
      </c>
      <c r="I116" s="208"/>
      <c r="J116" s="209">
        <f>ROUND(I116*H116,2)</f>
        <v>0</v>
      </c>
      <c r="K116" s="205" t="s">
        <v>216</v>
      </c>
      <c r="L116" s="63"/>
      <c r="M116" s="210" t="s">
        <v>34</v>
      </c>
      <c r="N116" s="211" t="s">
        <v>49</v>
      </c>
      <c r="O116" s="44"/>
      <c r="P116" s="212">
        <f>O116*H116</f>
        <v>0</v>
      </c>
      <c r="Q116" s="212">
        <v>0</v>
      </c>
      <c r="R116" s="212">
        <f>Q116*H116</f>
        <v>0</v>
      </c>
      <c r="S116" s="212">
        <v>0</v>
      </c>
      <c r="T116" s="213">
        <f>S116*H116</f>
        <v>0</v>
      </c>
      <c r="AR116" s="25" t="s">
        <v>228</v>
      </c>
      <c r="AT116" s="25" t="s">
        <v>212</v>
      </c>
      <c r="AU116" s="25" t="s">
        <v>88</v>
      </c>
      <c r="AY116" s="25" t="s">
        <v>209</v>
      </c>
      <c r="BE116" s="214">
        <f>IF(N116="základní",J116,0)</f>
        <v>0</v>
      </c>
      <c r="BF116" s="214">
        <f>IF(N116="snížená",J116,0)</f>
        <v>0</v>
      </c>
      <c r="BG116" s="214">
        <f>IF(N116="zákl. přenesená",J116,0)</f>
        <v>0</v>
      </c>
      <c r="BH116" s="214">
        <f>IF(N116="sníž. přenesená",J116,0)</f>
        <v>0</v>
      </c>
      <c r="BI116" s="214">
        <f>IF(N116="nulová",J116,0)</f>
        <v>0</v>
      </c>
      <c r="BJ116" s="25" t="s">
        <v>86</v>
      </c>
      <c r="BK116" s="214">
        <f>ROUND(I116*H116,2)</f>
        <v>0</v>
      </c>
      <c r="BL116" s="25" t="s">
        <v>228</v>
      </c>
      <c r="BM116" s="25" t="s">
        <v>4560</v>
      </c>
    </row>
    <row r="117" spans="2:65" s="1" customFormat="1" ht="162">
      <c r="B117" s="43"/>
      <c r="C117" s="65"/>
      <c r="D117" s="219" t="s">
        <v>272</v>
      </c>
      <c r="E117" s="65"/>
      <c r="F117" s="220" t="s">
        <v>4545</v>
      </c>
      <c r="G117" s="65"/>
      <c r="H117" s="65"/>
      <c r="I117" s="174"/>
      <c r="J117" s="65"/>
      <c r="K117" s="65"/>
      <c r="L117" s="63"/>
      <c r="M117" s="221"/>
      <c r="N117" s="44"/>
      <c r="O117" s="44"/>
      <c r="P117" s="44"/>
      <c r="Q117" s="44"/>
      <c r="R117" s="44"/>
      <c r="S117" s="44"/>
      <c r="T117" s="80"/>
      <c r="AT117" s="25" t="s">
        <v>272</v>
      </c>
      <c r="AU117" s="25" t="s">
        <v>88</v>
      </c>
    </row>
    <row r="118" spans="2:65" s="14" customFormat="1" ht="13.5">
      <c r="B118" s="254"/>
      <c r="C118" s="255"/>
      <c r="D118" s="219" t="s">
        <v>274</v>
      </c>
      <c r="E118" s="256" t="s">
        <v>34</v>
      </c>
      <c r="F118" s="257" t="s">
        <v>4561</v>
      </c>
      <c r="G118" s="255"/>
      <c r="H118" s="256" t="s">
        <v>34</v>
      </c>
      <c r="I118" s="258"/>
      <c r="J118" s="255"/>
      <c r="K118" s="255"/>
      <c r="L118" s="259"/>
      <c r="M118" s="260"/>
      <c r="N118" s="261"/>
      <c r="O118" s="261"/>
      <c r="P118" s="261"/>
      <c r="Q118" s="261"/>
      <c r="R118" s="261"/>
      <c r="S118" s="261"/>
      <c r="T118" s="262"/>
      <c r="AT118" s="263" t="s">
        <v>274</v>
      </c>
      <c r="AU118" s="263" t="s">
        <v>88</v>
      </c>
      <c r="AV118" s="14" t="s">
        <v>86</v>
      </c>
      <c r="AW118" s="14" t="s">
        <v>41</v>
      </c>
      <c r="AX118" s="14" t="s">
        <v>78</v>
      </c>
      <c r="AY118" s="263" t="s">
        <v>209</v>
      </c>
    </row>
    <row r="119" spans="2:65" s="12" customFormat="1" ht="13.5">
      <c r="B119" s="222"/>
      <c r="C119" s="223"/>
      <c r="D119" s="219" t="s">
        <v>274</v>
      </c>
      <c r="E119" s="224" t="s">
        <v>34</v>
      </c>
      <c r="F119" s="225" t="s">
        <v>4562</v>
      </c>
      <c r="G119" s="223"/>
      <c r="H119" s="226">
        <v>33.5</v>
      </c>
      <c r="I119" s="227"/>
      <c r="J119" s="223"/>
      <c r="K119" s="223"/>
      <c r="L119" s="228"/>
      <c r="M119" s="229"/>
      <c r="N119" s="230"/>
      <c r="O119" s="230"/>
      <c r="P119" s="230"/>
      <c r="Q119" s="230"/>
      <c r="R119" s="230"/>
      <c r="S119" s="230"/>
      <c r="T119" s="231"/>
      <c r="AT119" s="232" t="s">
        <v>274</v>
      </c>
      <c r="AU119" s="232" t="s">
        <v>88</v>
      </c>
      <c r="AV119" s="12" t="s">
        <v>88</v>
      </c>
      <c r="AW119" s="12" t="s">
        <v>41</v>
      </c>
      <c r="AX119" s="12" t="s">
        <v>86</v>
      </c>
      <c r="AY119" s="232" t="s">
        <v>209</v>
      </c>
    </row>
    <row r="120" spans="2:65" s="1" customFormat="1" ht="25.5" customHeight="1">
      <c r="B120" s="43"/>
      <c r="C120" s="203" t="s">
        <v>247</v>
      </c>
      <c r="D120" s="203" t="s">
        <v>212</v>
      </c>
      <c r="E120" s="204" t="s">
        <v>297</v>
      </c>
      <c r="F120" s="205" t="s">
        <v>298</v>
      </c>
      <c r="G120" s="206" t="s">
        <v>270</v>
      </c>
      <c r="H120" s="207">
        <v>130.5</v>
      </c>
      <c r="I120" s="208"/>
      <c r="J120" s="209">
        <f>ROUND(I120*H120,2)</f>
        <v>0</v>
      </c>
      <c r="K120" s="205" t="s">
        <v>216</v>
      </c>
      <c r="L120" s="63"/>
      <c r="M120" s="210" t="s">
        <v>34</v>
      </c>
      <c r="N120" s="211" t="s">
        <v>49</v>
      </c>
      <c r="O120" s="44"/>
      <c r="P120" s="212">
        <f>O120*H120</f>
        <v>0</v>
      </c>
      <c r="Q120" s="212">
        <v>0</v>
      </c>
      <c r="R120" s="212">
        <f>Q120*H120</f>
        <v>0</v>
      </c>
      <c r="S120" s="212">
        <v>0</v>
      </c>
      <c r="T120" s="213">
        <f>S120*H120</f>
        <v>0</v>
      </c>
      <c r="AR120" s="25" t="s">
        <v>228</v>
      </c>
      <c r="AT120" s="25" t="s">
        <v>212</v>
      </c>
      <c r="AU120" s="25" t="s">
        <v>88</v>
      </c>
      <c r="AY120" s="25" t="s">
        <v>209</v>
      </c>
      <c r="BE120" s="214">
        <f>IF(N120="základní",J120,0)</f>
        <v>0</v>
      </c>
      <c r="BF120" s="214">
        <f>IF(N120="snížená",J120,0)</f>
        <v>0</v>
      </c>
      <c r="BG120" s="214">
        <f>IF(N120="zákl. přenesená",J120,0)</f>
        <v>0</v>
      </c>
      <c r="BH120" s="214">
        <f>IF(N120="sníž. přenesená",J120,0)</f>
        <v>0</v>
      </c>
      <c r="BI120" s="214">
        <f>IF(N120="nulová",J120,0)</f>
        <v>0</v>
      </c>
      <c r="BJ120" s="25" t="s">
        <v>86</v>
      </c>
      <c r="BK120" s="214">
        <f>ROUND(I120*H120,2)</f>
        <v>0</v>
      </c>
      <c r="BL120" s="25" t="s">
        <v>228</v>
      </c>
      <c r="BM120" s="25" t="s">
        <v>4563</v>
      </c>
    </row>
    <row r="121" spans="2:65" s="1" customFormat="1" ht="148.5">
      <c r="B121" s="43"/>
      <c r="C121" s="65"/>
      <c r="D121" s="219" t="s">
        <v>272</v>
      </c>
      <c r="E121" s="65"/>
      <c r="F121" s="220" t="s">
        <v>300</v>
      </c>
      <c r="G121" s="65"/>
      <c r="H121" s="65"/>
      <c r="I121" s="174"/>
      <c r="J121" s="65"/>
      <c r="K121" s="65"/>
      <c r="L121" s="63"/>
      <c r="M121" s="221"/>
      <c r="N121" s="44"/>
      <c r="O121" s="44"/>
      <c r="P121" s="44"/>
      <c r="Q121" s="44"/>
      <c r="R121" s="44"/>
      <c r="S121" s="44"/>
      <c r="T121" s="80"/>
      <c r="AT121" s="25" t="s">
        <v>272</v>
      </c>
      <c r="AU121" s="25" t="s">
        <v>88</v>
      </c>
    </row>
    <row r="122" spans="2:65" s="14" customFormat="1" ht="13.5">
      <c r="B122" s="254"/>
      <c r="C122" s="255"/>
      <c r="D122" s="219" t="s">
        <v>274</v>
      </c>
      <c r="E122" s="256" t="s">
        <v>34</v>
      </c>
      <c r="F122" s="257" t="s">
        <v>4564</v>
      </c>
      <c r="G122" s="255"/>
      <c r="H122" s="256" t="s">
        <v>34</v>
      </c>
      <c r="I122" s="258"/>
      <c r="J122" s="255"/>
      <c r="K122" s="255"/>
      <c r="L122" s="259"/>
      <c r="M122" s="260"/>
      <c r="N122" s="261"/>
      <c r="O122" s="261"/>
      <c r="P122" s="261"/>
      <c r="Q122" s="261"/>
      <c r="R122" s="261"/>
      <c r="S122" s="261"/>
      <c r="T122" s="262"/>
      <c r="AT122" s="263" t="s">
        <v>274</v>
      </c>
      <c r="AU122" s="263" t="s">
        <v>88</v>
      </c>
      <c r="AV122" s="14" t="s">
        <v>86</v>
      </c>
      <c r="AW122" s="14" t="s">
        <v>41</v>
      </c>
      <c r="AX122" s="14" t="s">
        <v>78</v>
      </c>
      <c r="AY122" s="263" t="s">
        <v>209</v>
      </c>
    </row>
    <row r="123" spans="2:65" s="14" customFormat="1" ht="13.5">
      <c r="B123" s="254"/>
      <c r="C123" s="255"/>
      <c r="D123" s="219" t="s">
        <v>274</v>
      </c>
      <c r="E123" s="256" t="s">
        <v>34</v>
      </c>
      <c r="F123" s="257" t="s">
        <v>4565</v>
      </c>
      <c r="G123" s="255"/>
      <c r="H123" s="256" t="s">
        <v>34</v>
      </c>
      <c r="I123" s="258"/>
      <c r="J123" s="255"/>
      <c r="K123" s="255"/>
      <c r="L123" s="259"/>
      <c r="M123" s="260"/>
      <c r="N123" s="261"/>
      <c r="O123" s="261"/>
      <c r="P123" s="261"/>
      <c r="Q123" s="261"/>
      <c r="R123" s="261"/>
      <c r="S123" s="261"/>
      <c r="T123" s="262"/>
      <c r="AT123" s="263" t="s">
        <v>274</v>
      </c>
      <c r="AU123" s="263" t="s">
        <v>88</v>
      </c>
      <c r="AV123" s="14" t="s">
        <v>86</v>
      </c>
      <c r="AW123" s="14" t="s">
        <v>41</v>
      </c>
      <c r="AX123" s="14" t="s">
        <v>78</v>
      </c>
      <c r="AY123" s="263" t="s">
        <v>209</v>
      </c>
    </row>
    <row r="124" spans="2:65" s="12" customFormat="1" ht="13.5">
      <c r="B124" s="222"/>
      <c r="C124" s="223"/>
      <c r="D124" s="219" t="s">
        <v>274</v>
      </c>
      <c r="E124" s="224" t="s">
        <v>34</v>
      </c>
      <c r="F124" s="225" t="s">
        <v>4566</v>
      </c>
      <c r="G124" s="223"/>
      <c r="H124" s="226">
        <v>130.5</v>
      </c>
      <c r="I124" s="227"/>
      <c r="J124" s="223"/>
      <c r="K124" s="223"/>
      <c r="L124" s="228"/>
      <c r="M124" s="229"/>
      <c r="N124" s="230"/>
      <c r="O124" s="230"/>
      <c r="P124" s="230"/>
      <c r="Q124" s="230"/>
      <c r="R124" s="230"/>
      <c r="S124" s="230"/>
      <c r="T124" s="231"/>
      <c r="AT124" s="232" t="s">
        <v>274</v>
      </c>
      <c r="AU124" s="232" t="s">
        <v>88</v>
      </c>
      <c r="AV124" s="12" t="s">
        <v>88</v>
      </c>
      <c r="AW124" s="12" t="s">
        <v>41</v>
      </c>
      <c r="AX124" s="12" t="s">
        <v>86</v>
      </c>
      <c r="AY124" s="232" t="s">
        <v>209</v>
      </c>
    </row>
    <row r="125" spans="2:65" s="1" customFormat="1" ht="25.5" customHeight="1">
      <c r="B125" s="43"/>
      <c r="C125" s="203" t="s">
        <v>311</v>
      </c>
      <c r="D125" s="203" t="s">
        <v>212</v>
      </c>
      <c r="E125" s="204" t="s">
        <v>828</v>
      </c>
      <c r="F125" s="205" t="s">
        <v>829</v>
      </c>
      <c r="G125" s="206" t="s">
        <v>270</v>
      </c>
      <c r="H125" s="207">
        <v>168.8</v>
      </c>
      <c r="I125" s="208"/>
      <c r="J125" s="209">
        <f>ROUND(I125*H125,2)</f>
        <v>0</v>
      </c>
      <c r="K125" s="205" t="s">
        <v>216</v>
      </c>
      <c r="L125" s="63"/>
      <c r="M125" s="210" t="s">
        <v>34</v>
      </c>
      <c r="N125" s="211" t="s">
        <v>49</v>
      </c>
      <c r="O125" s="44"/>
      <c r="P125" s="212">
        <f>O125*H125</f>
        <v>0</v>
      </c>
      <c r="Q125" s="212">
        <v>0</v>
      </c>
      <c r="R125" s="212">
        <f>Q125*H125</f>
        <v>0</v>
      </c>
      <c r="S125" s="212">
        <v>0</v>
      </c>
      <c r="T125" s="213">
        <f>S125*H125</f>
        <v>0</v>
      </c>
      <c r="AR125" s="25" t="s">
        <v>228</v>
      </c>
      <c r="AT125" s="25" t="s">
        <v>212</v>
      </c>
      <c r="AU125" s="25" t="s">
        <v>88</v>
      </c>
      <c r="AY125" s="25" t="s">
        <v>209</v>
      </c>
      <c r="BE125" s="214">
        <f>IF(N125="základní",J125,0)</f>
        <v>0</v>
      </c>
      <c r="BF125" s="214">
        <f>IF(N125="snížená",J125,0)</f>
        <v>0</v>
      </c>
      <c r="BG125" s="214">
        <f>IF(N125="zákl. přenesená",J125,0)</f>
        <v>0</v>
      </c>
      <c r="BH125" s="214">
        <f>IF(N125="sníž. přenesená",J125,0)</f>
        <v>0</v>
      </c>
      <c r="BI125" s="214">
        <f>IF(N125="nulová",J125,0)</f>
        <v>0</v>
      </c>
      <c r="BJ125" s="25" t="s">
        <v>86</v>
      </c>
      <c r="BK125" s="214">
        <f>ROUND(I125*H125,2)</f>
        <v>0</v>
      </c>
      <c r="BL125" s="25" t="s">
        <v>228</v>
      </c>
      <c r="BM125" s="25" t="s">
        <v>4567</v>
      </c>
    </row>
    <row r="126" spans="2:65" s="1" customFormat="1" ht="409.5">
      <c r="B126" s="43"/>
      <c r="C126" s="65"/>
      <c r="D126" s="219" t="s">
        <v>272</v>
      </c>
      <c r="E126" s="65"/>
      <c r="F126" s="220" t="s">
        <v>831</v>
      </c>
      <c r="G126" s="65"/>
      <c r="H126" s="65"/>
      <c r="I126" s="174"/>
      <c r="J126" s="65"/>
      <c r="K126" s="65"/>
      <c r="L126" s="63"/>
      <c r="M126" s="221"/>
      <c r="N126" s="44"/>
      <c r="O126" s="44"/>
      <c r="P126" s="44"/>
      <c r="Q126" s="44"/>
      <c r="R126" s="44"/>
      <c r="S126" s="44"/>
      <c r="T126" s="80"/>
      <c r="AT126" s="25" t="s">
        <v>272</v>
      </c>
      <c r="AU126" s="25" t="s">
        <v>88</v>
      </c>
    </row>
    <row r="127" spans="2:65" s="1" customFormat="1" ht="38.25" customHeight="1">
      <c r="B127" s="43"/>
      <c r="C127" s="203" t="s">
        <v>324</v>
      </c>
      <c r="D127" s="203" t="s">
        <v>212</v>
      </c>
      <c r="E127" s="204" t="s">
        <v>4568</v>
      </c>
      <c r="F127" s="205" t="s">
        <v>4569</v>
      </c>
      <c r="G127" s="206" t="s">
        <v>270</v>
      </c>
      <c r="H127" s="207">
        <v>44.2</v>
      </c>
      <c r="I127" s="208"/>
      <c r="J127" s="209">
        <f>ROUND(I127*H127,2)</f>
        <v>0</v>
      </c>
      <c r="K127" s="205" t="s">
        <v>216</v>
      </c>
      <c r="L127" s="63"/>
      <c r="M127" s="210" t="s">
        <v>34</v>
      </c>
      <c r="N127" s="211" t="s">
        <v>49</v>
      </c>
      <c r="O127" s="44"/>
      <c r="P127" s="212">
        <f>O127*H127</f>
        <v>0</v>
      </c>
      <c r="Q127" s="212">
        <v>0</v>
      </c>
      <c r="R127" s="212">
        <f>Q127*H127</f>
        <v>0</v>
      </c>
      <c r="S127" s="212">
        <v>0</v>
      </c>
      <c r="T127" s="213">
        <f>S127*H127</f>
        <v>0</v>
      </c>
      <c r="AR127" s="25" t="s">
        <v>228</v>
      </c>
      <c r="AT127" s="25" t="s">
        <v>212</v>
      </c>
      <c r="AU127" s="25" t="s">
        <v>88</v>
      </c>
      <c r="AY127" s="25" t="s">
        <v>209</v>
      </c>
      <c r="BE127" s="214">
        <f>IF(N127="základní",J127,0)</f>
        <v>0</v>
      </c>
      <c r="BF127" s="214">
        <f>IF(N127="snížená",J127,0)</f>
        <v>0</v>
      </c>
      <c r="BG127" s="214">
        <f>IF(N127="zákl. přenesená",J127,0)</f>
        <v>0</v>
      </c>
      <c r="BH127" s="214">
        <f>IF(N127="sníž. přenesená",J127,0)</f>
        <v>0</v>
      </c>
      <c r="BI127" s="214">
        <f>IF(N127="nulová",J127,0)</f>
        <v>0</v>
      </c>
      <c r="BJ127" s="25" t="s">
        <v>86</v>
      </c>
      <c r="BK127" s="214">
        <f>ROUND(I127*H127,2)</f>
        <v>0</v>
      </c>
      <c r="BL127" s="25" t="s">
        <v>228</v>
      </c>
      <c r="BM127" s="25" t="s">
        <v>4570</v>
      </c>
    </row>
    <row r="128" spans="2:65" s="1" customFormat="1" ht="409.5">
      <c r="B128" s="43"/>
      <c r="C128" s="65"/>
      <c r="D128" s="219" t="s">
        <v>272</v>
      </c>
      <c r="E128" s="65"/>
      <c r="F128" s="220" t="s">
        <v>831</v>
      </c>
      <c r="G128" s="65"/>
      <c r="H128" s="65"/>
      <c r="I128" s="174"/>
      <c r="J128" s="65"/>
      <c r="K128" s="65"/>
      <c r="L128" s="63"/>
      <c r="M128" s="221"/>
      <c r="N128" s="44"/>
      <c r="O128" s="44"/>
      <c r="P128" s="44"/>
      <c r="Q128" s="44"/>
      <c r="R128" s="44"/>
      <c r="S128" s="44"/>
      <c r="T128" s="80"/>
      <c r="AT128" s="25" t="s">
        <v>272</v>
      </c>
      <c r="AU128" s="25" t="s">
        <v>88</v>
      </c>
    </row>
    <row r="129" spans="2:65" s="1" customFormat="1" ht="38.25" customHeight="1">
      <c r="B129" s="43"/>
      <c r="C129" s="203" t="s">
        <v>329</v>
      </c>
      <c r="D129" s="203" t="s">
        <v>212</v>
      </c>
      <c r="E129" s="204" t="s">
        <v>4571</v>
      </c>
      <c r="F129" s="205" t="s">
        <v>4572</v>
      </c>
      <c r="G129" s="206" t="s">
        <v>270</v>
      </c>
      <c r="H129" s="207">
        <v>83.1</v>
      </c>
      <c r="I129" s="208"/>
      <c r="J129" s="209">
        <f>ROUND(I129*H129,2)</f>
        <v>0</v>
      </c>
      <c r="K129" s="205" t="s">
        <v>216</v>
      </c>
      <c r="L129" s="63"/>
      <c r="M129" s="210" t="s">
        <v>34</v>
      </c>
      <c r="N129" s="211" t="s">
        <v>49</v>
      </c>
      <c r="O129" s="44"/>
      <c r="P129" s="212">
        <f>O129*H129</f>
        <v>0</v>
      </c>
      <c r="Q129" s="212">
        <v>0</v>
      </c>
      <c r="R129" s="212">
        <f>Q129*H129</f>
        <v>0</v>
      </c>
      <c r="S129" s="212">
        <v>0</v>
      </c>
      <c r="T129" s="213">
        <f>S129*H129</f>
        <v>0</v>
      </c>
      <c r="AR129" s="25" t="s">
        <v>228</v>
      </c>
      <c r="AT129" s="25" t="s">
        <v>212</v>
      </c>
      <c r="AU129" s="25" t="s">
        <v>88</v>
      </c>
      <c r="AY129" s="25" t="s">
        <v>209</v>
      </c>
      <c r="BE129" s="214">
        <f>IF(N129="základní",J129,0)</f>
        <v>0</v>
      </c>
      <c r="BF129" s="214">
        <f>IF(N129="snížená",J129,0)</f>
        <v>0</v>
      </c>
      <c r="BG129" s="214">
        <f>IF(N129="zákl. přenesená",J129,0)</f>
        <v>0</v>
      </c>
      <c r="BH129" s="214">
        <f>IF(N129="sníž. přenesená",J129,0)</f>
        <v>0</v>
      </c>
      <c r="BI129" s="214">
        <f>IF(N129="nulová",J129,0)</f>
        <v>0</v>
      </c>
      <c r="BJ129" s="25" t="s">
        <v>86</v>
      </c>
      <c r="BK129" s="214">
        <f>ROUND(I129*H129,2)</f>
        <v>0</v>
      </c>
      <c r="BL129" s="25" t="s">
        <v>228</v>
      </c>
      <c r="BM129" s="25" t="s">
        <v>4573</v>
      </c>
    </row>
    <row r="130" spans="2:65" s="1" customFormat="1" ht="270">
      <c r="B130" s="43"/>
      <c r="C130" s="65"/>
      <c r="D130" s="219" t="s">
        <v>272</v>
      </c>
      <c r="E130" s="65"/>
      <c r="F130" s="220" t="s">
        <v>4574</v>
      </c>
      <c r="G130" s="65"/>
      <c r="H130" s="65"/>
      <c r="I130" s="174"/>
      <c r="J130" s="65"/>
      <c r="K130" s="65"/>
      <c r="L130" s="63"/>
      <c r="M130" s="221"/>
      <c r="N130" s="44"/>
      <c r="O130" s="44"/>
      <c r="P130" s="44"/>
      <c r="Q130" s="44"/>
      <c r="R130" s="44"/>
      <c r="S130" s="44"/>
      <c r="T130" s="80"/>
      <c r="AT130" s="25" t="s">
        <v>272</v>
      </c>
      <c r="AU130" s="25" t="s">
        <v>88</v>
      </c>
    </row>
    <row r="131" spans="2:65" s="1" customFormat="1" ht="51" customHeight="1">
      <c r="B131" s="43"/>
      <c r="C131" s="203" t="s">
        <v>266</v>
      </c>
      <c r="D131" s="203" t="s">
        <v>212</v>
      </c>
      <c r="E131" s="204" t="s">
        <v>4575</v>
      </c>
      <c r="F131" s="205" t="s">
        <v>4576</v>
      </c>
      <c r="G131" s="206" t="s">
        <v>270</v>
      </c>
      <c r="H131" s="207">
        <v>70.8</v>
      </c>
      <c r="I131" s="208"/>
      <c r="J131" s="209">
        <f>ROUND(I131*H131,2)</f>
        <v>0</v>
      </c>
      <c r="K131" s="205" t="s">
        <v>216</v>
      </c>
      <c r="L131" s="63"/>
      <c r="M131" s="210" t="s">
        <v>34</v>
      </c>
      <c r="N131" s="211" t="s">
        <v>49</v>
      </c>
      <c r="O131" s="44"/>
      <c r="P131" s="212">
        <f>O131*H131</f>
        <v>0</v>
      </c>
      <c r="Q131" s="212">
        <v>0</v>
      </c>
      <c r="R131" s="212">
        <f>Q131*H131</f>
        <v>0</v>
      </c>
      <c r="S131" s="212">
        <v>0</v>
      </c>
      <c r="T131" s="213">
        <f>S131*H131</f>
        <v>0</v>
      </c>
      <c r="AR131" s="25" t="s">
        <v>228</v>
      </c>
      <c r="AT131" s="25" t="s">
        <v>212</v>
      </c>
      <c r="AU131" s="25" t="s">
        <v>88</v>
      </c>
      <c r="AY131" s="25" t="s">
        <v>209</v>
      </c>
      <c r="BE131" s="214">
        <f>IF(N131="základní",J131,0)</f>
        <v>0</v>
      </c>
      <c r="BF131" s="214">
        <f>IF(N131="snížená",J131,0)</f>
        <v>0</v>
      </c>
      <c r="BG131" s="214">
        <f>IF(N131="zákl. přenesená",J131,0)</f>
        <v>0</v>
      </c>
      <c r="BH131" s="214">
        <f>IF(N131="sníž. přenesená",J131,0)</f>
        <v>0</v>
      </c>
      <c r="BI131" s="214">
        <f>IF(N131="nulová",J131,0)</f>
        <v>0</v>
      </c>
      <c r="BJ131" s="25" t="s">
        <v>86</v>
      </c>
      <c r="BK131" s="214">
        <f>ROUND(I131*H131,2)</f>
        <v>0</v>
      </c>
      <c r="BL131" s="25" t="s">
        <v>228</v>
      </c>
      <c r="BM131" s="25" t="s">
        <v>4577</v>
      </c>
    </row>
    <row r="132" spans="2:65" s="1" customFormat="1" ht="270">
      <c r="B132" s="43"/>
      <c r="C132" s="65"/>
      <c r="D132" s="219" t="s">
        <v>272</v>
      </c>
      <c r="E132" s="65"/>
      <c r="F132" s="220" t="s">
        <v>4574</v>
      </c>
      <c r="G132" s="65"/>
      <c r="H132" s="65"/>
      <c r="I132" s="174"/>
      <c r="J132" s="65"/>
      <c r="K132" s="65"/>
      <c r="L132" s="63"/>
      <c r="M132" s="221"/>
      <c r="N132" s="44"/>
      <c r="O132" s="44"/>
      <c r="P132" s="44"/>
      <c r="Q132" s="44"/>
      <c r="R132" s="44"/>
      <c r="S132" s="44"/>
      <c r="T132" s="80"/>
      <c r="AT132" s="25" t="s">
        <v>272</v>
      </c>
      <c r="AU132" s="25" t="s">
        <v>88</v>
      </c>
    </row>
    <row r="133" spans="2:65" s="12" customFormat="1" ht="13.5">
      <c r="B133" s="222"/>
      <c r="C133" s="223"/>
      <c r="D133" s="219" t="s">
        <v>274</v>
      </c>
      <c r="E133" s="224" t="s">
        <v>34</v>
      </c>
      <c r="F133" s="225" t="s">
        <v>4578</v>
      </c>
      <c r="G133" s="223"/>
      <c r="H133" s="226">
        <v>70.8</v>
      </c>
      <c r="I133" s="227"/>
      <c r="J133" s="223"/>
      <c r="K133" s="223"/>
      <c r="L133" s="228"/>
      <c r="M133" s="229"/>
      <c r="N133" s="230"/>
      <c r="O133" s="230"/>
      <c r="P133" s="230"/>
      <c r="Q133" s="230"/>
      <c r="R133" s="230"/>
      <c r="S133" s="230"/>
      <c r="T133" s="231"/>
      <c r="AT133" s="232" t="s">
        <v>274</v>
      </c>
      <c r="AU133" s="232" t="s">
        <v>88</v>
      </c>
      <c r="AV133" s="12" t="s">
        <v>88</v>
      </c>
      <c r="AW133" s="12" t="s">
        <v>41</v>
      </c>
      <c r="AX133" s="12" t="s">
        <v>86</v>
      </c>
      <c r="AY133" s="232" t="s">
        <v>209</v>
      </c>
    </row>
    <row r="134" spans="2:65" s="1" customFormat="1" ht="16.5" customHeight="1">
      <c r="B134" s="43"/>
      <c r="C134" s="244" t="s">
        <v>276</v>
      </c>
      <c r="D134" s="244" t="s">
        <v>348</v>
      </c>
      <c r="E134" s="245" t="s">
        <v>4579</v>
      </c>
      <c r="F134" s="246" t="s">
        <v>4580</v>
      </c>
      <c r="G134" s="247" t="s">
        <v>307</v>
      </c>
      <c r="H134" s="248">
        <v>23.4</v>
      </c>
      <c r="I134" s="249"/>
      <c r="J134" s="250">
        <f>ROUND(I134*H134,2)</f>
        <v>0</v>
      </c>
      <c r="K134" s="246" t="s">
        <v>216</v>
      </c>
      <c r="L134" s="251"/>
      <c r="M134" s="252" t="s">
        <v>34</v>
      </c>
      <c r="N134" s="253" t="s">
        <v>49</v>
      </c>
      <c r="O134" s="44"/>
      <c r="P134" s="212">
        <f>O134*H134</f>
        <v>0</v>
      </c>
      <c r="Q134" s="212">
        <v>1</v>
      </c>
      <c r="R134" s="212">
        <f>Q134*H134</f>
        <v>23.4</v>
      </c>
      <c r="S134" s="212">
        <v>0</v>
      </c>
      <c r="T134" s="213">
        <f>S134*H134</f>
        <v>0</v>
      </c>
      <c r="AR134" s="25" t="s">
        <v>247</v>
      </c>
      <c r="AT134" s="25" t="s">
        <v>348</v>
      </c>
      <c r="AU134" s="25" t="s">
        <v>88</v>
      </c>
      <c r="AY134" s="25" t="s">
        <v>209</v>
      </c>
      <c r="BE134" s="214">
        <f>IF(N134="základní",J134,0)</f>
        <v>0</v>
      </c>
      <c r="BF134" s="214">
        <f>IF(N134="snížená",J134,0)</f>
        <v>0</v>
      </c>
      <c r="BG134" s="214">
        <f>IF(N134="zákl. přenesená",J134,0)</f>
        <v>0</v>
      </c>
      <c r="BH134" s="214">
        <f>IF(N134="sníž. přenesená",J134,0)</f>
        <v>0</v>
      </c>
      <c r="BI134" s="214">
        <f>IF(N134="nulová",J134,0)</f>
        <v>0</v>
      </c>
      <c r="BJ134" s="25" t="s">
        <v>86</v>
      </c>
      <c r="BK134" s="214">
        <f>ROUND(I134*H134,2)</f>
        <v>0</v>
      </c>
      <c r="BL134" s="25" t="s">
        <v>228</v>
      </c>
      <c r="BM134" s="25" t="s">
        <v>4581</v>
      </c>
    </row>
    <row r="135" spans="2:65" s="1" customFormat="1" ht="38.25" customHeight="1">
      <c r="B135" s="43"/>
      <c r="C135" s="203" t="s">
        <v>342</v>
      </c>
      <c r="D135" s="203" t="s">
        <v>212</v>
      </c>
      <c r="E135" s="204" t="s">
        <v>289</v>
      </c>
      <c r="F135" s="205" t="s">
        <v>290</v>
      </c>
      <c r="G135" s="206" t="s">
        <v>270</v>
      </c>
      <c r="H135" s="207">
        <v>130.5</v>
      </c>
      <c r="I135" s="208"/>
      <c r="J135" s="209">
        <f>ROUND(I135*H135,2)</f>
        <v>0</v>
      </c>
      <c r="K135" s="205" t="s">
        <v>216</v>
      </c>
      <c r="L135" s="63"/>
      <c r="M135" s="210" t="s">
        <v>34</v>
      </c>
      <c r="N135" s="211" t="s">
        <v>49</v>
      </c>
      <c r="O135" s="44"/>
      <c r="P135" s="212">
        <f>O135*H135</f>
        <v>0</v>
      </c>
      <c r="Q135" s="212">
        <v>0</v>
      </c>
      <c r="R135" s="212">
        <f>Q135*H135</f>
        <v>0</v>
      </c>
      <c r="S135" s="212">
        <v>0</v>
      </c>
      <c r="T135" s="213">
        <f>S135*H135</f>
        <v>0</v>
      </c>
      <c r="AR135" s="25" t="s">
        <v>228</v>
      </c>
      <c r="AT135" s="25" t="s">
        <v>212</v>
      </c>
      <c r="AU135" s="25" t="s">
        <v>88</v>
      </c>
      <c r="AY135" s="25" t="s">
        <v>209</v>
      </c>
      <c r="BE135" s="214">
        <f>IF(N135="základní",J135,0)</f>
        <v>0</v>
      </c>
      <c r="BF135" s="214">
        <f>IF(N135="snížená",J135,0)</f>
        <v>0</v>
      </c>
      <c r="BG135" s="214">
        <f>IF(N135="zákl. přenesená",J135,0)</f>
        <v>0</v>
      </c>
      <c r="BH135" s="214">
        <f>IF(N135="sníž. přenesená",J135,0)</f>
        <v>0</v>
      </c>
      <c r="BI135" s="214">
        <f>IF(N135="nulová",J135,0)</f>
        <v>0</v>
      </c>
      <c r="BJ135" s="25" t="s">
        <v>86</v>
      </c>
      <c r="BK135" s="214">
        <f>ROUND(I135*H135,2)</f>
        <v>0</v>
      </c>
      <c r="BL135" s="25" t="s">
        <v>228</v>
      </c>
      <c r="BM135" s="25" t="s">
        <v>4582</v>
      </c>
    </row>
    <row r="136" spans="2:65" s="1" customFormat="1" ht="189">
      <c r="B136" s="43"/>
      <c r="C136" s="65"/>
      <c r="D136" s="219" t="s">
        <v>272</v>
      </c>
      <c r="E136" s="65"/>
      <c r="F136" s="220" t="s">
        <v>292</v>
      </c>
      <c r="G136" s="65"/>
      <c r="H136" s="65"/>
      <c r="I136" s="174"/>
      <c r="J136" s="65"/>
      <c r="K136" s="65"/>
      <c r="L136" s="63"/>
      <c r="M136" s="221"/>
      <c r="N136" s="44"/>
      <c r="O136" s="44"/>
      <c r="P136" s="44"/>
      <c r="Q136" s="44"/>
      <c r="R136" s="44"/>
      <c r="S136" s="44"/>
      <c r="T136" s="80"/>
      <c r="AT136" s="25" t="s">
        <v>272</v>
      </c>
      <c r="AU136" s="25" t="s">
        <v>88</v>
      </c>
    </row>
    <row r="137" spans="2:65" s="14" customFormat="1" ht="13.5">
      <c r="B137" s="254"/>
      <c r="C137" s="255"/>
      <c r="D137" s="219" t="s">
        <v>274</v>
      </c>
      <c r="E137" s="256" t="s">
        <v>34</v>
      </c>
      <c r="F137" s="257" t="s">
        <v>4564</v>
      </c>
      <c r="G137" s="255"/>
      <c r="H137" s="256" t="s">
        <v>34</v>
      </c>
      <c r="I137" s="258"/>
      <c r="J137" s="255"/>
      <c r="K137" s="255"/>
      <c r="L137" s="259"/>
      <c r="M137" s="260"/>
      <c r="N137" s="261"/>
      <c r="O137" s="261"/>
      <c r="P137" s="261"/>
      <c r="Q137" s="261"/>
      <c r="R137" s="261"/>
      <c r="S137" s="261"/>
      <c r="T137" s="262"/>
      <c r="AT137" s="263" t="s">
        <v>274</v>
      </c>
      <c r="AU137" s="263" t="s">
        <v>88</v>
      </c>
      <c r="AV137" s="14" t="s">
        <v>86</v>
      </c>
      <c r="AW137" s="14" t="s">
        <v>41</v>
      </c>
      <c r="AX137" s="14" t="s">
        <v>78</v>
      </c>
      <c r="AY137" s="263" t="s">
        <v>209</v>
      </c>
    </row>
    <row r="138" spans="2:65" s="14" customFormat="1" ht="13.5">
      <c r="B138" s="254"/>
      <c r="C138" s="255"/>
      <c r="D138" s="219" t="s">
        <v>274</v>
      </c>
      <c r="E138" s="256" t="s">
        <v>34</v>
      </c>
      <c r="F138" s="257" t="s">
        <v>4565</v>
      </c>
      <c r="G138" s="255"/>
      <c r="H138" s="256" t="s">
        <v>34</v>
      </c>
      <c r="I138" s="258"/>
      <c r="J138" s="255"/>
      <c r="K138" s="255"/>
      <c r="L138" s="259"/>
      <c r="M138" s="260"/>
      <c r="N138" s="261"/>
      <c r="O138" s="261"/>
      <c r="P138" s="261"/>
      <c r="Q138" s="261"/>
      <c r="R138" s="261"/>
      <c r="S138" s="261"/>
      <c r="T138" s="262"/>
      <c r="AT138" s="263" t="s">
        <v>274</v>
      </c>
      <c r="AU138" s="263" t="s">
        <v>88</v>
      </c>
      <c r="AV138" s="14" t="s">
        <v>86</v>
      </c>
      <c r="AW138" s="14" t="s">
        <v>41</v>
      </c>
      <c r="AX138" s="14" t="s">
        <v>78</v>
      </c>
      <c r="AY138" s="263" t="s">
        <v>209</v>
      </c>
    </row>
    <row r="139" spans="2:65" s="12" customFormat="1" ht="13.5">
      <c r="B139" s="222"/>
      <c r="C139" s="223"/>
      <c r="D139" s="219" t="s">
        <v>274</v>
      </c>
      <c r="E139" s="224" t="s">
        <v>34</v>
      </c>
      <c r="F139" s="225" t="s">
        <v>4566</v>
      </c>
      <c r="G139" s="223"/>
      <c r="H139" s="226">
        <v>130.5</v>
      </c>
      <c r="I139" s="227"/>
      <c r="J139" s="223"/>
      <c r="K139" s="223"/>
      <c r="L139" s="228"/>
      <c r="M139" s="229"/>
      <c r="N139" s="230"/>
      <c r="O139" s="230"/>
      <c r="P139" s="230"/>
      <c r="Q139" s="230"/>
      <c r="R139" s="230"/>
      <c r="S139" s="230"/>
      <c r="T139" s="231"/>
      <c r="AT139" s="232" t="s">
        <v>274</v>
      </c>
      <c r="AU139" s="232" t="s">
        <v>88</v>
      </c>
      <c r="AV139" s="12" t="s">
        <v>88</v>
      </c>
      <c r="AW139" s="12" t="s">
        <v>41</v>
      </c>
      <c r="AX139" s="12" t="s">
        <v>86</v>
      </c>
      <c r="AY139" s="232" t="s">
        <v>209</v>
      </c>
    </row>
    <row r="140" spans="2:65" s="1" customFormat="1" ht="16.5" customHeight="1">
      <c r="B140" s="43"/>
      <c r="C140" s="203" t="s">
        <v>10</v>
      </c>
      <c r="D140" s="203" t="s">
        <v>212</v>
      </c>
      <c r="E140" s="204" t="s">
        <v>305</v>
      </c>
      <c r="F140" s="205" t="s">
        <v>306</v>
      </c>
      <c r="G140" s="206" t="s">
        <v>307</v>
      </c>
      <c r="H140" s="207">
        <v>208.8</v>
      </c>
      <c r="I140" s="208"/>
      <c r="J140" s="209">
        <f>ROUND(I140*H140,2)</f>
        <v>0</v>
      </c>
      <c r="K140" s="205" t="s">
        <v>216</v>
      </c>
      <c r="L140" s="63"/>
      <c r="M140" s="210" t="s">
        <v>34</v>
      </c>
      <c r="N140" s="211" t="s">
        <v>49</v>
      </c>
      <c r="O140" s="44"/>
      <c r="P140" s="212">
        <f>O140*H140</f>
        <v>0</v>
      </c>
      <c r="Q140" s="212">
        <v>0</v>
      </c>
      <c r="R140" s="212">
        <f>Q140*H140</f>
        <v>0</v>
      </c>
      <c r="S140" s="212">
        <v>0</v>
      </c>
      <c r="T140" s="213">
        <f>S140*H140</f>
        <v>0</v>
      </c>
      <c r="AR140" s="25" t="s">
        <v>228</v>
      </c>
      <c r="AT140" s="25" t="s">
        <v>212</v>
      </c>
      <c r="AU140" s="25" t="s">
        <v>88</v>
      </c>
      <c r="AY140" s="25" t="s">
        <v>209</v>
      </c>
      <c r="BE140" s="214">
        <f>IF(N140="základní",J140,0)</f>
        <v>0</v>
      </c>
      <c r="BF140" s="214">
        <f>IF(N140="snížená",J140,0)</f>
        <v>0</v>
      </c>
      <c r="BG140" s="214">
        <f>IF(N140="zákl. přenesená",J140,0)</f>
        <v>0</v>
      </c>
      <c r="BH140" s="214">
        <f>IF(N140="sníž. přenesená",J140,0)</f>
        <v>0</v>
      </c>
      <c r="BI140" s="214">
        <f>IF(N140="nulová",J140,0)</f>
        <v>0</v>
      </c>
      <c r="BJ140" s="25" t="s">
        <v>86</v>
      </c>
      <c r="BK140" s="214">
        <f>ROUND(I140*H140,2)</f>
        <v>0</v>
      </c>
      <c r="BL140" s="25" t="s">
        <v>228</v>
      </c>
      <c r="BM140" s="25" t="s">
        <v>4583</v>
      </c>
    </row>
    <row r="141" spans="2:65" s="1" customFormat="1" ht="297">
      <c r="B141" s="43"/>
      <c r="C141" s="65"/>
      <c r="D141" s="219" t="s">
        <v>272</v>
      </c>
      <c r="E141" s="65"/>
      <c r="F141" s="220" t="s">
        <v>309</v>
      </c>
      <c r="G141" s="65"/>
      <c r="H141" s="65"/>
      <c r="I141" s="174"/>
      <c r="J141" s="65"/>
      <c r="K141" s="65"/>
      <c r="L141" s="63"/>
      <c r="M141" s="221"/>
      <c r="N141" s="44"/>
      <c r="O141" s="44"/>
      <c r="P141" s="44"/>
      <c r="Q141" s="44"/>
      <c r="R141" s="44"/>
      <c r="S141" s="44"/>
      <c r="T141" s="80"/>
      <c r="AT141" s="25" t="s">
        <v>272</v>
      </c>
      <c r="AU141" s="25" t="s">
        <v>88</v>
      </c>
    </row>
    <row r="142" spans="2:65" s="12" customFormat="1" ht="13.5">
      <c r="B142" s="222"/>
      <c r="C142" s="223"/>
      <c r="D142" s="219" t="s">
        <v>274</v>
      </c>
      <c r="E142" s="224" t="s">
        <v>34</v>
      </c>
      <c r="F142" s="225" t="s">
        <v>4584</v>
      </c>
      <c r="G142" s="223"/>
      <c r="H142" s="226">
        <v>208.8</v>
      </c>
      <c r="I142" s="227"/>
      <c r="J142" s="223"/>
      <c r="K142" s="223"/>
      <c r="L142" s="228"/>
      <c r="M142" s="229"/>
      <c r="N142" s="230"/>
      <c r="O142" s="230"/>
      <c r="P142" s="230"/>
      <c r="Q142" s="230"/>
      <c r="R142" s="230"/>
      <c r="S142" s="230"/>
      <c r="T142" s="231"/>
      <c r="AT142" s="232" t="s">
        <v>274</v>
      </c>
      <c r="AU142" s="232" t="s">
        <v>88</v>
      </c>
      <c r="AV142" s="12" t="s">
        <v>88</v>
      </c>
      <c r="AW142" s="12" t="s">
        <v>41</v>
      </c>
      <c r="AX142" s="12" t="s">
        <v>86</v>
      </c>
      <c r="AY142" s="232" t="s">
        <v>209</v>
      </c>
    </row>
    <row r="143" spans="2:65" s="1" customFormat="1" ht="16.5" customHeight="1">
      <c r="B143" s="43"/>
      <c r="C143" s="203" t="s">
        <v>287</v>
      </c>
      <c r="D143" s="203" t="s">
        <v>212</v>
      </c>
      <c r="E143" s="204" t="s">
        <v>4585</v>
      </c>
      <c r="F143" s="205" t="s">
        <v>4586</v>
      </c>
      <c r="G143" s="206" t="s">
        <v>357</v>
      </c>
      <c r="H143" s="207">
        <v>1</v>
      </c>
      <c r="I143" s="208"/>
      <c r="J143" s="209">
        <f>ROUND(I143*H143,2)</f>
        <v>0</v>
      </c>
      <c r="K143" s="205" t="s">
        <v>34</v>
      </c>
      <c r="L143" s="63"/>
      <c r="M143" s="210" t="s">
        <v>34</v>
      </c>
      <c r="N143" s="211" t="s">
        <v>49</v>
      </c>
      <c r="O143" s="44"/>
      <c r="P143" s="212">
        <f>O143*H143</f>
        <v>0</v>
      </c>
      <c r="Q143" s="212">
        <v>0</v>
      </c>
      <c r="R143" s="212">
        <f>Q143*H143</f>
        <v>0</v>
      </c>
      <c r="S143" s="212">
        <v>0</v>
      </c>
      <c r="T143" s="213">
        <f>S143*H143</f>
        <v>0</v>
      </c>
      <c r="AR143" s="25" t="s">
        <v>228</v>
      </c>
      <c r="AT143" s="25" t="s">
        <v>212</v>
      </c>
      <c r="AU143" s="25" t="s">
        <v>88</v>
      </c>
      <c r="AY143" s="25" t="s">
        <v>209</v>
      </c>
      <c r="BE143" s="214">
        <f>IF(N143="základní",J143,0)</f>
        <v>0</v>
      </c>
      <c r="BF143" s="214">
        <f>IF(N143="snížená",J143,0)</f>
        <v>0</v>
      </c>
      <c r="BG143" s="214">
        <f>IF(N143="zákl. přenesená",J143,0)</f>
        <v>0</v>
      </c>
      <c r="BH143" s="214">
        <f>IF(N143="sníž. přenesená",J143,0)</f>
        <v>0</v>
      </c>
      <c r="BI143" s="214">
        <f>IF(N143="nulová",J143,0)</f>
        <v>0</v>
      </c>
      <c r="BJ143" s="25" t="s">
        <v>86</v>
      </c>
      <c r="BK143" s="214">
        <f>ROUND(I143*H143,2)</f>
        <v>0</v>
      </c>
      <c r="BL143" s="25" t="s">
        <v>228</v>
      </c>
      <c r="BM143" s="25" t="s">
        <v>4587</v>
      </c>
    </row>
    <row r="144" spans="2:65" s="12" customFormat="1" ht="13.5">
      <c r="B144" s="222"/>
      <c r="C144" s="223"/>
      <c r="D144" s="219" t="s">
        <v>274</v>
      </c>
      <c r="E144" s="224" t="s">
        <v>34</v>
      </c>
      <c r="F144" s="225" t="s">
        <v>4588</v>
      </c>
      <c r="G144" s="223"/>
      <c r="H144" s="226">
        <v>1</v>
      </c>
      <c r="I144" s="227"/>
      <c r="J144" s="223"/>
      <c r="K144" s="223"/>
      <c r="L144" s="228"/>
      <c r="M144" s="229"/>
      <c r="N144" s="230"/>
      <c r="O144" s="230"/>
      <c r="P144" s="230"/>
      <c r="Q144" s="230"/>
      <c r="R144" s="230"/>
      <c r="S144" s="230"/>
      <c r="T144" s="231"/>
      <c r="AT144" s="232" t="s">
        <v>274</v>
      </c>
      <c r="AU144" s="232" t="s">
        <v>88</v>
      </c>
      <c r="AV144" s="12" t="s">
        <v>88</v>
      </c>
      <c r="AW144" s="12" t="s">
        <v>41</v>
      </c>
      <c r="AX144" s="12" t="s">
        <v>86</v>
      </c>
      <c r="AY144" s="232" t="s">
        <v>209</v>
      </c>
    </row>
    <row r="145" spans="2:65" s="1" customFormat="1" ht="16.5" customHeight="1">
      <c r="B145" s="43"/>
      <c r="C145" s="203" t="s">
        <v>303</v>
      </c>
      <c r="D145" s="203" t="s">
        <v>212</v>
      </c>
      <c r="E145" s="204" t="s">
        <v>4589</v>
      </c>
      <c r="F145" s="205" t="s">
        <v>4590</v>
      </c>
      <c r="G145" s="206" t="s">
        <v>270</v>
      </c>
      <c r="H145" s="207">
        <v>23.8</v>
      </c>
      <c r="I145" s="208"/>
      <c r="J145" s="209">
        <f>ROUND(I145*H145,2)</f>
        <v>0</v>
      </c>
      <c r="K145" s="205" t="s">
        <v>34</v>
      </c>
      <c r="L145" s="63"/>
      <c r="M145" s="210" t="s">
        <v>34</v>
      </c>
      <c r="N145" s="211" t="s">
        <v>49</v>
      </c>
      <c r="O145" s="44"/>
      <c r="P145" s="212">
        <f>O145*H145</f>
        <v>0</v>
      </c>
      <c r="Q145" s="212">
        <v>0</v>
      </c>
      <c r="R145" s="212">
        <f>Q145*H145</f>
        <v>0</v>
      </c>
      <c r="S145" s="212">
        <v>0</v>
      </c>
      <c r="T145" s="213">
        <f>S145*H145</f>
        <v>0</v>
      </c>
      <c r="AR145" s="25" t="s">
        <v>228</v>
      </c>
      <c r="AT145" s="25" t="s">
        <v>212</v>
      </c>
      <c r="AU145" s="25" t="s">
        <v>88</v>
      </c>
      <c r="AY145" s="25" t="s">
        <v>209</v>
      </c>
      <c r="BE145" s="214">
        <f>IF(N145="základní",J145,0)</f>
        <v>0</v>
      </c>
      <c r="BF145" s="214">
        <f>IF(N145="snížená",J145,0)</f>
        <v>0</v>
      </c>
      <c r="BG145" s="214">
        <f>IF(N145="zákl. přenesená",J145,0)</f>
        <v>0</v>
      </c>
      <c r="BH145" s="214">
        <f>IF(N145="sníž. přenesená",J145,0)</f>
        <v>0</v>
      </c>
      <c r="BI145" s="214">
        <f>IF(N145="nulová",J145,0)</f>
        <v>0</v>
      </c>
      <c r="BJ145" s="25" t="s">
        <v>86</v>
      </c>
      <c r="BK145" s="214">
        <f>ROUND(I145*H145,2)</f>
        <v>0</v>
      </c>
      <c r="BL145" s="25" t="s">
        <v>228</v>
      </c>
      <c r="BM145" s="25" t="s">
        <v>4591</v>
      </c>
    </row>
    <row r="146" spans="2:65" s="12" customFormat="1" ht="13.5">
      <c r="B146" s="222"/>
      <c r="C146" s="223"/>
      <c r="D146" s="219" t="s">
        <v>274</v>
      </c>
      <c r="E146" s="224" t="s">
        <v>34</v>
      </c>
      <c r="F146" s="225" t="s">
        <v>4592</v>
      </c>
      <c r="G146" s="223"/>
      <c r="H146" s="226">
        <v>23.8</v>
      </c>
      <c r="I146" s="227"/>
      <c r="J146" s="223"/>
      <c r="K146" s="223"/>
      <c r="L146" s="228"/>
      <c r="M146" s="229"/>
      <c r="N146" s="230"/>
      <c r="O146" s="230"/>
      <c r="P146" s="230"/>
      <c r="Q146" s="230"/>
      <c r="R146" s="230"/>
      <c r="S146" s="230"/>
      <c r="T146" s="231"/>
      <c r="AT146" s="232" t="s">
        <v>274</v>
      </c>
      <c r="AU146" s="232" t="s">
        <v>88</v>
      </c>
      <c r="AV146" s="12" t="s">
        <v>88</v>
      </c>
      <c r="AW146" s="12" t="s">
        <v>41</v>
      </c>
      <c r="AX146" s="12" t="s">
        <v>86</v>
      </c>
      <c r="AY146" s="232" t="s">
        <v>209</v>
      </c>
    </row>
    <row r="147" spans="2:65" s="1" customFormat="1" ht="16.5" customHeight="1">
      <c r="B147" s="43"/>
      <c r="C147" s="203" t="s">
        <v>367</v>
      </c>
      <c r="D147" s="203" t="s">
        <v>212</v>
      </c>
      <c r="E147" s="204" t="s">
        <v>4593</v>
      </c>
      <c r="F147" s="205" t="s">
        <v>4594</v>
      </c>
      <c r="G147" s="206" t="s">
        <v>270</v>
      </c>
      <c r="H147" s="207">
        <v>23.8</v>
      </c>
      <c r="I147" s="208"/>
      <c r="J147" s="209">
        <f>ROUND(I147*H147,2)</f>
        <v>0</v>
      </c>
      <c r="K147" s="205" t="s">
        <v>34</v>
      </c>
      <c r="L147" s="63"/>
      <c r="M147" s="210" t="s">
        <v>34</v>
      </c>
      <c r="N147" s="211" t="s">
        <v>49</v>
      </c>
      <c r="O147" s="44"/>
      <c r="P147" s="212">
        <f>O147*H147</f>
        <v>0</v>
      </c>
      <c r="Q147" s="212">
        <v>0</v>
      </c>
      <c r="R147" s="212">
        <f>Q147*H147</f>
        <v>0</v>
      </c>
      <c r="S147" s="212">
        <v>0</v>
      </c>
      <c r="T147" s="213">
        <f>S147*H147</f>
        <v>0</v>
      </c>
      <c r="AR147" s="25" t="s">
        <v>228</v>
      </c>
      <c r="AT147" s="25" t="s">
        <v>212</v>
      </c>
      <c r="AU147" s="25" t="s">
        <v>88</v>
      </c>
      <c r="AY147" s="25" t="s">
        <v>209</v>
      </c>
      <c r="BE147" s="214">
        <f>IF(N147="základní",J147,0)</f>
        <v>0</v>
      </c>
      <c r="BF147" s="214">
        <f>IF(N147="snížená",J147,0)</f>
        <v>0</v>
      </c>
      <c r="BG147" s="214">
        <f>IF(N147="zákl. přenesená",J147,0)</f>
        <v>0</v>
      </c>
      <c r="BH147" s="214">
        <f>IF(N147="sníž. přenesená",J147,0)</f>
        <v>0</v>
      </c>
      <c r="BI147" s="214">
        <f>IF(N147="nulová",J147,0)</f>
        <v>0</v>
      </c>
      <c r="BJ147" s="25" t="s">
        <v>86</v>
      </c>
      <c r="BK147" s="214">
        <f>ROUND(I147*H147,2)</f>
        <v>0</v>
      </c>
      <c r="BL147" s="25" t="s">
        <v>228</v>
      </c>
      <c r="BM147" s="25" t="s">
        <v>4595</v>
      </c>
    </row>
    <row r="148" spans="2:65" s="12" customFormat="1" ht="13.5">
      <c r="B148" s="222"/>
      <c r="C148" s="223"/>
      <c r="D148" s="219" t="s">
        <v>274</v>
      </c>
      <c r="E148" s="224" t="s">
        <v>34</v>
      </c>
      <c r="F148" s="225" t="s">
        <v>4592</v>
      </c>
      <c r="G148" s="223"/>
      <c r="H148" s="226">
        <v>23.8</v>
      </c>
      <c r="I148" s="227"/>
      <c r="J148" s="223"/>
      <c r="K148" s="223"/>
      <c r="L148" s="228"/>
      <c r="M148" s="229"/>
      <c r="N148" s="230"/>
      <c r="O148" s="230"/>
      <c r="P148" s="230"/>
      <c r="Q148" s="230"/>
      <c r="R148" s="230"/>
      <c r="S148" s="230"/>
      <c r="T148" s="231"/>
      <c r="AT148" s="232" t="s">
        <v>274</v>
      </c>
      <c r="AU148" s="232" t="s">
        <v>88</v>
      </c>
      <c r="AV148" s="12" t="s">
        <v>88</v>
      </c>
      <c r="AW148" s="12" t="s">
        <v>41</v>
      </c>
      <c r="AX148" s="12" t="s">
        <v>86</v>
      </c>
      <c r="AY148" s="232" t="s">
        <v>209</v>
      </c>
    </row>
    <row r="149" spans="2:65" s="1" customFormat="1" ht="25.5" customHeight="1">
      <c r="B149" s="43"/>
      <c r="C149" s="203" t="s">
        <v>372</v>
      </c>
      <c r="D149" s="203" t="s">
        <v>212</v>
      </c>
      <c r="E149" s="204" t="s">
        <v>4596</v>
      </c>
      <c r="F149" s="205" t="s">
        <v>4597</v>
      </c>
      <c r="G149" s="206" t="s">
        <v>351</v>
      </c>
      <c r="H149" s="207">
        <v>238</v>
      </c>
      <c r="I149" s="208"/>
      <c r="J149" s="209">
        <f>ROUND(I149*H149,2)</f>
        <v>0</v>
      </c>
      <c r="K149" s="205" t="s">
        <v>216</v>
      </c>
      <c r="L149" s="63"/>
      <c r="M149" s="210" t="s">
        <v>34</v>
      </c>
      <c r="N149" s="211" t="s">
        <v>49</v>
      </c>
      <c r="O149" s="44"/>
      <c r="P149" s="212">
        <f>O149*H149</f>
        <v>0</v>
      </c>
      <c r="Q149" s="212">
        <v>0</v>
      </c>
      <c r="R149" s="212">
        <f>Q149*H149</f>
        <v>0</v>
      </c>
      <c r="S149" s="212">
        <v>0</v>
      </c>
      <c r="T149" s="213">
        <f>S149*H149</f>
        <v>0</v>
      </c>
      <c r="AR149" s="25" t="s">
        <v>228</v>
      </c>
      <c r="AT149" s="25" t="s">
        <v>212</v>
      </c>
      <c r="AU149" s="25" t="s">
        <v>88</v>
      </c>
      <c r="AY149" s="25" t="s">
        <v>209</v>
      </c>
      <c r="BE149" s="214">
        <f>IF(N149="základní",J149,0)</f>
        <v>0</v>
      </c>
      <c r="BF149" s="214">
        <f>IF(N149="snížená",J149,0)</f>
        <v>0</v>
      </c>
      <c r="BG149" s="214">
        <f>IF(N149="zákl. přenesená",J149,0)</f>
        <v>0</v>
      </c>
      <c r="BH149" s="214">
        <f>IF(N149="sníž. přenesená",J149,0)</f>
        <v>0</v>
      </c>
      <c r="BI149" s="214">
        <f>IF(N149="nulová",J149,0)</f>
        <v>0</v>
      </c>
      <c r="BJ149" s="25" t="s">
        <v>86</v>
      </c>
      <c r="BK149" s="214">
        <f>ROUND(I149*H149,2)</f>
        <v>0</v>
      </c>
      <c r="BL149" s="25" t="s">
        <v>228</v>
      </c>
      <c r="BM149" s="25" t="s">
        <v>4598</v>
      </c>
    </row>
    <row r="150" spans="2:65" s="1" customFormat="1" ht="121.5">
      <c r="B150" s="43"/>
      <c r="C150" s="65"/>
      <c r="D150" s="219" t="s">
        <v>272</v>
      </c>
      <c r="E150" s="65"/>
      <c r="F150" s="220" t="s">
        <v>4599</v>
      </c>
      <c r="G150" s="65"/>
      <c r="H150" s="65"/>
      <c r="I150" s="174"/>
      <c r="J150" s="65"/>
      <c r="K150" s="65"/>
      <c r="L150" s="63"/>
      <c r="M150" s="221"/>
      <c r="N150" s="44"/>
      <c r="O150" s="44"/>
      <c r="P150" s="44"/>
      <c r="Q150" s="44"/>
      <c r="R150" s="44"/>
      <c r="S150" s="44"/>
      <c r="T150" s="80"/>
      <c r="AT150" s="25" t="s">
        <v>272</v>
      </c>
      <c r="AU150" s="25" t="s">
        <v>88</v>
      </c>
    </row>
    <row r="151" spans="2:65" s="12" customFormat="1" ht="13.5">
      <c r="B151" s="222"/>
      <c r="C151" s="223"/>
      <c r="D151" s="219" t="s">
        <v>274</v>
      </c>
      <c r="E151" s="224" t="s">
        <v>34</v>
      </c>
      <c r="F151" s="225" t="s">
        <v>4600</v>
      </c>
      <c r="G151" s="223"/>
      <c r="H151" s="226">
        <v>238</v>
      </c>
      <c r="I151" s="227"/>
      <c r="J151" s="223"/>
      <c r="K151" s="223"/>
      <c r="L151" s="228"/>
      <c r="M151" s="229"/>
      <c r="N151" s="230"/>
      <c r="O151" s="230"/>
      <c r="P151" s="230"/>
      <c r="Q151" s="230"/>
      <c r="R151" s="230"/>
      <c r="S151" s="230"/>
      <c r="T151" s="231"/>
      <c r="AT151" s="232" t="s">
        <v>274</v>
      </c>
      <c r="AU151" s="232" t="s">
        <v>88</v>
      </c>
      <c r="AV151" s="12" t="s">
        <v>88</v>
      </c>
      <c r="AW151" s="12" t="s">
        <v>41</v>
      </c>
      <c r="AX151" s="12" t="s">
        <v>86</v>
      </c>
      <c r="AY151" s="232" t="s">
        <v>209</v>
      </c>
    </row>
    <row r="152" spans="2:65" s="1" customFormat="1" ht="25.5" customHeight="1">
      <c r="B152" s="43"/>
      <c r="C152" s="203" t="s">
        <v>377</v>
      </c>
      <c r="D152" s="203" t="s">
        <v>212</v>
      </c>
      <c r="E152" s="204" t="s">
        <v>4601</v>
      </c>
      <c r="F152" s="205" t="s">
        <v>4602</v>
      </c>
      <c r="G152" s="206" t="s">
        <v>351</v>
      </c>
      <c r="H152" s="207">
        <v>238</v>
      </c>
      <c r="I152" s="208"/>
      <c r="J152" s="209">
        <f>ROUND(I152*H152,2)</f>
        <v>0</v>
      </c>
      <c r="K152" s="205" t="s">
        <v>216</v>
      </c>
      <c r="L152" s="63"/>
      <c r="M152" s="210" t="s">
        <v>34</v>
      </c>
      <c r="N152" s="211" t="s">
        <v>49</v>
      </c>
      <c r="O152" s="44"/>
      <c r="P152" s="212">
        <f>O152*H152</f>
        <v>0</v>
      </c>
      <c r="Q152" s="212">
        <v>0</v>
      </c>
      <c r="R152" s="212">
        <f>Q152*H152</f>
        <v>0</v>
      </c>
      <c r="S152" s="212">
        <v>0</v>
      </c>
      <c r="T152" s="213">
        <f>S152*H152</f>
        <v>0</v>
      </c>
      <c r="AR152" s="25" t="s">
        <v>228</v>
      </c>
      <c r="AT152" s="25" t="s">
        <v>212</v>
      </c>
      <c r="AU152" s="25" t="s">
        <v>88</v>
      </c>
      <c r="AY152" s="25" t="s">
        <v>209</v>
      </c>
      <c r="BE152" s="214">
        <f>IF(N152="základní",J152,0)</f>
        <v>0</v>
      </c>
      <c r="BF152" s="214">
        <f>IF(N152="snížená",J152,0)</f>
        <v>0</v>
      </c>
      <c r="BG152" s="214">
        <f>IF(N152="zákl. přenesená",J152,0)</f>
        <v>0</v>
      </c>
      <c r="BH152" s="214">
        <f>IF(N152="sníž. přenesená",J152,0)</f>
        <v>0</v>
      </c>
      <c r="BI152" s="214">
        <f>IF(N152="nulová",J152,0)</f>
        <v>0</v>
      </c>
      <c r="BJ152" s="25" t="s">
        <v>86</v>
      </c>
      <c r="BK152" s="214">
        <f>ROUND(I152*H152,2)</f>
        <v>0</v>
      </c>
      <c r="BL152" s="25" t="s">
        <v>228</v>
      </c>
      <c r="BM152" s="25" t="s">
        <v>4603</v>
      </c>
    </row>
    <row r="153" spans="2:65" s="1" customFormat="1" ht="121.5">
      <c r="B153" s="43"/>
      <c r="C153" s="65"/>
      <c r="D153" s="219" t="s">
        <v>272</v>
      </c>
      <c r="E153" s="65"/>
      <c r="F153" s="220" t="s">
        <v>4604</v>
      </c>
      <c r="G153" s="65"/>
      <c r="H153" s="65"/>
      <c r="I153" s="174"/>
      <c r="J153" s="65"/>
      <c r="K153" s="65"/>
      <c r="L153" s="63"/>
      <c r="M153" s="221"/>
      <c r="N153" s="44"/>
      <c r="O153" s="44"/>
      <c r="P153" s="44"/>
      <c r="Q153" s="44"/>
      <c r="R153" s="44"/>
      <c r="S153" s="44"/>
      <c r="T153" s="80"/>
      <c r="AT153" s="25" t="s">
        <v>272</v>
      </c>
      <c r="AU153" s="25" t="s">
        <v>88</v>
      </c>
    </row>
    <row r="154" spans="2:65" s="12" customFormat="1" ht="13.5">
      <c r="B154" s="222"/>
      <c r="C154" s="223"/>
      <c r="D154" s="219" t="s">
        <v>274</v>
      </c>
      <c r="E154" s="224" t="s">
        <v>34</v>
      </c>
      <c r="F154" s="225" t="s">
        <v>4600</v>
      </c>
      <c r="G154" s="223"/>
      <c r="H154" s="226">
        <v>238</v>
      </c>
      <c r="I154" s="227"/>
      <c r="J154" s="223"/>
      <c r="K154" s="223"/>
      <c r="L154" s="228"/>
      <c r="M154" s="229"/>
      <c r="N154" s="230"/>
      <c r="O154" s="230"/>
      <c r="P154" s="230"/>
      <c r="Q154" s="230"/>
      <c r="R154" s="230"/>
      <c r="S154" s="230"/>
      <c r="T154" s="231"/>
      <c r="AT154" s="232" t="s">
        <v>274</v>
      </c>
      <c r="AU154" s="232" t="s">
        <v>88</v>
      </c>
      <c r="AV154" s="12" t="s">
        <v>88</v>
      </c>
      <c r="AW154" s="12" t="s">
        <v>41</v>
      </c>
      <c r="AX154" s="12" t="s">
        <v>86</v>
      </c>
      <c r="AY154" s="232" t="s">
        <v>209</v>
      </c>
    </row>
    <row r="155" spans="2:65" s="1" customFormat="1" ht="16.5" customHeight="1">
      <c r="B155" s="43"/>
      <c r="C155" s="244" t="s">
        <v>9</v>
      </c>
      <c r="D155" s="244" t="s">
        <v>348</v>
      </c>
      <c r="E155" s="245" t="s">
        <v>4605</v>
      </c>
      <c r="F155" s="246" t="s">
        <v>4606</v>
      </c>
      <c r="G155" s="247" t="s">
        <v>2261</v>
      </c>
      <c r="H155" s="248">
        <v>6</v>
      </c>
      <c r="I155" s="249"/>
      <c r="J155" s="250">
        <f>ROUND(I155*H155,2)</f>
        <v>0</v>
      </c>
      <c r="K155" s="246" t="s">
        <v>216</v>
      </c>
      <c r="L155" s="251"/>
      <c r="M155" s="252" t="s">
        <v>34</v>
      </c>
      <c r="N155" s="253" t="s">
        <v>49</v>
      </c>
      <c r="O155" s="44"/>
      <c r="P155" s="212">
        <f>O155*H155</f>
        <v>0</v>
      </c>
      <c r="Q155" s="212">
        <v>1E-3</v>
      </c>
      <c r="R155" s="212">
        <f>Q155*H155</f>
        <v>6.0000000000000001E-3</v>
      </c>
      <c r="S155" s="212">
        <v>0</v>
      </c>
      <c r="T155" s="213">
        <f>S155*H155</f>
        <v>0</v>
      </c>
      <c r="AR155" s="25" t="s">
        <v>247</v>
      </c>
      <c r="AT155" s="25" t="s">
        <v>348</v>
      </c>
      <c r="AU155" s="25" t="s">
        <v>88</v>
      </c>
      <c r="AY155" s="25" t="s">
        <v>209</v>
      </c>
      <c r="BE155" s="214">
        <f>IF(N155="základní",J155,0)</f>
        <v>0</v>
      </c>
      <c r="BF155" s="214">
        <f>IF(N155="snížená",J155,0)</f>
        <v>0</v>
      </c>
      <c r="BG155" s="214">
        <f>IF(N155="zákl. přenesená",J155,0)</f>
        <v>0</v>
      </c>
      <c r="BH155" s="214">
        <f>IF(N155="sníž. přenesená",J155,0)</f>
        <v>0</v>
      </c>
      <c r="BI155" s="214">
        <f>IF(N155="nulová",J155,0)</f>
        <v>0</v>
      </c>
      <c r="BJ155" s="25" t="s">
        <v>86</v>
      </c>
      <c r="BK155" s="214">
        <f>ROUND(I155*H155,2)</f>
        <v>0</v>
      </c>
      <c r="BL155" s="25" t="s">
        <v>228</v>
      </c>
      <c r="BM155" s="25" t="s">
        <v>4607</v>
      </c>
    </row>
    <row r="156" spans="2:65" s="11" customFormat="1" ht="29.85" customHeight="1">
      <c r="B156" s="187"/>
      <c r="C156" s="188"/>
      <c r="D156" s="189" t="s">
        <v>77</v>
      </c>
      <c r="E156" s="201" t="s">
        <v>88</v>
      </c>
      <c r="F156" s="201" t="s">
        <v>839</v>
      </c>
      <c r="G156" s="188"/>
      <c r="H156" s="188"/>
      <c r="I156" s="191"/>
      <c r="J156" s="202">
        <f>BK156</f>
        <v>0</v>
      </c>
      <c r="K156" s="188"/>
      <c r="L156" s="193"/>
      <c r="M156" s="194"/>
      <c r="N156" s="195"/>
      <c r="O156" s="195"/>
      <c r="P156" s="196">
        <f>SUM(P157:P160)</f>
        <v>0</v>
      </c>
      <c r="Q156" s="195"/>
      <c r="R156" s="196">
        <f>SUM(R157:R160)</f>
        <v>9.0999999999999998E-2</v>
      </c>
      <c r="S156" s="195"/>
      <c r="T156" s="197">
        <f>SUM(T157:T160)</f>
        <v>0</v>
      </c>
      <c r="AR156" s="198" t="s">
        <v>86</v>
      </c>
      <c r="AT156" s="199" t="s">
        <v>77</v>
      </c>
      <c r="AU156" s="199" t="s">
        <v>86</v>
      </c>
      <c r="AY156" s="198" t="s">
        <v>209</v>
      </c>
      <c r="BK156" s="200">
        <f>SUM(BK157:BK160)</f>
        <v>0</v>
      </c>
    </row>
    <row r="157" spans="2:65" s="1" customFormat="1" ht="25.5" customHeight="1">
      <c r="B157" s="43"/>
      <c r="C157" s="203" t="s">
        <v>386</v>
      </c>
      <c r="D157" s="203" t="s">
        <v>212</v>
      </c>
      <c r="E157" s="204" t="s">
        <v>4608</v>
      </c>
      <c r="F157" s="205" t="s">
        <v>4609</v>
      </c>
      <c r="G157" s="206" t="s">
        <v>351</v>
      </c>
      <c r="H157" s="207">
        <v>227.5</v>
      </c>
      <c r="I157" s="208"/>
      <c r="J157" s="209">
        <f>ROUND(I157*H157,2)</f>
        <v>0</v>
      </c>
      <c r="K157" s="205" t="s">
        <v>216</v>
      </c>
      <c r="L157" s="63"/>
      <c r="M157" s="210" t="s">
        <v>34</v>
      </c>
      <c r="N157" s="211" t="s">
        <v>49</v>
      </c>
      <c r="O157" s="44"/>
      <c r="P157" s="212">
        <f>O157*H157</f>
        <v>0</v>
      </c>
      <c r="Q157" s="212">
        <v>1E-4</v>
      </c>
      <c r="R157" s="212">
        <f>Q157*H157</f>
        <v>2.2749999999999999E-2</v>
      </c>
      <c r="S157" s="212">
        <v>0</v>
      </c>
      <c r="T157" s="213">
        <f>S157*H157</f>
        <v>0</v>
      </c>
      <c r="AR157" s="25" t="s">
        <v>228</v>
      </c>
      <c r="AT157" s="25" t="s">
        <v>212</v>
      </c>
      <c r="AU157" s="25" t="s">
        <v>88</v>
      </c>
      <c r="AY157" s="25" t="s">
        <v>209</v>
      </c>
      <c r="BE157" s="214">
        <f>IF(N157="základní",J157,0)</f>
        <v>0</v>
      </c>
      <c r="BF157" s="214">
        <f>IF(N157="snížená",J157,0)</f>
        <v>0</v>
      </c>
      <c r="BG157" s="214">
        <f>IF(N157="zákl. přenesená",J157,0)</f>
        <v>0</v>
      </c>
      <c r="BH157" s="214">
        <f>IF(N157="sníž. přenesená",J157,0)</f>
        <v>0</v>
      </c>
      <c r="BI157" s="214">
        <f>IF(N157="nulová",J157,0)</f>
        <v>0</v>
      </c>
      <c r="BJ157" s="25" t="s">
        <v>86</v>
      </c>
      <c r="BK157" s="214">
        <f>ROUND(I157*H157,2)</f>
        <v>0</v>
      </c>
      <c r="BL157" s="25" t="s">
        <v>228</v>
      </c>
      <c r="BM157" s="25" t="s">
        <v>4610</v>
      </c>
    </row>
    <row r="158" spans="2:65" s="1" customFormat="1" ht="67.5">
      <c r="B158" s="43"/>
      <c r="C158" s="65"/>
      <c r="D158" s="219" t="s">
        <v>272</v>
      </c>
      <c r="E158" s="65"/>
      <c r="F158" s="220" t="s">
        <v>4611</v>
      </c>
      <c r="G158" s="65"/>
      <c r="H158" s="65"/>
      <c r="I158" s="174"/>
      <c r="J158" s="65"/>
      <c r="K158" s="65"/>
      <c r="L158" s="63"/>
      <c r="M158" s="221"/>
      <c r="N158" s="44"/>
      <c r="O158" s="44"/>
      <c r="P158" s="44"/>
      <c r="Q158" s="44"/>
      <c r="R158" s="44"/>
      <c r="S158" s="44"/>
      <c r="T158" s="80"/>
      <c r="AT158" s="25" t="s">
        <v>272</v>
      </c>
      <c r="AU158" s="25" t="s">
        <v>88</v>
      </c>
    </row>
    <row r="159" spans="2:65" s="1" customFormat="1" ht="16.5" customHeight="1">
      <c r="B159" s="43"/>
      <c r="C159" s="244" t="s">
        <v>624</v>
      </c>
      <c r="D159" s="244" t="s">
        <v>348</v>
      </c>
      <c r="E159" s="245" t="s">
        <v>4612</v>
      </c>
      <c r="F159" s="246" t="s">
        <v>4613</v>
      </c>
      <c r="G159" s="247" t="s">
        <v>351</v>
      </c>
      <c r="H159" s="248">
        <v>227.5</v>
      </c>
      <c r="I159" s="249"/>
      <c r="J159" s="250">
        <f>ROUND(I159*H159,2)</f>
        <v>0</v>
      </c>
      <c r="K159" s="246" t="s">
        <v>216</v>
      </c>
      <c r="L159" s="251"/>
      <c r="M159" s="252" t="s">
        <v>34</v>
      </c>
      <c r="N159" s="253" t="s">
        <v>49</v>
      </c>
      <c r="O159" s="44"/>
      <c r="P159" s="212">
        <f>O159*H159</f>
        <v>0</v>
      </c>
      <c r="Q159" s="212">
        <v>2.9999999999999997E-4</v>
      </c>
      <c r="R159" s="212">
        <f>Q159*H159</f>
        <v>6.8249999999999991E-2</v>
      </c>
      <c r="S159" s="212">
        <v>0</v>
      </c>
      <c r="T159" s="213">
        <f>S159*H159</f>
        <v>0</v>
      </c>
      <c r="AR159" s="25" t="s">
        <v>247</v>
      </c>
      <c r="AT159" s="25" t="s">
        <v>348</v>
      </c>
      <c r="AU159" s="25" t="s">
        <v>88</v>
      </c>
      <c r="AY159" s="25" t="s">
        <v>209</v>
      </c>
      <c r="BE159" s="214">
        <f>IF(N159="základní",J159,0)</f>
        <v>0</v>
      </c>
      <c r="BF159" s="214">
        <f>IF(N159="snížená",J159,0)</f>
        <v>0</v>
      </c>
      <c r="BG159" s="214">
        <f>IF(N159="zákl. přenesená",J159,0)</f>
        <v>0</v>
      </c>
      <c r="BH159" s="214">
        <f>IF(N159="sníž. přenesená",J159,0)</f>
        <v>0</v>
      </c>
      <c r="BI159" s="214">
        <f>IF(N159="nulová",J159,0)</f>
        <v>0</v>
      </c>
      <c r="BJ159" s="25" t="s">
        <v>86</v>
      </c>
      <c r="BK159" s="214">
        <f>ROUND(I159*H159,2)</f>
        <v>0</v>
      </c>
      <c r="BL159" s="25" t="s">
        <v>228</v>
      </c>
      <c r="BM159" s="25" t="s">
        <v>4614</v>
      </c>
    </row>
    <row r="160" spans="2:65" s="12" customFormat="1" ht="13.5">
      <c r="B160" s="222"/>
      <c r="C160" s="223"/>
      <c r="D160" s="219" t="s">
        <v>274</v>
      </c>
      <c r="E160" s="224" t="s">
        <v>34</v>
      </c>
      <c r="F160" s="225" t="s">
        <v>4615</v>
      </c>
      <c r="G160" s="223"/>
      <c r="H160" s="226">
        <v>227.5</v>
      </c>
      <c r="I160" s="227"/>
      <c r="J160" s="223"/>
      <c r="K160" s="223"/>
      <c r="L160" s="228"/>
      <c r="M160" s="229"/>
      <c r="N160" s="230"/>
      <c r="O160" s="230"/>
      <c r="P160" s="230"/>
      <c r="Q160" s="230"/>
      <c r="R160" s="230"/>
      <c r="S160" s="230"/>
      <c r="T160" s="231"/>
      <c r="AT160" s="232" t="s">
        <v>274</v>
      </c>
      <c r="AU160" s="232" t="s">
        <v>88</v>
      </c>
      <c r="AV160" s="12" t="s">
        <v>88</v>
      </c>
      <c r="AW160" s="12" t="s">
        <v>41</v>
      </c>
      <c r="AX160" s="12" t="s">
        <v>86</v>
      </c>
      <c r="AY160" s="232" t="s">
        <v>209</v>
      </c>
    </row>
    <row r="161" spans="2:65" s="11" customFormat="1" ht="29.85" customHeight="1">
      <c r="B161" s="187"/>
      <c r="C161" s="188"/>
      <c r="D161" s="189" t="s">
        <v>77</v>
      </c>
      <c r="E161" s="201" t="s">
        <v>228</v>
      </c>
      <c r="F161" s="201" t="s">
        <v>1431</v>
      </c>
      <c r="G161" s="188"/>
      <c r="H161" s="188"/>
      <c r="I161" s="191"/>
      <c r="J161" s="202">
        <f>BK161</f>
        <v>0</v>
      </c>
      <c r="K161" s="188"/>
      <c r="L161" s="193"/>
      <c r="M161" s="194"/>
      <c r="N161" s="195"/>
      <c r="O161" s="195"/>
      <c r="P161" s="196">
        <f>SUM(P162:P169)</f>
        <v>0</v>
      </c>
      <c r="Q161" s="195"/>
      <c r="R161" s="196">
        <f>SUM(R162:R169)</f>
        <v>52.007076999999995</v>
      </c>
      <c r="S161" s="195"/>
      <c r="T161" s="197">
        <f>SUM(T162:T169)</f>
        <v>0</v>
      </c>
      <c r="AR161" s="198" t="s">
        <v>86</v>
      </c>
      <c r="AT161" s="199" t="s">
        <v>77</v>
      </c>
      <c r="AU161" s="199" t="s">
        <v>86</v>
      </c>
      <c r="AY161" s="198" t="s">
        <v>209</v>
      </c>
      <c r="BK161" s="200">
        <f>SUM(BK162:BK169)</f>
        <v>0</v>
      </c>
    </row>
    <row r="162" spans="2:65" s="1" customFormat="1" ht="25.5" customHeight="1">
      <c r="B162" s="43"/>
      <c r="C162" s="203" t="s">
        <v>628</v>
      </c>
      <c r="D162" s="203" t="s">
        <v>212</v>
      </c>
      <c r="E162" s="204" t="s">
        <v>4616</v>
      </c>
      <c r="F162" s="205" t="s">
        <v>4617</v>
      </c>
      <c r="G162" s="206" t="s">
        <v>270</v>
      </c>
      <c r="H162" s="207">
        <v>4.0999999999999996</v>
      </c>
      <c r="I162" s="208"/>
      <c r="J162" s="209">
        <f>ROUND(I162*H162,2)</f>
        <v>0</v>
      </c>
      <c r="K162" s="205" t="s">
        <v>216</v>
      </c>
      <c r="L162" s="63"/>
      <c r="M162" s="210" t="s">
        <v>34</v>
      </c>
      <c r="N162" s="211" t="s">
        <v>49</v>
      </c>
      <c r="O162" s="44"/>
      <c r="P162" s="212">
        <f>O162*H162</f>
        <v>0</v>
      </c>
      <c r="Q162" s="212">
        <v>1.8907700000000001</v>
      </c>
      <c r="R162" s="212">
        <f>Q162*H162</f>
        <v>7.7521569999999995</v>
      </c>
      <c r="S162" s="212">
        <v>0</v>
      </c>
      <c r="T162" s="213">
        <f>S162*H162</f>
        <v>0</v>
      </c>
      <c r="AR162" s="25" t="s">
        <v>228</v>
      </c>
      <c r="AT162" s="25" t="s">
        <v>212</v>
      </c>
      <c r="AU162" s="25" t="s">
        <v>88</v>
      </c>
      <c r="AY162" s="25" t="s">
        <v>209</v>
      </c>
      <c r="BE162" s="214">
        <f>IF(N162="základní",J162,0)</f>
        <v>0</v>
      </c>
      <c r="BF162" s="214">
        <f>IF(N162="snížená",J162,0)</f>
        <v>0</v>
      </c>
      <c r="BG162" s="214">
        <f>IF(N162="zákl. přenesená",J162,0)</f>
        <v>0</v>
      </c>
      <c r="BH162" s="214">
        <f>IF(N162="sníž. přenesená",J162,0)</f>
        <v>0</v>
      </c>
      <c r="BI162" s="214">
        <f>IF(N162="nulová",J162,0)</f>
        <v>0</v>
      </c>
      <c r="BJ162" s="25" t="s">
        <v>86</v>
      </c>
      <c r="BK162" s="214">
        <f>ROUND(I162*H162,2)</f>
        <v>0</v>
      </c>
      <c r="BL162" s="25" t="s">
        <v>228</v>
      </c>
      <c r="BM162" s="25" t="s">
        <v>4618</v>
      </c>
    </row>
    <row r="163" spans="2:65" s="1" customFormat="1" ht="54">
      <c r="B163" s="43"/>
      <c r="C163" s="65"/>
      <c r="D163" s="219" t="s">
        <v>272</v>
      </c>
      <c r="E163" s="65"/>
      <c r="F163" s="220" t="s">
        <v>4619</v>
      </c>
      <c r="G163" s="65"/>
      <c r="H163" s="65"/>
      <c r="I163" s="174"/>
      <c r="J163" s="65"/>
      <c r="K163" s="65"/>
      <c r="L163" s="63"/>
      <c r="M163" s="221"/>
      <c r="N163" s="44"/>
      <c r="O163" s="44"/>
      <c r="P163" s="44"/>
      <c r="Q163" s="44"/>
      <c r="R163" s="44"/>
      <c r="S163" s="44"/>
      <c r="T163" s="80"/>
      <c r="AT163" s="25" t="s">
        <v>272</v>
      </c>
      <c r="AU163" s="25" t="s">
        <v>88</v>
      </c>
    </row>
    <row r="164" spans="2:65" s="1" customFormat="1" ht="25.5" customHeight="1">
      <c r="B164" s="43"/>
      <c r="C164" s="203" t="s">
        <v>634</v>
      </c>
      <c r="D164" s="203" t="s">
        <v>212</v>
      </c>
      <c r="E164" s="204" t="s">
        <v>4620</v>
      </c>
      <c r="F164" s="205" t="s">
        <v>4621</v>
      </c>
      <c r="G164" s="206" t="s">
        <v>270</v>
      </c>
      <c r="H164" s="207">
        <v>24.8</v>
      </c>
      <c r="I164" s="208"/>
      <c r="J164" s="209">
        <f>ROUND(I164*H164,2)</f>
        <v>0</v>
      </c>
      <c r="K164" s="205" t="s">
        <v>216</v>
      </c>
      <c r="L164" s="63"/>
      <c r="M164" s="210" t="s">
        <v>34</v>
      </c>
      <c r="N164" s="211" t="s">
        <v>49</v>
      </c>
      <c r="O164" s="44"/>
      <c r="P164" s="212">
        <f>O164*H164</f>
        <v>0</v>
      </c>
      <c r="Q164" s="212">
        <v>1.7034</v>
      </c>
      <c r="R164" s="212">
        <f>Q164*H164</f>
        <v>42.244320000000002</v>
      </c>
      <c r="S164" s="212">
        <v>0</v>
      </c>
      <c r="T164" s="213">
        <f>S164*H164</f>
        <v>0</v>
      </c>
      <c r="AR164" s="25" t="s">
        <v>228</v>
      </c>
      <c r="AT164" s="25" t="s">
        <v>212</v>
      </c>
      <c r="AU164" s="25" t="s">
        <v>88</v>
      </c>
      <c r="AY164" s="25" t="s">
        <v>209</v>
      </c>
      <c r="BE164" s="214">
        <f>IF(N164="základní",J164,0)</f>
        <v>0</v>
      </c>
      <c r="BF164" s="214">
        <f>IF(N164="snížená",J164,0)</f>
        <v>0</v>
      </c>
      <c r="BG164" s="214">
        <f>IF(N164="zákl. přenesená",J164,0)</f>
        <v>0</v>
      </c>
      <c r="BH164" s="214">
        <f>IF(N164="sníž. přenesená",J164,0)</f>
        <v>0</v>
      </c>
      <c r="BI164" s="214">
        <f>IF(N164="nulová",J164,0)</f>
        <v>0</v>
      </c>
      <c r="BJ164" s="25" t="s">
        <v>86</v>
      </c>
      <c r="BK164" s="214">
        <f>ROUND(I164*H164,2)</f>
        <v>0</v>
      </c>
      <c r="BL164" s="25" t="s">
        <v>228</v>
      </c>
      <c r="BM164" s="25" t="s">
        <v>4622</v>
      </c>
    </row>
    <row r="165" spans="2:65" s="1" customFormat="1" ht="54">
      <c r="B165" s="43"/>
      <c r="C165" s="65"/>
      <c r="D165" s="219" t="s">
        <v>272</v>
      </c>
      <c r="E165" s="65"/>
      <c r="F165" s="220" t="s">
        <v>4619</v>
      </c>
      <c r="G165" s="65"/>
      <c r="H165" s="65"/>
      <c r="I165" s="174"/>
      <c r="J165" s="65"/>
      <c r="K165" s="65"/>
      <c r="L165" s="63"/>
      <c r="M165" s="221"/>
      <c r="N165" s="44"/>
      <c r="O165" s="44"/>
      <c r="P165" s="44"/>
      <c r="Q165" s="44"/>
      <c r="R165" s="44"/>
      <c r="S165" s="44"/>
      <c r="T165" s="80"/>
      <c r="AT165" s="25" t="s">
        <v>272</v>
      </c>
      <c r="AU165" s="25" t="s">
        <v>88</v>
      </c>
    </row>
    <row r="166" spans="2:65" s="1" customFormat="1" ht="25.5" customHeight="1">
      <c r="B166" s="43"/>
      <c r="C166" s="203" t="s">
        <v>638</v>
      </c>
      <c r="D166" s="203" t="s">
        <v>212</v>
      </c>
      <c r="E166" s="204" t="s">
        <v>4623</v>
      </c>
      <c r="F166" s="205" t="s">
        <v>4624</v>
      </c>
      <c r="G166" s="206" t="s">
        <v>270</v>
      </c>
      <c r="H166" s="207">
        <v>0.9</v>
      </c>
      <c r="I166" s="208"/>
      <c r="J166" s="209">
        <f>ROUND(I166*H166,2)</f>
        <v>0</v>
      </c>
      <c r="K166" s="205" t="s">
        <v>216</v>
      </c>
      <c r="L166" s="63"/>
      <c r="M166" s="210" t="s">
        <v>34</v>
      </c>
      <c r="N166" s="211" t="s">
        <v>49</v>
      </c>
      <c r="O166" s="44"/>
      <c r="P166" s="212">
        <f>O166*H166</f>
        <v>0</v>
      </c>
      <c r="Q166" s="212">
        <v>2.234</v>
      </c>
      <c r="R166" s="212">
        <f>Q166*H166</f>
        <v>2.0106000000000002</v>
      </c>
      <c r="S166" s="212">
        <v>0</v>
      </c>
      <c r="T166" s="213">
        <f>S166*H166</f>
        <v>0</v>
      </c>
      <c r="AR166" s="25" t="s">
        <v>228</v>
      </c>
      <c r="AT166" s="25" t="s">
        <v>212</v>
      </c>
      <c r="AU166" s="25" t="s">
        <v>88</v>
      </c>
      <c r="AY166" s="25" t="s">
        <v>209</v>
      </c>
      <c r="BE166" s="214">
        <f>IF(N166="základní",J166,0)</f>
        <v>0</v>
      </c>
      <c r="BF166" s="214">
        <f>IF(N166="snížená",J166,0)</f>
        <v>0</v>
      </c>
      <c r="BG166" s="214">
        <f>IF(N166="zákl. přenesená",J166,0)</f>
        <v>0</v>
      </c>
      <c r="BH166" s="214">
        <f>IF(N166="sníž. přenesená",J166,0)</f>
        <v>0</v>
      </c>
      <c r="BI166" s="214">
        <f>IF(N166="nulová",J166,0)</f>
        <v>0</v>
      </c>
      <c r="BJ166" s="25" t="s">
        <v>86</v>
      </c>
      <c r="BK166" s="214">
        <f>ROUND(I166*H166,2)</f>
        <v>0</v>
      </c>
      <c r="BL166" s="25" t="s">
        <v>228</v>
      </c>
      <c r="BM166" s="25" t="s">
        <v>4625</v>
      </c>
    </row>
    <row r="167" spans="2:65" s="1" customFormat="1" ht="40.5">
      <c r="B167" s="43"/>
      <c r="C167" s="65"/>
      <c r="D167" s="219" t="s">
        <v>272</v>
      </c>
      <c r="E167" s="65"/>
      <c r="F167" s="220" t="s">
        <v>4626</v>
      </c>
      <c r="G167" s="65"/>
      <c r="H167" s="65"/>
      <c r="I167" s="174"/>
      <c r="J167" s="65"/>
      <c r="K167" s="65"/>
      <c r="L167" s="63"/>
      <c r="M167" s="221"/>
      <c r="N167" s="44"/>
      <c r="O167" s="44"/>
      <c r="P167" s="44"/>
      <c r="Q167" s="44"/>
      <c r="R167" s="44"/>
      <c r="S167" s="44"/>
      <c r="T167" s="80"/>
      <c r="AT167" s="25" t="s">
        <v>272</v>
      </c>
      <c r="AU167" s="25" t="s">
        <v>88</v>
      </c>
    </row>
    <row r="168" spans="2:65" s="14" customFormat="1" ht="13.5">
      <c r="B168" s="254"/>
      <c r="C168" s="255"/>
      <c r="D168" s="219" t="s">
        <v>274</v>
      </c>
      <c r="E168" s="256" t="s">
        <v>34</v>
      </c>
      <c r="F168" s="257" t="s">
        <v>4627</v>
      </c>
      <c r="G168" s="255"/>
      <c r="H168" s="256" t="s">
        <v>34</v>
      </c>
      <c r="I168" s="258"/>
      <c r="J168" s="255"/>
      <c r="K168" s="255"/>
      <c r="L168" s="259"/>
      <c r="M168" s="260"/>
      <c r="N168" s="261"/>
      <c r="O168" s="261"/>
      <c r="P168" s="261"/>
      <c r="Q168" s="261"/>
      <c r="R168" s="261"/>
      <c r="S168" s="261"/>
      <c r="T168" s="262"/>
      <c r="AT168" s="263" t="s">
        <v>274</v>
      </c>
      <c r="AU168" s="263" t="s">
        <v>88</v>
      </c>
      <c r="AV168" s="14" t="s">
        <v>86</v>
      </c>
      <c r="AW168" s="14" t="s">
        <v>41</v>
      </c>
      <c r="AX168" s="14" t="s">
        <v>78</v>
      </c>
      <c r="AY168" s="263" t="s">
        <v>209</v>
      </c>
    </row>
    <row r="169" spans="2:65" s="12" customFormat="1" ht="13.5">
      <c r="B169" s="222"/>
      <c r="C169" s="223"/>
      <c r="D169" s="219" t="s">
        <v>274</v>
      </c>
      <c r="E169" s="224" t="s">
        <v>34</v>
      </c>
      <c r="F169" s="225" t="s">
        <v>4628</v>
      </c>
      <c r="G169" s="223"/>
      <c r="H169" s="226">
        <v>0.9</v>
      </c>
      <c r="I169" s="227"/>
      <c r="J169" s="223"/>
      <c r="K169" s="223"/>
      <c r="L169" s="228"/>
      <c r="M169" s="229"/>
      <c r="N169" s="230"/>
      <c r="O169" s="230"/>
      <c r="P169" s="230"/>
      <c r="Q169" s="230"/>
      <c r="R169" s="230"/>
      <c r="S169" s="230"/>
      <c r="T169" s="231"/>
      <c r="AT169" s="232" t="s">
        <v>274</v>
      </c>
      <c r="AU169" s="232" t="s">
        <v>88</v>
      </c>
      <c r="AV169" s="12" t="s">
        <v>88</v>
      </c>
      <c r="AW169" s="12" t="s">
        <v>41</v>
      </c>
      <c r="AX169" s="12" t="s">
        <v>86</v>
      </c>
      <c r="AY169" s="232" t="s">
        <v>209</v>
      </c>
    </row>
    <row r="170" spans="2:65" s="11" customFormat="1" ht="29.85" customHeight="1">
      <c r="B170" s="187"/>
      <c r="C170" s="188"/>
      <c r="D170" s="189" t="s">
        <v>77</v>
      </c>
      <c r="E170" s="201" t="s">
        <v>247</v>
      </c>
      <c r="F170" s="201" t="s">
        <v>4629</v>
      </c>
      <c r="G170" s="188"/>
      <c r="H170" s="188"/>
      <c r="I170" s="191"/>
      <c r="J170" s="202">
        <f>BK170</f>
        <v>0</v>
      </c>
      <c r="K170" s="188"/>
      <c r="L170" s="193"/>
      <c r="M170" s="194"/>
      <c r="N170" s="195"/>
      <c r="O170" s="195"/>
      <c r="P170" s="196">
        <f>SUM(P171:P233)</f>
        <v>0</v>
      </c>
      <c r="Q170" s="195"/>
      <c r="R170" s="196">
        <f>SUM(R171:R233)</f>
        <v>7.8526100000000003</v>
      </c>
      <c r="S170" s="195"/>
      <c r="T170" s="197">
        <f>SUM(T171:T233)</f>
        <v>0</v>
      </c>
      <c r="AR170" s="198" t="s">
        <v>86</v>
      </c>
      <c r="AT170" s="199" t="s">
        <v>77</v>
      </c>
      <c r="AU170" s="199" t="s">
        <v>86</v>
      </c>
      <c r="AY170" s="198" t="s">
        <v>209</v>
      </c>
      <c r="BK170" s="200">
        <f>SUM(BK171:BK233)</f>
        <v>0</v>
      </c>
    </row>
    <row r="171" spans="2:65" s="1" customFormat="1" ht="16.5" customHeight="1">
      <c r="B171" s="43"/>
      <c r="C171" s="203" t="s">
        <v>642</v>
      </c>
      <c r="D171" s="203" t="s">
        <v>212</v>
      </c>
      <c r="E171" s="204" t="s">
        <v>4630</v>
      </c>
      <c r="F171" s="205" t="s">
        <v>4631</v>
      </c>
      <c r="G171" s="206" t="s">
        <v>357</v>
      </c>
      <c r="H171" s="207">
        <v>1</v>
      </c>
      <c r="I171" s="208"/>
      <c r="J171" s="209">
        <f>ROUND(I171*H171,2)</f>
        <v>0</v>
      </c>
      <c r="K171" s="205" t="s">
        <v>34</v>
      </c>
      <c r="L171" s="63"/>
      <c r="M171" s="210" t="s">
        <v>34</v>
      </c>
      <c r="N171" s="211" t="s">
        <v>49</v>
      </c>
      <c r="O171" s="44"/>
      <c r="P171" s="212">
        <f>O171*H171</f>
        <v>0</v>
      </c>
      <c r="Q171" s="212">
        <v>0</v>
      </c>
      <c r="R171" s="212">
        <f>Q171*H171</f>
        <v>0</v>
      </c>
      <c r="S171" s="212">
        <v>0</v>
      </c>
      <c r="T171" s="213">
        <f>S171*H171</f>
        <v>0</v>
      </c>
      <c r="AR171" s="25" t="s">
        <v>228</v>
      </c>
      <c r="AT171" s="25" t="s">
        <v>212</v>
      </c>
      <c r="AU171" s="25" t="s">
        <v>88</v>
      </c>
      <c r="AY171" s="25" t="s">
        <v>209</v>
      </c>
      <c r="BE171" s="214">
        <f>IF(N171="základní",J171,0)</f>
        <v>0</v>
      </c>
      <c r="BF171" s="214">
        <f>IF(N171="snížená",J171,0)</f>
        <v>0</v>
      </c>
      <c r="BG171" s="214">
        <f>IF(N171="zákl. přenesená",J171,0)</f>
        <v>0</v>
      </c>
      <c r="BH171" s="214">
        <f>IF(N171="sníž. přenesená",J171,0)</f>
        <v>0</v>
      </c>
      <c r="BI171" s="214">
        <f>IF(N171="nulová",J171,0)</f>
        <v>0</v>
      </c>
      <c r="BJ171" s="25" t="s">
        <v>86</v>
      </c>
      <c r="BK171" s="214">
        <f>ROUND(I171*H171,2)</f>
        <v>0</v>
      </c>
      <c r="BL171" s="25" t="s">
        <v>228</v>
      </c>
      <c r="BM171" s="25" t="s">
        <v>4632</v>
      </c>
    </row>
    <row r="172" spans="2:65" s="14" customFormat="1" ht="13.5">
      <c r="B172" s="254"/>
      <c r="C172" s="255"/>
      <c r="D172" s="219" t="s">
        <v>274</v>
      </c>
      <c r="E172" s="256" t="s">
        <v>34</v>
      </c>
      <c r="F172" s="257" t="s">
        <v>4633</v>
      </c>
      <c r="G172" s="255"/>
      <c r="H172" s="256" t="s">
        <v>34</v>
      </c>
      <c r="I172" s="258"/>
      <c r="J172" s="255"/>
      <c r="K172" s="255"/>
      <c r="L172" s="259"/>
      <c r="M172" s="260"/>
      <c r="N172" s="261"/>
      <c r="O172" s="261"/>
      <c r="P172" s="261"/>
      <c r="Q172" s="261"/>
      <c r="R172" s="261"/>
      <c r="S172" s="261"/>
      <c r="T172" s="262"/>
      <c r="AT172" s="263" t="s">
        <v>274</v>
      </c>
      <c r="AU172" s="263" t="s">
        <v>88</v>
      </c>
      <c r="AV172" s="14" t="s">
        <v>86</v>
      </c>
      <c r="AW172" s="14" t="s">
        <v>41</v>
      </c>
      <c r="AX172" s="14" t="s">
        <v>78</v>
      </c>
      <c r="AY172" s="263" t="s">
        <v>209</v>
      </c>
    </row>
    <row r="173" spans="2:65" s="12" customFormat="1" ht="13.5">
      <c r="B173" s="222"/>
      <c r="C173" s="223"/>
      <c r="D173" s="219" t="s">
        <v>274</v>
      </c>
      <c r="E173" s="224" t="s">
        <v>34</v>
      </c>
      <c r="F173" s="225" t="s">
        <v>4588</v>
      </c>
      <c r="G173" s="223"/>
      <c r="H173" s="226">
        <v>1</v>
      </c>
      <c r="I173" s="227"/>
      <c r="J173" s="223"/>
      <c r="K173" s="223"/>
      <c r="L173" s="228"/>
      <c r="M173" s="229"/>
      <c r="N173" s="230"/>
      <c r="O173" s="230"/>
      <c r="P173" s="230"/>
      <c r="Q173" s="230"/>
      <c r="R173" s="230"/>
      <c r="S173" s="230"/>
      <c r="T173" s="231"/>
      <c r="AT173" s="232" t="s">
        <v>274</v>
      </c>
      <c r="AU173" s="232" t="s">
        <v>88</v>
      </c>
      <c r="AV173" s="12" t="s">
        <v>88</v>
      </c>
      <c r="AW173" s="12" t="s">
        <v>41</v>
      </c>
      <c r="AX173" s="12" t="s">
        <v>86</v>
      </c>
      <c r="AY173" s="232" t="s">
        <v>209</v>
      </c>
    </row>
    <row r="174" spans="2:65" s="1" customFormat="1" ht="25.5" customHeight="1">
      <c r="B174" s="43"/>
      <c r="C174" s="203" t="s">
        <v>646</v>
      </c>
      <c r="D174" s="203" t="s">
        <v>212</v>
      </c>
      <c r="E174" s="204" t="s">
        <v>4634</v>
      </c>
      <c r="F174" s="205" t="s">
        <v>4635</v>
      </c>
      <c r="G174" s="206" t="s">
        <v>357</v>
      </c>
      <c r="H174" s="207">
        <v>1</v>
      </c>
      <c r="I174" s="208"/>
      <c r="J174" s="209">
        <f>ROUND(I174*H174,2)</f>
        <v>0</v>
      </c>
      <c r="K174" s="205" t="s">
        <v>216</v>
      </c>
      <c r="L174" s="63"/>
      <c r="M174" s="210" t="s">
        <v>34</v>
      </c>
      <c r="N174" s="211" t="s">
        <v>49</v>
      </c>
      <c r="O174" s="44"/>
      <c r="P174" s="212">
        <f>O174*H174</f>
        <v>0</v>
      </c>
      <c r="Q174" s="212">
        <v>1.4999999999999999E-4</v>
      </c>
      <c r="R174" s="212">
        <f>Q174*H174</f>
        <v>1.4999999999999999E-4</v>
      </c>
      <c r="S174" s="212">
        <v>0</v>
      </c>
      <c r="T174" s="213">
        <f>S174*H174</f>
        <v>0</v>
      </c>
      <c r="AR174" s="25" t="s">
        <v>228</v>
      </c>
      <c r="AT174" s="25" t="s">
        <v>212</v>
      </c>
      <c r="AU174" s="25" t="s">
        <v>88</v>
      </c>
      <c r="AY174" s="25" t="s">
        <v>209</v>
      </c>
      <c r="BE174" s="214">
        <f>IF(N174="základní",J174,0)</f>
        <v>0</v>
      </c>
      <c r="BF174" s="214">
        <f>IF(N174="snížená",J174,0)</f>
        <v>0</v>
      </c>
      <c r="BG174" s="214">
        <f>IF(N174="zákl. přenesená",J174,0)</f>
        <v>0</v>
      </c>
      <c r="BH174" s="214">
        <f>IF(N174="sníž. přenesená",J174,0)</f>
        <v>0</v>
      </c>
      <c r="BI174" s="214">
        <f>IF(N174="nulová",J174,0)</f>
        <v>0</v>
      </c>
      <c r="BJ174" s="25" t="s">
        <v>86</v>
      </c>
      <c r="BK174" s="214">
        <f>ROUND(I174*H174,2)</f>
        <v>0</v>
      </c>
      <c r="BL174" s="25" t="s">
        <v>228</v>
      </c>
      <c r="BM174" s="25" t="s">
        <v>4636</v>
      </c>
    </row>
    <row r="175" spans="2:65" s="1" customFormat="1" ht="67.5">
      <c r="B175" s="43"/>
      <c r="C175" s="65"/>
      <c r="D175" s="219" t="s">
        <v>272</v>
      </c>
      <c r="E175" s="65"/>
      <c r="F175" s="220" t="s">
        <v>4637</v>
      </c>
      <c r="G175" s="65"/>
      <c r="H175" s="65"/>
      <c r="I175" s="174"/>
      <c r="J175" s="65"/>
      <c r="K175" s="65"/>
      <c r="L175" s="63"/>
      <c r="M175" s="221"/>
      <c r="N175" s="44"/>
      <c r="O175" s="44"/>
      <c r="P175" s="44"/>
      <c r="Q175" s="44"/>
      <c r="R175" s="44"/>
      <c r="S175" s="44"/>
      <c r="T175" s="80"/>
      <c r="AT175" s="25" t="s">
        <v>272</v>
      </c>
      <c r="AU175" s="25" t="s">
        <v>88</v>
      </c>
    </row>
    <row r="176" spans="2:65" s="14" customFormat="1" ht="13.5">
      <c r="B176" s="254"/>
      <c r="C176" s="255"/>
      <c r="D176" s="219" t="s">
        <v>274</v>
      </c>
      <c r="E176" s="256" t="s">
        <v>34</v>
      </c>
      <c r="F176" s="257" t="s">
        <v>4638</v>
      </c>
      <c r="G176" s="255"/>
      <c r="H176" s="256" t="s">
        <v>34</v>
      </c>
      <c r="I176" s="258"/>
      <c r="J176" s="255"/>
      <c r="K176" s="255"/>
      <c r="L176" s="259"/>
      <c r="M176" s="260"/>
      <c r="N176" s="261"/>
      <c r="O176" s="261"/>
      <c r="P176" s="261"/>
      <c r="Q176" s="261"/>
      <c r="R176" s="261"/>
      <c r="S176" s="261"/>
      <c r="T176" s="262"/>
      <c r="AT176" s="263" t="s">
        <v>274</v>
      </c>
      <c r="AU176" s="263" t="s">
        <v>88</v>
      </c>
      <c r="AV176" s="14" t="s">
        <v>86</v>
      </c>
      <c r="AW176" s="14" t="s">
        <v>41</v>
      </c>
      <c r="AX176" s="14" t="s">
        <v>78</v>
      </c>
      <c r="AY176" s="263" t="s">
        <v>209</v>
      </c>
    </row>
    <row r="177" spans="2:65" s="12" customFormat="1" ht="13.5">
      <c r="B177" s="222"/>
      <c r="C177" s="223"/>
      <c r="D177" s="219" t="s">
        <v>274</v>
      </c>
      <c r="E177" s="224" t="s">
        <v>34</v>
      </c>
      <c r="F177" s="225" t="s">
        <v>4588</v>
      </c>
      <c r="G177" s="223"/>
      <c r="H177" s="226">
        <v>1</v>
      </c>
      <c r="I177" s="227"/>
      <c r="J177" s="223"/>
      <c r="K177" s="223"/>
      <c r="L177" s="228"/>
      <c r="M177" s="229"/>
      <c r="N177" s="230"/>
      <c r="O177" s="230"/>
      <c r="P177" s="230"/>
      <c r="Q177" s="230"/>
      <c r="R177" s="230"/>
      <c r="S177" s="230"/>
      <c r="T177" s="231"/>
      <c r="AT177" s="232" t="s">
        <v>274</v>
      </c>
      <c r="AU177" s="232" t="s">
        <v>88</v>
      </c>
      <c r="AV177" s="12" t="s">
        <v>88</v>
      </c>
      <c r="AW177" s="12" t="s">
        <v>41</v>
      </c>
      <c r="AX177" s="12" t="s">
        <v>86</v>
      </c>
      <c r="AY177" s="232" t="s">
        <v>209</v>
      </c>
    </row>
    <row r="178" spans="2:65" s="1" customFormat="1" ht="25.5" customHeight="1">
      <c r="B178" s="43"/>
      <c r="C178" s="244" t="s">
        <v>650</v>
      </c>
      <c r="D178" s="244" t="s">
        <v>348</v>
      </c>
      <c r="E178" s="245" t="s">
        <v>4639</v>
      </c>
      <c r="F178" s="246" t="s">
        <v>4640</v>
      </c>
      <c r="G178" s="247" t="s">
        <v>357</v>
      </c>
      <c r="H178" s="248">
        <v>1</v>
      </c>
      <c r="I178" s="249"/>
      <c r="J178" s="250">
        <f>ROUND(I178*H178,2)</f>
        <v>0</v>
      </c>
      <c r="K178" s="246" t="s">
        <v>216</v>
      </c>
      <c r="L178" s="251"/>
      <c r="M178" s="252" t="s">
        <v>34</v>
      </c>
      <c r="N178" s="253" t="s">
        <v>49</v>
      </c>
      <c r="O178" s="44"/>
      <c r="P178" s="212">
        <f>O178*H178</f>
        <v>0</v>
      </c>
      <c r="Q178" s="212">
        <v>4.2000000000000003E-2</v>
      </c>
      <c r="R178" s="212">
        <f>Q178*H178</f>
        <v>4.2000000000000003E-2</v>
      </c>
      <c r="S178" s="212">
        <v>0</v>
      </c>
      <c r="T178" s="213">
        <f>S178*H178</f>
        <v>0</v>
      </c>
      <c r="AR178" s="25" t="s">
        <v>247</v>
      </c>
      <c r="AT178" s="25" t="s">
        <v>348</v>
      </c>
      <c r="AU178" s="25" t="s">
        <v>88</v>
      </c>
      <c r="AY178" s="25" t="s">
        <v>209</v>
      </c>
      <c r="BE178" s="214">
        <f>IF(N178="základní",J178,0)</f>
        <v>0</v>
      </c>
      <c r="BF178" s="214">
        <f>IF(N178="snížená",J178,0)</f>
        <v>0</v>
      </c>
      <c r="BG178" s="214">
        <f>IF(N178="zákl. přenesená",J178,0)</f>
        <v>0</v>
      </c>
      <c r="BH178" s="214">
        <f>IF(N178="sníž. přenesená",J178,0)</f>
        <v>0</v>
      </c>
      <c r="BI178" s="214">
        <f>IF(N178="nulová",J178,0)</f>
        <v>0</v>
      </c>
      <c r="BJ178" s="25" t="s">
        <v>86</v>
      </c>
      <c r="BK178" s="214">
        <f>ROUND(I178*H178,2)</f>
        <v>0</v>
      </c>
      <c r="BL178" s="25" t="s">
        <v>228</v>
      </c>
      <c r="BM178" s="25" t="s">
        <v>4641</v>
      </c>
    </row>
    <row r="179" spans="2:65" s="1" customFormat="1" ht="25.5" customHeight="1">
      <c r="B179" s="43"/>
      <c r="C179" s="203" t="s">
        <v>654</v>
      </c>
      <c r="D179" s="203" t="s">
        <v>212</v>
      </c>
      <c r="E179" s="204" t="s">
        <v>4642</v>
      </c>
      <c r="F179" s="205" t="s">
        <v>4643</v>
      </c>
      <c r="G179" s="206" t="s">
        <v>357</v>
      </c>
      <c r="H179" s="207">
        <v>2</v>
      </c>
      <c r="I179" s="208"/>
      <c r="J179" s="209">
        <f>ROUND(I179*H179,2)</f>
        <v>0</v>
      </c>
      <c r="K179" s="205" t="s">
        <v>216</v>
      </c>
      <c r="L179" s="63"/>
      <c r="M179" s="210" t="s">
        <v>34</v>
      </c>
      <c r="N179" s="211" t="s">
        <v>49</v>
      </c>
      <c r="O179" s="44"/>
      <c r="P179" s="212">
        <f>O179*H179</f>
        <v>0</v>
      </c>
      <c r="Q179" s="212">
        <v>8.0000000000000007E-5</v>
      </c>
      <c r="R179" s="212">
        <f>Q179*H179</f>
        <v>1.6000000000000001E-4</v>
      </c>
      <c r="S179" s="212">
        <v>0</v>
      </c>
      <c r="T179" s="213">
        <f>S179*H179</f>
        <v>0</v>
      </c>
      <c r="AR179" s="25" t="s">
        <v>228</v>
      </c>
      <c r="AT179" s="25" t="s">
        <v>212</v>
      </c>
      <c r="AU179" s="25" t="s">
        <v>88</v>
      </c>
      <c r="AY179" s="25" t="s">
        <v>209</v>
      </c>
      <c r="BE179" s="214">
        <f>IF(N179="základní",J179,0)</f>
        <v>0</v>
      </c>
      <c r="BF179" s="214">
        <f>IF(N179="snížená",J179,0)</f>
        <v>0</v>
      </c>
      <c r="BG179" s="214">
        <f>IF(N179="zákl. přenesená",J179,0)</f>
        <v>0</v>
      </c>
      <c r="BH179" s="214">
        <f>IF(N179="sníž. přenesená",J179,0)</f>
        <v>0</v>
      </c>
      <c r="BI179" s="214">
        <f>IF(N179="nulová",J179,0)</f>
        <v>0</v>
      </c>
      <c r="BJ179" s="25" t="s">
        <v>86</v>
      </c>
      <c r="BK179" s="214">
        <f>ROUND(I179*H179,2)</f>
        <v>0</v>
      </c>
      <c r="BL179" s="25" t="s">
        <v>228</v>
      </c>
      <c r="BM179" s="25" t="s">
        <v>4644</v>
      </c>
    </row>
    <row r="180" spans="2:65" s="1" customFormat="1" ht="67.5">
      <c r="B180" s="43"/>
      <c r="C180" s="65"/>
      <c r="D180" s="219" t="s">
        <v>272</v>
      </c>
      <c r="E180" s="65"/>
      <c r="F180" s="220" t="s">
        <v>4637</v>
      </c>
      <c r="G180" s="65"/>
      <c r="H180" s="65"/>
      <c r="I180" s="174"/>
      <c r="J180" s="65"/>
      <c r="K180" s="65"/>
      <c r="L180" s="63"/>
      <c r="M180" s="221"/>
      <c r="N180" s="44"/>
      <c r="O180" s="44"/>
      <c r="P180" s="44"/>
      <c r="Q180" s="44"/>
      <c r="R180" s="44"/>
      <c r="S180" s="44"/>
      <c r="T180" s="80"/>
      <c r="AT180" s="25" t="s">
        <v>272</v>
      </c>
      <c r="AU180" s="25" t="s">
        <v>88</v>
      </c>
    </row>
    <row r="181" spans="2:65" s="12" customFormat="1" ht="13.5">
      <c r="B181" s="222"/>
      <c r="C181" s="223"/>
      <c r="D181" s="219" t="s">
        <v>274</v>
      </c>
      <c r="E181" s="224" t="s">
        <v>34</v>
      </c>
      <c r="F181" s="225" t="s">
        <v>4645</v>
      </c>
      <c r="G181" s="223"/>
      <c r="H181" s="226">
        <v>2</v>
      </c>
      <c r="I181" s="227"/>
      <c r="J181" s="223"/>
      <c r="K181" s="223"/>
      <c r="L181" s="228"/>
      <c r="M181" s="229"/>
      <c r="N181" s="230"/>
      <c r="O181" s="230"/>
      <c r="P181" s="230"/>
      <c r="Q181" s="230"/>
      <c r="R181" s="230"/>
      <c r="S181" s="230"/>
      <c r="T181" s="231"/>
      <c r="AT181" s="232" t="s">
        <v>274</v>
      </c>
      <c r="AU181" s="232" t="s">
        <v>88</v>
      </c>
      <c r="AV181" s="12" t="s">
        <v>88</v>
      </c>
      <c r="AW181" s="12" t="s">
        <v>41</v>
      </c>
      <c r="AX181" s="12" t="s">
        <v>86</v>
      </c>
      <c r="AY181" s="232" t="s">
        <v>209</v>
      </c>
    </row>
    <row r="182" spans="2:65" s="1" customFormat="1" ht="16.5" customHeight="1">
      <c r="B182" s="43"/>
      <c r="C182" s="244" t="s">
        <v>660</v>
      </c>
      <c r="D182" s="244" t="s">
        <v>348</v>
      </c>
      <c r="E182" s="245" t="s">
        <v>4646</v>
      </c>
      <c r="F182" s="246" t="s">
        <v>4647</v>
      </c>
      <c r="G182" s="247" t="s">
        <v>357</v>
      </c>
      <c r="H182" s="248">
        <v>2</v>
      </c>
      <c r="I182" s="249"/>
      <c r="J182" s="250">
        <f>ROUND(I182*H182,2)</f>
        <v>0</v>
      </c>
      <c r="K182" s="246" t="s">
        <v>216</v>
      </c>
      <c r="L182" s="251"/>
      <c r="M182" s="252" t="s">
        <v>34</v>
      </c>
      <c r="N182" s="253" t="s">
        <v>49</v>
      </c>
      <c r="O182" s="44"/>
      <c r="P182" s="212">
        <f>O182*H182</f>
        <v>0</v>
      </c>
      <c r="Q182" s="212">
        <v>1.4E-3</v>
      </c>
      <c r="R182" s="212">
        <f>Q182*H182</f>
        <v>2.8E-3</v>
      </c>
      <c r="S182" s="212">
        <v>0</v>
      </c>
      <c r="T182" s="213">
        <f>S182*H182</f>
        <v>0</v>
      </c>
      <c r="AR182" s="25" t="s">
        <v>247</v>
      </c>
      <c r="AT182" s="25" t="s">
        <v>348</v>
      </c>
      <c r="AU182" s="25" t="s">
        <v>88</v>
      </c>
      <c r="AY182" s="25" t="s">
        <v>209</v>
      </c>
      <c r="BE182" s="214">
        <f>IF(N182="základní",J182,0)</f>
        <v>0</v>
      </c>
      <c r="BF182" s="214">
        <f>IF(N182="snížená",J182,0)</f>
        <v>0</v>
      </c>
      <c r="BG182" s="214">
        <f>IF(N182="zákl. přenesená",J182,0)</f>
        <v>0</v>
      </c>
      <c r="BH182" s="214">
        <f>IF(N182="sníž. přenesená",J182,0)</f>
        <v>0</v>
      </c>
      <c r="BI182" s="214">
        <f>IF(N182="nulová",J182,0)</f>
        <v>0</v>
      </c>
      <c r="BJ182" s="25" t="s">
        <v>86</v>
      </c>
      <c r="BK182" s="214">
        <f>ROUND(I182*H182,2)</f>
        <v>0</v>
      </c>
      <c r="BL182" s="25" t="s">
        <v>228</v>
      </c>
      <c r="BM182" s="25" t="s">
        <v>4648</v>
      </c>
    </row>
    <row r="183" spans="2:65" s="1" customFormat="1" ht="25.5" customHeight="1">
      <c r="B183" s="43"/>
      <c r="C183" s="203" t="s">
        <v>672</v>
      </c>
      <c r="D183" s="203" t="s">
        <v>212</v>
      </c>
      <c r="E183" s="204" t="s">
        <v>4649</v>
      </c>
      <c r="F183" s="205" t="s">
        <v>4650</v>
      </c>
      <c r="G183" s="206" t="s">
        <v>357</v>
      </c>
      <c r="H183" s="207">
        <v>1</v>
      </c>
      <c r="I183" s="208"/>
      <c r="J183" s="209">
        <f>ROUND(I183*H183,2)</f>
        <v>0</v>
      </c>
      <c r="K183" s="205" t="s">
        <v>216</v>
      </c>
      <c r="L183" s="63"/>
      <c r="M183" s="210" t="s">
        <v>34</v>
      </c>
      <c r="N183" s="211" t="s">
        <v>49</v>
      </c>
      <c r="O183" s="44"/>
      <c r="P183" s="212">
        <f>O183*H183</f>
        <v>0</v>
      </c>
      <c r="Q183" s="212">
        <v>6.9999999999999994E-5</v>
      </c>
      <c r="R183" s="212">
        <f>Q183*H183</f>
        <v>6.9999999999999994E-5</v>
      </c>
      <c r="S183" s="212">
        <v>0</v>
      </c>
      <c r="T183" s="213">
        <f>S183*H183</f>
        <v>0</v>
      </c>
      <c r="AR183" s="25" t="s">
        <v>228</v>
      </c>
      <c r="AT183" s="25" t="s">
        <v>212</v>
      </c>
      <c r="AU183" s="25" t="s">
        <v>88</v>
      </c>
      <c r="AY183" s="25" t="s">
        <v>209</v>
      </c>
      <c r="BE183" s="214">
        <f>IF(N183="základní",J183,0)</f>
        <v>0</v>
      </c>
      <c r="BF183" s="214">
        <f>IF(N183="snížená",J183,0)</f>
        <v>0</v>
      </c>
      <c r="BG183" s="214">
        <f>IF(N183="zákl. přenesená",J183,0)</f>
        <v>0</v>
      </c>
      <c r="BH183" s="214">
        <f>IF(N183="sníž. přenesená",J183,0)</f>
        <v>0</v>
      </c>
      <c r="BI183" s="214">
        <f>IF(N183="nulová",J183,0)</f>
        <v>0</v>
      </c>
      <c r="BJ183" s="25" t="s">
        <v>86</v>
      </c>
      <c r="BK183" s="214">
        <f>ROUND(I183*H183,2)</f>
        <v>0</v>
      </c>
      <c r="BL183" s="25" t="s">
        <v>228</v>
      </c>
      <c r="BM183" s="25" t="s">
        <v>4651</v>
      </c>
    </row>
    <row r="184" spans="2:65" s="1" customFormat="1" ht="67.5">
      <c r="B184" s="43"/>
      <c r="C184" s="65"/>
      <c r="D184" s="219" t="s">
        <v>272</v>
      </c>
      <c r="E184" s="65"/>
      <c r="F184" s="220" t="s">
        <v>4637</v>
      </c>
      <c r="G184" s="65"/>
      <c r="H184" s="65"/>
      <c r="I184" s="174"/>
      <c r="J184" s="65"/>
      <c r="K184" s="65"/>
      <c r="L184" s="63"/>
      <c r="M184" s="221"/>
      <c r="N184" s="44"/>
      <c r="O184" s="44"/>
      <c r="P184" s="44"/>
      <c r="Q184" s="44"/>
      <c r="R184" s="44"/>
      <c r="S184" s="44"/>
      <c r="T184" s="80"/>
      <c r="AT184" s="25" t="s">
        <v>272</v>
      </c>
      <c r="AU184" s="25" t="s">
        <v>88</v>
      </c>
    </row>
    <row r="185" spans="2:65" s="12" customFormat="1" ht="13.5">
      <c r="B185" s="222"/>
      <c r="C185" s="223"/>
      <c r="D185" s="219" t="s">
        <v>274</v>
      </c>
      <c r="E185" s="224" t="s">
        <v>34</v>
      </c>
      <c r="F185" s="225" t="s">
        <v>4588</v>
      </c>
      <c r="G185" s="223"/>
      <c r="H185" s="226">
        <v>1</v>
      </c>
      <c r="I185" s="227"/>
      <c r="J185" s="223"/>
      <c r="K185" s="223"/>
      <c r="L185" s="228"/>
      <c r="M185" s="229"/>
      <c r="N185" s="230"/>
      <c r="O185" s="230"/>
      <c r="P185" s="230"/>
      <c r="Q185" s="230"/>
      <c r="R185" s="230"/>
      <c r="S185" s="230"/>
      <c r="T185" s="231"/>
      <c r="AT185" s="232" t="s">
        <v>274</v>
      </c>
      <c r="AU185" s="232" t="s">
        <v>88</v>
      </c>
      <c r="AV185" s="12" t="s">
        <v>88</v>
      </c>
      <c r="AW185" s="12" t="s">
        <v>41</v>
      </c>
      <c r="AX185" s="12" t="s">
        <v>86</v>
      </c>
      <c r="AY185" s="232" t="s">
        <v>209</v>
      </c>
    </row>
    <row r="186" spans="2:65" s="1" customFormat="1" ht="16.5" customHeight="1">
      <c r="B186" s="43"/>
      <c r="C186" s="244" t="s">
        <v>686</v>
      </c>
      <c r="D186" s="244" t="s">
        <v>348</v>
      </c>
      <c r="E186" s="245" t="s">
        <v>4652</v>
      </c>
      <c r="F186" s="246" t="s">
        <v>4653</v>
      </c>
      <c r="G186" s="247" t="s">
        <v>357</v>
      </c>
      <c r="H186" s="248">
        <v>1</v>
      </c>
      <c r="I186" s="249"/>
      <c r="J186" s="250">
        <f>ROUND(I186*H186,2)</f>
        <v>0</v>
      </c>
      <c r="K186" s="246" t="s">
        <v>216</v>
      </c>
      <c r="L186" s="251"/>
      <c r="M186" s="252" t="s">
        <v>34</v>
      </c>
      <c r="N186" s="253" t="s">
        <v>49</v>
      </c>
      <c r="O186" s="44"/>
      <c r="P186" s="212">
        <f>O186*H186</f>
        <v>0</v>
      </c>
      <c r="Q186" s="212">
        <v>0.01</v>
      </c>
      <c r="R186" s="212">
        <f>Q186*H186</f>
        <v>0.01</v>
      </c>
      <c r="S186" s="212">
        <v>0</v>
      </c>
      <c r="T186" s="213">
        <f>S186*H186</f>
        <v>0</v>
      </c>
      <c r="AR186" s="25" t="s">
        <v>247</v>
      </c>
      <c r="AT186" s="25" t="s">
        <v>348</v>
      </c>
      <c r="AU186" s="25" t="s">
        <v>88</v>
      </c>
      <c r="AY186" s="25" t="s">
        <v>209</v>
      </c>
      <c r="BE186" s="214">
        <f>IF(N186="základní",J186,0)</f>
        <v>0</v>
      </c>
      <c r="BF186" s="214">
        <f>IF(N186="snížená",J186,0)</f>
        <v>0</v>
      </c>
      <c r="BG186" s="214">
        <f>IF(N186="zákl. přenesená",J186,0)</f>
        <v>0</v>
      </c>
      <c r="BH186" s="214">
        <f>IF(N186="sníž. přenesená",J186,0)</f>
        <v>0</v>
      </c>
      <c r="BI186" s="214">
        <f>IF(N186="nulová",J186,0)</f>
        <v>0</v>
      </c>
      <c r="BJ186" s="25" t="s">
        <v>86</v>
      </c>
      <c r="BK186" s="214">
        <f>ROUND(I186*H186,2)</f>
        <v>0</v>
      </c>
      <c r="BL186" s="25" t="s">
        <v>228</v>
      </c>
      <c r="BM186" s="25" t="s">
        <v>4654</v>
      </c>
    </row>
    <row r="187" spans="2:65" s="1" customFormat="1" ht="16.5" customHeight="1">
      <c r="B187" s="43"/>
      <c r="C187" s="203" t="s">
        <v>688</v>
      </c>
      <c r="D187" s="203" t="s">
        <v>212</v>
      </c>
      <c r="E187" s="204" t="s">
        <v>4655</v>
      </c>
      <c r="F187" s="205" t="s">
        <v>4656</v>
      </c>
      <c r="G187" s="206" t="s">
        <v>317</v>
      </c>
      <c r="H187" s="207">
        <v>11</v>
      </c>
      <c r="I187" s="208"/>
      <c r="J187" s="209">
        <f>ROUND(I187*H187,2)</f>
        <v>0</v>
      </c>
      <c r="K187" s="205" t="s">
        <v>34</v>
      </c>
      <c r="L187" s="63"/>
      <c r="M187" s="210" t="s">
        <v>34</v>
      </c>
      <c r="N187" s="211" t="s">
        <v>49</v>
      </c>
      <c r="O187" s="44"/>
      <c r="P187" s="212">
        <f>O187*H187</f>
        <v>0</v>
      </c>
      <c r="Q187" s="212">
        <v>1.5900000000000001E-3</v>
      </c>
      <c r="R187" s="212">
        <f>Q187*H187</f>
        <v>1.7490000000000002E-2</v>
      </c>
      <c r="S187" s="212">
        <v>0</v>
      </c>
      <c r="T187" s="213">
        <f>S187*H187</f>
        <v>0</v>
      </c>
      <c r="AR187" s="25" t="s">
        <v>228</v>
      </c>
      <c r="AT187" s="25" t="s">
        <v>212</v>
      </c>
      <c r="AU187" s="25" t="s">
        <v>88</v>
      </c>
      <c r="AY187" s="25" t="s">
        <v>209</v>
      </c>
      <c r="BE187" s="214">
        <f>IF(N187="základní",J187,0)</f>
        <v>0</v>
      </c>
      <c r="BF187" s="214">
        <f>IF(N187="snížená",J187,0)</f>
        <v>0</v>
      </c>
      <c r="BG187" s="214">
        <f>IF(N187="zákl. přenesená",J187,0)</f>
        <v>0</v>
      </c>
      <c r="BH187" s="214">
        <f>IF(N187="sníž. přenesená",J187,0)</f>
        <v>0</v>
      </c>
      <c r="BI187" s="214">
        <f>IF(N187="nulová",J187,0)</f>
        <v>0</v>
      </c>
      <c r="BJ187" s="25" t="s">
        <v>86</v>
      </c>
      <c r="BK187" s="214">
        <f>ROUND(I187*H187,2)</f>
        <v>0</v>
      </c>
      <c r="BL187" s="25" t="s">
        <v>228</v>
      </c>
      <c r="BM187" s="25" t="s">
        <v>4657</v>
      </c>
    </row>
    <row r="188" spans="2:65" s="14" customFormat="1" ht="13.5">
      <c r="B188" s="254"/>
      <c r="C188" s="255"/>
      <c r="D188" s="219" t="s">
        <v>274</v>
      </c>
      <c r="E188" s="256" t="s">
        <v>34</v>
      </c>
      <c r="F188" s="257" t="s">
        <v>4658</v>
      </c>
      <c r="G188" s="255"/>
      <c r="H188" s="256" t="s">
        <v>34</v>
      </c>
      <c r="I188" s="258"/>
      <c r="J188" s="255"/>
      <c r="K188" s="255"/>
      <c r="L188" s="259"/>
      <c r="M188" s="260"/>
      <c r="N188" s="261"/>
      <c r="O188" s="261"/>
      <c r="P188" s="261"/>
      <c r="Q188" s="261"/>
      <c r="R188" s="261"/>
      <c r="S188" s="261"/>
      <c r="T188" s="262"/>
      <c r="AT188" s="263" t="s">
        <v>274</v>
      </c>
      <c r="AU188" s="263" t="s">
        <v>88</v>
      </c>
      <c r="AV188" s="14" t="s">
        <v>86</v>
      </c>
      <c r="AW188" s="14" t="s">
        <v>41</v>
      </c>
      <c r="AX188" s="14" t="s">
        <v>78</v>
      </c>
      <c r="AY188" s="263" t="s">
        <v>209</v>
      </c>
    </row>
    <row r="189" spans="2:65" s="12" customFormat="1" ht="13.5">
      <c r="B189" s="222"/>
      <c r="C189" s="223"/>
      <c r="D189" s="219" t="s">
        <v>274</v>
      </c>
      <c r="E189" s="224" t="s">
        <v>34</v>
      </c>
      <c r="F189" s="225" t="s">
        <v>4659</v>
      </c>
      <c r="G189" s="223"/>
      <c r="H189" s="226">
        <v>11</v>
      </c>
      <c r="I189" s="227"/>
      <c r="J189" s="223"/>
      <c r="K189" s="223"/>
      <c r="L189" s="228"/>
      <c r="M189" s="229"/>
      <c r="N189" s="230"/>
      <c r="O189" s="230"/>
      <c r="P189" s="230"/>
      <c r="Q189" s="230"/>
      <c r="R189" s="230"/>
      <c r="S189" s="230"/>
      <c r="T189" s="231"/>
      <c r="AT189" s="232" t="s">
        <v>274</v>
      </c>
      <c r="AU189" s="232" t="s">
        <v>88</v>
      </c>
      <c r="AV189" s="12" t="s">
        <v>88</v>
      </c>
      <c r="AW189" s="12" t="s">
        <v>41</v>
      </c>
      <c r="AX189" s="12" t="s">
        <v>86</v>
      </c>
      <c r="AY189" s="232" t="s">
        <v>209</v>
      </c>
    </row>
    <row r="190" spans="2:65" s="1" customFormat="1" ht="25.5" customHeight="1">
      <c r="B190" s="43"/>
      <c r="C190" s="203" t="s">
        <v>693</v>
      </c>
      <c r="D190" s="203" t="s">
        <v>212</v>
      </c>
      <c r="E190" s="204" t="s">
        <v>4660</v>
      </c>
      <c r="F190" s="205" t="s">
        <v>4661</v>
      </c>
      <c r="G190" s="206" t="s">
        <v>317</v>
      </c>
      <c r="H190" s="207">
        <v>18</v>
      </c>
      <c r="I190" s="208"/>
      <c r="J190" s="209">
        <f>ROUND(I190*H190,2)</f>
        <v>0</v>
      </c>
      <c r="K190" s="205" t="s">
        <v>216</v>
      </c>
      <c r="L190" s="63"/>
      <c r="M190" s="210" t="s">
        <v>34</v>
      </c>
      <c r="N190" s="211" t="s">
        <v>49</v>
      </c>
      <c r="O190" s="44"/>
      <c r="P190" s="212">
        <f>O190*H190</f>
        <v>0</v>
      </c>
      <c r="Q190" s="212">
        <v>2.6800000000000001E-3</v>
      </c>
      <c r="R190" s="212">
        <f>Q190*H190</f>
        <v>4.8240000000000005E-2</v>
      </c>
      <c r="S190" s="212">
        <v>0</v>
      </c>
      <c r="T190" s="213">
        <f>S190*H190</f>
        <v>0</v>
      </c>
      <c r="AR190" s="25" t="s">
        <v>228</v>
      </c>
      <c r="AT190" s="25" t="s">
        <v>212</v>
      </c>
      <c r="AU190" s="25" t="s">
        <v>88</v>
      </c>
      <c r="AY190" s="25" t="s">
        <v>209</v>
      </c>
      <c r="BE190" s="214">
        <f>IF(N190="základní",J190,0)</f>
        <v>0</v>
      </c>
      <c r="BF190" s="214">
        <f>IF(N190="snížená",J190,0)</f>
        <v>0</v>
      </c>
      <c r="BG190" s="214">
        <f>IF(N190="zákl. přenesená",J190,0)</f>
        <v>0</v>
      </c>
      <c r="BH190" s="214">
        <f>IF(N190="sníž. přenesená",J190,0)</f>
        <v>0</v>
      </c>
      <c r="BI190" s="214">
        <f>IF(N190="nulová",J190,0)</f>
        <v>0</v>
      </c>
      <c r="BJ190" s="25" t="s">
        <v>86</v>
      </c>
      <c r="BK190" s="214">
        <f>ROUND(I190*H190,2)</f>
        <v>0</v>
      </c>
      <c r="BL190" s="25" t="s">
        <v>228</v>
      </c>
      <c r="BM190" s="25" t="s">
        <v>4662</v>
      </c>
    </row>
    <row r="191" spans="2:65" s="1" customFormat="1" ht="108">
      <c r="B191" s="43"/>
      <c r="C191" s="65"/>
      <c r="D191" s="219" t="s">
        <v>272</v>
      </c>
      <c r="E191" s="65"/>
      <c r="F191" s="220" t="s">
        <v>4663</v>
      </c>
      <c r="G191" s="65"/>
      <c r="H191" s="65"/>
      <c r="I191" s="174"/>
      <c r="J191" s="65"/>
      <c r="K191" s="65"/>
      <c r="L191" s="63"/>
      <c r="M191" s="221"/>
      <c r="N191" s="44"/>
      <c r="O191" s="44"/>
      <c r="P191" s="44"/>
      <c r="Q191" s="44"/>
      <c r="R191" s="44"/>
      <c r="S191" s="44"/>
      <c r="T191" s="80"/>
      <c r="AT191" s="25" t="s">
        <v>272</v>
      </c>
      <c r="AU191" s="25" t="s">
        <v>88</v>
      </c>
    </row>
    <row r="192" spans="2:65" s="14" customFormat="1" ht="13.5">
      <c r="B192" s="254"/>
      <c r="C192" s="255"/>
      <c r="D192" s="219" t="s">
        <v>274</v>
      </c>
      <c r="E192" s="256" t="s">
        <v>34</v>
      </c>
      <c r="F192" s="257" t="s">
        <v>4547</v>
      </c>
      <c r="G192" s="255"/>
      <c r="H192" s="256" t="s">
        <v>34</v>
      </c>
      <c r="I192" s="258"/>
      <c r="J192" s="255"/>
      <c r="K192" s="255"/>
      <c r="L192" s="259"/>
      <c r="M192" s="260"/>
      <c r="N192" s="261"/>
      <c r="O192" s="261"/>
      <c r="P192" s="261"/>
      <c r="Q192" s="261"/>
      <c r="R192" s="261"/>
      <c r="S192" s="261"/>
      <c r="T192" s="262"/>
      <c r="AT192" s="263" t="s">
        <v>274</v>
      </c>
      <c r="AU192" s="263" t="s">
        <v>88</v>
      </c>
      <c r="AV192" s="14" t="s">
        <v>86</v>
      </c>
      <c r="AW192" s="14" t="s">
        <v>41</v>
      </c>
      <c r="AX192" s="14" t="s">
        <v>78</v>
      </c>
      <c r="AY192" s="263" t="s">
        <v>209</v>
      </c>
    </row>
    <row r="193" spans="2:65" s="12" customFormat="1" ht="13.5">
      <c r="B193" s="222"/>
      <c r="C193" s="223"/>
      <c r="D193" s="219" t="s">
        <v>274</v>
      </c>
      <c r="E193" s="224" t="s">
        <v>34</v>
      </c>
      <c r="F193" s="225" t="s">
        <v>4664</v>
      </c>
      <c r="G193" s="223"/>
      <c r="H193" s="226">
        <v>14</v>
      </c>
      <c r="I193" s="227"/>
      <c r="J193" s="223"/>
      <c r="K193" s="223"/>
      <c r="L193" s="228"/>
      <c r="M193" s="229"/>
      <c r="N193" s="230"/>
      <c r="O193" s="230"/>
      <c r="P193" s="230"/>
      <c r="Q193" s="230"/>
      <c r="R193" s="230"/>
      <c r="S193" s="230"/>
      <c r="T193" s="231"/>
      <c r="AT193" s="232" t="s">
        <v>274</v>
      </c>
      <c r="AU193" s="232" t="s">
        <v>88</v>
      </c>
      <c r="AV193" s="12" t="s">
        <v>88</v>
      </c>
      <c r="AW193" s="12" t="s">
        <v>41</v>
      </c>
      <c r="AX193" s="12" t="s">
        <v>78</v>
      </c>
      <c r="AY193" s="232" t="s">
        <v>209</v>
      </c>
    </row>
    <row r="194" spans="2:65" s="14" customFormat="1" ht="13.5">
      <c r="B194" s="254"/>
      <c r="C194" s="255"/>
      <c r="D194" s="219" t="s">
        <v>274</v>
      </c>
      <c r="E194" s="256" t="s">
        <v>34</v>
      </c>
      <c r="F194" s="257" t="s">
        <v>4658</v>
      </c>
      <c r="G194" s="255"/>
      <c r="H194" s="256" t="s">
        <v>34</v>
      </c>
      <c r="I194" s="258"/>
      <c r="J194" s="255"/>
      <c r="K194" s="255"/>
      <c r="L194" s="259"/>
      <c r="M194" s="260"/>
      <c r="N194" s="261"/>
      <c r="O194" s="261"/>
      <c r="P194" s="261"/>
      <c r="Q194" s="261"/>
      <c r="R194" s="261"/>
      <c r="S194" s="261"/>
      <c r="T194" s="262"/>
      <c r="AT194" s="263" t="s">
        <v>274</v>
      </c>
      <c r="AU194" s="263" t="s">
        <v>88</v>
      </c>
      <c r="AV194" s="14" t="s">
        <v>86</v>
      </c>
      <c r="AW194" s="14" t="s">
        <v>41</v>
      </c>
      <c r="AX194" s="14" t="s">
        <v>78</v>
      </c>
      <c r="AY194" s="263" t="s">
        <v>209</v>
      </c>
    </row>
    <row r="195" spans="2:65" s="12" customFormat="1" ht="13.5">
      <c r="B195" s="222"/>
      <c r="C195" s="223"/>
      <c r="D195" s="219" t="s">
        <v>274</v>
      </c>
      <c r="E195" s="224" t="s">
        <v>34</v>
      </c>
      <c r="F195" s="225" t="s">
        <v>4665</v>
      </c>
      <c r="G195" s="223"/>
      <c r="H195" s="226">
        <v>4</v>
      </c>
      <c r="I195" s="227"/>
      <c r="J195" s="223"/>
      <c r="K195" s="223"/>
      <c r="L195" s="228"/>
      <c r="M195" s="229"/>
      <c r="N195" s="230"/>
      <c r="O195" s="230"/>
      <c r="P195" s="230"/>
      <c r="Q195" s="230"/>
      <c r="R195" s="230"/>
      <c r="S195" s="230"/>
      <c r="T195" s="231"/>
      <c r="AT195" s="232" t="s">
        <v>274</v>
      </c>
      <c r="AU195" s="232" t="s">
        <v>88</v>
      </c>
      <c r="AV195" s="12" t="s">
        <v>88</v>
      </c>
      <c r="AW195" s="12" t="s">
        <v>41</v>
      </c>
      <c r="AX195" s="12" t="s">
        <v>78</v>
      </c>
      <c r="AY195" s="232" t="s">
        <v>209</v>
      </c>
    </row>
    <row r="196" spans="2:65" s="13" customFormat="1" ht="13.5">
      <c r="B196" s="233"/>
      <c r="C196" s="234"/>
      <c r="D196" s="219" t="s">
        <v>274</v>
      </c>
      <c r="E196" s="235" t="s">
        <v>34</v>
      </c>
      <c r="F196" s="236" t="s">
        <v>302</v>
      </c>
      <c r="G196" s="234"/>
      <c r="H196" s="237">
        <v>18</v>
      </c>
      <c r="I196" s="238"/>
      <c r="J196" s="234"/>
      <c r="K196" s="234"/>
      <c r="L196" s="239"/>
      <c r="M196" s="240"/>
      <c r="N196" s="241"/>
      <c r="O196" s="241"/>
      <c r="P196" s="241"/>
      <c r="Q196" s="241"/>
      <c r="R196" s="241"/>
      <c r="S196" s="241"/>
      <c r="T196" s="242"/>
      <c r="AT196" s="243" t="s">
        <v>274</v>
      </c>
      <c r="AU196" s="243" t="s">
        <v>88</v>
      </c>
      <c r="AV196" s="13" t="s">
        <v>228</v>
      </c>
      <c r="AW196" s="13" t="s">
        <v>41</v>
      </c>
      <c r="AX196" s="13" t="s">
        <v>86</v>
      </c>
      <c r="AY196" s="243" t="s">
        <v>209</v>
      </c>
    </row>
    <row r="197" spans="2:65" s="1" customFormat="1" ht="25.5" customHeight="1">
      <c r="B197" s="43"/>
      <c r="C197" s="203" t="s">
        <v>695</v>
      </c>
      <c r="D197" s="203" t="s">
        <v>212</v>
      </c>
      <c r="E197" s="204" t="s">
        <v>4666</v>
      </c>
      <c r="F197" s="205" t="s">
        <v>4667</v>
      </c>
      <c r="G197" s="206" t="s">
        <v>357</v>
      </c>
      <c r="H197" s="207">
        <v>10</v>
      </c>
      <c r="I197" s="208"/>
      <c r="J197" s="209">
        <f>ROUND(I197*H197,2)</f>
        <v>0</v>
      </c>
      <c r="K197" s="205" t="s">
        <v>216</v>
      </c>
      <c r="L197" s="63"/>
      <c r="M197" s="210" t="s">
        <v>34</v>
      </c>
      <c r="N197" s="211" t="s">
        <v>49</v>
      </c>
      <c r="O197" s="44"/>
      <c r="P197" s="212">
        <f>O197*H197</f>
        <v>0</v>
      </c>
      <c r="Q197" s="212">
        <v>0</v>
      </c>
      <c r="R197" s="212">
        <f>Q197*H197</f>
        <v>0</v>
      </c>
      <c r="S197" s="212">
        <v>0</v>
      </c>
      <c r="T197" s="213">
        <f>S197*H197</f>
        <v>0</v>
      </c>
      <c r="AR197" s="25" t="s">
        <v>228</v>
      </c>
      <c r="AT197" s="25" t="s">
        <v>212</v>
      </c>
      <c r="AU197" s="25" t="s">
        <v>88</v>
      </c>
      <c r="AY197" s="25" t="s">
        <v>209</v>
      </c>
      <c r="BE197" s="214">
        <f>IF(N197="základní",J197,0)</f>
        <v>0</v>
      </c>
      <c r="BF197" s="214">
        <f>IF(N197="snížená",J197,0)</f>
        <v>0</v>
      </c>
      <c r="BG197" s="214">
        <f>IF(N197="zákl. přenesená",J197,0)</f>
        <v>0</v>
      </c>
      <c r="BH197" s="214">
        <f>IF(N197="sníž. přenesená",J197,0)</f>
        <v>0</v>
      </c>
      <c r="BI197" s="214">
        <f>IF(N197="nulová",J197,0)</f>
        <v>0</v>
      </c>
      <c r="BJ197" s="25" t="s">
        <v>86</v>
      </c>
      <c r="BK197" s="214">
        <f>ROUND(I197*H197,2)</f>
        <v>0</v>
      </c>
      <c r="BL197" s="25" t="s">
        <v>228</v>
      </c>
      <c r="BM197" s="25" t="s">
        <v>4668</v>
      </c>
    </row>
    <row r="198" spans="2:65" s="1" customFormat="1" ht="27">
      <c r="B198" s="43"/>
      <c r="C198" s="65"/>
      <c r="D198" s="219" t="s">
        <v>272</v>
      </c>
      <c r="E198" s="65"/>
      <c r="F198" s="220" t="s">
        <v>4669</v>
      </c>
      <c r="G198" s="65"/>
      <c r="H198" s="65"/>
      <c r="I198" s="174"/>
      <c r="J198" s="65"/>
      <c r="K198" s="65"/>
      <c r="L198" s="63"/>
      <c r="M198" s="221"/>
      <c r="N198" s="44"/>
      <c r="O198" s="44"/>
      <c r="P198" s="44"/>
      <c r="Q198" s="44"/>
      <c r="R198" s="44"/>
      <c r="S198" s="44"/>
      <c r="T198" s="80"/>
      <c r="AT198" s="25" t="s">
        <v>272</v>
      </c>
      <c r="AU198" s="25" t="s">
        <v>88</v>
      </c>
    </row>
    <row r="199" spans="2:65" s="12" customFormat="1" ht="13.5">
      <c r="B199" s="222"/>
      <c r="C199" s="223"/>
      <c r="D199" s="219" t="s">
        <v>274</v>
      </c>
      <c r="E199" s="224" t="s">
        <v>34</v>
      </c>
      <c r="F199" s="225" t="s">
        <v>4670</v>
      </c>
      <c r="G199" s="223"/>
      <c r="H199" s="226">
        <v>10</v>
      </c>
      <c r="I199" s="227"/>
      <c r="J199" s="223"/>
      <c r="K199" s="223"/>
      <c r="L199" s="228"/>
      <c r="M199" s="229"/>
      <c r="N199" s="230"/>
      <c r="O199" s="230"/>
      <c r="P199" s="230"/>
      <c r="Q199" s="230"/>
      <c r="R199" s="230"/>
      <c r="S199" s="230"/>
      <c r="T199" s="231"/>
      <c r="AT199" s="232" t="s">
        <v>274</v>
      </c>
      <c r="AU199" s="232" t="s">
        <v>88</v>
      </c>
      <c r="AV199" s="12" t="s">
        <v>88</v>
      </c>
      <c r="AW199" s="12" t="s">
        <v>41</v>
      </c>
      <c r="AX199" s="12" t="s">
        <v>86</v>
      </c>
      <c r="AY199" s="232" t="s">
        <v>209</v>
      </c>
    </row>
    <row r="200" spans="2:65" s="1" customFormat="1" ht="16.5" customHeight="1">
      <c r="B200" s="43"/>
      <c r="C200" s="244" t="s">
        <v>698</v>
      </c>
      <c r="D200" s="244" t="s">
        <v>348</v>
      </c>
      <c r="E200" s="245" t="s">
        <v>4671</v>
      </c>
      <c r="F200" s="246" t="s">
        <v>4672</v>
      </c>
      <c r="G200" s="247" t="s">
        <v>357</v>
      </c>
      <c r="H200" s="248">
        <v>10</v>
      </c>
      <c r="I200" s="249"/>
      <c r="J200" s="250">
        <f>ROUND(I200*H200,2)</f>
        <v>0</v>
      </c>
      <c r="K200" s="246" t="s">
        <v>216</v>
      </c>
      <c r="L200" s="251"/>
      <c r="M200" s="252" t="s">
        <v>34</v>
      </c>
      <c r="N200" s="253" t="s">
        <v>49</v>
      </c>
      <c r="O200" s="44"/>
      <c r="P200" s="212">
        <f>O200*H200</f>
        <v>0</v>
      </c>
      <c r="Q200" s="212">
        <v>2.7999999999999998E-4</v>
      </c>
      <c r="R200" s="212">
        <f>Q200*H200</f>
        <v>2.7999999999999995E-3</v>
      </c>
      <c r="S200" s="212">
        <v>0</v>
      </c>
      <c r="T200" s="213">
        <f>S200*H200</f>
        <v>0</v>
      </c>
      <c r="AR200" s="25" t="s">
        <v>247</v>
      </c>
      <c r="AT200" s="25" t="s">
        <v>348</v>
      </c>
      <c r="AU200" s="25" t="s">
        <v>88</v>
      </c>
      <c r="AY200" s="25" t="s">
        <v>209</v>
      </c>
      <c r="BE200" s="214">
        <f>IF(N200="základní",J200,0)</f>
        <v>0</v>
      </c>
      <c r="BF200" s="214">
        <f>IF(N200="snížená",J200,0)</f>
        <v>0</v>
      </c>
      <c r="BG200" s="214">
        <f>IF(N200="zákl. přenesená",J200,0)</f>
        <v>0</v>
      </c>
      <c r="BH200" s="214">
        <f>IF(N200="sníž. přenesená",J200,0)</f>
        <v>0</v>
      </c>
      <c r="BI200" s="214">
        <f>IF(N200="nulová",J200,0)</f>
        <v>0</v>
      </c>
      <c r="BJ200" s="25" t="s">
        <v>86</v>
      </c>
      <c r="BK200" s="214">
        <f>ROUND(I200*H200,2)</f>
        <v>0</v>
      </c>
      <c r="BL200" s="25" t="s">
        <v>228</v>
      </c>
      <c r="BM200" s="25" t="s">
        <v>4673</v>
      </c>
    </row>
    <row r="201" spans="2:65" s="12" customFormat="1" ht="13.5">
      <c r="B201" s="222"/>
      <c r="C201" s="223"/>
      <c r="D201" s="219" t="s">
        <v>274</v>
      </c>
      <c r="E201" s="224" t="s">
        <v>34</v>
      </c>
      <c r="F201" s="225" t="s">
        <v>4670</v>
      </c>
      <c r="G201" s="223"/>
      <c r="H201" s="226">
        <v>10</v>
      </c>
      <c r="I201" s="227"/>
      <c r="J201" s="223"/>
      <c r="K201" s="223"/>
      <c r="L201" s="228"/>
      <c r="M201" s="229"/>
      <c r="N201" s="230"/>
      <c r="O201" s="230"/>
      <c r="P201" s="230"/>
      <c r="Q201" s="230"/>
      <c r="R201" s="230"/>
      <c r="S201" s="230"/>
      <c r="T201" s="231"/>
      <c r="AT201" s="232" t="s">
        <v>274</v>
      </c>
      <c r="AU201" s="232" t="s">
        <v>88</v>
      </c>
      <c r="AV201" s="12" t="s">
        <v>88</v>
      </c>
      <c r="AW201" s="12" t="s">
        <v>41</v>
      </c>
      <c r="AX201" s="12" t="s">
        <v>86</v>
      </c>
      <c r="AY201" s="232" t="s">
        <v>209</v>
      </c>
    </row>
    <row r="202" spans="2:65" s="1" customFormat="1" ht="25.5" customHeight="1">
      <c r="B202" s="43"/>
      <c r="C202" s="203" t="s">
        <v>702</v>
      </c>
      <c r="D202" s="203" t="s">
        <v>212</v>
      </c>
      <c r="E202" s="204" t="s">
        <v>4674</v>
      </c>
      <c r="F202" s="205" t="s">
        <v>4675</v>
      </c>
      <c r="G202" s="206" t="s">
        <v>357</v>
      </c>
      <c r="H202" s="207">
        <v>18</v>
      </c>
      <c r="I202" s="208"/>
      <c r="J202" s="209">
        <f>ROUND(I202*H202,2)</f>
        <v>0</v>
      </c>
      <c r="K202" s="205" t="s">
        <v>216</v>
      </c>
      <c r="L202" s="63"/>
      <c r="M202" s="210" t="s">
        <v>34</v>
      </c>
      <c r="N202" s="211" t="s">
        <v>49</v>
      </c>
      <c r="O202" s="44"/>
      <c r="P202" s="212">
        <f>O202*H202</f>
        <v>0</v>
      </c>
      <c r="Q202" s="212">
        <v>0</v>
      </c>
      <c r="R202" s="212">
        <f>Q202*H202</f>
        <v>0</v>
      </c>
      <c r="S202" s="212">
        <v>0</v>
      </c>
      <c r="T202" s="213">
        <f>S202*H202</f>
        <v>0</v>
      </c>
      <c r="AR202" s="25" t="s">
        <v>228</v>
      </c>
      <c r="AT202" s="25" t="s">
        <v>212</v>
      </c>
      <c r="AU202" s="25" t="s">
        <v>88</v>
      </c>
      <c r="AY202" s="25" t="s">
        <v>209</v>
      </c>
      <c r="BE202" s="214">
        <f>IF(N202="základní",J202,0)</f>
        <v>0</v>
      </c>
      <c r="BF202" s="214">
        <f>IF(N202="snížená",J202,0)</f>
        <v>0</v>
      </c>
      <c r="BG202" s="214">
        <f>IF(N202="zákl. přenesená",J202,0)</f>
        <v>0</v>
      </c>
      <c r="BH202" s="214">
        <f>IF(N202="sníž. přenesená",J202,0)</f>
        <v>0</v>
      </c>
      <c r="BI202" s="214">
        <f>IF(N202="nulová",J202,0)</f>
        <v>0</v>
      </c>
      <c r="BJ202" s="25" t="s">
        <v>86</v>
      </c>
      <c r="BK202" s="214">
        <f>ROUND(I202*H202,2)</f>
        <v>0</v>
      </c>
      <c r="BL202" s="25" t="s">
        <v>228</v>
      </c>
      <c r="BM202" s="25" t="s">
        <v>4676</v>
      </c>
    </row>
    <row r="203" spans="2:65" s="1" customFormat="1" ht="27">
      <c r="B203" s="43"/>
      <c r="C203" s="65"/>
      <c r="D203" s="219" t="s">
        <v>272</v>
      </c>
      <c r="E203" s="65"/>
      <c r="F203" s="220" t="s">
        <v>4669</v>
      </c>
      <c r="G203" s="65"/>
      <c r="H203" s="65"/>
      <c r="I203" s="174"/>
      <c r="J203" s="65"/>
      <c r="K203" s="65"/>
      <c r="L203" s="63"/>
      <c r="M203" s="221"/>
      <c r="N203" s="44"/>
      <c r="O203" s="44"/>
      <c r="P203" s="44"/>
      <c r="Q203" s="44"/>
      <c r="R203" s="44"/>
      <c r="S203" s="44"/>
      <c r="T203" s="80"/>
      <c r="AT203" s="25" t="s">
        <v>272</v>
      </c>
      <c r="AU203" s="25" t="s">
        <v>88</v>
      </c>
    </row>
    <row r="204" spans="2:65" s="12" customFormat="1" ht="13.5">
      <c r="B204" s="222"/>
      <c r="C204" s="223"/>
      <c r="D204" s="219" t="s">
        <v>274</v>
      </c>
      <c r="E204" s="224" t="s">
        <v>34</v>
      </c>
      <c r="F204" s="225" t="s">
        <v>4677</v>
      </c>
      <c r="G204" s="223"/>
      <c r="H204" s="226">
        <v>18</v>
      </c>
      <c r="I204" s="227"/>
      <c r="J204" s="223"/>
      <c r="K204" s="223"/>
      <c r="L204" s="228"/>
      <c r="M204" s="229"/>
      <c r="N204" s="230"/>
      <c r="O204" s="230"/>
      <c r="P204" s="230"/>
      <c r="Q204" s="230"/>
      <c r="R204" s="230"/>
      <c r="S204" s="230"/>
      <c r="T204" s="231"/>
      <c r="AT204" s="232" t="s">
        <v>274</v>
      </c>
      <c r="AU204" s="232" t="s">
        <v>88</v>
      </c>
      <c r="AV204" s="12" t="s">
        <v>88</v>
      </c>
      <c r="AW204" s="12" t="s">
        <v>41</v>
      </c>
      <c r="AX204" s="12" t="s">
        <v>86</v>
      </c>
      <c r="AY204" s="232" t="s">
        <v>209</v>
      </c>
    </row>
    <row r="205" spans="2:65" s="1" customFormat="1" ht="16.5" customHeight="1">
      <c r="B205" s="43"/>
      <c r="C205" s="244" t="s">
        <v>706</v>
      </c>
      <c r="D205" s="244" t="s">
        <v>348</v>
      </c>
      <c r="E205" s="245" t="s">
        <v>4678</v>
      </c>
      <c r="F205" s="246" t="s">
        <v>4679</v>
      </c>
      <c r="G205" s="247" t="s">
        <v>357</v>
      </c>
      <c r="H205" s="248">
        <v>2</v>
      </c>
      <c r="I205" s="249"/>
      <c r="J205" s="250">
        <f>ROUND(I205*H205,2)</f>
        <v>0</v>
      </c>
      <c r="K205" s="246" t="s">
        <v>216</v>
      </c>
      <c r="L205" s="251"/>
      <c r="M205" s="252" t="s">
        <v>34</v>
      </c>
      <c r="N205" s="253" t="s">
        <v>49</v>
      </c>
      <c r="O205" s="44"/>
      <c r="P205" s="212">
        <f>O205*H205</f>
        <v>0</v>
      </c>
      <c r="Q205" s="212">
        <v>6.4999999999999997E-4</v>
      </c>
      <c r="R205" s="212">
        <f>Q205*H205</f>
        <v>1.2999999999999999E-3</v>
      </c>
      <c r="S205" s="212">
        <v>0</v>
      </c>
      <c r="T205" s="213">
        <f>S205*H205</f>
        <v>0</v>
      </c>
      <c r="AR205" s="25" t="s">
        <v>247</v>
      </c>
      <c r="AT205" s="25" t="s">
        <v>348</v>
      </c>
      <c r="AU205" s="25" t="s">
        <v>88</v>
      </c>
      <c r="AY205" s="25" t="s">
        <v>209</v>
      </c>
      <c r="BE205" s="214">
        <f>IF(N205="základní",J205,0)</f>
        <v>0</v>
      </c>
      <c r="BF205" s="214">
        <f>IF(N205="snížená",J205,0)</f>
        <v>0</v>
      </c>
      <c r="BG205" s="214">
        <f>IF(N205="zákl. přenesená",J205,0)</f>
        <v>0</v>
      </c>
      <c r="BH205" s="214">
        <f>IF(N205="sníž. přenesená",J205,0)</f>
        <v>0</v>
      </c>
      <c r="BI205" s="214">
        <f>IF(N205="nulová",J205,0)</f>
        <v>0</v>
      </c>
      <c r="BJ205" s="25" t="s">
        <v>86</v>
      </c>
      <c r="BK205" s="214">
        <f>ROUND(I205*H205,2)</f>
        <v>0</v>
      </c>
      <c r="BL205" s="25" t="s">
        <v>228</v>
      </c>
      <c r="BM205" s="25" t="s">
        <v>4680</v>
      </c>
    </row>
    <row r="206" spans="2:65" s="12" customFormat="1" ht="13.5">
      <c r="B206" s="222"/>
      <c r="C206" s="223"/>
      <c r="D206" s="219" t="s">
        <v>274</v>
      </c>
      <c r="E206" s="224" t="s">
        <v>34</v>
      </c>
      <c r="F206" s="225" t="s">
        <v>4645</v>
      </c>
      <c r="G206" s="223"/>
      <c r="H206" s="226">
        <v>2</v>
      </c>
      <c r="I206" s="227"/>
      <c r="J206" s="223"/>
      <c r="K206" s="223"/>
      <c r="L206" s="228"/>
      <c r="M206" s="229"/>
      <c r="N206" s="230"/>
      <c r="O206" s="230"/>
      <c r="P206" s="230"/>
      <c r="Q206" s="230"/>
      <c r="R206" s="230"/>
      <c r="S206" s="230"/>
      <c r="T206" s="231"/>
      <c r="AT206" s="232" t="s">
        <v>274</v>
      </c>
      <c r="AU206" s="232" t="s">
        <v>88</v>
      </c>
      <c r="AV206" s="12" t="s">
        <v>88</v>
      </c>
      <c r="AW206" s="12" t="s">
        <v>41</v>
      </c>
      <c r="AX206" s="12" t="s">
        <v>86</v>
      </c>
      <c r="AY206" s="232" t="s">
        <v>209</v>
      </c>
    </row>
    <row r="207" spans="2:65" s="1" customFormat="1" ht="16.5" customHeight="1">
      <c r="B207" s="43"/>
      <c r="C207" s="244" t="s">
        <v>710</v>
      </c>
      <c r="D207" s="244" t="s">
        <v>348</v>
      </c>
      <c r="E207" s="245" t="s">
        <v>4681</v>
      </c>
      <c r="F207" s="246" t="s">
        <v>4682</v>
      </c>
      <c r="G207" s="247" t="s">
        <v>357</v>
      </c>
      <c r="H207" s="248">
        <v>15</v>
      </c>
      <c r="I207" s="249"/>
      <c r="J207" s="250">
        <f>ROUND(I207*H207,2)</f>
        <v>0</v>
      </c>
      <c r="K207" s="246" t="s">
        <v>216</v>
      </c>
      <c r="L207" s="251"/>
      <c r="M207" s="252" t="s">
        <v>34</v>
      </c>
      <c r="N207" s="253" t="s">
        <v>49</v>
      </c>
      <c r="O207" s="44"/>
      <c r="P207" s="212">
        <f>O207*H207</f>
        <v>0</v>
      </c>
      <c r="Q207" s="212">
        <v>8.9999999999999998E-4</v>
      </c>
      <c r="R207" s="212">
        <f>Q207*H207</f>
        <v>1.35E-2</v>
      </c>
      <c r="S207" s="212">
        <v>0</v>
      </c>
      <c r="T207" s="213">
        <f>S207*H207</f>
        <v>0</v>
      </c>
      <c r="AR207" s="25" t="s">
        <v>247</v>
      </c>
      <c r="AT207" s="25" t="s">
        <v>348</v>
      </c>
      <c r="AU207" s="25" t="s">
        <v>88</v>
      </c>
      <c r="AY207" s="25" t="s">
        <v>209</v>
      </c>
      <c r="BE207" s="214">
        <f>IF(N207="základní",J207,0)</f>
        <v>0</v>
      </c>
      <c r="BF207" s="214">
        <f>IF(N207="snížená",J207,0)</f>
        <v>0</v>
      </c>
      <c r="BG207" s="214">
        <f>IF(N207="zákl. přenesená",J207,0)</f>
        <v>0</v>
      </c>
      <c r="BH207" s="214">
        <f>IF(N207="sníž. přenesená",J207,0)</f>
        <v>0</v>
      </c>
      <c r="BI207" s="214">
        <f>IF(N207="nulová",J207,0)</f>
        <v>0</v>
      </c>
      <c r="BJ207" s="25" t="s">
        <v>86</v>
      </c>
      <c r="BK207" s="214">
        <f>ROUND(I207*H207,2)</f>
        <v>0</v>
      </c>
      <c r="BL207" s="25" t="s">
        <v>228</v>
      </c>
      <c r="BM207" s="25" t="s">
        <v>4683</v>
      </c>
    </row>
    <row r="208" spans="2:65" s="12" customFormat="1" ht="13.5">
      <c r="B208" s="222"/>
      <c r="C208" s="223"/>
      <c r="D208" s="219" t="s">
        <v>274</v>
      </c>
      <c r="E208" s="224" t="s">
        <v>34</v>
      </c>
      <c r="F208" s="225" t="s">
        <v>4684</v>
      </c>
      <c r="G208" s="223"/>
      <c r="H208" s="226">
        <v>15</v>
      </c>
      <c r="I208" s="227"/>
      <c r="J208" s="223"/>
      <c r="K208" s="223"/>
      <c r="L208" s="228"/>
      <c r="M208" s="229"/>
      <c r="N208" s="230"/>
      <c r="O208" s="230"/>
      <c r="P208" s="230"/>
      <c r="Q208" s="230"/>
      <c r="R208" s="230"/>
      <c r="S208" s="230"/>
      <c r="T208" s="231"/>
      <c r="AT208" s="232" t="s">
        <v>274</v>
      </c>
      <c r="AU208" s="232" t="s">
        <v>88</v>
      </c>
      <c r="AV208" s="12" t="s">
        <v>88</v>
      </c>
      <c r="AW208" s="12" t="s">
        <v>41</v>
      </c>
      <c r="AX208" s="12" t="s">
        <v>86</v>
      </c>
      <c r="AY208" s="232" t="s">
        <v>209</v>
      </c>
    </row>
    <row r="209" spans="2:65" s="1" customFormat="1" ht="16.5" customHeight="1">
      <c r="B209" s="43"/>
      <c r="C209" s="244" t="s">
        <v>716</v>
      </c>
      <c r="D209" s="244" t="s">
        <v>348</v>
      </c>
      <c r="E209" s="245" t="s">
        <v>4685</v>
      </c>
      <c r="F209" s="246" t="s">
        <v>4686</v>
      </c>
      <c r="G209" s="247" t="s">
        <v>357</v>
      </c>
      <c r="H209" s="248">
        <v>1</v>
      </c>
      <c r="I209" s="249"/>
      <c r="J209" s="250">
        <f>ROUND(I209*H209,2)</f>
        <v>0</v>
      </c>
      <c r="K209" s="246" t="s">
        <v>216</v>
      </c>
      <c r="L209" s="251"/>
      <c r="M209" s="252" t="s">
        <v>34</v>
      </c>
      <c r="N209" s="253" t="s">
        <v>49</v>
      </c>
      <c r="O209" s="44"/>
      <c r="P209" s="212">
        <f>O209*H209</f>
        <v>0</v>
      </c>
      <c r="Q209" s="212">
        <v>5.9000000000000003E-4</v>
      </c>
      <c r="R209" s="212">
        <f>Q209*H209</f>
        <v>5.9000000000000003E-4</v>
      </c>
      <c r="S209" s="212">
        <v>0</v>
      </c>
      <c r="T209" s="213">
        <f>S209*H209</f>
        <v>0</v>
      </c>
      <c r="AR209" s="25" t="s">
        <v>247</v>
      </c>
      <c r="AT209" s="25" t="s">
        <v>348</v>
      </c>
      <c r="AU209" s="25" t="s">
        <v>88</v>
      </c>
      <c r="AY209" s="25" t="s">
        <v>209</v>
      </c>
      <c r="BE209" s="214">
        <f>IF(N209="základní",J209,0)</f>
        <v>0</v>
      </c>
      <c r="BF209" s="214">
        <f>IF(N209="snížená",J209,0)</f>
        <v>0</v>
      </c>
      <c r="BG209" s="214">
        <f>IF(N209="zákl. přenesená",J209,0)</f>
        <v>0</v>
      </c>
      <c r="BH209" s="214">
        <f>IF(N209="sníž. přenesená",J209,0)</f>
        <v>0</v>
      </c>
      <c r="BI209" s="214">
        <f>IF(N209="nulová",J209,0)</f>
        <v>0</v>
      </c>
      <c r="BJ209" s="25" t="s">
        <v>86</v>
      </c>
      <c r="BK209" s="214">
        <f>ROUND(I209*H209,2)</f>
        <v>0</v>
      </c>
      <c r="BL209" s="25" t="s">
        <v>228</v>
      </c>
      <c r="BM209" s="25" t="s">
        <v>4687</v>
      </c>
    </row>
    <row r="210" spans="2:65" s="12" customFormat="1" ht="13.5">
      <c r="B210" s="222"/>
      <c r="C210" s="223"/>
      <c r="D210" s="219" t="s">
        <v>274</v>
      </c>
      <c r="E210" s="224" t="s">
        <v>34</v>
      </c>
      <c r="F210" s="225" t="s">
        <v>4588</v>
      </c>
      <c r="G210" s="223"/>
      <c r="H210" s="226">
        <v>1</v>
      </c>
      <c r="I210" s="227"/>
      <c r="J210" s="223"/>
      <c r="K210" s="223"/>
      <c r="L210" s="228"/>
      <c r="M210" s="229"/>
      <c r="N210" s="230"/>
      <c r="O210" s="230"/>
      <c r="P210" s="230"/>
      <c r="Q210" s="230"/>
      <c r="R210" s="230"/>
      <c r="S210" s="230"/>
      <c r="T210" s="231"/>
      <c r="AT210" s="232" t="s">
        <v>274</v>
      </c>
      <c r="AU210" s="232" t="s">
        <v>88</v>
      </c>
      <c r="AV210" s="12" t="s">
        <v>88</v>
      </c>
      <c r="AW210" s="12" t="s">
        <v>41</v>
      </c>
      <c r="AX210" s="12" t="s">
        <v>86</v>
      </c>
      <c r="AY210" s="232" t="s">
        <v>209</v>
      </c>
    </row>
    <row r="211" spans="2:65" s="1" customFormat="1" ht="25.5" customHeight="1">
      <c r="B211" s="43"/>
      <c r="C211" s="203" t="s">
        <v>725</v>
      </c>
      <c r="D211" s="203" t="s">
        <v>212</v>
      </c>
      <c r="E211" s="204" t="s">
        <v>4688</v>
      </c>
      <c r="F211" s="205" t="s">
        <v>4689</v>
      </c>
      <c r="G211" s="206" t="s">
        <v>357</v>
      </c>
      <c r="H211" s="207">
        <v>1</v>
      </c>
      <c r="I211" s="208"/>
      <c r="J211" s="209">
        <f>ROUND(I211*H211,2)</f>
        <v>0</v>
      </c>
      <c r="K211" s="205" t="s">
        <v>216</v>
      </c>
      <c r="L211" s="63"/>
      <c r="M211" s="210" t="s">
        <v>34</v>
      </c>
      <c r="N211" s="211" t="s">
        <v>49</v>
      </c>
      <c r="O211" s="44"/>
      <c r="P211" s="212">
        <f>O211*H211</f>
        <v>0</v>
      </c>
      <c r="Q211" s="212">
        <v>1.0000000000000001E-5</v>
      </c>
      <c r="R211" s="212">
        <f>Q211*H211</f>
        <v>1.0000000000000001E-5</v>
      </c>
      <c r="S211" s="212">
        <v>0</v>
      </c>
      <c r="T211" s="213">
        <f>S211*H211</f>
        <v>0</v>
      </c>
      <c r="AR211" s="25" t="s">
        <v>228</v>
      </c>
      <c r="AT211" s="25" t="s">
        <v>212</v>
      </c>
      <c r="AU211" s="25" t="s">
        <v>88</v>
      </c>
      <c r="AY211" s="25" t="s">
        <v>209</v>
      </c>
      <c r="BE211" s="214">
        <f>IF(N211="základní",J211,0)</f>
        <v>0</v>
      </c>
      <c r="BF211" s="214">
        <f>IF(N211="snížená",J211,0)</f>
        <v>0</v>
      </c>
      <c r="BG211" s="214">
        <f>IF(N211="zákl. přenesená",J211,0)</f>
        <v>0</v>
      </c>
      <c r="BH211" s="214">
        <f>IF(N211="sníž. přenesená",J211,0)</f>
        <v>0</v>
      </c>
      <c r="BI211" s="214">
        <f>IF(N211="nulová",J211,0)</f>
        <v>0</v>
      </c>
      <c r="BJ211" s="25" t="s">
        <v>86</v>
      </c>
      <c r="BK211" s="214">
        <f>ROUND(I211*H211,2)</f>
        <v>0</v>
      </c>
      <c r="BL211" s="25" t="s">
        <v>228</v>
      </c>
      <c r="BM211" s="25" t="s">
        <v>4690</v>
      </c>
    </row>
    <row r="212" spans="2:65" s="1" customFormat="1" ht="27">
      <c r="B212" s="43"/>
      <c r="C212" s="65"/>
      <c r="D212" s="219" t="s">
        <v>272</v>
      </c>
      <c r="E212" s="65"/>
      <c r="F212" s="220" t="s">
        <v>4669</v>
      </c>
      <c r="G212" s="65"/>
      <c r="H212" s="65"/>
      <c r="I212" s="174"/>
      <c r="J212" s="65"/>
      <c r="K212" s="65"/>
      <c r="L212" s="63"/>
      <c r="M212" s="221"/>
      <c r="N212" s="44"/>
      <c r="O212" s="44"/>
      <c r="P212" s="44"/>
      <c r="Q212" s="44"/>
      <c r="R212" s="44"/>
      <c r="S212" s="44"/>
      <c r="T212" s="80"/>
      <c r="AT212" s="25" t="s">
        <v>272</v>
      </c>
      <c r="AU212" s="25" t="s">
        <v>88</v>
      </c>
    </row>
    <row r="213" spans="2:65" s="14" customFormat="1" ht="13.5">
      <c r="B213" s="254"/>
      <c r="C213" s="255"/>
      <c r="D213" s="219" t="s">
        <v>274</v>
      </c>
      <c r="E213" s="256" t="s">
        <v>34</v>
      </c>
      <c r="F213" s="257" t="s">
        <v>4691</v>
      </c>
      <c r="G213" s="255"/>
      <c r="H213" s="256" t="s">
        <v>34</v>
      </c>
      <c r="I213" s="258"/>
      <c r="J213" s="255"/>
      <c r="K213" s="255"/>
      <c r="L213" s="259"/>
      <c r="M213" s="260"/>
      <c r="N213" s="261"/>
      <c r="O213" s="261"/>
      <c r="P213" s="261"/>
      <c r="Q213" s="261"/>
      <c r="R213" s="261"/>
      <c r="S213" s="261"/>
      <c r="T213" s="262"/>
      <c r="AT213" s="263" t="s">
        <v>274</v>
      </c>
      <c r="AU213" s="263" t="s">
        <v>88</v>
      </c>
      <c r="AV213" s="14" t="s">
        <v>86</v>
      </c>
      <c r="AW213" s="14" t="s">
        <v>41</v>
      </c>
      <c r="AX213" s="14" t="s">
        <v>78</v>
      </c>
      <c r="AY213" s="263" t="s">
        <v>209</v>
      </c>
    </row>
    <row r="214" spans="2:65" s="12" customFormat="1" ht="13.5">
      <c r="B214" s="222"/>
      <c r="C214" s="223"/>
      <c r="D214" s="219" t="s">
        <v>274</v>
      </c>
      <c r="E214" s="224" t="s">
        <v>34</v>
      </c>
      <c r="F214" s="225" t="s">
        <v>4588</v>
      </c>
      <c r="G214" s="223"/>
      <c r="H214" s="226">
        <v>1</v>
      </c>
      <c r="I214" s="227"/>
      <c r="J214" s="223"/>
      <c r="K214" s="223"/>
      <c r="L214" s="228"/>
      <c r="M214" s="229"/>
      <c r="N214" s="230"/>
      <c r="O214" s="230"/>
      <c r="P214" s="230"/>
      <c r="Q214" s="230"/>
      <c r="R214" s="230"/>
      <c r="S214" s="230"/>
      <c r="T214" s="231"/>
      <c r="AT214" s="232" t="s">
        <v>274</v>
      </c>
      <c r="AU214" s="232" t="s">
        <v>88</v>
      </c>
      <c r="AV214" s="12" t="s">
        <v>88</v>
      </c>
      <c r="AW214" s="12" t="s">
        <v>41</v>
      </c>
      <c r="AX214" s="12" t="s">
        <v>86</v>
      </c>
      <c r="AY214" s="232" t="s">
        <v>209</v>
      </c>
    </row>
    <row r="215" spans="2:65" s="1" customFormat="1" ht="16.5" customHeight="1">
      <c r="B215" s="43"/>
      <c r="C215" s="244" t="s">
        <v>731</v>
      </c>
      <c r="D215" s="244" t="s">
        <v>348</v>
      </c>
      <c r="E215" s="245" t="s">
        <v>4692</v>
      </c>
      <c r="F215" s="246" t="s">
        <v>4693</v>
      </c>
      <c r="G215" s="247" t="s">
        <v>357</v>
      </c>
      <c r="H215" s="248">
        <v>1</v>
      </c>
      <c r="I215" s="249"/>
      <c r="J215" s="250">
        <f>ROUND(I215*H215,2)</f>
        <v>0</v>
      </c>
      <c r="K215" s="246" t="s">
        <v>216</v>
      </c>
      <c r="L215" s="251"/>
      <c r="M215" s="252" t="s">
        <v>34</v>
      </c>
      <c r="N215" s="253" t="s">
        <v>49</v>
      </c>
      <c r="O215" s="44"/>
      <c r="P215" s="212">
        <f>O215*H215</f>
        <v>0</v>
      </c>
      <c r="Q215" s="212">
        <v>1.2999999999999999E-3</v>
      </c>
      <c r="R215" s="212">
        <f>Q215*H215</f>
        <v>1.2999999999999999E-3</v>
      </c>
      <c r="S215" s="212">
        <v>0</v>
      </c>
      <c r="T215" s="213">
        <f>S215*H215</f>
        <v>0</v>
      </c>
      <c r="AR215" s="25" t="s">
        <v>247</v>
      </c>
      <c r="AT215" s="25" t="s">
        <v>348</v>
      </c>
      <c r="AU215" s="25" t="s">
        <v>88</v>
      </c>
      <c r="AY215" s="25" t="s">
        <v>209</v>
      </c>
      <c r="BE215" s="214">
        <f>IF(N215="základní",J215,0)</f>
        <v>0</v>
      </c>
      <c r="BF215" s="214">
        <f>IF(N215="snížená",J215,0)</f>
        <v>0</v>
      </c>
      <c r="BG215" s="214">
        <f>IF(N215="zákl. přenesená",J215,0)</f>
        <v>0</v>
      </c>
      <c r="BH215" s="214">
        <f>IF(N215="sníž. přenesená",J215,0)</f>
        <v>0</v>
      </c>
      <c r="BI215" s="214">
        <f>IF(N215="nulová",J215,0)</f>
        <v>0</v>
      </c>
      <c r="BJ215" s="25" t="s">
        <v>86</v>
      </c>
      <c r="BK215" s="214">
        <f>ROUND(I215*H215,2)</f>
        <v>0</v>
      </c>
      <c r="BL215" s="25" t="s">
        <v>228</v>
      </c>
      <c r="BM215" s="25" t="s">
        <v>4694</v>
      </c>
    </row>
    <row r="216" spans="2:65" s="12" customFormat="1" ht="13.5">
      <c r="B216" s="222"/>
      <c r="C216" s="223"/>
      <c r="D216" s="219" t="s">
        <v>274</v>
      </c>
      <c r="E216" s="224" t="s">
        <v>34</v>
      </c>
      <c r="F216" s="225" t="s">
        <v>4588</v>
      </c>
      <c r="G216" s="223"/>
      <c r="H216" s="226">
        <v>1</v>
      </c>
      <c r="I216" s="227"/>
      <c r="J216" s="223"/>
      <c r="K216" s="223"/>
      <c r="L216" s="228"/>
      <c r="M216" s="229"/>
      <c r="N216" s="230"/>
      <c r="O216" s="230"/>
      <c r="P216" s="230"/>
      <c r="Q216" s="230"/>
      <c r="R216" s="230"/>
      <c r="S216" s="230"/>
      <c r="T216" s="231"/>
      <c r="AT216" s="232" t="s">
        <v>274</v>
      </c>
      <c r="AU216" s="232" t="s">
        <v>88</v>
      </c>
      <c r="AV216" s="12" t="s">
        <v>88</v>
      </c>
      <c r="AW216" s="12" t="s">
        <v>41</v>
      </c>
      <c r="AX216" s="12" t="s">
        <v>86</v>
      </c>
      <c r="AY216" s="232" t="s">
        <v>209</v>
      </c>
    </row>
    <row r="217" spans="2:65" s="1" customFormat="1" ht="16.5" customHeight="1">
      <c r="B217" s="43"/>
      <c r="C217" s="203" t="s">
        <v>740</v>
      </c>
      <c r="D217" s="203" t="s">
        <v>212</v>
      </c>
      <c r="E217" s="204" t="s">
        <v>4695</v>
      </c>
      <c r="F217" s="205" t="s">
        <v>4696</v>
      </c>
      <c r="G217" s="206" t="s">
        <v>4697</v>
      </c>
      <c r="H217" s="207">
        <v>2</v>
      </c>
      <c r="I217" s="208"/>
      <c r="J217" s="209">
        <f>ROUND(I217*H217,2)</f>
        <v>0</v>
      </c>
      <c r="K217" s="205" t="s">
        <v>216</v>
      </c>
      <c r="L217" s="63"/>
      <c r="M217" s="210" t="s">
        <v>34</v>
      </c>
      <c r="N217" s="211" t="s">
        <v>49</v>
      </c>
      <c r="O217" s="44"/>
      <c r="P217" s="212">
        <f>O217*H217</f>
        <v>0</v>
      </c>
      <c r="Q217" s="212">
        <v>1E-4</v>
      </c>
      <c r="R217" s="212">
        <f>Q217*H217</f>
        <v>2.0000000000000001E-4</v>
      </c>
      <c r="S217" s="212">
        <v>0</v>
      </c>
      <c r="T217" s="213">
        <f>S217*H217</f>
        <v>0</v>
      </c>
      <c r="AR217" s="25" t="s">
        <v>228</v>
      </c>
      <c r="AT217" s="25" t="s">
        <v>212</v>
      </c>
      <c r="AU217" s="25" t="s">
        <v>88</v>
      </c>
      <c r="AY217" s="25" t="s">
        <v>209</v>
      </c>
      <c r="BE217" s="214">
        <f>IF(N217="základní",J217,0)</f>
        <v>0</v>
      </c>
      <c r="BF217" s="214">
        <f>IF(N217="snížená",J217,0)</f>
        <v>0</v>
      </c>
      <c r="BG217" s="214">
        <f>IF(N217="zákl. přenesená",J217,0)</f>
        <v>0</v>
      </c>
      <c r="BH217" s="214">
        <f>IF(N217="sníž. přenesená",J217,0)</f>
        <v>0</v>
      </c>
      <c r="BI217" s="214">
        <f>IF(N217="nulová",J217,0)</f>
        <v>0</v>
      </c>
      <c r="BJ217" s="25" t="s">
        <v>86</v>
      </c>
      <c r="BK217" s="214">
        <f>ROUND(I217*H217,2)</f>
        <v>0</v>
      </c>
      <c r="BL217" s="25" t="s">
        <v>228</v>
      </c>
      <c r="BM217" s="25" t="s">
        <v>4698</v>
      </c>
    </row>
    <row r="218" spans="2:65" s="1" customFormat="1" ht="81">
      <c r="B218" s="43"/>
      <c r="C218" s="65"/>
      <c r="D218" s="219" t="s">
        <v>272</v>
      </c>
      <c r="E218" s="65"/>
      <c r="F218" s="220" t="s">
        <v>4699</v>
      </c>
      <c r="G218" s="65"/>
      <c r="H218" s="65"/>
      <c r="I218" s="174"/>
      <c r="J218" s="65"/>
      <c r="K218" s="65"/>
      <c r="L218" s="63"/>
      <c r="M218" s="221"/>
      <c r="N218" s="44"/>
      <c r="O218" s="44"/>
      <c r="P218" s="44"/>
      <c r="Q218" s="44"/>
      <c r="R218" s="44"/>
      <c r="S218" s="44"/>
      <c r="T218" s="80"/>
      <c r="AT218" s="25" t="s">
        <v>272</v>
      </c>
      <c r="AU218" s="25" t="s">
        <v>88</v>
      </c>
    </row>
    <row r="219" spans="2:65" s="12" customFormat="1" ht="13.5">
      <c r="B219" s="222"/>
      <c r="C219" s="223"/>
      <c r="D219" s="219" t="s">
        <v>274</v>
      </c>
      <c r="E219" s="224" t="s">
        <v>34</v>
      </c>
      <c r="F219" s="225" t="s">
        <v>4645</v>
      </c>
      <c r="G219" s="223"/>
      <c r="H219" s="226">
        <v>2</v>
      </c>
      <c r="I219" s="227"/>
      <c r="J219" s="223"/>
      <c r="K219" s="223"/>
      <c r="L219" s="228"/>
      <c r="M219" s="229"/>
      <c r="N219" s="230"/>
      <c r="O219" s="230"/>
      <c r="P219" s="230"/>
      <c r="Q219" s="230"/>
      <c r="R219" s="230"/>
      <c r="S219" s="230"/>
      <c r="T219" s="231"/>
      <c r="AT219" s="232" t="s">
        <v>274</v>
      </c>
      <c r="AU219" s="232" t="s">
        <v>88</v>
      </c>
      <c r="AV219" s="12" t="s">
        <v>88</v>
      </c>
      <c r="AW219" s="12" t="s">
        <v>41</v>
      </c>
      <c r="AX219" s="12" t="s">
        <v>86</v>
      </c>
      <c r="AY219" s="232" t="s">
        <v>209</v>
      </c>
    </row>
    <row r="220" spans="2:65" s="1" customFormat="1" ht="16.5" customHeight="1">
      <c r="B220" s="43"/>
      <c r="C220" s="203" t="s">
        <v>746</v>
      </c>
      <c r="D220" s="203" t="s">
        <v>212</v>
      </c>
      <c r="E220" s="204" t="s">
        <v>4700</v>
      </c>
      <c r="F220" s="205" t="s">
        <v>4701</v>
      </c>
      <c r="G220" s="206" t="s">
        <v>317</v>
      </c>
      <c r="H220" s="207">
        <v>29</v>
      </c>
      <c r="I220" s="208"/>
      <c r="J220" s="209">
        <f>ROUND(I220*H220,2)</f>
        <v>0</v>
      </c>
      <c r="K220" s="205" t="s">
        <v>216</v>
      </c>
      <c r="L220" s="63"/>
      <c r="M220" s="210" t="s">
        <v>34</v>
      </c>
      <c r="N220" s="211" t="s">
        <v>49</v>
      </c>
      <c r="O220" s="44"/>
      <c r="P220" s="212">
        <f>O220*H220</f>
        <v>0</v>
      </c>
      <c r="Q220" s="212">
        <v>0</v>
      </c>
      <c r="R220" s="212">
        <f>Q220*H220</f>
        <v>0</v>
      </c>
      <c r="S220" s="212">
        <v>0</v>
      </c>
      <c r="T220" s="213">
        <f>S220*H220</f>
        <v>0</v>
      </c>
      <c r="AR220" s="25" t="s">
        <v>228</v>
      </c>
      <c r="AT220" s="25" t="s">
        <v>212</v>
      </c>
      <c r="AU220" s="25" t="s">
        <v>88</v>
      </c>
      <c r="AY220" s="25" t="s">
        <v>209</v>
      </c>
      <c r="BE220" s="214">
        <f>IF(N220="základní",J220,0)</f>
        <v>0</v>
      </c>
      <c r="BF220" s="214">
        <f>IF(N220="snížená",J220,0)</f>
        <v>0</v>
      </c>
      <c r="BG220" s="214">
        <f>IF(N220="zákl. přenesená",J220,0)</f>
        <v>0</v>
      </c>
      <c r="BH220" s="214">
        <f>IF(N220="sníž. přenesená",J220,0)</f>
        <v>0</v>
      </c>
      <c r="BI220" s="214">
        <f>IF(N220="nulová",J220,0)</f>
        <v>0</v>
      </c>
      <c r="BJ220" s="25" t="s">
        <v>86</v>
      </c>
      <c r="BK220" s="214">
        <f>ROUND(I220*H220,2)</f>
        <v>0</v>
      </c>
      <c r="BL220" s="25" t="s">
        <v>228</v>
      </c>
      <c r="BM220" s="25" t="s">
        <v>4702</v>
      </c>
    </row>
    <row r="221" spans="2:65" s="1" customFormat="1" ht="27">
      <c r="B221" s="43"/>
      <c r="C221" s="65"/>
      <c r="D221" s="219" t="s">
        <v>272</v>
      </c>
      <c r="E221" s="65"/>
      <c r="F221" s="220" t="s">
        <v>4703</v>
      </c>
      <c r="G221" s="65"/>
      <c r="H221" s="65"/>
      <c r="I221" s="174"/>
      <c r="J221" s="65"/>
      <c r="K221" s="65"/>
      <c r="L221" s="63"/>
      <c r="M221" s="221"/>
      <c r="N221" s="44"/>
      <c r="O221" s="44"/>
      <c r="P221" s="44"/>
      <c r="Q221" s="44"/>
      <c r="R221" s="44"/>
      <c r="S221" s="44"/>
      <c r="T221" s="80"/>
      <c r="AT221" s="25" t="s">
        <v>272</v>
      </c>
      <c r="AU221" s="25" t="s">
        <v>88</v>
      </c>
    </row>
    <row r="222" spans="2:65" s="12" customFormat="1" ht="13.5">
      <c r="B222" s="222"/>
      <c r="C222" s="223"/>
      <c r="D222" s="219" t="s">
        <v>274</v>
      </c>
      <c r="E222" s="224" t="s">
        <v>34</v>
      </c>
      <c r="F222" s="225" t="s">
        <v>4704</v>
      </c>
      <c r="G222" s="223"/>
      <c r="H222" s="226">
        <v>29</v>
      </c>
      <c r="I222" s="227"/>
      <c r="J222" s="223"/>
      <c r="K222" s="223"/>
      <c r="L222" s="228"/>
      <c r="M222" s="229"/>
      <c r="N222" s="230"/>
      <c r="O222" s="230"/>
      <c r="P222" s="230"/>
      <c r="Q222" s="230"/>
      <c r="R222" s="230"/>
      <c r="S222" s="230"/>
      <c r="T222" s="231"/>
      <c r="AT222" s="232" t="s">
        <v>274</v>
      </c>
      <c r="AU222" s="232" t="s">
        <v>88</v>
      </c>
      <c r="AV222" s="12" t="s">
        <v>88</v>
      </c>
      <c r="AW222" s="12" t="s">
        <v>41</v>
      </c>
      <c r="AX222" s="12" t="s">
        <v>86</v>
      </c>
      <c r="AY222" s="232" t="s">
        <v>209</v>
      </c>
    </row>
    <row r="223" spans="2:65" s="1" customFormat="1" ht="16.5" customHeight="1">
      <c r="B223" s="43"/>
      <c r="C223" s="203" t="s">
        <v>752</v>
      </c>
      <c r="D223" s="203" t="s">
        <v>212</v>
      </c>
      <c r="E223" s="204" t="s">
        <v>4705</v>
      </c>
      <c r="F223" s="205" t="s">
        <v>4706</v>
      </c>
      <c r="G223" s="206" t="s">
        <v>357</v>
      </c>
      <c r="H223" s="207">
        <v>1</v>
      </c>
      <c r="I223" s="208"/>
      <c r="J223" s="209">
        <f>ROUND(I223*H223,2)</f>
        <v>0</v>
      </c>
      <c r="K223" s="205" t="s">
        <v>34</v>
      </c>
      <c r="L223" s="63"/>
      <c r="M223" s="210" t="s">
        <v>34</v>
      </c>
      <c r="N223" s="211" t="s">
        <v>49</v>
      </c>
      <c r="O223" s="44"/>
      <c r="P223" s="212">
        <f>O223*H223</f>
        <v>0</v>
      </c>
      <c r="Q223" s="212">
        <v>2.96E-3</v>
      </c>
      <c r="R223" s="212">
        <f>Q223*H223</f>
        <v>2.96E-3</v>
      </c>
      <c r="S223" s="212">
        <v>0</v>
      </c>
      <c r="T223" s="213">
        <f>S223*H223</f>
        <v>0</v>
      </c>
      <c r="AR223" s="25" t="s">
        <v>228</v>
      </c>
      <c r="AT223" s="25" t="s">
        <v>212</v>
      </c>
      <c r="AU223" s="25" t="s">
        <v>88</v>
      </c>
      <c r="AY223" s="25" t="s">
        <v>209</v>
      </c>
      <c r="BE223" s="214">
        <f>IF(N223="základní",J223,0)</f>
        <v>0</v>
      </c>
      <c r="BF223" s="214">
        <f>IF(N223="snížená",J223,0)</f>
        <v>0</v>
      </c>
      <c r="BG223" s="214">
        <f>IF(N223="zákl. přenesená",J223,0)</f>
        <v>0</v>
      </c>
      <c r="BH223" s="214">
        <f>IF(N223="sníž. přenesená",J223,0)</f>
        <v>0</v>
      </c>
      <c r="BI223" s="214">
        <f>IF(N223="nulová",J223,0)</f>
        <v>0</v>
      </c>
      <c r="BJ223" s="25" t="s">
        <v>86</v>
      </c>
      <c r="BK223" s="214">
        <f>ROUND(I223*H223,2)</f>
        <v>0</v>
      </c>
      <c r="BL223" s="25" t="s">
        <v>228</v>
      </c>
      <c r="BM223" s="25" t="s">
        <v>4707</v>
      </c>
    </row>
    <row r="224" spans="2:65" s="14" customFormat="1" ht="13.5">
      <c r="B224" s="254"/>
      <c r="C224" s="255"/>
      <c r="D224" s="219" t="s">
        <v>274</v>
      </c>
      <c r="E224" s="256" t="s">
        <v>34</v>
      </c>
      <c r="F224" s="257" t="s">
        <v>4708</v>
      </c>
      <c r="G224" s="255"/>
      <c r="H224" s="256" t="s">
        <v>34</v>
      </c>
      <c r="I224" s="258"/>
      <c r="J224" s="255"/>
      <c r="K224" s="255"/>
      <c r="L224" s="259"/>
      <c r="M224" s="260"/>
      <c r="N224" s="261"/>
      <c r="O224" s="261"/>
      <c r="P224" s="261"/>
      <c r="Q224" s="261"/>
      <c r="R224" s="261"/>
      <c r="S224" s="261"/>
      <c r="T224" s="262"/>
      <c r="AT224" s="263" t="s">
        <v>274</v>
      </c>
      <c r="AU224" s="263" t="s">
        <v>88</v>
      </c>
      <c r="AV224" s="14" t="s">
        <v>86</v>
      </c>
      <c r="AW224" s="14" t="s">
        <v>41</v>
      </c>
      <c r="AX224" s="14" t="s">
        <v>78</v>
      </c>
      <c r="AY224" s="263" t="s">
        <v>209</v>
      </c>
    </row>
    <row r="225" spans="2:65" s="12" customFormat="1" ht="13.5">
      <c r="B225" s="222"/>
      <c r="C225" s="223"/>
      <c r="D225" s="219" t="s">
        <v>274</v>
      </c>
      <c r="E225" s="224" t="s">
        <v>34</v>
      </c>
      <c r="F225" s="225" t="s">
        <v>4588</v>
      </c>
      <c r="G225" s="223"/>
      <c r="H225" s="226">
        <v>1</v>
      </c>
      <c r="I225" s="227"/>
      <c r="J225" s="223"/>
      <c r="K225" s="223"/>
      <c r="L225" s="228"/>
      <c r="M225" s="229"/>
      <c r="N225" s="230"/>
      <c r="O225" s="230"/>
      <c r="P225" s="230"/>
      <c r="Q225" s="230"/>
      <c r="R225" s="230"/>
      <c r="S225" s="230"/>
      <c r="T225" s="231"/>
      <c r="AT225" s="232" t="s">
        <v>274</v>
      </c>
      <c r="AU225" s="232" t="s">
        <v>88</v>
      </c>
      <c r="AV225" s="12" t="s">
        <v>88</v>
      </c>
      <c r="AW225" s="12" t="s">
        <v>41</v>
      </c>
      <c r="AX225" s="12" t="s">
        <v>86</v>
      </c>
      <c r="AY225" s="232" t="s">
        <v>209</v>
      </c>
    </row>
    <row r="226" spans="2:65" s="1" customFormat="1" ht="25.5" customHeight="1">
      <c r="B226" s="43"/>
      <c r="C226" s="203" t="s">
        <v>1118</v>
      </c>
      <c r="D226" s="203" t="s">
        <v>212</v>
      </c>
      <c r="E226" s="204" t="s">
        <v>4709</v>
      </c>
      <c r="F226" s="205" t="s">
        <v>4710</v>
      </c>
      <c r="G226" s="206" t="s">
        <v>357</v>
      </c>
      <c r="H226" s="207">
        <v>4</v>
      </c>
      <c r="I226" s="208"/>
      <c r="J226" s="209">
        <f>ROUND(I226*H226,2)</f>
        <v>0</v>
      </c>
      <c r="K226" s="205" t="s">
        <v>34</v>
      </c>
      <c r="L226" s="63"/>
      <c r="M226" s="210" t="s">
        <v>34</v>
      </c>
      <c r="N226" s="211" t="s">
        <v>49</v>
      </c>
      <c r="O226" s="44"/>
      <c r="P226" s="212">
        <f>O226*H226</f>
        <v>0</v>
      </c>
      <c r="Q226" s="212">
        <v>1.92726</v>
      </c>
      <c r="R226" s="212">
        <f>Q226*H226</f>
        <v>7.7090399999999999</v>
      </c>
      <c r="S226" s="212">
        <v>0</v>
      </c>
      <c r="T226" s="213">
        <f>S226*H226</f>
        <v>0</v>
      </c>
      <c r="AR226" s="25" t="s">
        <v>228</v>
      </c>
      <c r="AT226" s="25" t="s">
        <v>212</v>
      </c>
      <c r="AU226" s="25" t="s">
        <v>88</v>
      </c>
      <c r="AY226" s="25" t="s">
        <v>209</v>
      </c>
      <c r="BE226" s="214">
        <f>IF(N226="základní",J226,0)</f>
        <v>0</v>
      </c>
      <c r="BF226" s="214">
        <f>IF(N226="snížená",J226,0)</f>
        <v>0</v>
      </c>
      <c r="BG226" s="214">
        <f>IF(N226="zákl. přenesená",J226,0)</f>
        <v>0</v>
      </c>
      <c r="BH226" s="214">
        <f>IF(N226="sníž. přenesená",J226,0)</f>
        <v>0</v>
      </c>
      <c r="BI226" s="214">
        <f>IF(N226="nulová",J226,0)</f>
        <v>0</v>
      </c>
      <c r="BJ226" s="25" t="s">
        <v>86</v>
      </c>
      <c r="BK226" s="214">
        <f>ROUND(I226*H226,2)</f>
        <v>0</v>
      </c>
      <c r="BL226" s="25" t="s">
        <v>228</v>
      </c>
      <c r="BM226" s="25" t="s">
        <v>4711</v>
      </c>
    </row>
    <row r="227" spans="2:65" s="1" customFormat="1" ht="108">
      <c r="B227" s="43"/>
      <c r="C227" s="65"/>
      <c r="D227" s="219" t="s">
        <v>272</v>
      </c>
      <c r="E227" s="65"/>
      <c r="F227" s="220" t="s">
        <v>4712</v>
      </c>
      <c r="G227" s="65"/>
      <c r="H227" s="65"/>
      <c r="I227" s="174"/>
      <c r="J227" s="65"/>
      <c r="K227" s="65"/>
      <c r="L227" s="63"/>
      <c r="M227" s="221"/>
      <c r="N227" s="44"/>
      <c r="O227" s="44"/>
      <c r="P227" s="44"/>
      <c r="Q227" s="44"/>
      <c r="R227" s="44"/>
      <c r="S227" s="44"/>
      <c r="T227" s="80"/>
      <c r="AT227" s="25" t="s">
        <v>272</v>
      </c>
      <c r="AU227" s="25" t="s">
        <v>88</v>
      </c>
    </row>
    <row r="228" spans="2:65" s="14" customFormat="1" ht="13.5">
      <c r="B228" s="254"/>
      <c r="C228" s="255"/>
      <c r="D228" s="219" t="s">
        <v>274</v>
      </c>
      <c r="E228" s="256" t="s">
        <v>34</v>
      </c>
      <c r="F228" s="257" t="s">
        <v>4713</v>
      </c>
      <c r="G228" s="255"/>
      <c r="H228" s="256" t="s">
        <v>34</v>
      </c>
      <c r="I228" s="258"/>
      <c r="J228" s="255"/>
      <c r="K228" s="255"/>
      <c r="L228" s="259"/>
      <c r="M228" s="260"/>
      <c r="N228" s="261"/>
      <c r="O228" s="261"/>
      <c r="P228" s="261"/>
      <c r="Q228" s="261"/>
      <c r="R228" s="261"/>
      <c r="S228" s="261"/>
      <c r="T228" s="262"/>
      <c r="AT228" s="263" t="s">
        <v>274</v>
      </c>
      <c r="AU228" s="263" t="s">
        <v>88</v>
      </c>
      <c r="AV228" s="14" t="s">
        <v>86</v>
      </c>
      <c r="AW228" s="14" t="s">
        <v>41</v>
      </c>
      <c r="AX228" s="14" t="s">
        <v>78</v>
      </c>
      <c r="AY228" s="263" t="s">
        <v>209</v>
      </c>
    </row>
    <row r="229" spans="2:65" s="12" customFormat="1" ht="13.5">
      <c r="B229" s="222"/>
      <c r="C229" s="223"/>
      <c r="D229" s="219" t="s">
        <v>274</v>
      </c>
      <c r="E229" s="224" t="s">
        <v>34</v>
      </c>
      <c r="F229" s="225" t="s">
        <v>4665</v>
      </c>
      <c r="G229" s="223"/>
      <c r="H229" s="226">
        <v>4</v>
      </c>
      <c r="I229" s="227"/>
      <c r="J229" s="223"/>
      <c r="K229" s="223"/>
      <c r="L229" s="228"/>
      <c r="M229" s="229"/>
      <c r="N229" s="230"/>
      <c r="O229" s="230"/>
      <c r="P229" s="230"/>
      <c r="Q229" s="230"/>
      <c r="R229" s="230"/>
      <c r="S229" s="230"/>
      <c r="T229" s="231"/>
      <c r="AT229" s="232" t="s">
        <v>274</v>
      </c>
      <c r="AU229" s="232" t="s">
        <v>88</v>
      </c>
      <c r="AV229" s="12" t="s">
        <v>88</v>
      </c>
      <c r="AW229" s="12" t="s">
        <v>41</v>
      </c>
      <c r="AX229" s="12" t="s">
        <v>86</v>
      </c>
      <c r="AY229" s="232" t="s">
        <v>209</v>
      </c>
    </row>
    <row r="230" spans="2:65" s="1" customFormat="1" ht="16.5" customHeight="1">
      <c r="B230" s="43"/>
      <c r="C230" s="203" t="s">
        <v>1123</v>
      </c>
      <c r="D230" s="203" t="s">
        <v>212</v>
      </c>
      <c r="E230" s="204" t="s">
        <v>4714</v>
      </c>
      <c r="F230" s="205" t="s">
        <v>4715</v>
      </c>
      <c r="G230" s="206" t="s">
        <v>4716</v>
      </c>
      <c r="H230" s="207">
        <v>1</v>
      </c>
      <c r="I230" s="208"/>
      <c r="J230" s="209">
        <f>ROUND(I230*H230,2)</f>
        <v>0</v>
      </c>
      <c r="K230" s="205" t="s">
        <v>34</v>
      </c>
      <c r="L230" s="63"/>
      <c r="M230" s="210" t="s">
        <v>34</v>
      </c>
      <c r="N230" s="211" t="s">
        <v>49</v>
      </c>
      <c r="O230" s="44"/>
      <c r="P230" s="212">
        <f>O230*H230</f>
        <v>0</v>
      </c>
      <c r="Q230" s="212">
        <v>0</v>
      </c>
      <c r="R230" s="212">
        <f>Q230*H230</f>
        <v>0</v>
      </c>
      <c r="S230" s="212">
        <v>0</v>
      </c>
      <c r="T230" s="213">
        <f>S230*H230</f>
        <v>0</v>
      </c>
      <c r="AR230" s="25" t="s">
        <v>228</v>
      </c>
      <c r="AT230" s="25" t="s">
        <v>212</v>
      </c>
      <c r="AU230" s="25" t="s">
        <v>88</v>
      </c>
      <c r="AY230" s="25" t="s">
        <v>209</v>
      </c>
      <c r="BE230" s="214">
        <f>IF(N230="základní",J230,0)</f>
        <v>0</v>
      </c>
      <c r="BF230" s="214">
        <f>IF(N230="snížená",J230,0)</f>
        <v>0</v>
      </c>
      <c r="BG230" s="214">
        <f>IF(N230="zákl. přenesená",J230,0)</f>
        <v>0</v>
      </c>
      <c r="BH230" s="214">
        <f>IF(N230="sníž. přenesená",J230,0)</f>
        <v>0</v>
      </c>
      <c r="BI230" s="214">
        <f>IF(N230="nulová",J230,0)</f>
        <v>0</v>
      </c>
      <c r="BJ230" s="25" t="s">
        <v>86</v>
      </c>
      <c r="BK230" s="214">
        <f>ROUND(I230*H230,2)</f>
        <v>0</v>
      </c>
      <c r="BL230" s="25" t="s">
        <v>228</v>
      </c>
      <c r="BM230" s="25" t="s">
        <v>4717</v>
      </c>
    </row>
    <row r="231" spans="2:65" s="14" customFormat="1" ht="13.5">
      <c r="B231" s="254"/>
      <c r="C231" s="255"/>
      <c r="D231" s="219" t="s">
        <v>274</v>
      </c>
      <c r="E231" s="256" t="s">
        <v>34</v>
      </c>
      <c r="F231" s="257" t="s">
        <v>4718</v>
      </c>
      <c r="G231" s="255"/>
      <c r="H231" s="256" t="s">
        <v>34</v>
      </c>
      <c r="I231" s="258"/>
      <c r="J231" s="255"/>
      <c r="K231" s="255"/>
      <c r="L231" s="259"/>
      <c r="M231" s="260"/>
      <c r="N231" s="261"/>
      <c r="O231" s="261"/>
      <c r="P231" s="261"/>
      <c r="Q231" s="261"/>
      <c r="R231" s="261"/>
      <c r="S231" s="261"/>
      <c r="T231" s="262"/>
      <c r="AT231" s="263" t="s">
        <v>274</v>
      </c>
      <c r="AU231" s="263" t="s">
        <v>88</v>
      </c>
      <c r="AV231" s="14" t="s">
        <v>86</v>
      </c>
      <c r="AW231" s="14" t="s">
        <v>41</v>
      </c>
      <c r="AX231" s="14" t="s">
        <v>78</v>
      </c>
      <c r="AY231" s="263" t="s">
        <v>209</v>
      </c>
    </row>
    <row r="232" spans="2:65" s="14" customFormat="1" ht="27">
      <c r="B232" s="254"/>
      <c r="C232" s="255"/>
      <c r="D232" s="219" t="s">
        <v>274</v>
      </c>
      <c r="E232" s="256" t="s">
        <v>34</v>
      </c>
      <c r="F232" s="257" t="s">
        <v>4719</v>
      </c>
      <c r="G232" s="255"/>
      <c r="H232" s="256" t="s">
        <v>34</v>
      </c>
      <c r="I232" s="258"/>
      <c r="J232" s="255"/>
      <c r="K232" s="255"/>
      <c r="L232" s="259"/>
      <c r="M232" s="260"/>
      <c r="N232" s="261"/>
      <c r="O232" s="261"/>
      <c r="P232" s="261"/>
      <c r="Q232" s="261"/>
      <c r="R232" s="261"/>
      <c r="S232" s="261"/>
      <c r="T232" s="262"/>
      <c r="AT232" s="263" t="s">
        <v>274</v>
      </c>
      <c r="AU232" s="263" t="s">
        <v>88</v>
      </c>
      <c r="AV232" s="14" t="s">
        <v>86</v>
      </c>
      <c r="AW232" s="14" t="s">
        <v>41</v>
      </c>
      <c r="AX232" s="14" t="s">
        <v>78</v>
      </c>
      <c r="AY232" s="263" t="s">
        <v>209</v>
      </c>
    </row>
    <row r="233" spans="2:65" s="12" customFormat="1" ht="13.5">
      <c r="B233" s="222"/>
      <c r="C233" s="223"/>
      <c r="D233" s="219" t="s">
        <v>274</v>
      </c>
      <c r="E233" s="224" t="s">
        <v>34</v>
      </c>
      <c r="F233" s="225" t="s">
        <v>4588</v>
      </c>
      <c r="G233" s="223"/>
      <c r="H233" s="226">
        <v>1</v>
      </c>
      <c r="I233" s="227"/>
      <c r="J233" s="223"/>
      <c r="K233" s="223"/>
      <c r="L233" s="228"/>
      <c r="M233" s="229"/>
      <c r="N233" s="230"/>
      <c r="O233" s="230"/>
      <c r="P233" s="230"/>
      <c r="Q233" s="230"/>
      <c r="R233" s="230"/>
      <c r="S233" s="230"/>
      <c r="T233" s="231"/>
      <c r="AT233" s="232" t="s">
        <v>274</v>
      </c>
      <c r="AU233" s="232" t="s">
        <v>88</v>
      </c>
      <c r="AV233" s="12" t="s">
        <v>88</v>
      </c>
      <c r="AW233" s="12" t="s">
        <v>41</v>
      </c>
      <c r="AX233" s="12" t="s">
        <v>86</v>
      </c>
      <c r="AY233" s="232" t="s">
        <v>209</v>
      </c>
    </row>
    <row r="234" spans="2:65" s="11" customFormat="1" ht="29.85" customHeight="1">
      <c r="B234" s="187"/>
      <c r="C234" s="188"/>
      <c r="D234" s="189" t="s">
        <v>77</v>
      </c>
      <c r="E234" s="201" t="s">
        <v>2113</v>
      </c>
      <c r="F234" s="201" t="s">
        <v>2114</v>
      </c>
      <c r="G234" s="188"/>
      <c r="H234" s="188"/>
      <c r="I234" s="191"/>
      <c r="J234" s="202">
        <f>BK234</f>
        <v>0</v>
      </c>
      <c r="K234" s="188"/>
      <c r="L234" s="193"/>
      <c r="M234" s="194"/>
      <c r="N234" s="195"/>
      <c r="O234" s="195"/>
      <c r="P234" s="196">
        <f>SUM(P235:P236)</f>
        <v>0</v>
      </c>
      <c r="Q234" s="195"/>
      <c r="R234" s="196">
        <f>SUM(R235:R236)</f>
        <v>0</v>
      </c>
      <c r="S234" s="195"/>
      <c r="T234" s="197">
        <f>SUM(T235:T236)</f>
        <v>0</v>
      </c>
      <c r="AR234" s="198" t="s">
        <v>86</v>
      </c>
      <c r="AT234" s="199" t="s">
        <v>77</v>
      </c>
      <c r="AU234" s="199" t="s">
        <v>86</v>
      </c>
      <c r="AY234" s="198" t="s">
        <v>209</v>
      </c>
      <c r="BK234" s="200">
        <f>SUM(BK235:BK236)</f>
        <v>0</v>
      </c>
    </row>
    <row r="235" spans="2:65" s="1" customFormat="1" ht="38.25" customHeight="1">
      <c r="B235" s="43"/>
      <c r="C235" s="203" t="s">
        <v>1130</v>
      </c>
      <c r="D235" s="203" t="s">
        <v>212</v>
      </c>
      <c r="E235" s="204" t="s">
        <v>4720</v>
      </c>
      <c r="F235" s="205" t="s">
        <v>4721</v>
      </c>
      <c r="G235" s="206" t="s">
        <v>307</v>
      </c>
      <c r="H235" s="207">
        <v>8</v>
      </c>
      <c r="I235" s="208"/>
      <c r="J235" s="209">
        <f>ROUND(I235*H235,2)</f>
        <v>0</v>
      </c>
      <c r="K235" s="205" t="s">
        <v>216</v>
      </c>
      <c r="L235" s="63"/>
      <c r="M235" s="210" t="s">
        <v>34</v>
      </c>
      <c r="N235" s="211" t="s">
        <v>49</v>
      </c>
      <c r="O235" s="44"/>
      <c r="P235" s="212">
        <f>O235*H235</f>
        <v>0</v>
      </c>
      <c r="Q235" s="212">
        <v>0</v>
      </c>
      <c r="R235" s="212">
        <f>Q235*H235</f>
        <v>0</v>
      </c>
      <c r="S235" s="212">
        <v>0</v>
      </c>
      <c r="T235" s="213">
        <f>S235*H235</f>
        <v>0</v>
      </c>
      <c r="AR235" s="25" t="s">
        <v>228</v>
      </c>
      <c r="AT235" s="25" t="s">
        <v>212</v>
      </c>
      <c r="AU235" s="25" t="s">
        <v>88</v>
      </c>
      <c r="AY235" s="25" t="s">
        <v>209</v>
      </c>
      <c r="BE235" s="214">
        <f>IF(N235="základní",J235,0)</f>
        <v>0</v>
      </c>
      <c r="BF235" s="214">
        <f>IF(N235="snížená",J235,0)</f>
        <v>0</v>
      </c>
      <c r="BG235" s="214">
        <f>IF(N235="zákl. přenesená",J235,0)</f>
        <v>0</v>
      </c>
      <c r="BH235" s="214">
        <f>IF(N235="sníž. přenesená",J235,0)</f>
        <v>0</v>
      </c>
      <c r="BI235" s="214">
        <f>IF(N235="nulová",J235,0)</f>
        <v>0</v>
      </c>
      <c r="BJ235" s="25" t="s">
        <v>86</v>
      </c>
      <c r="BK235" s="214">
        <f>ROUND(I235*H235,2)</f>
        <v>0</v>
      </c>
      <c r="BL235" s="25" t="s">
        <v>228</v>
      </c>
      <c r="BM235" s="25" t="s">
        <v>4722</v>
      </c>
    </row>
    <row r="236" spans="2:65" s="1" customFormat="1" ht="54">
      <c r="B236" s="43"/>
      <c r="C236" s="65"/>
      <c r="D236" s="219" t="s">
        <v>272</v>
      </c>
      <c r="E236" s="65"/>
      <c r="F236" s="220" t="s">
        <v>4723</v>
      </c>
      <c r="G236" s="65"/>
      <c r="H236" s="65"/>
      <c r="I236" s="174"/>
      <c r="J236" s="65"/>
      <c r="K236" s="65"/>
      <c r="L236" s="63"/>
      <c r="M236" s="281"/>
      <c r="N236" s="216"/>
      <c r="O236" s="216"/>
      <c r="P236" s="216"/>
      <c r="Q236" s="216"/>
      <c r="R236" s="216"/>
      <c r="S236" s="216"/>
      <c r="T236" s="282"/>
      <c r="AT236" s="25" t="s">
        <v>272</v>
      </c>
      <c r="AU236" s="25" t="s">
        <v>88</v>
      </c>
    </row>
    <row r="237" spans="2:65" s="1" customFormat="1" ht="6.95" customHeight="1">
      <c r="B237" s="58"/>
      <c r="C237" s="59"/>
      <c r="D237" s="59"/>
      <c r="E237" s="59"/>
      <c r="F237" s="59"/>
      <c r="G237" s="59"/>
      <c r="H237" s="59"/>
      <c r="I237" s="150"/>
      <c r="J237" s="59"/>
      <c r="K237" s="59"/>
      <c r="L237" s="63"/>
    </row>
  </sheetData>
  <sheetProtection algorithmName="SHA-512" hashValue="0XMVvyyPcW4eIfbCpIQ756+zv/CPRFcJnSyYXfPC9ZfINAIM8Etfz1IAtjSqHCCGKklULMOSrygl9ho4Ivy0uw==" saltValue="SsTEkvgXlrGqnoxh37n9J2J7w9irVutdYGp6lGtVndxGeSCfJyYj9ci0o56hhw4CmkmCBmiB+4yKDgcIjO4poA==" spinCount="100000" sheet="1" objects="1" scenarios="1" formatColumns="0" formatRows="0" autoFilter="0"/>
  <autoFilter ref="C81:K236"/>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9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158</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4724</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4725</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ROUND(J97,2)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ROUND(SUM(BE97:BE194), 2)</f>
        <v>0</v>
      </c>
      <c r="G32" s="44"/>
      <c r="H32" s="44"/>
      <c r="I32" s="142">
        <v>0.21</v>
      </c>
      <c r="J32" s="141">
        <f>ROUND(ROUND((SUM(BE97:BE194)), 2)*I32, 2)</f>
        <v>0</v>
      </c>
      <c r="K32" s="47"/>
    </row>
    <row r="33" spans="2:11" s="1" customFormat="1" ht="14.45" customHeight="1">
      <c r="B33" s="43"/>
      <c r="C33" s="44"/>
      <c r="D33" s="44"/>
      <c r="E33" s="51" t="s">
        <v>50</v>
      </c>
      <c r="F33" s="141">
        <f>ROUND(SUM(BF97:BF194), 2)</f>
        <v>0</v>
      </c>
      <c r="G33" s="44"/>
      <c r="H33" s="44"/>
      <c r="I33" s="142">
        <v>0.15</v>
      </c>
      <c r="J33" s="141">
        <f>ROUND(ROUND((SUM(BF97:BF194)), 2)*I33, 2)</f>
        <v>0</v>
      </c>
      <c r="K33" s="47"/>
    </row>
    <row r="34" spans="2:11" s="1" customFormat="1" ht="14.45" hidden="1" customHeight="1">
      <c r="B34" s="43"/>
      <c r="C34" s="44"/>
      <c r="D34" s="44"/>
      <c r="E34" s="51" t="s">
        <v>51</v>
      </c>
      <c r="F34" s="141">
        <f>ROUND(SUM(BG97:BG194), 2)</f>
        <v>0</v>
      </c>
      <c r="G34" s="44"/>
      <c r="H34" s="44"/>
      <c r="I34" s="142">
        <v>0.21</v>
      </c>
      <c r="J34" s="141">
        <v>0</v>
      </c>
      <c r="K34" s="47"/>
    </row>
    <row r="35" spans="2:11" s="1" customFormat="1" ht="14.45" hidden="1" customHeight="1">
      <c r="B35" s="43"/>
      <c r="C35" s="44"/>
      <c r="D35" s="44"/>
      <c r="E35" s="51" t="s">
        <v>52</v>
      </c>
      <c r="F35" s="141">
        <f>ROUND(SUM(BH97:BH194), 2)</f>
        <v>0</v>
      </c>
      <c r="G35" s="44"/>
      <c r="H35" s="44"/>
      <c r="I35" s="142">
        <v>0.15</v>
      </c>
      <c r="J35" s="141">
        <v>0</v>
      </c>
      <c r="K35" s="47"/>
    </row>
    <row r="36" spans="2:11" s="1" customFormat="1" ht="14.45" hidden="1" customHeight="1">
      <c r="B36" s="43"/>
      <c r="C36" s="44"/>
      <c r="D36" s="44"/>
      <c r="E36" s="51" t="s">
        <v>53</v>
      </c>
      <c r="F36" s="141">
        <f>ROUND(SUM(BI97:BI194),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4724</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06.01 - Architektonicko-stavební část</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J97</f>
        <v>0</v>
      </c>
      <c r="K60" s="47"/>
      <c r="AU60" s="25" t="s">
        <v>187</v>
      </c>
    </row>
    <row r="61" spans="2:47" s="8" customFormat="1" ht="24.95" customHeight="1">
      <c r="B61" s="160"/>
      <c r="C61" s="161"/>
      <c r="D61" s="162" t="s">
        <v>252</v>
      </c>
      <c r="E61" s="163"/>
      <c r="F61" s="163"/>
      <c r="G61" s="163"/>
      <c r="H61" s="163"/>
      <c r="I61" s="164"/>
      <c r="J61" s="165">
        <f>J98</f>
        <v>0</v>
      </c>
      <c r="K61" s="166"/>
    </row>
    <row r="62" spans="2:47" s="9" customFormat="1" ht="19.899999999999999" customHeight="1">
      <c r="B62" s="167"/>
      <c r="C62" s="168"/>
      <c r="D62" s="169" t="s">
        <v>761</v>
      </c>
      <c r="E62" s="170"/>
      <c r="F62" s="170"/>
      <c r="G62" s="170"/>
      <c r="H62" s="170"/>
      <c r="I62" s="171"/>
      <c r="J62" s="172">
        <f>J99</f>
        <v>0</v>
      </c>
      <c r="K62" s="173"/>
    </row>
    <row r="63" spans="2:47" s="9" customFormat="1" ht="14.85" customHeight="1">
      <c r="B63" s="167"/>
      <c r="C63" s="168"/>
      <c r="D63" s="169" t="s">
        <v>762</v>
      </c>
      <c r="E63" s="170"/>
      <c r="F63" s="170"/>
      <c r="G63" s="170"/>
      <c r="H63" s="170"/>
      <c r="I63" s="171"/>
      <c r="J63" s="172">
        <f>J100</f>
        <v>0</v>
      </c>
      <c r="K63" s="173"/>
    </row>
    <row r="64" spans="2:47" s="9" customFormat="1" ht="14.85" customHeight="1">
      <c r="B64" s="167"/>
      <c r="C64" s="168"/>
      <c r="D64" s="169" t="s">
        <v>764</v>
      </c>
      <c r="E64" s="170"/>
      <c r="F64" s="170"/>
      <c r="G64" s="170"/>
      <c r="H64" s="170"/>
      <c r="I64" s="171"/>
      <c r="J64" s="172">
        <f>J107</f>
        <v>0</v>
      </c>
      <c r="K64" s="173"/>
    </row>
    <row r="65" spans="2:11" s="9" customFormat="1" ht="19.899999999999999" customHeight="1">
      <c r="B65" s="167"/>
      <c r="C65" s="168"/>
      <c r="D65" s="169" t="s">
        <v>771</v>
      </c>
      <c r="E65" s="170"/>
      <c r="F65" s="170"/>
      <c r="G65" s="170"/>
      <c r="H65" s="170"/>
      <c r="I65" s="171"/>
      <c r="J65" s="172">
        <f>J110</f>
        <v>0</v>
      </c>
      <c r="K65" s="173"/>
    </row>
    <row r="66" spans="2:11" s="9" customFormat="1" ht="14.85" customHeight="1">
      <c r="B66" s="167"/>
      <c r="C66" s="168"/>
      <c r="D66" s="169" t="s">
        <v>772</v>
      </c>
      <c r="E66" s="170"/>
      <c r="F66" s="170"/>
      <c r="G66" s="170"/>
      <c r="H66" s="170"/>
      <c r="I66" s="171"/>
      <c r="J66" s="172">
        <f>J111</f>
        <v>0</v>
      </c>
      <c r="K66" s="173"/>
    </row>
    <row r="67" spans="2:11" s="9" customFormat="1" ht="14.85" customHeight="1">
      <c r="B67" s="167"/>
      <c r="C67" s="168"/>
      <c r="D67" s="169" t="s">
        <v>773</v>
      </c>
      <c r="E67" s="170"/>
      <c r="F67" s="170"/>
      <c r="G67" s="170"/>
      <c r="H67" s="170"/>
      <c r="I67" s="171"/>
      <c r="J67" s="172">
        <f>J137</f>
        <v>0</v>
      </c>
      <c r="K67" s="173"/>
    </row>
    <row r="68" spans="2:11" s="9" customFormat="1" ht="19.899999999999999" customHeight="1">
      <c r="B68" s="167"/>
      <c r="C68" s="168"/>
      <c r="D68" s="169" t="s">
        <v>258</v>
      </c>
      <c r="E68" s="170"/>
      <c r="F68" s="170"/>
      <c r="G68" s="170"/>
      <c r="H68" s="170"/>
      <c r="I68" s="171"/>
      <c r="J68" s="172">
        <f>J144</f>
        <v>0</v>
      </c>
      <c r="K68" s="173"/>
    </row>
    <row r="69" spans="2:11" s="9" customFormat="1" ht="14.85" customHeight="1">
      <c r="B69" s="167"/>
      <c r="C69" s="168"/>
      <c r="D69" s="169" t="s">
        <v>259</v>
      </c>
      <c r="E69" s="170"/>
      <c r="F69" s="170"/>
      <c r="G69" s="170"/>
      <c r="H69" s="170"/>
      <c r="I69" s="171"/>
      <c r="J69" s="172">
        <f>J145</f>
        <v>0</v>
      </c>
      <c r="K69" s="173"/>
    </row>
    <row r="70" spans="2:11" s="9" customFormat="1" ht="14.85" customHeight="1">
      <c r="B70" s="167"/>
      <c r="C70" s="168"/>
      <c r="D70" s="169" t="s">
        <v>260</v>
      </c>
      <c r="E70" s="170"/>
      <c r="F70" s="170"/>
      <c r="G70" s="170"/>
      <c r="H70" s="170"/>
      <c r="I70" s="171"/>
      <c r="J70" s="172">
        <f>J153</f>
        <v>0</v>
      </c>
      <c r="K70" s="173"/>
    </row>
    <row r="71" spans="2:11" s="9" customFormat="1" ht="14.85" customHeight="1">
      <c r="B71" s="167"/>
      <c r="C71" s="168"/>
      <c r="D71" s="169" t="s">
        <v>393</v>
      </c>
      <c r="E71" s="170"/>
      <c r="F71" s="170"/>
      <c r="G71" s="170"/>
      <c r="H71" s="170"/>
      <c r="I71" s="171"/>
      <c r="J71" s="172">
        <f>J156</f>
        <v>0</v>
      </c>
      <c r="K71" s="173"/>
    </row>
    <row r="72" spans="2:11" s="9" customFormat="1" ht="19.899999999999999" customHeight="1">
      <c r="B72" s="167"/>
      <c r="C72" s="168"/>
      <c r="D72" s="169" t="s">
        <v>262</v>
      </c>
      <c r="E72" s="170"/>
      <c r="F72" s="170"/>
      <c r="G72" s="170"/>
      <c r="H72" s="170"/>
      <c r="I72" s="171"/>
      <c r="J72" s="172">
        <f>J164</f>
        <v>0</v>
      </c>
      <c r="K72" s="173"/>
    </row>
    <row r="73" spans="2:11" s="9" customFormat="1" ht="19.899999999999999" customHeight="1">
      <c r="B73" s="167"/>
      <c r="C73" s="168"/>
      <c r="D73" s="169" t="s">
        <v>777</v>
      </c>
      <c r="E73" s="170"/>
      <c r="F73" s="170"/>
      <c r="G73" s="170"/>
      <c r="H73" s="170"/>
      <c r="I73" s="171"/>
      <c r="J73" s="172">
        <f>J174</f>
        <v>0</v>
      </c>
      <c r="K73" s="173"/>
    </row>
    <row r="74" spans="2:11" s="8" customFormat="1" ht="24.95" customHeight="1">
      <c r="B74" s="160"/>
      <c r="C74" s="161"/>
      <c r="D74" s="162" t="s">
        <v>394</v>
      </c>
      <c r="E74" s="163"/>
      <c r="F74" s="163"/>
      <c r="G74" s="163"/>
      <c r="H74" s="163"/>
      <c r="I74" s="164"/>
      <c r="J74" s="165">
        <f>J177</f>
        <v>0</v>
      </c>
      <c r="K74" s="166"/>
    </row>
    <row r="75" spans="2:11" s="9" customFormat="1" ht="19.899999999999999" customHeight="1">
      <c r="B75" s="167"/>
      <c r="C75" s="168"/>
      <c r="D75" s="169" t="s">
        <v>788</v>
      </c>
      <c r="E75" s="170"/>
      <c r="F75" s="170"/>
      <c r="G75" s="170"/>
      <c r="H75" s="170"/>
      <c r="I75" s="171"/>
      <c r="J75" s="172">
        <f>J178</f>
        <v>0</v>
      </c>
      <c r="K75" s="173"/>
    </row>
    <row r="76" spans="2:11" s="1" customFormat="1" ht="21.75" customHeight="1">
      <c r="B76" s="43"/>
      <c r="C76" s="44"/>
      <c r="D76" s="44"/>
      <c r="E76" s="44"/>
      <c r="F76" s="44"/>
      <c r="G76" s="44"/>
      <c r="H76" s="44"/>
      <c r="I76" s="129"/>
      <c r="J76" s="44"/>
      <c r="K76" s="47"/>
    </row>
    <row r="77" spans="2:11" s="1" customFormat="1" ht="6.95" customHeight="1">
      <c r="B77" s="58"/>
      <c r="C77" s="59"/>
      <c r="D77" s="59"/>
      <c r="E77" s="59"/>
      <c r="F77" s="59"/>
      <c r="G77" s="59"/>
      <c r="H77" s="59"/>
      <c r="I77" s="150"/>
      <c r="J77" s="59"/>
      <c r="K77" s="60"/>
    </row>
    <row r="81" spans="2:20" s="1" customFormat="1" ht="6.95" customHeight="1">
      <c r="B81" s="61"/>
      <c r="C81" s="62"/>
      <c r="D81" s="62"/>
      <c r="E81" s="62"/>
      <c r="F81" s="62"/>
      <c r="G81" s="62"/>
      <c r="H81" s="62"/>
      <c r="I81" s="153"/>
      <c r="J81" s="62"/>
      <c r="K81" s="62"/>
      <c r="L81" s="63"/>
    </row>
    <row r="82" spans="2:20" s="1" customFormat="1" ht="36.950000000000003" customHeight="1">
      <c r="B82" s="43"/>
      <c r="C82" s="64" t="s">
        <v>193</v>
      </c>
      <c r="D82" s="65"/>
      <c r="E82" s="65"/>
      <c r="F82" s="65"/>
      <c r="G82" s="65"/>
      <c r="H82" s="65"/>
      <c r="I82" s="174"/>
      <c r="J82" s="65"/>
      <c r="K82" s="65"/>
      <c r="L82" s="63"/>
    </row>
    <row r="83" spans="2:20" s="1" customFormat="1" ht="6.95" customHeight="1">
      <c r="B83" s="43"/>
      <c r="C83" s="65"/>
      <c r="D83" s="65"/>
      <c r="E83" s="65"/>
      <c r="F83" s="65"/>
      <c r="G83" s="65"/>
      <c r="H83" s="65"/>
      <c r="I83" s="174"/>
      <c r="J83" s="65"/>
      <c r="K83" s="65"/>
      <c r="L83" s="63"/>
    </row>
    <row r="84" spans="2:20" s="1" customFormat="1" ht="14.45" customHeight="1">
      <c r="B84" s="43"/>
      <c r="C84" s="67" t="s">
        <v>18</v>
      </c>
      <c r="D84" s="65"/>
      <c r="E84" s="65"/>
      <c r="F84" s="65"/>
      <c r="G84" s="65"/>
      <c r="H84" s="65"/>
      <c r="I84" s="174"/>
      <c r="J84" s="65"/>
      <c r="K84" s="65"/>
      <c r="L84" s="63"/>
    </row>
    <row r="85" spans="2:20" s="1" customFormat="1" ht="16.5" customHeight="1">
      <c r="B85" s="43"/>
      <c r="C85" s="65"/>
      <c r="D85" s="65"/>
      <c r="E85" s="408" t="str">
        <f>E7</f>
        <v>Vytváření podmínek ke vzdělávání a mezigenerační spolupráci Mže</v>
      </c>
      <c r="F85" s="409"/>
      <c r="G85" s="409"/>
      <c r="H85" s="409"/>
      <c r="I85" s="174"/>
      <c r="J85" s="65"/>
      <c r="K85" s="65"/>
      <c r="L85" s="63"/>
    </row>
    <row r="86" spans="2:20">
      <c r="B86" s="29"/>
      <c r="C86" s="67" t="s">
        <v>180</v>
      </c>
      <c r="D86" s="278"/>
      <c r="E86" s="278"/>
      <c r="F86" s="278"/>
      <c r="G86" s="278"/>
      <c r="H86" s="278"/>
      <c r="J86" s="278"/>
      <c r="K86" s="278"/>
      <c r="L86" s="279"/>
    </row>
    <row r="87" spans="2:20" s="1" customFormat="1" ht="16.5" customHeight="1">
      <c r="B87" s="43"/>
      <c r="C87" s="65"/>
      <c r="D87" s="65"/>
      <c r="E87" s="408" t="s">
        <v>4724</v>
      </c>
      <c r="F87" s="410"/>
      <c r="G87" s="410"/>
      <c r="H87" s="410"/>
      <c r="I87" s="174"/>
      <c r="J87" s="65"/>
      <c r="K87" s="65"/>
      <c r="L87" s="63"/>
    </row>
    <row r="88" spans="2:20" s="1" customFormat="1" ht="14.45" customHeight="1">
      <c r="B88" s="43"/>
      <c r="C88" s="67" t="s">
        <v>757</v>
      </c>
      <c r="D88" s="65"/>
      <c r="E88" s="65"/>
      <c r="F88" s="65"/>
      <c r="G88" s="65"/>
      <c r="H88" s="65"/>
      <c r="I88" s="174"/>
      <c r="J88" s="65"/>
      <c r="K88" s="65"/>
      <c r="L88" s="63"/>
    </row>
    <row r="89" spans="2:20" s="1" customFormat="1" ht="17.25" customHeight="1">
      <c r="B89" s="43"/>
      <c r="C89" s="65"/>
      <c r="D89" s="65"/>
      <c r="E89" s="379" t="str">
        <f>E11</f>
        <v>06.01 - Architektonicko-stavební část</v>
      </c>
      <c r="F89" s="410"/>
      <c r="G89" s="410"/>
      <c r="H89" s="410"/>
      <c r="I89" s="174"/>
      <c r="J89" s="65"/>
      <c r="K89" s="65"/>
      <c r="L89" s="63"/>
    </row>
    <row r="90" spans="2:20" s="1" customFormat="1" ht="6.95" customHeight="1">
      <c r="B90" s="43"/>
      <c r="C90" s="65"/>
      <c r="D90" s="65"/>
      <c r="E90" s="65"/>
      <c r="F90" s="65"/>
      <c r="G90" s="65"/>
      <c r="H90" s="65"/>
      <c r="I90" s="174"/>
      <c r="J90" s="65"/>
      <c r="K90" s="65"/>
      <c r="L90" s="63"/>
    </row>
    <row r="91" spans="2:20" s="1" customFormat="1" ht="18" customHeight="1">
      <c r="B91" s="43"/>
      <c r="C91" s="67" t="s">
        <v>24</v>
      </c>
      <c r="D91" s="65"/>
      <c r="E91" s="65"/>
      <c r="F91" s="175" t="str">
        <f>F14</f>
        <v>Tachov</v>
      </c>
      <c r="G91" s="65"/>
      <c r="H91" s="65"/>
      <c r="I91" s="176" t="s">
        <v>26</v>
      </c>
      <c r="J91" s="75" t="str">
        <f>IF(J14="","",J14)</f>
        <v>2. 1. 2018</v>
      </c>
      <c r="K91" s="65"/>
      <c r="L91" s="63"/>
    </row>
    <row r="92" spans="2:20" s="1" customFormat="1" ht="6.95" customHeight="1">
      <c r="B92" s="43"/>
      <c r="C92" s="65"/>
      <c r="D92" s="65"/>
      <c r="E92" s="65"/>
      <c r="F92" s="65"/>
      <c r="G92" s="65"/>
      <c r="H92" s="65"/>
      <c r="I92" s="174"/>
      <c r="J92" s="65"/>
      <c r="K92" s="65"/>
      <c r="L92" s="63"/>
    </row>
    <row r="93" spans="2:20" s="1" customFormat="1">
      <c r="B93" s="43"/>
      <c r="C93" s="67" t="s">
        <v>32</v>
      </c>
      <c r="D93" s="65"/>
      <c r="E93" s="65"/>
      <c r="F93" s="175" t="str">
        <f>E17</f>
        <v>město Tachov</v>
      </c>
      <c r="G93" s="65"/>
      <c r="H93" s="65"/>
      <c r="I93" s="176" t="s">
        <v>39</v>
      </c>
      <c r="J93" s="175" t="str">
        <f>E23</f>
        <v>Architektonické studio Hysek spol s r.o.</v>
      </c>
      <c r="K93" s="65"/>
      <c r="L93" s="63"/>
    </row>
    <row r="94" spans="2:20" s="1" customFormat="1" ht="14.45" customHeight="1">
      <c r="B94" s="43"/>
      <c r="C94" s="67" t="s">
        <v>37</v>
      </c>
      <c r="D94" s="65"/>
      <c r="E94" s="65"/>
      <c r="F94" s="175" t="str">
        <f>IF(E20="","",E20)</f>
        <v/>
      </c>
      <c r="G94" s="65"/>
      <c r="H94" s="65"/>
      <c r="I94" s="174"/>
      <c r="J94" s="65"/>
      <c r="K94" s="65"/>
      <c r="L94" s="63"/>
    </row>
    <row r="95" spans="2:20" s="1" customFormat="1" ht="10.35" customHeight="1">
      <c r="B95" s="43"/>
      <c r="C95" s="65"/>
      <c r="D95" s="65"/>
      <c r="E95" s="65"/>
      <c r="F95" s="65"/>
      <c r="G95" s="65"/>
      <c r="H95" s="65"/>
      <c r="I95" s="174"/>
      <c r="J95" s="65"/>
      <c r="K95" s="65"/>
      <c r="L95" s="63"/>
    </row>
    <row r="96" spans="2:20" s="10" customFormat="1" ht="29.25" customHeight="1">
      <c r="B96" s="177"/>
      <c r="C96" s="178" t="s">
        <v>194</v>
      </c>
      <c r="D96" s="179" t="s">
        <v>63</v>
      </c>
      <c r="E96" s="179" t="s">
        <v>59</v>
      </c>
      <c r="F96" s="179" t="s">
        <v>195</v>
      </c>
      <c r="G96" s="179" t="s">
        <v>196</v>
      </c>
      <c r="H96" s="179" t="s">
        <v>197</v>
      </c>
      <c r="I96" s="180" t="s">
        <v>198</v>
      </c>
      <c r="J96" s="179" t="s">
        <v>185</v>
      </c>
      <c r="K96" s="181" t="s">
        <v>199</v>
      </c>
      <c r="L96" s="182"/>
      <c r="M96" s="83" t="s">
        <v>200</v>
      </c>
      <c r="N96" s="84" t="s">
        <v>48</v>
      </c>
      <c r="O96" s="84" t="s">
        <v>201</v>
      </c>
      <c r="P96" s="84" t="s">
        <v>202</v>
      </c>
      <c r="Q96" s="84" t="s">
        <v>203</v>
      </c>
      <c r="R96" s="84" t="s">
        <v>204</v>
      </c>
      <c r="S96" s="84" t="s">
        <v>205</v>
      </c>
      <c r="T96" s="85" t="s">
        <v>206</v>
      </c>
    </row>
    <row r="97" spans="2:65" s="1" customFormat="1" ht="29.25" customHeight="1">
      <c r="B97" s="43"/>
      <c r="C97" s="89" t="s">
        <v>186</v>
      </c>
      <c r="D97" s="65"/>
      <c r="E97" s="65"/>
      <c r="F97" s="65"/>
      <c r="G97" s="65"/>
      <c r="H97" s="65"/>
      <c r="I97" s="174"/>
      <c r="J97" s="183">
        <f>BK97</f>
        <v>0</v>
      </c>
      <c r="K97" s="65"/>
      <c r="L97" s="63"/>
      <c r="M97" s="86"/>
      <c r="N97" s="87"/>
      <c r="O97" s="87"/>
      <c r="P97" s="184">
        <f>P98+P177</f>
        <v>0</v>
      </c>
      <c r="Q97" s="87"/>
      <c r="R97" s="184">
        <f>R98+R177</f>
        <v>0.73419758000000002</v>
      </c>
      <c r="S97" s="87"/>
      <c r="T97" s="185">
        <f>T98+T177</f>
        <v>2.3919455200000002</v>
      </c>
      <c r="AT97" s="25" t="s">
        <v>77</v>
      </c>
      <c r="AU97" s="25" t="s">
        <v>187</v>
      </c>
      <c r="BK97" s="186">
        <f>BK98+BK177</f>
        <v>0</v>
      </c>
    </row>
    <row r="98" spans="2:65" s="11" customFormat="1" ht="37.35" customHeight="1">
      <c r="B98" s="187"/>
      <c r="C98" s="188"/>
      <c r="D98" s="189" t="s">
        <v>77</v>
      </c>
      <c r="E98" s="190" t="s">
        <v>263</v>
      </c>
      <c r="F98" s="190" t="s">
        <v>264</v>
      </c>
      <c r="G98" s="188"/>
      <c r="H98" s="188"/>
      <c r="I98" s="191"/>
      <c r="J98" s="192">
        <f>BK98</f>
        <v>0</v>
      </c>
      <c r="K98" s="188"/>
      <c r="L98" s="193"/>
      <c r="M98" s="194"/>
      <c r="N98" s="195"/>
      <c r="O98" s="195"/>
      <c r="P98" s="196">
        <f>P99+P110+P144+P164+P174</f>
        <v>0</v>
      </c>
      <c r="Q98" s="195"/>
      <c r="R98" s="196">
        <f>R99+R110+R144+R164+R174</f>
        <v>0.65539466000000002</v>
      </c>
      <c r="S98" s="195"/>
      <c r="T98" s="197">
        <f>T99+T110+T144+T164+T174</f>
        <v>2.3724000000000003</v>
      </c>
      <c r="AR98" s="198" t="s">
        <v>86</v>
      </c>
      <c r="AT98" s="199" t="s">
        <v>77</v>
      </c>
      <c r="AU98" s="199" t="s">
        <v>78</v>
      </c>
      <c r="AY98" s="198" t="s">
        <v>209</v>
      </c>
      <c r="BK98" s="200">
        <f>BK99+BK110+BK144+BK164+BK174</f>
        <v>0</v>
      </c>
    </row>
    <row r="99" spans="2:65" s="11" customFormat="1" ht="19.899999999999999" customHeight="1">
      <c r="B99" s="187"/>
      <c r="C99" s="188"/>
      <c r="D99" s="189" t="s">
        <v>77</v>
      </c>
      <c r="E99" s="201" t="s">
        <v>224</v>
      </c>
      <c r="F99" s="201" t="s">
        <v>993</v>
      </c>
      <c r="G99" s="188"/>
      <c r="H99" s="188"/>
      <c r="I99" s="191"/>
      <c r="J99" s="202">
        <f>BK99</f>
        <v>0</v>
      </c>
      <c r="K99" s="188"/>
      <c r="L99" s="193"/>
      <c r="M99" s="194"/>
      <c r="N99" s="195"/>
      <c r="O99" s="195"/>
      <c r="P99" s="196">
        <f>P100+P107</f>
        <v>0</v>
      </c>
      <c r="Q99" s="195"/>
      <c r="R99" s="196">
        <f>R100+R107</f>
        <v>0.23551432000000003</v>
      </c>
      <c r="S99" s="195"/>
      <c r="T99" s="197">
        <f>T100+T107</f>
        <v>0</v>
      </c>
      <c r="AR99" s="198" t="s">
        <v>86</v>
      </c>
      <c r="AT99" s="199" t="s">
        <v>77</v>
      </c>
      <c r="AU99" s="199" t="s">
        <v>86</v>
      </c>
      <c r="AY99" s="198" t="s">
        <v>209</v>
      </c>
      <c r="BK99" s="200">
        <f>BK100+BK107</f>
        <v>0</v>
      </c>
    </row>
    <row r="100" spans="2:65" s="11" customFormat="1" ht="14.85" customHeight="1">
      <c r="B100" s="187"/>
      <c r="C100" s="188"/>
      <c r="D100" s="189" t="s">
        <v>77</v>
      </c>
      <c r="E100" s="201" t="s">
        <v>660</v>
      </c>
      <c r="F100" s="201" t="s">
        <v>994</v>
      </c>
      <c r="G100" s="188"/>
      <c r="H100" s="188"/>
      <c r="I100" s="191"/>
      <c r="J100" s="202">
        <f>BK100</f>
        <v>0</v>
      </c>
      <c r="K100" s="188"/>
      <c r="L100" s="193"/>
      <c r="M100" s="194"/>
      <c r="N100" s="195"/>
      <c r="O100" s="195"/>
      <c r="P100" s="196">
        <f>SUM(P101:P106)</f>
        <v>0</v>
      </c>
      <c r="Q100" s="195"/>
      <c r="R100" s="196">
        <f>SUM(R101:R106)</f>
        <v>0.11577736000000001</v>
      </c>
      <c r="S100" s="195"/>
      <c r="T100" s="197">
        <f>SUM(T101:T106)</f>
        <v>0</v>
      </c>
      <c r="AR100" s="198" t="s">
        <v>86</v>
      </c>
      <c r="AT100" s="199" t="s">
        <v>77</v>
      </c>
      <c r="AU100" s="199" t="s">
        <v>88</v>
      </c>
      <c r="AY100" s="198" t="s">
        <v>209</v>
      </c>
      <c r="BK100" s="200">
        <f>SUM(BK101:BK106)</f>
        <v>0</v>
      </c>
    </row>
    <row r="101" spans="2:65" s="1" customFormat="1" ht="25.5" customHeight="1">
      <c r="B101" s="43"/>
      <c r="C101" s="203" t="s">
        <v>86</v>
      </c>
      <c r="D101" s="203" t="s">
        <v>212</v>
      </c>
      <c r="E101" s="204" t="s">
        <v>1150</v>
      </c>
      <c r="F101" s="205" t="s">
        <v>1151</v>
      </c>
      <c r="G101" s="206" t="s">
        <v>307</v>
      </c>
      <c r="H101" s="207">
        <v>0.104</v>
      </c>
      <c r="I101" s="208"/>
      <c r="J101" s="209">
        <f>ROUND(I101*H101,2)</f>
        <v>0</v>
      </c>
      <c r="K101" s="205" t="s">
        <v>216</v>
      </c>
      <c r="L101" s="63"/>
      <c r="M101" s="210" t="s">
        <v>34</v>
      </c>
      <c r="N101" s="211" t="s">
        <v>49</v>
      </c>
      <c r="O101" s="44"/>
      <c r="P101" s="212">
        <f>O101*H101</f>
        <v>0</v>
      </c>
      <c r="Q101" s="212">
        <v>1.7090000000000001E-2</v>
      </c>
      <c r="R101" s="212">
        <f>Q101*H101</f>
        <v>1.77736E-3</v>
      </c>
      <c r="S101" s="212">
        <v>0</v>
      </c>
      <c r="T101" s="213">
        <f>S101*H101</f>
        <v>0</v>
      </c>
      <c r="AR101" s="25" t="s">
        <v>228</v>
      </c>
      <c r="AT101" s="25" t="s">
        <v>212</v>
      </c>
      <c r="AU101" s="25" t="s">
        <v>224</v>
      </c>
      <c r="AY101" s="25" t="s">
        <v>209</v>
      </c>
      <c r="BE101" s="214">
        <f>IF(N101="základní",J101,0)</f>
        <v>0</v>
      </c>
      <c r="BF101" s="214">
        <f>IF(N101="snížená",J101,0)</f>
        <v>0</v>
      </c>
      <c r="BG101" s="214">
        <f>IF(N101="zákl. přenesená",J101,0)</f>
        <v>0</v>
      </c>
      <c r="BH101" s="214">
        <f>IF(N101="sníž. přenesená",J101,0)</f>
        <v>0</v>
      </c>
      <c r="BI101" s="214">
        <f>IF(N101="nulová",J101,0)</f>
        <v>0</v>
      </c>
      <c r="BJ101" s="25" t="s">
        <v>86</v>
      </c>
      <c r="BK101" s="214">
        <f>ROUND(I101*H101,2)</f>
        <v>0</v>
      </c>
      <c r="BL101" s="25" t="s">
        <v>228</v>
      </c>
      <c r="BM101" s="25" t="s">
        <v>4726</v>
      </c>
    </row>
    <row r="102" spans="2:65" s="1" customFormat="1" ht="54">
      <c r="B102" s="43"/>
      <c r="C102" s="65"/>
      <c r="D102" s="219" t="s">
        <v>272</v>
      </c>
      <c r="E102" s="65"/>
      <c r="F102" s="220" t="s">
        <v>1153</v>
      </c>
      <c r="G102" s="65"/>
      <c r="H102" s="65"/>
      <c r="I102" s="174"/>
      <c r="J102" s="65"/>
      <c r="K102" s="65"/>
      <c r="L102" s="63"/>
      <c r="M102" s="221"/>
      <c r="N102" s="44"/>
      <c r="O102" s="44"/>
      <c r="P102" s="44"/>
      <c r="Q102" s="44"/>
      <c r="R102" s="44"/>
      <c r="S102" s="44"/>
      <c r="T102" s="80"/>
      <c r="AT102" s="25" t="s">
        <v>272</v>
      </c>
      <c r="AU102" s="25" t="s">
        <v>224</v>
      </c>
    </row>
    <row r="103" spans="2:65" s="14" customFormat="1" ht="13.5">
      <c r="B103" s="254"/>
      <c r="C103" s="255"/>
      <c r="D103" s="219" t="s">
        <v>274</v>
      </c>
      <c r="E103" s="256" t="s">
        <v>34</v>
      </c>
      <c r="F103" s="257" t="s">
        <v>4727</v>
      </c>
      <c r="G103" s="255"/>
      <c r="H103" s="256" t="s">
        <v>34</v>
      </c>
      <c r="I103" s="258"/>
      <c r="J103" s="255"/>
      <c r="K103" s="255"/>
      <c r="L103" s="259"/>
      <c r="M103" s="260"/>
      <c r="N103" s="261"/>
      <c r="O103" s="261"/>
      <c r="P103" s="261"/>
      <c r="Q103" s="261"/>
      <c r="R103" s="261"/>
      <c r="S103" s="261"/>
      <c r="T103" s="262"/>
      <c r="AT103" s="263" t="s">
        <v>274</v>
      </c>
      <c r="AU103" s="263" t="s">
        <v>224</v>
      </c>
      <c r="AV103" s="14" t="s">
        <v>86</v>
      </c>
      <c r="AW103" s="14" t="s">
        <v>41</v>
      </c>
      <c r="AX103" s="14" t="s">
        <v>78</v>
      </c>
      <c r="AY103" s="263" t="s">
        <v>209</v>
      </c>
    </row>
    <row r="104" spans="2:65" s="12" customFormat="1" ht="13.5">
      <c r="B104" s="222"/>
      <c r="C104" s="223"/>
      <c r="D104" s="219" t="s">
        <v>274</v>
      </c>
      <c r="E104" s="224" t="s">
        <v>34</v>
      </c>
      <c r="F104" s="225" t="s">
        <v>4728</v>
      </c>
      <c r="G104" s="223"/>
      <c r="H104" s="226">
        <v>0.104</v>
      </c>
      <c r="I104" s="227"/>
      <c r="J104" s="223"/>
      <c r="K104" s="223"/>
      <c r="L104" s="228"/>
      <c r="M104" s="229"/>
      <c r="N104" s="230"/>
      <c r="O104" s="230"/>
      <c r="P104" s="230"/>
      <c r="Q104" s="230"/>
      <c r="R104" s="230"/>
      <c r="S104" s="230"/>
      <c r="T104" s="231"/>
      <c r="AT104" s="232" t="s">
        <v>274</v>
      </c>
      <c r="AU104" s="232" t="s">
        <v>224</v>
      </c>
      <c r="AV104" s="12" t="s">
        <v>88</v>
      </c>
      <c r="AW104" s="12" t="s">
        <v>41</v>
      </c>
      <c r="AX104" s="12" t="s">
        <v>86</v>
      </c>
      <c r="AY104" s="232" t="s">
        <v>209</v>
      </c>
    </row>
    <row r="105" spans="2:65" s="1" customFormat="1" ht="16.5" customHeight="1">
      <c r="B105" s="43"/>
      <c r="C105" s="244" t="s">
        <v>88</v>
      </c>
      <c r="D105" s="244" t="s">
        <v>348</v>
      </c>
      <c r="E105" s="245" t="s">
        <v>1159</v>
      </c>
      <c r="F105" s="246" t="s">
        <v>1160</v>
      </c>
      <c r="G105" s="247" t="s">
        <v>307</v>
      </c>
      <c r="H105" s="248">
        <v>0.114</v>
      </c>
      <c r="I105" s="249"/>
      <c r="J105" s="250">
        <f>ROUND(I105*H105,2)</f>
        <v>0</v>
      </c>
      <c r="K105" s="246" t="s">
        <v>216</v>
      </c>
      <c r="L105" s="251"/>
      <c r="M105" s="252" t="s">
        <v>34</v>
      </c>
      <c r="N105" s="253" t="s">
        <v>49</v>
      </c>
      <c r="O105" s="44"/>
      <c r="P105" s="212">
        <f>O105*H105</f>
        <v>0</v>
      </c>
      <c r="Q105" s="212">
        <v>1</v>
      </c>
      <c r="R105" s="212">
        <f>Q105*H105</f>
        <v>0.114</v>
      </c>
      <c r="S105" s="212">
        <v>0</v>
      </c>
      <c r="T105" s="213">
        <f>S105*H105</f>
        <v>0</v>
      </c>
      <c r="AR105" s="25" t="s">
        <v>247</v>
      </c>
      <c r="AT105" s="25" t="s">
        <v>348</v>
      </c>
      <c r="AU105" s="25" t="s">
        <v>224</v>
      </c>
      <c r="AY105" s="25" t="s">
        <v>209</v>
      </c>
      <c r="BE105" s="214">
        <f>IF(N105="základní",J105,0)</f>
        <v>0</v>
      </c>
      <c r="BF105" s="214">
        <f>IF(N105="snížená",J105,0)</f>
        <v>0</v>
      </c>
      <c r="BG105" s="214">
        <f>IF(N105="zákl. přenesená",J105,0)</f>
        <v>0</v>
      </c>
      <c r="BH105" s="214">
        <f>IF(N105="sníž. přenesená",J105,0)</f>
        <v>0</v>
      </c>
      <c r="BI105" s="214">
        <f>IF(N105="nulová",J105,0)</f>
        <v>0</v>
      </c>
      <c r="BJ105" s="25" t="s">
        <v>86</v>
      </c>
      <c r="BK105" s="214">
        <f>ROUND(I105*H105,2)</f>
        <v>0</v>
      </c>
      <c r="BL105" s="25" t="s">
        <v>228</v>
      </c>
      <c r="BM105" s="25" t="s">
        <v>4729</v>
      </c>
    </row>
    <row r="106" spans="2:65" s="12" customFormat="1" ht="13.5">
      <c r="B106" s="222"/>
      <c r="C106" s="223"/>
      <c r="D106" s="219" t="s">
        <v>274</v>
      </c>
      <c r="E106" s="223"/>
      <c r="F106" s="225" t="s">
        <v>4730</v>
      </c>
      <c r="G106" s="223"/>
      <c r="H106" s="226">
        <v>0.114</v>
      </c>
      <c r="I106" s="227"/>
      <c r="J106" s="223"/>
      <c r="K106" s="223"/>
      <c r="L106" s="228"/>
      <c r="M106" s="229"/>
      <c r="N106" s="230"/>
      <c r="O106" s="230"/>
      <c r="P106" s="230"/>
      <c r="Q106" s="230"/>
      <c r="R106" s="230"/>
      <c r="S106" s="230"/>
      <c r="T106" s="231"/>
      <c r="AT106" s="232" t="s">
        <v>274</v>
      </c>
      <c r="AU106" s="232" t="s">
        <v>224</v>
      </c>
      <c r="AV106" s="12" t="s">
        <v>88</v>
      </c>
      <c r="AW106" s="12" t="s">
        <v>6</v>
      </c>
      <c r="AX106" s="12" t="s">
        <v>86</v>
      </c>
      <c r="AY106" s="232" t="s">
        <v>209</v>
      </c>
    </row>
    <row r="107" spans="2:65" s="11" customFormat="1" ht="22.35" customHeight="1">
      <c r="B107" s="187"/>
      <c r="C107" s="188"/>
      <c r="D107" s="189" t="s">
        <v>77</v>
      </c>
      <c r="E107" s="201" t="s">
        <v>688</v>
      </c>
      <c r="F107" s="201" t="s">
        <v>1246</v>
      </c>
      <c r="G107" s="188"/>
      <c r="H107" s="188"/>
      <c r="I107" s="191"/>
      <c r="J107" s="202">
        <f>BK107</f>
        <v>0</v>
      </c>
      <c r="K107" s="188"/>
      <c r="L107" s="193"/>
      <c r="M107" s="194"/>
      <c r="N107" s="195"/>
      <c r="O107" s="195"/>
      <c r="P107" s="196">
        <f>SUM(P108:P109)</f>
        <v>0</v>
      </c>
      <c r="Q107" s="195"/>
      <c r="R107" s="196">
        <f>SUM(R108:R109)</f>
        <v>0.11973696000000002</v>
      </c>
      <c r="S107" s="195"/>
      <c r="T107" s="197">
        <f>SUM(T108:T109)</f>
        <v>0</v>
      </c>
      <c r="AR107" s="198" t="s">
        <v>86</v>
      </c>
      <c r="AT107" s="199" t="s">
        <v>77</v>
      </c>
      <c r="AU107" s="199" t="s">
        <v>88</v>
      </c>
      <c r="AY107" s="198" t="s">
        <v>209</v>
      </c>
      <c r="BK107" s="200">
        <f>SUM(BK108:BK109)</f>
        <v>0</v>
      </c>
    </row>
    <row r="108" spans="2:65" s="1" customFormat="1" ht="25.5" customHeight="1">
      <c r="B108" s="43"/>
      <c r="C108" s="203" t="s">
        <v>224</v>
      </c>
      <c r="D108" s="203" t="s">
        <v>212</v>
      </c>
      <c r="E108" s="204" t="s">
        <v>1336</v>
      </c>
      <c r="F108" s="205" t="s">
        <v>1337</v>
      </c>
      <c r="G108" s="206" t="s">
        <v>351</v>
      </c>
      <c r="H108" s="207">
        <v>0.67200000000000004</v>
      </c>
      <c r="I108" s="208"/>
      <c r="J108" s="209">
        <f>ROUND(I108*H108,2)</f>
        <v>0</v>
      </c>
      <c r="K108" s="205" t="s">
        <v>216</v>
      </c>
      <c r="L108" s="63"/>
      <c r="M108" s="210" t="s">
        <v>34</v>
      </c>
      <c r="N108" s="211" t="s">
        <v>49</v>
      </c>
      <c r="O108" s="44"/>
      <c r="P108" s="212">
        <f>O108*H108</f>
        <v>0</v>
      </c>
      <c r="Q108" s="212">
        <v>0.17818000000000001</v>
      </c>
      <c r="R108" s="212">
        <f>Q108*H108</f>
        <v>0.11973696000000002</v>
      </c>
      <c r="S108" s="212">
        <v>0</v>
      </c>
      <c r="T108" s="213">
        <f>S108*H108</f>
        <v>0</v>
      </c>
      <c r="AR108" s="25" t="s">
        <v>228</v>
      </c>
      <c r="AT108" s="25" t="s">
        <v>212</v>
      </c>
      <c r="AU108" s="25" t="s">
        <v>224</v>
      </c>
      <c r="AY108" s="25" t="s">
        <v>209</v>
      </c>
      <c r="BE108" s="214">
        <f>IF(N108="základní",J108,0)</f>
        <v>0</v>
      </c>
      <c r="BF108" s="214">
        <f>IF(N108="snížená",J108,0)</f>
        <v>0</v>
      </c>
      <c r="BG108" s="214">
        <f>IF(N108="zákl. přenesená",J108,0)</f>
        <v>0</v>
      </c>
      <c r="BH108" s="214">
        <f>IF(N108="sníž. přenesená",J108,0)</f>
        <v>0</v>
      </c>
      <c r="BI108" s="214">
        <f>IF(N108="nulová",J108,0)</f>
        <v>0</v>
      </c>
      <c r="BJ108" s="25" t="s">
        <v>86</v>
      </c>
      <c r="BK108" s="214">
        <f>ROUND(I108*H108,2)</f>
        <v>0</v>
      </c>
      <c r="BL108" s="25" t="s">
        <v>228</v>
      </c>
      <c r="BM108" s="25" t="s">
        <v>4731</v>
      </c>
    </row>
    <row r="109" spans="2:65" s="12" customFormat="1" ht="13.5">
      <c r="B109" s="222"/>
      <c r="C109" s="223"/>
      <c r="D109" s="219" t="s">
        <v>274</v>
      </c>
      <c r="E109" s="224" t="s">
        <v>34</v>
      </c>
      <c r="F109" s="225" t="s">
        <v>4732</v>
      </c>
      <c r="G109" s="223"/>
      <c r="H109" s="226">
        <v>0.67200000000000004</v>
      </c>
      <c r="I109" s="227"/>
      <c r="J109" s="223"/>
      <c r="K109" s="223"/>
      <c r="L109" s="228"/>
      <c r="M109" s="229"/>
      <c r="N109" s="230"/>
      <c r="O109" s="230"/>
      <c r="P109" s="230"/>
      <c r="Q109" s="230"/>
      <c r="R109" s="230"/>
      <c r="S109" s="230"/>
      <c r="T109" s="231"/>
      <c r="AT109" s="232" t="s">
        <v>274</v>
      </c>
      <c r="AU109" s="232" t="s">
        <v>224</v>
      </c>
      <c r="AV109" s="12" t="s">
        <v>88</v>
      </c>
      <c r="AW109" s="12" t="s">
        <v>41</v>
      </c>
      <c r="AX109" s="12" t="s">
        <v>86</v>
      </c>
      <c r="AY109" s="232" t="s">
        <v>209</v>
      </c>
    </row>
    <row r="110" spans="2:65" s="11" customFormat="1" ht="29.85" customHeight="1">
      <c r="B110" s="187"/>
      <c r="C110" s="188"/>
      <c r="D110" s="189" t="s">
        <v>77</v>
      </c>
      <c r="E110" s="201" t="s">
        <v>235</v>
      </c>
      <c r="F110" s="201" t="s">
        <v>1647</v>
      </c>
      <c r="G110" s="188"/>
      <c r="H110" s="188"/>
      <c r="I110" s="191"/>
      <c r="J110" s="202">
        <f>BK110</f>
        <v>0</v>
      </c>
      <c r="K110" s="188"/>
      <c r="L110" s="193"/>
      <c r="M110" s="194"/>
      <c r="N110" s="195"/>
      <c r="O110" s="195"/>
      <c r="P110" s="196">
        <f>P111+P137</f>
        <v>0</v>
      </c>
      <c r="Q110" s="195"/>
      <c r="R110" s="196">
        <f>R111+R137</f>
        <v>0.41926434000000007</v>
      </c>
      <c r="S110" s="195"/>
      <c r="T110" s="197">
        <f>T111+T137</f>
        <v>0</v>
      </c>
      <c r="AR110" s="198" t="s">
        <v>86</v>
      </c>
      <c r="AT110" s="199" t="s">
        <v>77</v>
      </c>
      <c r="AU110" s="199" t="s">
        <v>86</v>
      </c>
      <c r="AY110" s="198" t="s">
        <v>209</v>
      </c>
      <c r="BK110" s="200">
        <f>BK111+BK137</f>
        <v>0</v>
      </c>
    </row>
    <row r="111" spans="2:65" s="11" customFormat="1" ht="14.85" customHeight="1">
      <c r="B111" s="187"/>
      <c r="C111" s="188"/>
      <c r="D111" s="189" t="s">
        <v>77</v>
      </c>
      <c r="E111" s="201" t="s">
        <v>1213</v>
      </c>
      <c r="F111" s="201" t="s">
        <v>1648</v>
      </c>
      <c r="G111" s="188"/>
      <c r="H111" s="188"/>
      <c r="I111" s="191"/>
      <c r="J111" s="202">
        <f>BK111</f>
        <v>0</v>
      </c>
      <c r="K111" s="188"/>
      <c r="L111" s="193"/>
      <c r="M111" s="194"/>
      <c r="N111" s="195"/>
      <c r="O111" s="195"/>
      <c r="P111" s="196">
        <f>SUM(P112:P136)</f>
        <v>0</v>
      </c>
      <c r="Q111" s="195"/>
      <c r="R111" s="196">
        <f>SUM(R112:R136)</f>
        <v>0.41830350000000005</v>
      </c>
      <c r="S111" s="195"/>
      <c r="T111" s="197">
        <f>SUM(T112:T136)</f>
        <v>0</v>
      </c>
      <c r="AR111" s="198" t="s">
        <v>86</v>
      </c>
      <c r="AT111" s="199" t="s">
        <v>77</v>
      </c>
      <c r="AU111" s="199" t="s">
        <v>88</v>
      </c>
      <c r="AY111" s="198" t="s">
        <v>209</v>
      </c>
      <c r="BK111" s="200">
        <f>SUM(BK112:BK136)</f>
        <v>0</v>
      </c>
    </row>
    <row r="112" spans="2:65" s="1" customFormat="1" ht="38.25" customHeight="1">
      <c r="B112" s="43"/>
      <c r="C112" s="203" t="s">
        <v>228</v>
      </c>
      <c r="D112" s="203" t="s">
        <v>212</v>
      </c>
      <c r="E112" s="204" t="s">
        <v>4733</v>
      </c>
      <c r="F112" s="205" t="s">
        <v>4734</v>
      </c>
      <c r="G112" s="206" t="s">
        <v>351</v>
      </c>
      <c r="H112" s="207">
        <v>15.4</v>
      </c>
      <c r="I112" s="208"/>
      <c r="J112" s="209">
        <f>ROUND(I112*H112,2)</f>
        <v>0</v>
      </c>
      <c r="K112" s="205" t="s">
        <v>216</v>
      </c>
      <c r="L112" s="63"/>
      <c r="M112" s="210" t="s">
        <v>34</v>
      </c>
      <c r="N112" s="211" t="s">
        <v>49</v>
      </c>
      <c r="O112" s="44"/>
      <c r="P112" s="212">
        <f>O112*H112</f>
        <v>0</v>
      </c>
      <c r="Q112" s="212">
        <v>5.7000000000000002E-3</v>
      </c>
      <c r="R112" s="212">
        <f>Q112*H112</f>
        <v>8.7780000000000011E-2</v>
      </c>
      <c r="S112" s="212">
        <v>0</v>
      </c>
      <c r="T112" s="213">
        <f>S112*H112</f>
        <v>0</v>
      </c>
      <c r="AR112" s="25" t="s">
        <v>228</v>
      </c>
      <c r="AT112" s="25" t="s">
        <v>212</v>
      </c>
      <c r="AU112" s="25" t="s">
        <v>224</v>
      </c>
      <c r="AY112" s="25" t="s">
        <v>209</v>
      </c>
      <c r="BE112" s="214">
        <f>IF(N112="základní",J112,0)</f>
        <v>0</v>
      </c>
      <c r="BF112" s="214">
        <f>IF(N112="snížená",J112,0)</f>
        <v>0</v>
      </c>
      <c r="BG112" s="214">
        <f>IF(N112="zákl. přenesená",J112,0)</f>
        <v>0</v>
      </c>
      <c r="BH112" s="214">
        <f>IF(N112="sníž. přenesená",J112,0)</f>
        <v>0</v>
      </c>
      <c r="BI112" s="214">
        <f>IF(N112="nulová",J112,0)</f>
        <v>0</v>
      </c>
      <c r="BJ112" s="25" t="s">
        <v>86</v>
      </c>
      <c r="BK112" s="214">
        <f>ROUND(I112*H112,2)</f>
        <v>0</v>
      </c>
      <c r="BL112" s="25" t="s">
        <v>228</v>
      </c>
      <c r="BM112" s="25" t="s">
        <v>4735</v>
      </c>
    </row>
    <row r="113" spans="2:65" s="1" customFormat="1" ht="40.5">
      <c r="B113" s="43"/>
      <c r="C113" s="65"/>
      <c r="D113" s="219" t="s">
        <v>272</v>
      </c>
      <c r="E113" s="65"/>
      <c r="F113" s="220" t="s">
        <v>4736</v>
      </c>
      <c r="G113" s="65"/>
      <c r="H113" s="65"/>
      <c r="I113" s="174"/>
      <c r="J113" s="65"/>
      <c r="K113" s="65"/>
      <c r="L113" s="63"/>
      <c r="M113" s="221"/>
      <c r="N113" s="44"/>
      <c r="O113" s="44"/>
      <c r="P113" s="44"/>
      <c r="Q113" s="44"/>
      <c r="R113" s="44"/>
      <c r="S113" s="44"/>
      <c r="T113" s="80"/>
      <c r="AT113" s="25" t="s">
        <v>272</v>
      </c>
      <c r="AU113" s="25" t="s">
        <v>224</v>
      </c>
    </row>
    <row r="114" spans="2:65" s="1" customFormat="1" ht="25.5" customHeight="1">
      <c r="B114" s="43"/>
      <c r="C114" s="203" t="s">
        <v>208</v>
      </c>
      <c r="D114" s="203" t="s">
        <v>212</v>
      </c>
      <c r="E114" s="204" t="s">
        <v>4737</v>
      </c>
      <c r="F114" s="205" t="s">
        <v>4738</v>
      </c>
      <c r="G114" s="206" t="s">
        <v>351</v>
      </c>
      <c r="H114" s="207">
        <v>1.05</v>
      </c>
      <c r="I114" s="208"/>
      <c r="J114" s="209">
        <f>ROUND(I114*H114,2)</f>
        <v>0</v>
      </c>
      <c r="K114" s="205" t="s">
        <v>216</v>
      </c>
      <c r="L114" s="63"/>
      <c r="M114" s="210" t="s">
        <v>34</v>
      </c>
      <c r="N114" s="211" t="s">
        <v>49</v>
      </c>
      <c r="O114" s="44"/>
      <c r="P114" s="212">
        <f>O114*H114</f>
        <v>0</v>
      </c>
      <c r="Q114" s="212">
        <v>4.8900000000000002E-3</v>
      </c>
      <c r="R114" s="212">
        <f>Q114*H114</f>
        <v>5.1345000000000002E-3</v>
      </c>
      <c r="S114" s="212">
        <v>0</v>
      </c>
      <c r="T114" s="213">
        <f>S114*H114</f>
        <v>0</v>
      </c>
      <c r="AR114" s="25" t="s">
        <v>228</v>
      </c>
      <c r="AT114" s="25" t="s">
        <v>212</v>
      </c>
      <c r="AU114" s="25" t="s">
        <v>224</v>
      </c>
      <c r="AY114" s="25" t="s">
        <v>209</v>
      </c>
      <c r="BE114" s="214">
        <f>IF(N114="základní",J114,0)</f>
        <v>0</v>
      </c>
      <c r="BF114" s="214">
        <f>IF(N114="snížená",J114,0)</f>
        <v>0</v>
      </c>
      <c r="BG114" s="214">
        <f>IF(N114="zákl. přenesená",J114,0)</f>
        <v>0</v>
      </c>
      <c r="BH114" s="214">
        <f>IF(N114="sníž. přenesená",J114,0)</f>
        <v>0</v>
      </c>
      <c r="BI114" s="214">
        <f>IF(N114="nulová",J114,0)</f>
        <v>0</v>
      </c>
      <c r="BJ114" s="25" t="s">
        <v>86</v>
      </c>
      <c r="BK114" s="214">
        <f>ROUND(I114*H114,2)</f>
        <v>0</v>
      </c>
      <c r="BL114" s="25" t="s">
        <v>228</v>
      </c>
      <c r="BM114" s="25" t="s">
        <v>4739</v>
      </c>
    </row>
    <row r="115" spans="2:65" s="1" customFormat="1" ht="27">
      <c r="B115" s="43"/>
      <c r="C115" s="65"/>
      <c r="D115" s="219" t="s">
        <v>272</v>
      </c>
      <c r="E115" s="65"/>
      <c r="F115" s="220" t="s">
        <v>1720</v>
      </c>
      <c r="G115" s="65"/>
      <c r="H115" s="65"/>
      <c r="I115" s="174"/>
      <c r="J115" s="65"/>
      <c r="K115" s="65"/>
      <c r="L115" s="63"/>
      <c r="M115" s="221"/>
      <c r="N115" s="44"/>
      <c r="O115" s="44"/>
      <c r="P115" s="44"/>
      <c r="Q115" s="44"/>
      <c r="R115" s="44"/>
      <c r="S115" s="44"/>
      <c r="T115" s="80"/>
      <c r="AT115" s="25" t="s">
        <v>272</v>
      </c>
      <c r="AU115" s="25" t="s">
        <v>224</v>
      </c>
    </row>
    <row r="116" spans="2:65" s="12" customFormat="1" ht="13.5">
      <c r="B116" s="222"/>
      <c r="C116" s="223"/>
      <c r="D116" s="219" t="s">
        <v>274</v>
      </c>
      <c r="E116" s="224" t="s">
        <v>34</v>
      </c>
      <c r="F116" s="225" t="s">
        <v>4740</v>
      </c>
      <c r="G116" s="223"/>
      <c r="H116" s="226">
        <v>1.05</v>
      </c>
      <c r="I116" s="227"/>
      <c r="J116" s="223"/>
      <c r="K116" s="223"/>
      <c r="L116" s="228"/>
      <c r="M116" s="229"/>
      <c r="N116" s="230"/>
      <c r="O116" s="230"/>
      <c r="P116" s="230"/>
      <c r="Q116" s="230"/>
      <c r="R116" s="230"/>
      <c r="S116" s="230"/>
      <c r="T116" s="231"/>
      <c r="AT116" s="232" t="s">
        <v>274</v>
      </c>
      <c r="AU116" s="232" t="s">
        <v>224</v>
      </c>
      <c r="AV116" s="12" t="s">
        <v>88</v>
      </c>
      <c r="AW116" s="12" t="s">
        <v>41</v>
      </c>
      <c r="AX116" s="12" t="s">
        <v>86</v>
      </c>
      <c r="AY116" s="232" t="s">
        <v>209</v>
      </c>
    </row>
    <row r="117" spans="2:65" s="1" customFormat="1" ht="38.25" customHeight="1">
      <c r="B117" s="43"/>
      <c r="C117" s="203" t="s">
        <v>235</v>
      </c>
      <c r="D117" s="203" t="s">
        <v>212</v>
      </c>
      <c r="E117" s="204" t="s">
        <v>4741</v>
      </c>
      <c r="F117" s="205" t="s">
        <v>4742</v>
      </c>
      <c r="G117" s="206" t="s">
        <v>351</v>
      </c>
      <c r="H117" s="207">
        <v>1.05</v>
      </c>
      <c r="I117" s="208"/>
      <c r="J117" s="209">
        <f>ROUND(I117*H117,2)</f>
        <v>0</v>
      </c>
      <c r="K117" s="205" t="s">
        <v>216</v>
      </c>
      <c r="L117" s="63"/>
      <c r="M117" s="210" t="s">
        <v>34</v>
      </c>
      <c r="N117" s="211" t="s">
        <v>49</v>
      </c>
      <c r="O117" s="44"/>
      <c r="P117" s="212">
        <f>O117*H117</f>
        <v>0</v>
      </c>
      <c r="Q117" s="212">
        <v>1.8380000000000001E-2</v>
      </c>
      <c r="R117" s="212">
        <f>Q117*H117</f>
        <v>1.9299E-2</v>
      </c>
      <c r="S117" s="212">
        <v>0</v>
      </c>
      <c r="T117" s="213">
        <f>S117*H117</f>
        <v>0</v>
      </c>
      <c r="AR117" s="25" t="s">
        <v>228</v>
      </c>
      <c r="AT117" s="25" t="s">
        <v>212</v>
      </c>
      <c r="AU117" s="25" t="s">
        <v>224</v>
      </c>
      <c r="AY117" s="25" t="s">
        <v>209</v>
      </c>
      <c r="BE117" s="214">
        <f>IF(N117="základní",J117,0)</f>
        <v>0</v>
      </c>
      <c r="BF117" s="214">
        <f>IF(N117="snížená",J117,0)</f>
        <v>0</v>
      </c>
      <c r="BG117" s="214">
        <f>IF(N117="zákl. přenesená",J117,0)</f>
        <v>0</v>
      </c>
      <c r="BH117" s="214">
        <f>IF(N117="sníž. přenesená",J117,0)</f>
        <v>0</v>
      </c>
      <c r="BI117" s="214">
        <f>IF(N117="nulová",J117,0)</f>
        <v>0</v>
      </c>
      <c r="BJ117" s="25" t="s">
        <v>86</v>
      </c>
      <c r="BK117" s="214">
        <f>ROUND(I117*H117,2)</f>
        <v>0</v>
      </c>
      <c r="BL117" s="25" t="s">
        <v>228</v>
      </c>
      <c r="BM117" s="25" t="s">
        <v>4743</v>
      </c>
    </row>
    <row r="118" spans="2:65" s="1" customFormat="1" ht="67.5">
      <c r="B118" s="43"/>
      <c r="C118" s="65"/>
      <c r="D118" s="219" t="s">
        <v>272</v>
      </c>
      <c r="E118" s="65"/>
      <c r="F118" s="220" t="s">
        <v>4744</v>
      </c>
      <c r="G118" s="65"/>
      <c r="H118" s="65"/>
      <c r="I118" s="174"/>
      <c r="J118" s="65"/>
      <c r="K118" s="65"/>
      <c r="L118" s="63"/>
      <c r="M118" s="221"/>
      <c r="N118" s="44"/>
      <c r="O118" s="44"/>
      <c r="P118" s="44"/>
      <c r="Q118" s="44"/>
      <c r="R118" s="44"/>
      <c r="S118" s="44"/>
      <c r="T118" s="80"/>
      <c r="AT118" s="25" t="s">
        <v>272</v>
      </c>
      <c r="AU118" s="25" t="s">
        <v>224</v>
      </c>
    </row>
    <row r="119" spans="2:65" s="12" customFormat="1" ht="13.5">
      <c r="B119" s="222"/>
      <c r="C119" s="223"/>
      <c r="D119" s="219" t="s">
        <v>274</v>
      </c>
      <c r="E119" s="224" t="s">
        <v>34</v>
      </c>
      <c r="F119" s="225" t="s">
        <v>4740</v>
      </c>
      <c r="G119" s="223"/>
      <c r="H119" s="226">
        <v>1.05</v>
      </c>
      <c r="I119" s="227"/>
      <c r="J119" s="223"/>
      <c r="K119" s="223"/>
      <c r="L119" s="228"/>
      <c r="M119" s="229"/>
      <c r="N119" s="230"/>
      <c r="O119" s="230"/>
      <c r="P119" s="230"/>
      <c r="Q119" s="230"/>
      <c r="R119" s="230"/>
      <c r="S119" s="230"/>
      <c r="T119" s="231"/>
      <c r="AT119" s="232" t="s">
        <v>274</v>
      </c>
      <c r="AU119" s="232" t="s">
        <v>224</v>
      </c>
      <c r="AV119" s="12" t="s">
        <v>88</v>
      </c>
      <c r="AW119" s="12" t="s">
        <v>41</v>
      </c>
      <c r="AX119" s="12" t="s">
        <v>86</v>
      </c>
      <c r="AY119" s="232" t="s">
        <v>209</v>
      </c>
    </row>
    <row r="120" spans="2:65" s="1" customFormat="1" ht="25.5" customHeight="1">
      <c r="B120" s="43"/>
      <c r="C120" s="203" t="s">
        <v>241</v>
      </c>
      <c r="D120" s="203" t="s">
        <v>212</v>
      </c>
      <c r="E120" s="204" t="s">
        <v>4745</v>
      </c>
      <c r="F120" s="205" t="s">
        <v>4746</v>
      </c>
      <c r="G120" s="206" t="s">
        <v>351</v>
      </c>
      <c r="H120" s="207">
        <v>50</v>
      </c>
      <c r="I120" s="208"/>
      <c r="J120" s="209">
        <f>ROUND(I120*H120,2)</f>
        <v>0</v>
      </c>
      <c r="K120" s="205" t="s">
        <v>216</v>
      </c>
      <c r="L120" s="63"/>
      <c r="M120" s="210" t="s">
        <v>34</v>
      </c>
      <c r="N120" s="211" t="s">
        <v>49</v>
      </c>
      <c r="O120" s="44"/>
      <c r="P120" s="212">
        <f>O120*H120</f>
        <v>0</v>
      </c>
      <c r="Q120" s="212">
        <v>5.7000000000000002E-3</v>
      </c>
      <c r="R120" s="212">
        <f>Q120*H120</f>
        <v>0.28500000000000003</v>
      </c>
      <c r="S120" s="212">
        <v>0</v>
      </c>
      <c r="T120" s="213">
        <f>S120*H120</f>
        <v>0</v>
      </c>
      <c r="AR120" s="25" t="s">
        <v>228</v>
      </c>
      <c r="AT120" s="25" t="s">
        <v>212</v>
      </c>
      <c r="AU120" s="25" t="s">
        <v>224</v>
      </c>
      <c r="AY120" s="25" t="s">
        <v>209</v>
      </c>
      <c r="BE120" s="214">
        <f>IF(N120="základní",J120,0)</f>
        <v>0</v>
      </c>
      <c r="BF120" s="214">
        <f>IF(N120="snížená",J120,0)</f>
        <v>0</v>
      </c>
      <c r="BG120" s="214">
        <f>IF(N120="zákl. přenesená",J120,0)</f>
        <v>0</v>
      </c>
      <c r="BH120" s="214">
        <f>IF(N120="sníž. přenesená",J120,0)</f>
        <v>0</v>
      </c>
      <c r="BI120" s="214">
        <f>IF(N120="nulová",J120,0)</f>
        <v>0</v>
      </c>
      <c r="BJ120" s="25" t="s">
        <v>86</v>
      </c>
      <c r="BK120" s="214">
        <f>ROUND(I120*H120,2)</f>
        <v>0</v>
      </c>
      <c r="BL120" s="25" t="s">
        <v>228</v>
      </c>
      <c r="BM120" s="25" t="s">
        <v>4747</v>
      </c>
    </row>
    <row r="121" spans="2:65" s="1" customFormat="1" ht="40.5">
      <c r="B121" s="43"/>
      <c r="C121" s="65"/>
      <c r="D121" s="219" t="s">
        <v>272</v>
      </c>
      <c r="E121" s="65"/>
      <c r="F121" s="220" t="s">
        <v>4736</v>
      </c>
      <c r="G121" s="65"/>
      <c r="H121" s="65"/>
      <c r="I121" s="174"/>
      <c r="J121" s="65"/>
      <c r="K121" s="65"/>
      <c r="L121" s="63"/>
      <c r="M121" s="221"/>
      <c r="N121" s="44"/>
      <c r="O121" s="44"/>
      <c r="P121" s="44"/>
      <c r="Q121" s="44"/>
      <c r="R121" s="44"/>
      <c r="S121" s="44"/>
      <c r="T121" s="80"/>
      <c r="AT121" s="25" t="s">
        <v>272</v>
      </c>
      <c r="AU121" s="25" t="s">
        <v>224</v>
      </c>
    </row>
    <row r="122" spans="2:65" s="14" customFormat="1" ht="13.5">
      <c r="B122" s="254"/>
      <c r="C122" s="255"/>
      <c r="D122" s="219" t="s">
        <v>274</v>
      </c>
      <c r="E122" s="256" t="s">
        <v>34</v>
      </c>
      <c r="F122" s="257" t="s">
        <v>4748</v>
      </c>
      <c r="G122" s="255"/>
      <c r="H122" s="256" t="s">
        <v>34</v>
      </c>
      <c r="I122" s="258"/>
      <c r="J122" s="255"/>
      <c r="K122" s="255"/>
      <c r="L122" s="259"/>
      <c r="M122" s="260"/>
      <c r="N122" s="261"/>
      <c r="O122" s="261"/>
      <c r="P122" s="261"/>
      <c r="Q122" s="261"/>
      <c r="R122" s="261"/>
      <c r="S122" s="261"/>
      <c r="T122" s="262"/>
      <c r="AT122" s="263" t="s">
        <v>274</v>
      </c>
      <c r="AU122" s="263" t="s">
        <v>224</v>
      </c>
      <c r="AV122" s="14" t="s">
        <v>86</v>
      </c>
      <c r="AW122" s="14" t="s">
        <v>41</v>
      </c>
      <c r="AX122" s="14" t="s">
        <v>78</v>
      </c>
      <c r="AY122" s="263" t="s">
        <v>209</v>
      </c>
    </row>
    <row r="123" spans="2:65" s="12" customFormat="1" ht="13.5">
      <c r="B123" s="222"/>
      <c r="C123" s="223"/>
      <c r="D123" s="219" t="s">
        <v>274</v>
      </c>
      <c r="E123" s="224" t="s">
        <v>34</v>
      </c>
      <c r="F123" s="225" t="s">
        <v>4749</v>
      </c>
      <c r="G123" s="223"/>
      <c r="H123" s="226">
        <v>52.38</v>
      </c>
      <c r="I123" s="227"/>
      <c r="J123" s="223"/>
      <c r="K123" s="223"/>
      <c r="L123" s="228"/>
      <c r="M123" s="229"/>
      <c r="N123" s="230"/>
      <c r="O123" s="230"/>
      <c r="P123" s="230"/>
      <c r="Q123" s="230"/>
      <c r="R123" s="230"/>
      <c r="S123" s="230"/>
      <c r="T123" s="231"/>
      <c r="AT123" s="232" t="s">
        <v>274</v>
      </c>
      <c r="AU123" s="232" t="s">
        <v>224</v>
      </c>
      <c r="AV123" s="12" t="s">
        <v>88</v>
      </c>
      <c r="AW123" s="12" t="s">
        <v>41</v>
      </c>
      <c r="AX123" s="12" t="s">
        <v>78</v>
      </c>
      <c r="AY123" s="232" t="s">
        <v>209</v>
      </c>
    </row>
    <row r="124" spans="2:65" s="12" customFormat="1" ht="13.5">
      <c r="B124" s="222"/>
      <c r="C124" s="223"/>
      <c r="D124" s="219" t="s">
        <v>274</v>
      </c>
      <c r="E124" s="224" t="s">
        <v>34</v>
      </c>
      <c r="F124" s="225" t="s">
        <v>4750</v>
      </c>
      <c r="G124" s="223"/>
      <c r="H124" s="226">
        <v>-2.4319999999999999</v>
      </c>
      <c r="I124" s="227"/>
      <c r="J124" s="223"/>
      <c r="K124" s="223"/>
      <c r="L124" s="228"/>
      <c r="M124" s="229"/>
      <c r="N124" s="230"/>
      <c r="O124" s="230"/>
      <c r="P124" s="230"/>
      <c r="Q124" s="230"/>
      <c r="R124" s="230"/>
      <c r="S124" s="230"/>
      <c r="T124" s="231"/>
      <c r="AT124" s="232" t="s">
        <v>274</v>
      </c>
      <c r="AU124" s="232" t="s">
        <v>224</v>
      </c>
      <c r="AV124" s="12" t="s">
        <v>88</v>
      </c>
      <c r="AW124" s="12" t="s">
        <v>41</v>
      </c>
      <c r="AX124" s="12" t="s">
        <v>78</v>
      </c>
      <c r="AY124" s="232" t="s">
        <v>209</v>
      </c>
    </row>
    <row r="125" spans="2:65" s="12" customFormat="1" ht="13.5">
      <c r="B125" s="222"/>
      <c r="C125" s="223"/>
      <c r="D125" s="219" t="s">
        <v>274</v>
      </c>
      <c r="E125" s="224" t="s">
        <v>34</v>
      </c>
      <c r="F125" s="225" t="s">
        <v>4751</v>
      </c>
      <c r="G125" s="223"/>
      <c r="H125" s="226">
        <v>1.427</v>
      </c>
      <c r="I125" s="227"/>
      <c r="J125" s="223"/>
      <c r="K125" s="223"/>
      <c r="L125" s="228"/>
      <c r="M125" s="229"/>
      <c r="N125" s="230"/>
      <c r="O125" s="230"/>
      <c r="P125" s="230"/>
      <c r="Q125" s="230"/>
      <c r="R125" s="230"/>
      <c r="S125" s="230"/>
      <c r="T125" s="231"/>
      <c r="AT125" s="232" t="s">
        <v>274</v>
      </c>
      <c r="AU125" s="232" t="s">
        <v>224</v>
      </c>
      <c r="AV125" s="12" t="s">
        <v>88</v>
      </c>
      <c r="AW125" s="12" t="s">
        <v>41</v>
      </c>
      <c r="AX125" s="12" t="s">
        <v>78</v>
      </c>
      <c r="AY125" s="232" t="s">
        <v>209</v>
      </c>
    </row>
    <row r="126" spans="2:65" s="12" customFormat="1" ht="13.5">
      <c r="B126" s="222"/>
      <c r="C126" s="223"/>
      <c r="D126" s="219" t="s">
        <v>274</v>
      </c>
      <c r="E126" s="224" t="s">
        <v>34</v>
      </c>
      <c r="F126" s="225" t="s">
        <v>4752</v>
      </c>
      <c r="G126" s="223"/>
      <c r="H126" s="226">
        <v>-1.575</v>
      </c>
      <c r="I126" s="227"/>
      <c r="J126" s="223"/>
      <c r="K126" s="223"/>
      <c r="L126" s="228"/>
      <c r="M126" s="229"/>
      <c r="N126" s="230"/>
      <c r="O126" s="230"/>
      <c r="P126" s="230"/>
      <c r="Q126" s="230"/>
      <c r="R126" s="230"/>
      <c r="S126" s="230"/>
      <c r="T126" s="231"/>
      <c r="AT126" s="232" t="s">
        <v>274</v>
      </c>
      <c r="AU126" s="232" t="s">
        <v>224</v>
      </c>
      <c r="AV126" s="12" t="s">
        <v>88</v>
      </c>
      <c r="AW126" s="12" t="s">
        <v>41</v>
      </c>
      <c r="AX126" s="12" t="s">
        <v>78</v>
      </c>
      <c r="AY126" s="232" t="s">
        <v>209</v>
      </c>
    </row>
    <row r="127" spans="2:65" s="12" customFormat="1" ht="13.5">
      <c r="B127" s="222"/>
      <c r="C127" s="223"/>
      <c r="D127" s="219" t="s">
        <v>274</v>
      </c>
      <c r="E127" s="224" t="s">
        <v>34</v>
      </c>
      <c r="F127" s="225" t="s">
        <v>4753</v>
      </c>
      <c r="G127" s="223"/>
      <c r="H127" s="226">
        <v>1.8</v>
      </c>
      <c r="I127" s="227"/>
      <c r="J127" s="223"/>
      <c r="K127" s="223"/>
      <c r="L127" s="228"/>
      <c r="M127" s="229"/>
      <c r="N127" s="230"/>
      <c r="O127" s="230"/>
      <c r="P127" s="230"/>
      <c r="Q127" s="230"/>
      <c r="R127" s="230"/>
      <c r="S127" s="230"/>
      <c r="T127" s="231"/>
      <c r="AT127" s="232" t="s">
        <v>274</v>
      </c>
      <c r="AU127" s="232" t="s">
        <v>224</v>
      </c>
      <c r="AV127" s="12" t="s">
        <v>88</v>
      </c>
      <c r="AW127" s="12" t="s">
        <v>41</v>
      </c>
      <c r="AX127" s="12" t="s">
        <v>78</v>
      </c>
      <c r="AY127" s="232" t="s">
        <v>209</v>
      </c>
    </row>
    <row r="128" spans="2:65" s="12" customFormat="1" ht="13.5">
      <c r="B128" s="222"/>
      <c r="C128" s="223"/>
      <c r="D128" s="219" t="s">
        <v>274</v>
      </c>
      <c r="E128" s="224" t="s">
        <v>34</v>
      </c>
      <c r="F128" s="225" t="s">
        <v>4754</v>
      </c>
      <c r="G128" s="223"/>
      <c r="H128" s="226">
        <v>-4</v>
      </c>
      <c r="I128" s="227"/>
      <c r="J128" s="223"/>
      <c r="K128" s="223"/>
      <c r="L128" s="228"/>
      <c r="M128" s="229"/>
      <c r="N128" s="230"/>
      <c r="O128" s="230"/>
      <c r="P128" s="230"/>
      <c r="Q128" s="230"/>
      <c r="R128" s="230"/>
      <c r="S128" s="230"/>
      <c r="T128" s="231"/>
      <c r="AT128" s="232" t="s">
        <v>274</v>
      </c>
      <c r="AU128" s="232" t="s">
        <v>224</v>
      </c>
      <c r="AV128" s="12" t="s">
        <v>88</v>
      </c>
      <c r="AW128" s="12" t="s">
        <v>41</v>
      </c>
      <c r="AX128" s="12" t="s">
        <v>78</v>
      </c>
      <c r="AY128" s="232" t="s">
        <v>209</v>
      </c>
    </row>
    <row r="129" spans="2:65" s="12" customFormat="1" ht="13.5">
      <c r="B129" s="222"/>
      <c r="C129" s="223"/>
      <c r="D129" s="219" t="s">
        <v>274</v>
      </c>
      <c r="E129" s="224" t="s">
        <v>34</v>
      </c>
      <c r="F129" s="225" t="s">
        <v>4755</v>
      </c>
      <c r="G129" s="223"/>
      <c r="H129" s="226">
        <v>2.4</v>
      </c>
      <c r="I129" s="227"/>
      <c r="J129" s="223"/>
      <c r="K129" s="223"/>
      <c r="L129" s="228"/>
      <c r="M129" s="229"/>
      <c r="N129" s="230"/>
      <c r="O129" s="230"/>
      <c r="P129" s="230"/>
      <c r="Q129" s="230"/>
      <c r="R129" s="230"/>
      <c r="S129" s="230"/>
      <c r="T129" s="231"/>
      <c r="AT129" s="232" t="s">
        <v>274</v>
      </c>
      <c r="AU129" s="232" t="s">
        <v>224</v>
      </c>
      <c r="AV129" s="12" t="s">
        <v>88</v>
      </c>
      <c r="AW129" s="12" t="s">
        <v>41</v>
      </c>
      <c r="AX129" s="12" t="s">
        <v>78</v>
      </c>
      <c r="AY129" s="232" t="s">
        <v>209</v>
      </c>
    </row>
    <row r="130" spans="2:65" s="13" customFormat="1" ht="13.5">
      <c r="B130" s="233"/>
      <c r="C130" s="234"/>
      <c r="D130" s="219" t="s">
        <v>274</v>
      </c>
      <c r="E130" s="235" t="s">
        <v>34</v>
      </c>
      <c r="F130" s="236" t="s">
        <v>302</v>
      </c>
      <c r="G130" s="234"/>
      <c r="H130" s="237">
        <v>50</v>
      </c>
      <c r="I130" s="238"/>
      <c r="J130" s="234"/>
      <c r="K130" s="234"/>
      <c r="L130" s="239"/>
      <c r="M130" s="240"/>
      <c r="N130" s="241"/>
      <c r="O130" s="241"/>
      <c r="P130" s="241"/>
      <c r="Q130" s="241"/>
      <c r="R130" s="241"/>
      <c r="S130" s="241"/>
      <c r="T130" s="242"/>
      <c r="AT130" s="243" t="s">
        <v>274</v>
      </c>
      <c r="AU130" s="243" t="s">
        <v>224</v>
      </c>
      <c r="AV130" s="13" t="s">
        <v>228</v>
      </c>
      <c r="AW130" s="13" t="s">
        <v>41</v>
      </c>
      <c r="AX130" s="13" t="s">
        <v>86</v>
      </c>
      <c r="AY130" s="243" t="s">
        <v>209</v>
      </c>
    </row>
    <row r="131" spans="2:65" s="1" customFormat="1" ht="16.5" customHeight="1">
      <c r="B131" s="43"/>
      <c r="C131" s="203" t="s">
        <v>247</v>
      </c>
      <c r="D131" s="203" t="s">
        <v>212</v>
      </c>
      <c r="E131" s="204" t="s">
        <v>4756</v>
      </c>
      <c r="F131" s="205" t="s">
        <v>4757</v>
      </c>
      <c r="G131" s="206" t="s">
        <v>317</v>
      </c>
      <c r="H131" s="207">
        <v>14.06</v>
      </c>
      <c r="I131" s="208"/>
      <c r="J131" s="209">
        <f>ROUND(I131*H131,2)</f>
        <v>0</v>
      </c>
      <c r="K131" s="205" t="s">
        <v>216</v>
      </c>
      <c r="L131" s="63"/>
      <c r="M131" s="210" t="s">
        <v>34</v>
      </c>
      <c r="N131" s="211" t="s">
        <v>49</v>
      </c>
      <c r="O131" s="44"/>
      <c r="P131" s="212">
        <f>O131*H131</f>
        <v>0</v>
      </c>
      <c r="Q131" s="212">
        <v>1.5E-3</v>
      </c>
      <c r="R131" s="212">
        <f>Q131*H131</f>
        <v>2.1090000000000001E-2</v>
      </c>
      <c r="S131" s="212">
        <v>0</v>
      </c>
      <c r="T131" s="213">
        <f>S131*H131</f>
        <v>0</v>
      </c>
      <c r="AR131" s="25" t="s">
        <v>228</v>
      </c>
      <c r="AT131" s="25" t="s">
        <v>212</v>
      </c>
      <c r="AU131" s="25" t="s">
        <v>224</v>
      </c>
      <c r="AY131" s="25" t="s">
        <v>209</v>
      </c>
      <c r="BE131" s="214">
        <f>IF(N131="základní",J131,0)</f>
        <v>0</v>
      </c>
      <c r="BF131" s="214">
        <f>IF(N131="snížená",J131,0)</f>
        <v>0</v>
      </c>
      <c r="BG131" s="214">
        <f>IF(N131="zákl. přenesená",J131,0)</f>
        <v>0</v>
      </c>
      <c r="BH131" s="214">
        <f>IF(N131="sníž. přenesená",J131,0)</f>
        <v>0</v>
      </c>
      <c r="BI131" s="214">
        <f>IF(N131="nulová",J131,0)</f>
        <v>0</v>
      </c>
      <c r="BJ131" s="25" t="s">
        <v>86</v>
      </c>
      <c r="BK131" s="214">
        <f>ROUND(I131*H131,2)</f>
        <v>0</v>
      </c>
      <c r="BL131" s="25" t="s">
        <v>228</v>
      </c>
      <c r="BM131" s="25" t="s">
        <v>4758</v>
      </c>
    </row>
    <row r="132" spans="2:65" s="1" customFormat="1" ht="54">
      <c r="B132" s="43"/>
      <c r="C132" s="65"/>
      <c r="D132" s="219" t="s">
        <v>272</v>
      </c>
      <c r="E132" s="65"/>
      <c r="F132" s="220" t="s">
        <v>4759</v>
      </c>
      <c r="G132" s="65"/>
      <c r="H132" s="65"/>
      <c r="I132" s="174"/>
      <c r="J132" s="65"/>
      <c r="K132" s="65"/>
      <c r="L132" s="63"/>
      <c r="M132" s="221"/>
      <c r="N132" s="44"/>
      <c r="O132" s="44"/>
      <c r="P132" s="44"/>
      <c r="Q132" s="44"/>
      <c r="R132" s="44"/>
      <c r="S132" s="44"/>
      <c r="T132" s="80"/>
      <c r="AT132" s="25" t="s">
        <v>272</v>
      </c>
      <c r="AU132" s="25" t="s">
        <v>224</v>
      </c>
    </row>
    <row r="133" spans="2:65" s="12" customFormat="1" ht="13.5">
      <c r="B133" s="222"/>
      <c r="C133" s="223"/>
      <c r="D133" s="219" t="s">
        <v>274</v>
      </c>
      <c r="E133" s="224" t="s">
        <v>34</v>
      </c>
      <c r="F133" s="225" t="s">
        <v>4760</v>
      </c>
      <c r="G133" s="223"/>
      <c r="H133" s="226">
        <v>4.46</v>
      </c>
      <c r="I133" s="227"/>
      <c r="J133" s="223"/>
      <c r="K133" s="223"/>
      <c r="L133" s="228"/>
      <c r="M133" s="229"/>
      <c r="N133" s="230"/>
      <c r="O133" s="230"/>
      <c r="P133" s="230"/>
      <c r="Q133" s="230"/>
      <c r="R133" s="230"/>
      <c r="S133" s="230"/>
      <c r="T133" s="231"/>
      <c r="AT133" s="232" t="s">
        <v>274</v>
      </c>
      <c r="AU133" s="232" t="s">
        <v>224</v>
      </c>
      <c r="AV133" s="12" t="s">
        <v>88</v>
      </c>
      <c r="AW133" s="12" t="s">
        <v>41</v>
      </c>
      <c r="AX133" s="12" t="s">
        <v>78</v>
      </c>
      <c r="AY133" s="232" t="s">
        <v>209</v>
      </c>
    </row>
    <row r="134" spans="2:65" s="12" customFormat="1" ht="13.5">
      <c r="B134" s="222"/>
      <c r="C134" s="223"/>
      <c r="D134" s="219" t="s">
        <v>274</v>
      </c>
      <c r="E134" s="224" t="s">
        <v>34</v>
      </c>
      <c r="F134" s="225" t="s">
        <v>4761</v>
      </c>
      <c r="G134" s="223"/>
      <c r="H134" s="226">
        <v>3.6</v>
      </c>
      <c r="I134" s="227"/>
      <c r="J134" s="223"/>
      <c r="K134" s="223"/>
      <c r="L134" s="228"/>
      <c r="M134" s="229"/>
      <c r="N134" s="230"/>
      <c r="O134" s="230"/>
      <c r="P134" s="230"/>
      <c r="Q134" s="230"/>
      <c r="R134" s="230"/>
      <c r="S134" s="230"/>
      <c r="T134" s="231"/>
      <c r="AT134" s="232" t="s">
        <v>274</v>
      </c>
      <c r="AU134" s="232" t="s">
        <v>224</v>
      </c>
      <c r="AV134" s="12" t="s">
        <v>88</v>
      </c>
      <c r="AW134" s="12" t="s">
        <v>41</v>
      </c>
      <c r="AX134" s="12" t="s">
        <v>78</v>
      </c>
      <c r="AY134" s="232" t="s">
        <v>209</v>
      </c>
    </row>
    <row r="135" spans="2:65" s="12" customFormat="1" ht="13.5">
      <c r="B135" s="222"/>
      <c r="C135" s="223"/>
      <c r="D135" s="219" t="s">
        <v>274</v>
      </c>
      <c r="E135" s="224" t="s">
        <v>34</v>
      </c>
      <c r="F135" s="225" t="s">
        <v>4762</v>
      </c>
      <c r="G135" s="223"/>
      <c r="H135" s="226">
        <v>6</v>
      </c>
      <c r="I135" s="227"/>
      <c r="J135" s="223"/>
      <c r="K135" s="223"/>
      <c r="L135" s="228"/>
      <c r="M135" s="229"/>
      <c r="N135" s="230"/>
      <c r="O135" s="230"/>
      <c r="P135" s="230"/>
      <c r="Q135" s="230"/>
      <c r="R135" s="230"/>
      <c r="S135" s="230"/>
      <c r="T135" s="231"/>
      <c r="AT135" s="232" t="s">
        <v>274</v>
      </c>
      <c r="AU135" s="232" t="s">
        <v>224</v>
      </c>
      <c r="AV135" s="12" t="s">
        <v>88</v>
      </c>
      <c r="AW135" s="12" t="s">
        <v>41</v>
      </c>
      <c r="AX135" s="12" t="s">
        <v>78</v>
      </c>
      <c r="AY135" s="232" t="s">
        <v>209</v>
      </c>
    </row>
    <row r="136" spans="2:65" s="13" customFormat="1" ht="13.5">
      <c r="B136" s="233"/>
      <c r="C136" s="234"/>
      <c r="D136" s="219" t="s">
        <v>274</v>
      </c>
      <c r="E136" s="235" t="s">
        <v>34</v>
      </c>
      <c r="F136" s="236" t="s">
        <v>302</v>
      </c>
      <c r="G136" s="234"/>
      <c r="H136" s="237">
        <v>14.06</v>
      </c>
      <c r="I136" s="238"/>
      <c r="J136" s="234"/>
      <c r="K136" s="234"/>
      <c r="L136" s="239"/>
      <c r="M136" s="240"/>
      <c r="N136" s="241"/>
      <c r="O136" s="241"/>
      <c r="P136" s="241"/>
      <c r="Q136" s="241"/>
      <c r="R136" s="241"/>
      <c r="S136" s="241"/>
      <c r="T136" s="242"/>
      <c r="AT136" s="243" t="s">
        <v>274</v>
      </c>
      <c r="AU136" s="243" t="s">
        <v>224</v>
      </c>
      <c r="AV136" s="13" t="s">
        <v>228</v>
      </c>
      <c r="AW136" s="13" t="s">
        <v>41</v>
      </c>
      <c r="AX136" s="13" t="s">
        <v>86</v>
      </c>
      <c r="AY136" s="243" t="s">
        <v>209</v>
      </c>
    </row>
    <row r="137" spans="2:65" s="11" customFormat="1" ht="22.35" customHeight="1">
      <c r="B137" s="187"/>
      <c r="C137" s="188"/>
      <c r="D137" s="189" t="s">
        <v>77</v>
      </c>
      <c r="E137" s="201" t="s">
        <v>1218</v>
      </c>
      <c r="F137" s="201" t="s">
        <v>1691</v>
      </c>
      <c r="G137" s="188"/>
      <c r="H137" s="188"/>
      <c r="I137" s="191"/>
      <c r="J137" s="202">
        <f>BK137</f>
        <v>0</v>
      </c>
      <c r="K137" s="188"/>
      <c r="L137" s="193"/>
      <c r="M137" s="194"/>
      <c r="N137" s="195"/>
      <c r="O137" s="195"/>
      <c r="P137" s="196">
        <f>SUM(P138:P143)</f>
        <v>0</v>
      </c>
      <c r="Q137" s="195"/>
      <c r="R137" s="196">
        <f>SUM(R138:R143)</f>
        <v>9.6084000000000002E-4</v>
      </c>
      <c r="S137" s="195"/>
      <c r="T137" s="197">
        <f>SUM(T138:T143)</f>
        <v>0</v>
      </c>
      <c r="AR137" s="198" t="s">
        <v>86</v>
      </c>
      <c r="AT137" s="199" t="s">
        <v>77</v>
      </c>
      <c r="AU137" s="199" t="s">
        <v>88</v>
      </c>
      <c r="AY137" s="198" t="s">
        <v>209</v>
      </c>
      <c r="BK137" s="200">
        <f>SUM(BK138:BK143)</f>
        <v>0</v>
      </c>
    </row>
    <row r="138" spans="2:65" s="1" customFormat="1" ht="25.5" customHeight="1">
      <c r="B138" s="43"/>
      <c r="C138" s="203" t="s">
        <v>311</v>
      </c>
      <c r="D138" s="203" t="s">
        <v>212</v>
      </c>
      <c r="E138" s="204" t="s">
        <v>4763</v>
      </c>
      <c r="F138" s="205" t="s">
        <v>4764</v>
      </c>
      <c r="G138" s="206" t="s">
        <v>351</v>
      </c>
      <c r="H138" s="207">
        <v>8.0069999999999997</v>
      </c>
      <c r="I138" s="208"/>
      <c r="J138" s="209">
        <f>ROUND(I138*H138,2)</f>
        <v>0</v>
      </c>
      <c r="K138" s="205" t="s">
        <v>216</v>
      </c>
      <c r="L138" s="63"/>
      <c r="M138" s="210" t="s">
        <v>34</v>
      </c>
      <c r="N138" s="211" t="s">
        <v>49</v>
      </c>
      <c r="O138" s="44"/>
      <c r="P138" s="212">
        <f>O138*H138</f>
        <v>0</v>
      </c>
      <c r="Q138" s="212">
        <v>1.2E-4</v>
      </c>
      <c r="R138" s="212">
        <f>Q138*H138</f>
        <v>9.6084000000000002E-4</v>
      </c>
      <c r="S138" s="212">
        <v>0</v>
      </c>
      <c r="T138" s="213">
        <f>S138*H138</f>
        <v>0</v>
      </c>
      <c r="AR138" s="25" t="s">
        <v>228</v>
      </c>
      <c r="AT138" s="25" t="s">
        <v>212</v>
      </c>
      <c r="AU138" s="25" t="s">
        <v>224</v>
      </c>
      <c r="AY138" s="25" t="s">
        <v>209</v>
      </c>
      <c r="BE138" s="214">
        <f>IF(N138="základní",J138,0)</f>
        <v>0</v>
      </c>
      <c r="BF138" s="214">
        <f>IF(N138="snížená",J138,0)</f>
        <v>0</v>
      </c>
      <c r="BG138" s="214">
        <f>IF(N138="zákl. přenesená",J138,0)</f>
        <v>0</v>
      </c>
      <c r="BH138" s="214">
        <f>IF(N138="sníž. přenesená",J138,0)</f>
        <v>0</v>
      </c>
      <c r="BI138" s="214">
        <f>IF(N138="nulová",J138,0)</f>
        <v>0</v>
      </c>
      <c r="BJ138" s="25" t="s">
        <v>86</v>
      </c>
      <c r="BK138" s="214">
        <f>ROUND(I138*H138,2)</f>
        <v>0</v>
      </c>
      <c r="BL138" s="25" t="s">
        <v>228</v>
      </c>
      <c r="BM138" s="25" t="s">
        <v>4765</v>
      </c>
    </row>
    <row r="139" spans="2:65" s="1" customFormat="1" ht="40.5">
      <c r="B139" s="43"/>
      <c r="C139" s="65"/>
      <c r="D139" s="219" t="s">
        <v>272</v>
      </c>
      <c r="E139" s="65"/>
      <c r="F139" s="220" t="s">
        <v>4766</v>
      </c>
      <c r="G139" s="65"/>
      <c r="H139" s="65"/>
      <c r="I139" s="174"/>
      <c r="J139" s="65"/>
      <c r="K139" s="65"/>
      <c r="L139" s="63"/>
      <c r="M139" s="221"/>
      <c r="N139" s="44"/>
      <c r="O139" s="44"/>
      <c r="P139" s="44"/>
      <c r="Q139" s="44"/>
      <c r="R139" s="44"/>
      <c r="S139" s="44"/>
      <c r="T139" s="80"/>
      <c r="AT139" s="25" t="s">
        <v>272</v>
      </c>
      <c r="AU139" s="25" t="s">
        <v>224</v>
      </c>
    </row>
    <row r="140" spans="2:65" s="12" customFormat="1" ht="13.5">
      <c r="B140" s="222"/>
      <c r="C140" s="223"/>
      <c r="D140" s="219" t="s">
        <v>274</v>
      </c>
      <c r="E140" s="224" t="s">
        <v>34</v>
      </c>
      <c r="F140" s="225" t="s">
        <v>4767</v>
      </c>
      <c r="G140" s="223"/>
      <c r="H140" s="226">
        <v>2.4319999999999999</v>
      </c>
      <c r="I140" s="227"/>
      <c r="J140" s="223"/>
      <c r="K140" s="223"/>
      <c r="L140" s="228"/>
      <c r="M140" s="229"/>
      <c r="N140" s="230"/>
      <c r="O140" s="230"/>
      <c r="P140" s="230"/>
      <c r="Q140" s="230"/>
      <c r="R140" s="230"/>
      <c r="S140" s="230"/>
      <c r="T140" s="231"/>
      <c r="AT140" s="232" t="s">
        <v>274</v>
      </c>
      <c r="AU140" s="232" t="s">
        <v>224</v>
      </c>
      <c r="AV140" s="12" t="s">
        <v>88</v>
      </c>
      <c r="AW140" s="12" t="s">
        <v>41</v>
      </c>
      <c r="AX140" s="12" t="s">
        <v>78</v>
      </c>
      <c r="AY140" s="232" t="s">
        <v>209</v>
      </c>
    </row>
    <row r="141" spans="2:65" s="12" customFormat="1" ht="13.5">
      <c r="B141" s="222"/>
      <c r="C141" s="223"/>
      <c r="D141" s="219" t="s">
        <v>274</v>
      </c>
      <c r="E141" s="224" t="s">
        <v>34</v>
      </c>
      <c r="F141" s="225" t="s">
        <v>4768</v>
      </c>
      <c r="G141" s="223"/>
      <c r="H141" s="226">
        <v>1.575</v>
      </c>
      <c r="I141" s="227"/>
      <c r="J141" s="223"/>
      <c r="K141" s="223"/>
      <c r="L141" s="228"/>
      <c r="M141" s="229"/>
      <c r="N141" s="230"/>
      <c r="O141" s="230"/>
      <c r="P141" s="230"/>
      <c r="Q141" s="230"/>
      <c r="R141" s="230"/>
      <c r="S141" s="230"/>
      <c r="T141" s="231"/>
      <c r="AT141" s="232" t="s">
        <v>274</v>
      </c>
      <c r="AU141" s="232" t="s">
        <v>224</v>
      </c>
      <c r="AV141" s="12" t="s">
        <v>88</v>
      </c>
      <c r="AW141" s="12" t="s">
        <v>41</v>
      </c>
      <c r="AX141" s="12" t="s">
        <v>78</v>
      </c>
      <c r="AY141" s="232" t="s">
        <v>209</v>
      </c>
    </row>
    <row r="142" spans="2:65" s="12" customFormat="1" ht="13.5">
      <c r="B142" s="222"/>
      <c r="C142" s="223"/>
      <c r="D142" s="219" t="s">
        <v>274</v>
      </c>
      <c r="E142" s="224" t="s">
        <v>34</v>
      </c>
      <c r="F142" s="225" t="s">
        <v>4769</v>
      </c>
      <c r="G142" s="223"/>
      <c r="H142" s="226">
        <v>4</v>
      </c>
      <c r="I142" s="227"/>
      <c r="J142" s="223"/>
      <c r="K142" s="223"/>
      <c r="L142" s="228"/>
      <c r="M142" s="229"/>
      <c r="N142" s="230"/>
      <c r="O142" s="230"/>
      <c r="P142" s="230"/>
      <c r="Q142" s="230"/>
      <c r="R142" s="230"/>
      <c r="S142" s="230"/>
      <c r="T142" s="231"/>
      <c r="AT142" s="232" t="s">
        <v>274</v>
      </c>
      <c r="AU142" s="232" t="s">
        <v>224</v>
      </c>
      <c r="AV142" s="12" t="s">
        <v>88</v>
      </c>
      <c r="AW142" s="12" t="s">
        <v>41</v>
      </c>
      <c r="AX142" s="12" t="s">
        <v>78</v>
      </c>
      <c r="AY142" s="232" t="s">
        <v>209</v>
      </c>
    </row>
    <row r="143" spans="2:65" s="13" customFormat="1" ht="13.5">
      <c r="B143" s="233"/>
      <c r="C143" s="234"/>
      <c r="D143" s="219" t="s">
        <v>274</v>
      </c>
      <c r="E143" s="235" t="s">
        <v>34</v>
      </c>
      <c r="F143" s="236" t="s">
        <v>302</v>
      </c>
      <c r="G143" s="234"/>
      <c r="H143" s="237">
        <v>8.0069999999999997</v>
      </c>
      <c r="I143" s="238"/>
      <c r="J143" s="234"/>
      <c r="K143" s="234"/>
      <c r="L143" s="239"/>
      <c r="M143" s="240"/>
      <c r="N143" s="241"/>
      <c r="O143" s="241"/>
      <c r="P143" s="241"/>
      <c r="Q143" s="241"/>
      <c r="R143" s="241"/>
      <c r="S143" s="241"/>
      <c r="T143" s="242"/>
      <c r="AT143" s="243" t="s">
        <v>274</v>
      </c>
      <c r="AU143" s="243" t="s">
        <v>224</v>
      </c>
      <c r="AV143" s="13" t="s">
        <v>228</v>
      </c>
      <c r="AW143" s="13" t="s">
        <v>41</v>
      </c>
      <c r="AX143" s="13" t="s">
        <v>86</v>
      </c>
      <c r="AY143" s="243" t="s">
        <v>209</v>
      </c>
    </row>
    <row r="144" spans="2:65" s="11" customFormat="1" ht="29.85" customHeight="1">
      <c r="B144" s="187"/>
      <c r="C144" s="188"/>
      <c r="D144" s="189" t="s">
        <v>77</v>
      </c>
      <c r="E144" s="201" t="s">
        <v>311</v>
      </c>
      <c r="F144" s="201" t="s">
        <v>312</v>
      </c>
      <c r="G144" s="188"/>
      <c r="H144" s="188"/>
      <c r="I144" s="191"/>
      <c r="J144" s="202">
        <f>BK144</f>
        <v>0</v>
      </c>
      <c r="K144" s="188"/>
      <c r="L144" s="193"/>
      <c r="M144" s="194"/>
      <c r="N144" s="195"/>
      <c r="O144" s="195"/>
      <c r="P144" s="196">
        <f>P145+P153+P156</f>
        <v>0</v>
      </c>
      <c r="Q144" s="195"/>
      <c r="R144" s="196">
        <f>R145+R153+R156</f>
        <v>6.1600000000000001E-4</v>
      </c>
      <c r="S144" s="195"/>
      <c r="T144" s="197">
        <f>T145+T153+T156</f>
        <v>2.3724000000000003</v>
      </c>
      <c r="AR144" s="198" t="s">
        <v>86</v>
      </c>
      <c r="AT144" s="199" t="s">
        <v>77</v>
      </c>
      <c r="AU144" s="199" t="s">
        <v>86</v>
      </c>
      <c r="AY144" s="198" t="s">
        <v>209</v>
      </c>
      <c r="BK144" s="200">
        <f>BK145+BK153+BK156</f>
        <v>0</v>
      </c>
    </row>
    <row r="145" spans="2:65" s="11" customFormat="1" ht="14.85" customHeight="1">
      <c r="B145" s="187"/>
      <c r="C145" s="188"/>
      <c r="D145" s="189" t="s">
        <v>77</v>
      </c>
      <c r="E145" s="201" t="s">
        <v>313</v>
      </c>
      <c r="F145" s="201" t="s">
        <v>314</v>
      </c>
      <c r="G145" s="188"/>
      <c r="H145" s="188"/>
      <c r="I145" s="191"/>
      <c r="J145" s="202">
        <f>BK145</f>
        <v>0</v>
      </c>
      <c r="K145" s="188"/>
      <c r="L145" s="193"/>
      <c r="M145" s="194"/>
      <c r="N145" s="195"/>
      <c r="O145" s="195"/>
      <c r="P145" s="196">
        <f>SUM(P146:P152)</f>
        <v>0</v>
      </c>
      <c r="Q145" s="195"/>
      <c r="R145" s="196">
        <f>SUM(R146:R152)</f>
        <v>0</v>
      </c>
      <c r="S145" s="195"/>
      <c r="T145" s="197">
        <f>SUM(T146:T152)</f>
        <v>0</v>
      </c>
      <c r="AR145" s="198" t="s">
        <v>86</v>
      </c>
      <c r="AT145" s="199" t="s">
        <v>77</v>
      </c>
      <c r="AU145" s="199" t="s">
        <v>88</v>
      </c>
      <c r="AY145" s="198" t="s">
        <v>209</v>
      </c>
      <c r="BK145" s="200">
        <f>SUM(BK146:BK152)</f>
        <v>0</v>
      </c>
    </row>
    <row r="146" spans="2:65" s="1" customFormat="1" ht="25.5" customHeight="1">
      <c r="B146" s="43"/>
      <c r="C146" s="203" t="s">
        <v>324</v>
      </c>
      <c r="D146" s="203" t="s">
        <v>212</v>
      </c>
      <c r="E146" s="204" t="s">
        <v>2066</v>
      </c>
      <c r="F146" s="205" t="s">
        <v>2067</v>
      </c>
      <c r="G146" s="206" t="s">
        <v>2062</v>
      </c>
      <c r="H146" s="207">
        <v>20</v>
      </c>
      <c r="I146" s="208"/>
      <c r="J146" s="209">
        <f>ROUND(I146*H146,2)</f>
        <v>0</v>
      </c>
      <c r="K146" s="205" t="s">
        <v>216</v>
      </c>
      <c r="L146" s="63"/>
      <c r="M146" s="210" t="s">
        <v>34</v>
      </c>
      <c r="N146" s="211" t="s">
        <v>49</v>
      </c>
      <c r="O146" s="44"/>
      <c r="P146" s="212">
        <f>O146*H146</f>
        <v>0</v>
      </c>
      <c r="Q146" s="212">
        <v>0</v>
      </c>
      <c r="R146" s="212">
        <f>Q146*H146</f>
        <v>0</v>
      </c>
      <c r="S146" s="212">
        <v>0</v>
      </c>
      <c r="T146" s="213">
        <f>S146*H146</f>
        <v>0</v>
      </c>
      <c r="AR146" s="25" t="s">
        <v>228</v>
      </c>
      <c r="AT146" s="25" t="s">
        <v>212</v>
      </c>
      <c r="AU146" s="25" t="s">
        <v>224</v>
      </c>
      <c r="AY146" s="25" t="s">
        <v>209</v>
      </c>
      <c r="BE146" s="214">
        <f>IF(N146="základní",J146,0)</f>
        <v>0</v>
      </c>
      <c r="BF146" s="214">
        <f>IF(N146="snížená",J146,0)</f>
        <v>0</v>
      </c>
      <c r="BG146" s="214">
        <f>IF(N146="zákl. přenesená",J146,0)</f>
        <v>0</v>
      </c>
      <c r="BH146" s="214">
        <f>IF(N146="sníž. přenesená",J146,0)</f>
        <v>0</v>
      </c>
      <c r="BI146" s="214">
        <f>IF(N146="nulová",J146,0)</f>
        <v>0</v>
      </c>
      <c r="BJ146" s="25" t="s">
        <v>86</v>
      </c>
      <c r="BK146" s="214">
        <f>ROUND(I146*H146,2)</f>
        <v>0</v>
      </c>
      <c r="BL146" s="25" t="s">
        <v>228</v>
      </c>
      <c r="BM146" s="25" t="s">
        <v>4770</v>
      </c>
    </row>
    <row r="147" spans="2:65" s="1" customFormat="1" ht="40.5">
      <c r="B147" s="43"/>
      <c r="C147" s="65"/>
      <c r="D147" s="219" t="s">
        <v>272</v>
      </c>
      <c r="E147" s="65"/>
      <c r="F147" s="220" t="s">
        <v>2064</v>
      </c>
      <c r="G147" s="65"/>
      <c r="H147" s="65"/>
      <c r="I147" s="174"/>
      <c r="J147" s="65"/>
      <c r="K147" s="65"/>
      <c r="L147" s="63"/>
      <c r="M147" s="221"/>
      <c r="N147" s="44"/>
      <c r="O147" s="44"/>
      <c r="P147" s="44"/>
      <c r="Q147" s="44"/>
      <c r="R147" s="44"/>
      <c r="S147" s="44"/>
      <c r="T147" s="80"/>
      <c r="AT147" s="25" t="s">
        <v>272</v>
      </c>
      <c r="AU147" s="25" t="s">
        <v>224</v>
      </c>
    </row>
    <row r="148" spans="2:65" s="12" customFormat="1" ht="13.5">
      <c r="B148" s="222"/>
      <c r="C148" s="223"/>
      <c r="D148" s="219" t="s">
        <v>274</v>
      </c>
      <c r="E148" s="223"/>
      <c r="F148" s="225" t="s">
        <v>4771</v>
      </c>
      <c r="G148" s="223"/>
      <c r="H148" s="226">
        <v>20</v>
      </c>
      <c r="I148" s="227"/>
      <c r="J148" s="223"/>
      <c r="K148" s="223"/>
      <c r="L148" s="228"/>
      <c r="M148" s="229"/>
      <c r="N148" s="230"/>
      <c r="O148" s="230"/>
      <c r="P148" s="230"/>
      <c r="Q148" s="230"/>
      <c r="R148" s="230"/>
      <c r="S148" s="230"/>
      <c r="T148" s="231"/>
      <c r="AT148" s="232" t="s">
        <v>274</v>
      </c>
      <c r="AU148" s="232" t="s">
        <v>224</v>
      </c>
      <c r="AV148" s="12" t="s">
        <v>88</v>
      </c>
      <c r="AW148" s="12" t="s">
        <v>6</v>
      </c>
      <c r="AX148" s="12" t="s">
        <v>86</v>
      </c>
      <c r="AY148" s="232" t="s">
        <v>209</v>
      </c>
    </row>
    <row r="149" spans="2:65" s="1" customFormat="1" ht="25.5" customHeight="1">
      <c r="B149" s="43"/>
      <c r="C149" s="203" t="s">
        <v>329</v>
      </c>
      <c r="D149" s="203" t="s">
        <v>212</v>
      </c>
      <c r="E149" s="204" t="s">
        <v>4772</v>
      </c>
      <c r="F149" s="205" t="s">
        <v>4773</v>
      </c>
      <c r="G149" s="206" t="s">
        <v>2062</v>
      </c>
      <c r="H149" s="207">
        <v>2</v>
      </c>
      <c r="I149" s="208"/>
      <c r="J149" s="209">
        <f>ROUND(I149*H149,2)</f>
        <v>0</v>
      </c>
      <c r="K149" s="205" t="s">
        <v>216</v>
      </c>
      <c r="L149" s="63"/>
      <c r="M149" s="210" t="s">
        <v>34</v>
      </c>
      <c r="N149" s="211" t="s">
        <v>49</v>
      </c>
      <c r="O149" s="44"/>
      <c r="P149" s="212">
        <f>O149*H149</f>
        <v>0</v>
      </c>
      <c r="Q149" s="212">
        <v>0</v>
      </c>
      <c r="R149" s="212">
        <f>Q149*H149</f>
        <v>0</v>
      </c>
      <c r="S149" s="212">
        <v>0</v>
      </c>
      <c r="T149" s="213">
        <f>S149*H149</f>
        <v>0</v>
      </c>
      <c r="AR149" s="25" t="s">
        <v>228</v>
      </c>
      <c r="AT149" s="25" t="s">
        <v>212</v>
      </c>
      <c r="AU149" s="25" t="s">
        <v>224</v>
      </c>
      <c r="AY149" s="25" t="s">
        <v>209</v>
      </c>
      <c r="BE149" s="214">
        <f>IF(N149="základní",J149,0)</f>
        <v>0</v>
      </c>
      <c r="BF149" s="214">
        <f>IF(N149="snížená",J149,0)</f>
        <v>0</v>
      </c>
      <c r="BG149" s="214">
        <f>IF(N149="zákl. přenesená",J149,0)</f>
        <v>0</v>
      </c>
      <c r="BH149" s="214">
        <f>IF(N149="sníž. přenesená",J149,0)</f>
        <v>0</v>
      </c>
      <c r="BI149" s="214">
        <f>IF(N149="nulová",J149,0)</f>
        <v>0</v>
      </c>
      <c r="BJ149" s="25" t="s">
        <v>86</v>
      </c>
      <c r="BK149" s="214">
        <f>ROUND(I149*H149,2)</f>
        <v>0</v>
      </c>
      <c r="BL149" s="25" t="s">
        <v>228</v>
      </c>
      <c r="BM149" s="25" t="s">
        <v>4774</v>
      </c>
    </row>
    <row r="150" spans="2:65" s="1" customFormat="1" ht="27">
      <c r="B150" s="43"/>
      <c r="C150" s="65"/>
      <c r="D150" s="219" t="s">
        <v>272</v>
      </c>
      <c r="E150" s="65"/>
      <c r="F150" s="220" t="s">
        <v>2074</v>
      </c>
      <c r="G150" s="65"/>
      <c r="H150" s="65"/>
      <c r="I150" s="174"/>
      <c r="J150" s="65"/>
      <c r="K150" s="65"/>
      <c r="L150" s="63"/>
      <c r="M150" s="221"/>
      <c r="N150" s="44"/>
      <c r="O150" s="44"/>
      <c r="P150" s="44"/>
      <c r="Q150" s="44"/>
      <c r="R150" s="44"/>
      <c r="S150" s="44"/>
      <c r="T150" s="80"/>
      <c r="AT150" s="25" t="s">
        <v>272</v>
      </c>
      <c r="AU150" s="25" t="s">
        <v>224</v>
      </c>
    </row>
    <row r="151" spans="2:65" s="1" customFormat="1" ht="25.5" customHeight="1">
      <c r="B151" s="43"/>
      <c r="C151" s="203" t="s">
        <v>266</v>
      </c>
      <c r="D151" s="203" t="s">
        <v>212</v>
      </c>
      <c r="E151" s="204" t="s">
        <v>2060</v>
      </c>
      <c r="F151" s="205" t="s">
        <v>2061</v>
      </c>
      <c r="G151" s="206" t="s">
        <v>2062</v>
      </c>
      <c r="H151" s="207">
        <v>2</v>
      </c>
      <c r="I151" s="208"/>
      <c r="J151" s="209">
        <f>ROUND(I151*H151,2)</f>
        <v>0</v>
      </c>
      <c r="K151" s="205" t="s">
        <v>216</v>
      </c>
      <c r="L151" s="63"/>
      <c r="M151" s="210" t="s">
        <v>34</v>
      </c>
      <c r="N151" s="211" t="s">
        <v>49</v>
      </c>
      <c r="O151" s="44"/>
      <c r="P151" s="212">
        <f>O151*H151</f>
        <v>0</v>
      </c>
      <c r="Q151" s="212">
        <v>0</v>
      </c>
      <c r="R151" s="212">
        <f>Q151*H151</f>
        <v>0</v>
      </c>
      <c r="S151" s="212">
        <v>0</v>
      </c>
      <c r="T151" s="213">
        <f>S151*H151</f>
        <v>0</v>
      </c>
      <c r="AR151" s="25" t="s">
        <v>228</v>
      </c>
      <c r="AT151" s="25" t="s">
        <v>212</v>
      </c>
      <c r="AU151" s="25" t="s">
        <v>224</v>
      </c>
      <c r="AY151" s="25" t="s">
        <v>209</v>
      </c>
      <c r="BE151" s="214">
        <f>IF(N151="základní",J151,0)</f>
        <v>0</v>
      </c>
      <c r="BF151" s="214">
        <f>IF(N151="snížená",J151,0)</f>
        <v>0</v>
      </c>
      <c r="BG151" s="214">
        <f>IF(N151="zákl. přenesená",J151,0)</f>
        <v>0</v>
      </c>
      <c r="BH151" s="214">
        <f>IF(N151="sníž. přenesená",J151,0)</f>
        <v>0</v>
      </c>
      <c r="BI151" s="214">
        <f>IF(N151="nulová",J151,0)</f>
        <v>0</v>
      </c>
      <c r="BJ151" s="25" t="s">
        <v>86</v>
      </c>
      <c r="BK151" s="214">
        <f>ROUND(I151*H151,2)</f>
        <v>0</v>
      </c>
      <c r="BL151" s="25" t="s">
        <v>228</v>
      </c>
      <c r="BM151" s="25" t="s">
        <v>4775</v>
      </c>
    </row>
    <row r="152" spans="2:65" s="1" customFormat="1" ht="40.5">
      <c r="B152" s="43"/>
      <c r="C152" s="65"/>
      <c r="D152" s="219" t="s">
        <v>272</v>
      </c>
      <c r="E152" s="65"/>
      <c r="F152" s="220" t="s">
        <v>2064</v>
      </c>
      <c r="G152" s="65"/>
      <c r="H152" s="65"/>
      <c r="I152" s="174"/>
      <c r="J152" s="65"/>
      <c r="K152" s="65"/>
      <c r="L152" s="63"/>
      <c r="M152" s="221"/>
      <c r="N152" s="44"/>
      <c r="O152" s="44"/>
      <c r="P152" s="44"/>
      <c r="Q152" s="44"/>
      <c r="R152" s="44"/>
      <c r="S152" s="44"/>
      <c r="T152" s="80"/>
      <c r="AT152" s="25" t="s">
        <v>272</v>
      </c>
      <c r="AU152" s="25" t="s">
        <v>224</v>
      </c>
    </row>
    <row r="153" spans="2:65" s="11" customFormat="1" ht="22.35" customHeight="1">
      <c r="B153" s="187"/>
      <c r="C153" s="188"/>
      <c r="D153" s="189" t="s">
        <v>77</v>
      </c>
      <c r="E153" s="201" t="s">
        <v>346</v>
      </c>
      <c r="F153" s="201" t="s">
        <v>347</v>
      </c>
      <c r="G153" s="188"/>
      <c r="H153" s="188"/>
      <c r="I153" s="191"/>
      <c r="J153" s="202">
        <f>BK153</f>
        <v>0</v>
      </c>
      <c r="K153" s="188"/>
      <c r="L153" s="193"/>
      <c r="M153" s="194"/>
      <c r="N153" s="195"/>
      <c r="O153" s="195"/>
      <c r="P153" s="196">
        <f>SUM(P154:P155)</f>
        <v>0</v>
      </c>
      <c r="Q153" s="195"/>
      <c r="R153" s="196">
        <f>SUM(R154:R155)</f>
        <v>6.1600000000000001E-4</v>
      </c>
      <c r="S153" s="195"/>
      <c r="T153" s="197">
        <f>SUM(T154:T155)</f>
        <v>0</v>
      </c>
      <c r="AR153" s="198" t="s">
        <v>86</v>
      </c>
      <c r="AT153" s="199" t="s">
        <v>77</v>
      </c>
      <c r="AU153" s="199" t="s">
        <v>88</v>
      </c>
      <c r="AY153" s="198" t="s">
        <v>209</v>
      </c>
      <c r="BK153" s="200">
        <f>SUM(BK154:BK155)</f>
        <v>0</v>
      </c>
    </row>
    <row r="154" spans="2:65" s="1" customFormat="1" ht="63.75" customHeight="1">
      <c r="B154" s="43"/>
      <c r="C154" s="203" t="s">
        <v>276</v>
      </c>
      <c r="D154" s="203" t="s">
        <v>212</v>
      </c>
      <c r="E154" s="204" t="s">
        <v>2076</v>
      </c>
      <c r="F154" s="205" t="s">
        <v>2077</v>
      </c>
      <c r="G154" s="206" t="s">
        <v>351</v>
      </c>
      <c r="H154" s="207">
        <v>15.4</v>
      </c>
      <c r="I154" s="208"/>
      <c r="J154" s="209">
        <f>ROUND(I154*H154,2)</f>
        <v>0</v>
      </c>
      <c r="K154" s="205" t="s">
        <v>216</v>
      </c>
      <c r="L154" s="63"/>
      <c r="M154" s="210" t="s">
        <v>34</v>
      </c>
      <c r="N154" s="211" t="s">
        <v>49</v>
      </c>
      <c r="O154" s="44"/>
      <c r="P154" s="212">
        <f>O154*H154</f>
        <v>0</v>
      </c>
      <c r="Q154" s="212">
        <v>4.0000000000000003E-5</v>
      </c>
      <c r="R154" s="212">
        <f>Q154*H154</f>
        <v>6.1600000000000001E-4</v>
      </c>
      <c r="S154" s="212">
        <v>0</v>
      </c>
      <c r="T154" s="213">
        <f>S154*H154</f>
        <v>0</v>
      </c>
      <c r="AR154" s="25" t="s">
        <v>228</v>
      </c>
      <c r="AT154" s="25" t="s">
        <v>212</v>
      </c>
      <c r="AU154" s="25" t="s">
        <v>224</v>
      </c>
      <c r="AY154" s="25" t="s">
        <v>209</v>
      </c>
      <c r="BE154" s="214">
        <f>IF(N154="základní",J154,0)</f>
        <v>0</v>
      </c>
      <c r="BF154" s="214">
        <f>IF(N154="snížená",J154,0)</f>
        <v>0</v>
      </c>
      <c r="BG154" s="214">
        <f>IF(N154="zákl. přenesená",J154,0)</f>
        <v>0</v>
      </c>
      <c r="BH154" s="214">
        <f>IF(N154="sníž. přenesená",J154,0)</f>
        <v>0</v>
      </c>
      <c r="BI154" s="214">
        <f>IF(N154="nulová",J154,0)</f>
        <v>0</v>
      </c>
      <c r="BJ154" s="25" t="s">
        <v>86</v>
      </c>
      <c r="BK154" s="214">
        <f>ROUND(I154*H154,2)</f>
        <v>0</v>
      </c>
      <c r="BL154" s="25" t="s">
        <v>228</v>
      </c>
      <c r="BM154" s="25" t="s">
        <v>4776</v>
      </c>
    </row>
    <row r="155" spans="2:65" s="1" customFormat="1" ht="94.5">
      <c r="B155" s="43"/>
      <c r="C155" s="65"/>
      <c r="D155" s="219" t="s">
        <v>272</v>
      </c>
      <c r="E155" s="65"/>
      <c r="F155" s="220" t="s">
        <v>2079</v>
      </c>
      <c r="G155" s="65"/>
      <c r="H155" s="65"/>
      <c r="I155" s="174"/>
      <c r="J155" s="65"/>
      <c r="K155" s="65"/>
      <c r="L155" s="63"/>
      <c r="M155" s="221"/>
      <c r="N155" s="44"/>
      <c r="O155" s="44"/>
      <c r="P155" s="44"/>
      <c r="Q155" s="44"/>
      <c r="R155" s="44"/>
      <c r="S155" s="44"/>
      <c r="T155" s="80"/>
      <c r="AT155" s="25" t="s">
        <v>272</v>
      </c>
      <c r="AU155" s="25" t="s">
        <v>224</v>
      </c>
    </row>
    <row r="156" spans="2:65" s="11" customFormat="1" ht="22.35" customHeight="1">
      <c r="B156" s="187"/>
      <c r="C156" s="188"/>
      <c r="D156" s="189" t="s">
        <v>77</v>
      </c>
      <c r="E156" s="201" t="s">
        <v>658</v>
      </c>
      <c r="F156" s="201" t="s">
        <v>659</v>
      </c>
      <c r="G156" s="188"/>
      <c r="H156" s="188"/>
      <c r="I156" s="191"/>
      <c r="J156" s="202">
        <f>BK156</f>
        <v>0</v>
      </c>
      <c r="K156" s="188"/>
      <c r="L156" s="193"/>
      <c r="M156" s="194"/>
      <c r="N156" s="195"/>
      <c r="O156" s="195"/>
      <c r="P156" s="196">
        <f>SUM(P157:P163)</f>
        <v>0</v>
      </c>
      <c r="Q156" s="195"/>
      <c r="R156" s="196">
        <f>SUM(R157:R163)</f>
        <v>0</v>
      </c>
      <c r="S156" s="195"/>
      <c r="T156" s="197">
        <f>SUM(T157:T163)</f>
        <v>2.3724000000000003</v>
      </c>
      <c r="AR156" s="198" t="s">
        <v>86</v>
      </c>
      <c r="AT156" s="199" t="s">
        <v>77</v>
      </c>
      <c r="AU156" s="199" t="s">
        <v>88</v>
      </c>
      <c r="AY156" s="198" t="s">
        <v>209</v>
      </c>
      <c r="BK156" s="200">
        <f>SUM(BK157:BK163)</f>
        <v>0</v>
      </c>
    </row>
    <row r="157" spans="2:65" s="1" customFormat="1" ht="38.25" customHeight="1">
      <c r="B157" s="43"/>
      <c r="C157" s="203" t="s">
        <v>342</v>
      </c>
      <c r="D157" s="203" t="s">
        <v>212</v>
      </c>
      <c r="E157" s="204" t="s">
        <v>4777</v>
      </c>
      <c r="F157" s="205" t="s">
        <v>4778</v>
      </c>
      <c r="G157" s="206" t="s">
        <v>270</v>
      </c>
      <c r="H157" s="207">
        <v>1.171</v>
      </c>
      <c r="I157" s="208"/>
      <c r="J157" s="209">
        <f>ROUND(I157*H157,2)</f>
        <v>0</v>
      </c>
      <c r="K157" s="205" t="s">
        <v>216</v>
      </c>
      <c r="L157" s="63"/>
      <c r="M157" s="210" t="s">
        <v>34</v>
      </c>
      <c r="N157" s="211" t="s">
        <v>49</v>
      </c>
      <c r="O157" s="44"/>
      <c r="P157" s="212">
        <f>O157*H157</f>
        <v>0</v>
      </c>
      <c r="Q157" s="212">
        <v>0</v>
      </c>
      <c r="R157" s="212">
        <f>Q157*H157</f>
        <v>0</v>
      </c>
      <c r="S157" s="212">
        <v>1.8</v>
      </c>
      <c r="T157" s="213">
        <f>S157*H157</f>
        <v>2.1078000000000001</v>
      </c>
      <c r="AR157" s="25" t="s">
        <v>228</v>
      </c>
      <c r="AT157" s="25" t="s">
        <v>212</v>
      </c>
      <c r="AU157" s="25" t="s">
        <v>224</v>
      </c>
      <c r="AY157" s="25" t="s">
        <v>209</v>
      </c>
      <c r="BE157" s="214">
        <f>IF(N157="základní",J157,0)</f>
        <v>0</v>
      </c>
      <c r="BF157" s="214">
        <f>IF(N157="snížená",J157,0)</f>
        <v>0</v>
      </c>
      <c r="BG157" s="214">
        <f>IF(N157="zákl. přenesená",J157,0)</f>
        <v>0</v>
      </c>
      <c r="BH157" s="214">
        <f>IF(N157="sníž. přenesená",J157,0)</f>
        <v>0</v>
      </c>
      <c r="BI157" s="214">
        <f>IF(N157="nulová",J157,0)</f>
        <v>0</v>
      </c>
      <c r="BJ157" s="25" t="s">
        <v>86</v>
      </c>
      <c r="BK157" s="214">
        <f>ROUND(I157*H157,2)</f>
        <v>0</v>
      </c>
      <c r="BL157" s="25" t="s">
        <v>228</v>
      </c>
      <c r="BM157" s="25" t="s">
        <v>4779</v>
      </c>
    </row>
    <row r="158" spans="2:65" s="12" customFormat="1" ht="13.5">
      <c r="B158" s="222"/>
      <c r="C158" s="223"/>
      <c r="D158" s="219" t="s">
        <v>274</v>
      </c>
      <c r="E158" s="224" t="s">
        <v>34</v>
      </c>
      <c r="F158" s="225" t="s">
        <v>4780</v>
      </c>
      <c r="G158" s="223"/>
      <c r="H158" s="226">
        <v>0.38300000000000001</v>
      </c>
      <c r="I158" s="227"/>
      <c r="J158" s="223"/>
      <c r="K158" s="223"/>
      <c r="L158" s="228"/>
      <c r="M158" s="229"/>
      <c r="N158" s="230"/>
      <c r="O158" s="230"/>
      <c r="P158" s="230"/>
      <c r="Q158" s="230"/>
      <c r="R158" s="230"/>
      <c r="S158" s="230"/>
      <c r="T158" s="231"/>
      <c r="AT158" s="232" t="s">
        <v>274</v>
      </c>
      <c r="AU158" s="232" t="s">
        <v>224</v>
      </c>
      <c r="AV158" s="12" t="s">
        <v>88</v>
      </c>
      <c r="AW158" s="12" t="s">
        <v>41</v>
      </c>
      <c r="AX158" s="12" t="s">
        <v>78</v>
      </c>
      <c r="AY158" s="232" t="s">
        <v>209</v>
      </c>
    </row>
    <row r="159" spans="2:65" s="12" customFormat="1" ht="13.5">
      <c r="B159" s="222"/>
      <c r="C159" s="223"/>
      <c r="D159" s="219" t="s">
        <v>274</v>
      </c>
      <c r="E159" s="224" t="s">
        <v>34</v>
      </c>
      <c r="F159" s="225" t="s">
        <v>4781</v>
      </c>
      <c r="G159" s="223"/>
      <c r="H159" s="226">
        <v>0.78800000000000003</v>
      </c>
      <c r="I159" s="227"/>
      <c r="J159" s="223"/>
      <c r="K159" s="223"/>
      <c r="L159" s="228"/>
      <c r="M159" s="229"/>
      <c r="N159" s="230"/>
      <c r="O159" s="230"/>
      <c r="P159" s="230"/>
      <c r="Q159" s="230"/>
      <c r="R159" s="230"/>
      <c r="S159" s="230"/>
      <c r="T159" s="231"/>
      <c r="AT159" s="232" t="s">
        <v>274</v>
      </c>
      <c r="AU159" s="232" t="s">
        <v>224</v>
      </c>
      <c r="AV159" s="12" t="s">
        <v>88</v>
      </c>
      <c r="AW159" s="12" t="s">
        <v>41</v>
      </c>
      <c r="AX159" s="12" t="s">
        <v>78</v>
      </c>
      <c r="AY159" s="232" t="s">
        <v>209</v>
      </c>
    </row>
    <row r="160" spans="2:65" s="13" customFormat="1" ht="13.5">
      <c r="B160" s="233"/>
      <c r="C160" s="234"/>
      <c r="D160" s="219" t="s">
        <v>274</v>
      </c>
      <c r="E160" s="235" t="s">
        <v>34</v>
      </c>
      <c r="F160" s="236" t="s">
        <v>302</v>
      </c>
      <c r="G160" s="234"/>
      <c r="H160" s="237">
        <v>1.171</v>
      </c>
      <c r="I160" s="238"/>
      <c r="J160" s="234"/>
      <c r="K160" s="234"/>
      <c r="L160" s="239"/>
      <c r="M160" s="240"/>
      <c r="N160" s="241"/>
      <c r="O160" s="241"/>
      <c r="P160" s="241"/>
      <c r="Q160" s="241"/>
      <c r="R160" s="241"/>
      <c r="S160" s="241"/>
      <c r="T160" s="242"/>
      <c r="AT160" s="243" t="s">
        <v>274</v>
      </c>
      <c r="AU160" s="243" t="s">
        <v>224</v>
      </c>
      <c r="AV160" s="13" t="s">
        <v>228</v>
      </c>
      <c r="AW160" s="13" t="s">
        <v>41</v>
      </c>
      <c r="AX160" s="13" t="s">
        <v>86</v>
      </c>
      <c r="AY160" s="243" t="s">
        <v>209</v>
      </c>
    </row>
    <row r="161" spans="2:65" s="1" customFormat="1" ht="38.25" customHeight="1">
      <c r="B161" s="43"/>
      <c r="C161" s="203" t="s">
        <v>10</v>
      </c>
      <c r="D161" s="203" t="s">
        <v>212</v>
      </c>
      <c r="E161" s="204" t="s">
        <v>4782</v>
      </c>
      <c r="F161" s="205" t="s">
        <v>4783</v>
      </c>
      <c r="G161" s="206" t="s">
        <v>317</v>
      </c>
      <c r="H161" s="207">
        <v>6.3</v>
      </c>
      <c r="I161" s="208"/>
      <c r="J161" s="209">
        <f>ROUND(I161*H161,2)</f>
        <v>0</v>
      </c>
      <c r="K161" s="205" t="s">
        <v>216</v>
      </c>
      <c r="L161" s="63"/>
      <c r="M161" s="210" t="s">
        <v>34</v>
      </c>
      <c r="N161" s="211" t="s">
        <v>49</v>
      </c>
      <c r="O161" s="44"/>
      <c r="P161" s="212">
        <f>O161*H161</f>
        <v>0</v>
      </c>
      <c r="Q161" s="212">
        <v>0</v>
      </c>
      <c r="R161" s="212">
        <f>Q161*H161</f>
        <v>0</v>
      </c>
      <c r="S161" s="212">
        <v>4.2000000000000003E-2</v>
      </c>
      <c r="T161" s="213">
        <f>S161*H161</f>
        <v>0.2646</v>
      </c>
      <c r="AR161" s="25" t="s">
        <v>228</v>
      </c>
      <c r="AT161" s="25" t="s">
        <v>212</v>
      </c>
      <c r="AU161" s="25" t="s">
        <v>224</v>
      </c>
      <c r="AY161" s="25" t="s">
        <v>209</v>
      </c>
      <c r="BE161" s="214">
        <f>IF(N161="základní",J161,0)</f>
        <v>0</v>
      </c>
      <c r="BF161" s="214">
        <f>IF(N161="snížená",J161,0)</f>
        <v>0</v>
      </c>
      <c r="BG161" s="214">
        <f>IF(N161="zákl. přenesená",J161,0)</f>
        <v>0</v>
      </c>
      <c r="BH161" s="214">
        <f>IF(N161="sníž. přenesená",J161,0)</f>
        <v>0</v>
      </c>
      <c r="BI161" s="214">
        <f>IF(N161="nulová",J161,0)</f>
        <v>0</v>
      </c>
      <c r="BJ161" s="25" t="s">
        <v>86</v>
      </c>
      <c r="BK161" s="214">
        <f>ROUND(I161*H161,2)</f>
        <v>0</v>
      </c>
      <c r="BL161" s="25" t="s">
        <v>228</v>
      </c>
      <c r="BM161" s="25" t="s">
        <v>4784</v>
      </c>
    </row>
    <row r="162" spans="2:65" s="14" customFormat="1" ht="13.5">
      <c r="B162" s="254"/>
      <c r="C162" s="255"/>
      <c r="D162" s="219" t="s">
        <v>274</v>
      </c>
      <c r="E162" s="256" t="s">
        <v>34</v>
      </c>
      <c r="F162" s="257" t="s">
        <v>4785</v>
      </c>
      <c r="G162" s="255"/>
      <c r="H162" s="256" t="s">
        <v>34</v>
      </c>
      <c r="I162" s="258"/>
      <c r="J162" s="255"/>
      <c r="K162" s="255"/>
      <c r="L162" s="259"/>
      <c r="M162" s="260"/>
      <c r="N162" s="261"/>
      <c r="O162" s="261"/>
      <c r="P162" s="261"/>
      <c r="Q162" s="261"/>
      <c r="R162" s="261"/>
      <c r="S162" s="261"/>
      <c r="T162" s="262"/>
      <c r="AT162" s="263" t="s">
        <v>274</v>
      </c>
      <c r="AU162" s="263" t="s">
        <v>224</v>
      </c>
      <c r="AV162" s="14" t="s">
        <v>86</v>
      </c>
      <c r="AW162" s="14" t="s">
        <v>41</v>
      </c>
      <c r="AX162" s="14" t="s">
        <v>78</v>
      </c>
      <c r="AY162" s="263" t="s">
        <v>209</v>
      </c>
    </row>
    <row r="163" spans="2:65" s="12" customFormat="1" ht="13.5">
      <c r="B163" s="222"/>
      <c r="C163" s="223"/>
      <c r="D163" s="219" t="s">
        <v>274</v>
      </c>
      <c r="E163" s="224" t="s">
        <v>34</v>
      </c>
      <c r="F163" s="225" t="s">
        <v>4786</v>
      </c>
      <c r="G163" s="223"/>
      <c r="H163" s="226">
        <v>6.3</v>
      </c>
      <c r="I163" s="227"/>
      <c r="J163" s="223"/>
      <c r="K163" s="223"/>
      <c r="L163" s="228"/>
      <c r="M163" s="229"/>
      <c r="N163" s="230"/>
      <c r="O163" s="230"/>
      <c r="P163" s="230"/>
      <c r="Q163" s="230"/>
      <c r="R163" s="230"/>
      <c r="S163" s="230"/>
      <c r="T163" s="231"/>
      <c r="AT163" s="232" t="s">
        <v>274</v>
      </c>
      <c r="AU163" s="232" t="s">
        <v>224</v>
      </c>
      <c r="AV163" s="12" t="s">
        <v>88</v>
      </c>
      <c r="AW163" s="12" t="s">
        <v>41</v>
      </c>
      <c r="AX163" s="12" t="s">
        <v>86</v>
      </c>
      <c r="AY163" s="232" t="s">
        <v>209</v>
      </c>
    </row>
    <row r="164" spans="2:65" s="11" customFormat="1" ht="29.85" customHeight="1">
      <c r="B164" s="187"/>
      <c r="C164" s="188"/>
      <c r="D164" s="189" t="s">
        <v>77</v>
      </c>
      <c r="E164" s="201" t="s">
        <v>365</v>
      </c>
      <c r="F164" s="201" t="s">
        <v>366</v>
      </c>
      <c r="G164" s="188"/>
      <c r="H164" s="188"/>
      <c r="I164" s="191"/>
      <c r="J164" s="202">
        <f>BK164</f>
        <v>0</v>
      </c>
      <c r="K164" s="188"/>
      <c r="L164" s="193"/>
      <c r="M164" s="194"/>
      <c r="N164" s="195"/>
      <c r="O164" s="195"/>
      <c r="P164" s="196">
        <f>SUM(P165:P173)</f>
        <v>0</v>
      </c>
      <c r="Q164" s="195"/>
      <c r="R164" s="196">
        <f>SUM(R165:R173)</f>
        <v>0</v>
      </c>
      <c r="S164" s="195"/>
      <c r="T164" s="197">
        <f>SUM(T165:T173)</f>
        <v>0</v>
      </c>
      <c r="AR164" s="198" t="s">
        <v>86</v>
      </c>
      <c r="AT164" s="199" t="s">
        <v>77</v>
      </c>
      <c r="AU164" s="199" t="s">
        <v>86</v>
      </c>
      <c r="AY164" s="198" t="s">
        <v>209</v>
      </c>
      <c r="BK164" s="200">
        <f>SUM(BK165:BK173)</f>
        <v>0</v>
      </c>
    </row>
    <row r="165" spans="2:65" s="1" customFormat="1" ht="25.5" customHeight="1">
      <c r="B165" s="43"/>
      <c r="C165" s="203" t="s">
        <v>287</v>
      </c>
      <c r="D165" s="203" t="s">
        <v>212</v>
      </c>
      <c r="E165" s="204" t="s">
        <v>4787</v>
      </c>
      <c r="F165" s="205" t="s">
        <v>4788</v>
      </c>
      <c r="G165" s="206" t="s">
        <v>307</v>
      </c>
      <c r="H165" s="207">
        <v>2.3919999999999999</v>
      </c>
      <c r="I165" s="208"/>
      <c r="J165" s="209">
        <f>ROUND(I165*H165,2)</f>
        <v>0</v>
      </c>
      <c r="K165" s="205" t="s">
        <v>216</v>
      </c>
      <c r="L165" s="63"/>
      <c r="M165" s="210" t="s">
        <v>34</v>
      </c>
      <c r="N165" s="211" t="s">
        <v>49</v>
      </c>
      <c r="O165" s="44"/>
      <c r="P165" s="212">
        <f>O165*H165</f>
        <v>0</v>
      </c>
      <c r="Q165" s="212">
        <v>0</v>
      </c>
      <c r="R165" s="212">
        <f>Q165*H165</f>
        <v>0</v>
      </c>
      <c r="S165" s="212">
        <v>0</v>
      </c>
      <c r="T165" s="213">
        <f>S165*H165</f>
        <v>0</v>
      </c>
      <c r="AR165" s="25" t="s">
        <v>228</v>
      </c>
      <c r="AT165" s="25" t="s">
        <v>212</v>
      </c>
      <c r="AU165" s="25" t="s">
        <v>88</v>
      </c>
      <c r="AY165" s="25" t="s">
        <v>209</v>
      </c>
      <c r="BE165" s="214">
        <f>IF(N165="základní",J165,0)</f>
        <v>0</v>
      </c>
      <c r="BF165" s="214">
        <f>IF(N165="snížená",J165,0)</f>
        <v>0</v>
      </c>
      <c r="BG165" s="214">
        <f>IF(N165="zákl. přenesená",J165,0)</f>
        <v>0</v>
      </c>
      <c r="BH165" s="214">
        <f>IF(N165="sníž. přenesená",J165,0)</f>
        <v>0</v>
      </c>
      <c r="BI165" s="214">
        <f>IF(N165="nulová",J165,0)</f>
        <v>0</v>
      </c>
      <c r="BJ165" s="25" t="s">
        <v>86</v>
      </c>
      <c r="BK165" s="214">
        <f>ROUND(I165*H165,2)</f>
        <v>0</v>
      </c>
      <c r="BL165" s="25" t="s">
        <v>228</v>
      </c>
      <c r="BM165" s="25" t="s">
        <v>4789</v>
      </c>
    </row>
    <row r="166" spans="2:65" s="1" customFormat="1" ht="81">
      <c r="B166" s="43"/>
      <c r="C166" s="65"/>
      <c r="D166" s="219" t="s">
        <v>272</v>
      </c>
      <c r="E166" s="65"/>
      <c r="F166" s="220" t="s">
        <v>4790</v>
      </c>
      <c r="G166" s="65"/>
      <c r="H166" s="65"/>
      <c r="I166" s="174"/>
      <c r="J166" s="65"/>
      <c r="K166" s="65"/>
      <c r="L166" s="63"/>
      <c r="M166" s="221"/>
      <c r="N166" s="44"/>
      <c r="O166" s="44"/>
      <c r="P166" s="44"/>
      <c r="Q166" s="44"/>
      <c r="R166" s="44"/>
      <c r="S166" s="44"/>
      <c r="T166" s="80"/>
      <c r="AT166" s="25" t="s">
        <v>272</v>
      </c>
      <c r="AU166" s="25" t="s">
        <v>88</v>
      </c>
    </row>
    <row r="167" spans="2:65" s="1" customFormat="1" ht="38.25" customHeight="1">
      <c r="B167" s="43"/>
      <c r="C167" s="203" t="s">
        <v>303</v>
      </c>
      <c r="D167" s="203" t="s">
        <v>212</v>
      </c>
      <c r="E167" s="204" t="s">
        <v>4791</v>
      </c>
      <c r="F167" s="205" t="s">
        <v>4792</v>
      </c>
      <c r="G167" s="206" t="s">
        <v>307</v>
      </c>
      <c r="H167" s="207">
        <v>23.92</v>
      </c>
      <c r="I167" s="208"/>
      <c r="J167" s="209">
        <f>ROUND(I167*H167,2)</f>
        <v>0</v>
      </c>
      <c r="K167" s="205" t="s">
        <v>216</v>
      </c>
      <c r="L167" s="63"/>
      <c r="M167" s="210" t="s">
        <v>34</v>
      </c>
      <c r="N167" s="211" t="s">
        <v>49</v>
      </c>
      <c r="O167" s="44"/>
      <c r="P167" s="212">
        <f>O167*H167</f>
        <v>0</v>
      </c>
      <c r="Q167" s="212">
        <v>0</v>
      </c>
      <c r="R167" s="212">
        <f>Q167*H167</f>
        <v>0</v>
      </c>
      <c r="S167" s="212">
        <v>0</v>
      </c>
      <c r="T167" s="213">
        <f>S167*H167</f>
        <v>0</v>
      </c>
      <c r="AR167" s="25" t="s">
        <v>228</v>
      </c>
      <c r="AT167" s="25" t="s">
        <v>212</v>
      </c>
      <c r="AU167" s="25" t="s">
        <v>88</v>
      </c>
      <c r="AY167" s="25" t="s">
        <v>209</v>
      </c>
      <c r="BE167" s="214">
        <f>IF(N167="základní",J167,0)</f>
        <v>0</v>
      </c>
      <c r="BF167" s="214">
        <f>IF(N167="snížená",J167,0)</f>
        <v>0</v>
      </c>
      <c r="BG167" s="214">
        <f>IF(N167="zákl. přenesená",J167,0)</f>
        <v>0</v>
      </c>
      <c r="BH167" s="214">
        <f>IF(N167="sníž. přenesená",J167,0)</f>
        <v>0</v>
      </c>
      <c r="BI167" s="214">
        <f>IF(N167="nulová",J167,0)</f>
        <v>0</v>
      </c>
      <c r="BJ167" s="25" t="s">
        <v>86</v>
      </c>
      <c r="BK167" s="214">
        <f>ROUND(I167*H167,2)</f>
        <v>0</v>
      </c>
      <c r="BL167" s="25" t="s">
        <v>228</v>
      </c>
      <c r="BM167" s="25" t="s">
        <v>4793</v>
      </c>
    </row>
    <row r="168" spans="2:65" s="1" customFormat="1" ht="81">
      <c r="B168" s="43"/>
      <c r="C168" s="65"/>
      <c r="D168" s="219" t="s">
        <v>272</v>
      </c>
      <c r="E168" s="65"/>
      <c r="F168" s="220" t="s">
        <v>4790</v>
      </c>
      <c r="G168" s="65"/>
      <c r="H168" s="65"/>
      <c r="I168" s="174"/>
      <c r="J168" s="65"/>
      <c r="K168" s="65"/>
      <c r="L168" s="63"/>
      <c r="M168" s="221"/>
      <c r="N168" s="44"/>
      <c r="O168" s="44"/>
      <c r="P168" s="44"/>
      <c r="Q168" s="44"/>
      <c r="R168" s="44"/>
      <c r="S168" s="44"/>
      <c r="T168" s="80"/>
      <c r="AT168" s="25" t="s">
        <v>272</v>
      </c>
      <c r="AU168" s="25" t="s">
        <v>88</v>
      </c>
    </row>
    <row r="169" spans="2:65" s="12" customFormat="1" ht="13.5">
      <c r="B169" s="222"/>
      <c r="C169" s="223"/>
      <c r="D169" s="219" t="s">
        <v>274</v>
      </c>
      <c r="E169" s="223"/>
      <c r="F169" s="225" t="s">
        <v>4794</v>
      </c>
      <c r="G169" s="223"/>
      <c r="H169" s="226">
        <v>23.92</v>
      </c>
      <c r="I169" s="227"/>
      <c r="J169" s="223"/>
      <c r="K169" s="223"/>
      <c r="L169" s="228"/>
      <c r="M169" s="229"/>
      <c r="N169" s="230"/>
      <c r="O169" s="230"/>
      <c r="P169" s="230"/>
      <c r="Q169" s="230"/>
      <c r="R169" s="230"/>
      <c r="S169" s="230"/>
      <c r="T169" s="231"/>
      <c r="AT169" s="232" t="s">
        <v>274</v>
      </c>
      <c r="AU169" s="232" t="s">
        <v>88</v>
      </c>
      <c r="AV169" s="12" t="s">
        <v>88</v>
      </c>
      <c r="AW169" s="12" t="s">
        <v>6</v>
      </c>
      <c r="AX169" s="12" t="s">
        <v>86</v>
      </c>
      <c r="AY169" s="232" t="s">
        <v>209</v>
      </c>
    </row>
    <row r="170" spans="2:65" s="1" customFormat="1" ht="25.5" customHeight="1">
      <c r="B170" s="43"/>
      <c r="C170" s="203" t="s">
        <v>367</v>
      </c>
      <c r="D170" s="203" t="s">
        <v>212</v>
      </c>
      <c r="E170" s="204" t="s">
        <v>368</v>
      </c>
      <c r="F170" s="205" t="s">
        <v>369</v>
      </c>
      <c r="G170" s="206" t="s">
        <v>307</v>
      </c>
      <c r="H170" s="207">
        <v>2.3919999999999999</v>
      </c>
      <c r="I170" s="208"/>
      <c r="J170" s="209">
        <f>ROUND(I170*H170,2)</f>
        <v>0</v>
      </c>
      <c r="K170" s="205" t="s">
        <v>216</v>
      </c>
      <c r="L170" s="63"/>
      <c r="M170" s="210" t="s">
        <v>34</v>
      </c>
      <c r="N170" s="211" t="s">
        <v>49</v>
      </c>
      <c r="O170" s="44"/>
      <c r="P170" s="212">
        <f>O170*H170</f>
        <v>0</v>
      </c>
      <c r="Q170" s="212">
        <v>0</v>
      </c>
      <c r="R170" s="212">
        <f>Q170*H170</f>
        <v>0</v>
      </c>
      <c r="S170" s="212">
        <v>0</v>
      </c>
      <c r="T170" s="213">
        <f>S170*H170</f>
        <v>0</v>
      </c>
      <c r="AR170" s="25" t="s">
        <v>228</v>
      </c>
      <c r="AT170" s="25" t="s">
        <v>212</v>
      </c>
      <c r="AU170" s="25" t="s">
        <v>88</v>
      </c>
      <c r="AY170" s="25" t="s">
        <v>209</v>
      </c>
      <c r="BE170" s="214">
        <f>IF(N170="základní",J170,0)</f>
        <v>0</v>
      </c>
      <c r="BF170" s="214">
        <f>IF(N170="snížená",J170,0)</f>
        <v>0</v>
      </c>
      <c r="BG170" s="214">
        <f>IF(N170="zákl. přenesená",J170,0)</f>
        <v>0</v>
      </c>
      <c r="BH170" s="214">
        <f>IF(N170="sníž. přenesená",J170,0)</f>
        <v>0</v>
      </c>
      <c r="BI170" s="214">
        <f>IF(N170="nulová",J170,0)</f>
        <v>0</v>
      </c>
      <c r="BJ170" s="25" t="s">
        <v>86</v>
      </c>
      <c r="BK170" s="214">
        <f>ROUND(I170*H170,2)</f>
        <v>0</v>
      </c>
      <c r="BL170" s="25" t="s">
        <v>228</v>
      </c>
      <c r="BM170" s="25" t="s">
        <v>4795</v>
      </c>
    </row>
    <row r="171" spans="2:65" s="1" customFormat="1" ht="40.5">
      <c r="B171" s="43"/>
      <c r="C171" s="65"/>
      <c r="D171" s="219" t="s">
        <v>272</v>
      </c>
      <c r="E171" s="65"/>
      <c r="F171" s="220" t="s">
        <v>371</v>
      </c>
      <c r="G171" s="65"/>
      <c r="H171" s="65"/>
      <c r="I171" s="174"/>
      <c r="J171" s="65"/>
      <c r="K171" s="65"/>
      <c r="L171" s="63"/>
      <c r="M171" s="221"/>
      <c r="N171" s="44"/>
      <c r="O171" s="44"/>
      <c r="P171" s="44"/>
      <c r="Q171" s="44"/>
      <c r="R171" s="44"/>
      <c r="S171" s="44"/>
      <c r="T171" s="80"/>
      <c r="AT171" s="25" t="s">
        <v>272</v>
      </c>
      <c r="AU171" s="25" t="s">
        <v>88</v>
      </c>
    </row>
    <row r="172" spans="2:65" s="1" customFormat="1" ht="16.5" customHeight="1">
      <c r="B172" s="43"/>
      <c r="C172" s="203" t="s">
        <v>372</v>
      </c>
      <c r="D172" s="203" t="s">
        <v>212</v>
      </c>
      <c r="E172" s="204" t="s">
        <v>382</v>
      </c>
      <c r="F172" s="205" t="s">
        <v>383</v>
      </c>
      <c r="G172" s="206" t="s">
        <v>307</v>
      </c>
      <c r="H172" s="207">
        <v>2.3919999999999999</v>
      </c>
      <c r="I172" s="208"/>
      <c r="J172" s="209">
        <f>ROUND(I172*H172,2)</f>
        <v>0</v>
      </c>
      <c r="K172" s="205" t="s">
        <v>216</v>
      </c>
      <c r="L172" s="63"/>
      <c r="M172" s="210" t="s">
        <v>34</v>
      </c>
      <c r="N172" s="211" t="s">
        <v>49</v>
      </c>
      <c r="O172" s="44"/>
      <c r="P172" s="212">
        <f>O172*H172</f>
        <v>0</v>
      </c>
      <c r="Q172" s="212">
        <v>0</v>
      </c>
      <c r="R172" s="212">
        <f>Q172*H172</f>
        <v>0</v>
      </c>
      <c r="S172" s="212">
        <v>0</v>
      </c>
      <c r="T172" s="213">
        <f>S172*H172</f>
        <v>0</v>
      </c>
      <c r="AR172" s="25" t="s">
        <v>228</v>
      </c>
      <c r="AT172" s="25" t="s">
        <v>212</v>
      </c>
      <c r="AU172" s="25" t="s">
        <v>88</v>
      </c>
      <c r="AY172" s="25" t="s">
        <v>209</v>
      </c>
      <c r="BE172" s="214">
        <f>IF(N172="základní",J172,0)</f>
        <v>0</v>
      </c>
      <c r="BF172" s="214">
        <f>IF(N172="snížená",J172,0)</f>
        <v>0</v>
      </c>
      <c r="BG172" s="214">
        <f>IF(N172="zákl. přenesená",J172,0)</f>
        <v>0</v>
      </c>
      <c r="BH172" s="214">
        <f>IF(N172="sníž. přenesená",J172,0)</f>
        <v>0</v>
      </c>
      <c r="BI172" s="214">
        <f>IF(N172="nulová",J172,0)</f>
        <v>0</v>
      </c>
      <c r="BJ172" s="25" t="s">
        <v>86</v>
      </c>
      <c r="BK172" s="214">
        <f>ROUND(I172*H172,2)</f>
        <v>0</v>
      </c>
      <c r="BL172" s="25" t="s">
        <v>228</v>
      </c>
      <c r="BM172" s="25" t="s">
        <v>4796</v>
      </c>
    </row>
    <row r="173" spans="2:65" s="1" customFormat="1" ht="67.5">
      <c r="B173" s="43"/>
      <c r="C173" s="65"/>
      <c r="D173" s="219" t="s">
        <v>272</v>
      </c>
      <c r="E173" s="65"/>
      <c r="F173" s="220" t="s">
        <v>385</v>
      </c>
      <c r="G173" s="65"/>
      <c r="H173" s="65"/>
      <c r="I173" s="174"/>
      <c r="J173" s="65"/>
      <c r="K173" s="65"/>
      <c r="L173" s="63"/>
      <c r="M173" s="221"/>
      <c r="N173" s="44"/>
      <c r="O173" s="44"/>
      <c r="P173" s="44"/>
      <c r="Q173" s="44"/>
      <c r="R173" s="44"/>
      <c r="S173" s="44"/>
      <c r="T173" s="80"/>
      <c r="AT173" s="25" t="s">
        <v>272</v>
      </c>
      <c r="AU173" s="25" t="s">
        <v>88</v>
      </c>
    </row>
    <row r="174" spans="2:65" s="11" customFormat="1" ht="29.85" customHeight="1">
      <c r="B174" s="187"/>
      <c r="C174" s="188"/>
      <c r="D174" s="189" t="s">
        <v>77</v>
      </c>
      <c r="E174" s="201" t="s">
        <v>2113</v>
      </c>
      <c r="F174" s="201" t="s">
        <v>2114</v>
      </c>
      <c r="G174" s="188"/>
      <c r="H174" s="188"/>
      <c r="I174" s="191"/>
      <c r="J174" s="202">
        <f>BK174</f>
        <v>0</v>
      </c>
      <c r="K174" s="188"/>
      <c r="L174" s="193"/>
      <c r="M174" s="194"/>
      <c r="N174" s="195"/>
      <c r="O174" s="195"/>
      <c r="P174" s="196">
        <f>SUM(P175:P176)</f>
        <v>0</v>
      </c>
      <c r="Q174" s="195"/>
      <c r="R174" s="196">
        <f>SUM(R175:R176)</f>
        <v>0</v>
      </c>
      <c r="S174" s="195"/>
      <c r="T174" s="197">
        <f>SUM(T175:T176)</f>
        <v>0</v>
      </c>
      <c r="AR174" s="198" t="s">
        <v>86</v>
      </c>
      <c r="AT174" s="199" t="s">
        <v>77</v>
      </c>
      <c r="AU174" s="199" t="s">
        <v>86</v>
      </c>
      <c r="AY174" s="198" t="s">
        <v>209</v>
      </c>
      <c r="BK174" s="200">
        <f>SUM(BK175:BK176)</f>
        <v>0</v>
      </c>
    </row>
    <row r="175" spans="2:65" s="1" customFormat="1" ht="38.25" customHeight="1">
      <c r="B175" s="43"/>
      <c r="C175" s="203" t="s">
        <v>377</v>
      </c>
      <c r="D175" s="203" t="s">
        <v>212</v>
      </c>
      <c r="E175" s="204" t="s">
        <v>4797</v>
      </c>
      <c r="F175" s="205" t="s">
        <v>4798</v>
      </c>
      <c r="G175" s="206" t="s">
        <v>307</v>
      </c>
      <c r="H175" s="207">
        <v>0.65500000000000003</v>
      </c>
      <c r="I175" s="208"/>
      <c r="J175" s="209">
        <f>ROUND(I175*H175,2)</f>
        <v>0</v>
      </c>
      <c r="K175" s="205" t="s">
        <v>216</v>
      </c>
      <c r="L175" s="63"/>
      <c r="M175" s="210" t="s">
        <v>34</v>
      </c>
      <c r="N175" s="211" t="s">
        <v>49</v>
      </c>
      <c r="O175" s="44"/>
      <c r="P175" s="212">
        <f>O175*H175</f>
        <v>0</v>
      </c>
      <c r="Q175" s="212">
        <v>0</v>
      </c>
      <c r="R175" s="212">
        <f>Q175*H175</f>
        <v>0</v>
      </c>
      <c r="S175" s="212">
        <v>0</v>
      </c>
      <c r="T175" s="213">
        <f>S175*H175</f>
        <v>0</v>
      </c>
      <c r="AR175" s="25" t="s">
        <v>228</v>
      </c>
      <c r="AT175" s="25" t="s">
        <v>212</v>
      </c>
      <c r="AU175" s="25" t="s">
        <v>88</v>
      </c>
      <c r="AY175" s="25" t="s">
        <v>209</v>
      </c>
      <c r="BE175" s="214">
        <f>IF(N175="základní",J175,0)</f>
        <v>0</v>
      </c>
      <c r="BF175" s="214">
        <f>IF(N175="snížená",J175,0)</f>
        <v>0</v>
      </c>
      <c r="BG175" s="214">
        <f>IF(N175="zákl. přenesená",J175,0)</f>
        <v>0</v>
      </c>
      <c r="BH175" s="214">
        <f>IF(N175="sníž. přenesená",J175,0)</f>
        <v>0</v>
      </c>
      <c r="BI175" s="214">
        <f>IF(N175="nulová",J175,0)</f>
        <v>0</v>
      </c>
      <c r="BJ175" s="25" t="s">
        <v>86</v>
      </c>
      <c r="BK175" s="214">
        <f>ROUND(I175*H175,2)</f>
        <v>0</v>
      </c>
      <c r="BL175" s="25" t="s">
        <v>228</v>
      </c>
      <c r="BM175" s="25" t="s">
        <v>4799</v>
      </c>
    </row>
    <row r="176" spans="2:65" s="1" customFormat="1" ht="81">
      <c r="B176" s="43"/>
      <c r="C176" s="65"/>
      <c r="D176" s="219" t="s">
        <v>272</v>
      </c>
      <c r="E176" s="65"/>
      <c r="F176" s="220" t="s">
        <v>2119</v>
      </c>
      <c r="G176" s="65"/>
      <c r="H176" s="65"/>
      <c r="I176" s="174"/>
      <c r="J176" s="65"/>
      <c r="K176" s="65"/>
      <c r="L176" s="63"/>
      <c r="M176" s="221"/>
      <c r="N176" s="44"/>
      <c r="O176" s="44"/>
      <c r="P176" s="44"/>
      <c r="Q176" s="44"/>
      <c r="R176" s="44"/>
      <c r="S176" s="44"/>
      <c r="T176" s="80"/>
      <c r="AT176" s="25" t="s">
        <v>272</v>
      </c>
      <c r="AU176" s="25" t="s">
        <v>88</v>
      </c>
    </row>
    <row r="177" spans="2:65" s="11" customFormat="1" ht="37.35" customHeight="1">
      <c r="B177" s="187"/>
      <c r="C177" s="188"/>
      <c r="D177" s="189" t="s">
        <v>77</v>
      </c>
      <c r="E177" s="190" t="s">
        <v>712</v>
      </c>
      <c r="F177" s="190" t="s">
        <v>713</v>
      </c>
      <c r="G177" s="188"/>
      <c r="H177" s="188"/>
      <c r="I177" s="191"/>
      <c r="J177" s="192">
        <f>BK177</f>
        <v>0</v>
      </c>
      <c r="K177" s="188"/>
      <c r="L177" s="193"/>
      <c r="M177" s="194"/>
      <c r="N177" s="195"/>
      <c r="O177" s="195"/>
      <c r="P177" s="196">
        <f>P178</f>
        <v>0</v>
      </c>
      <c r="Q177" s="195"/>
      <c r="R177" s="196">
        <f>R178</f>
        <v>7.8802919999999999E-2</v>
      </c>
      <c r="S177" s="195"/>
      <c r="T177" s="197">
        <f>T178</f>
        <v>1.954552E-2</v>
      </c>
      <c r="AR177" s="198" t="s">
        <v>88</v>
      </c>
      <c r="AT177" s="199" t="s">
        <v>77</v>
      </c>
      <c r="AU177" s="199" t="s">
        <v>78</v>
      </c>
      <c r="AY177" s="198" t="s">
        <v>209</v>
      </c>
      <c r="BK177" s="200">
        <f>BK178</f>
        <v>0</v>
      </c>
    </row>
    <row r="178" spans="2:65" s="11" customFormat="1" ht="19.899999999999999" customHeight="1">
      <c r="B178" s="187"/>
      <c r="C178" s="188"/>
      <c r="D178" s="189" t="s">
        <v>77</v>
      </c>
      <c r="E178" s="201" t="s">
        <v>3729</v>
      </c>
      <c r="F178" s="201" t="s">
        <v>3730</v>
      </c>
      <c r="G178" s="188"/>
      <c r="H178" s="188"/>
      <c r="I178" s="191"/>
      <c r="J178" s="202">
        <f>BK178</f>
        <v>0</v>
      </c>
      <c r="K178" s="188"/>
      <c r="L178" s="193"/>
      <c r="M178" s="194"/>
      <c r="N178" s="195"/>
      <c r="O178" s="195"/>
      <c r="P178" s="196">
        <f>SUM(P179:P194)</f>
        <v>0</v>
      </c>
      <c r="Q178" s="195"/>
      <c r="R178" s="196">
        <f>SUM(R179:R194)</f>
        <v>7.8802919999999999E-2</v>
      </c>
      <c r="S178" s="195"/>
      <c r="T178" s="197">
        <f>SUM(T179:T194)</f>
        <v>1.954552E-2</v>
      </c>
      <c r="AR178" s="198" t="s">
        <v>88</v>
      </c>
      <c r="AT178" s="199" t="s">
        <v>77</v>
      </c>
      <c r="AU178" s="199" t="s">
        <v>86</v>
      </c>
      <c r="AY178" s="198" t="s">
        <v>209</v>
      </c>
      <c r="BK178" s="200">
        <f>SUM(BK179:BK194)</f>
        <v>0</v>
      </c>
    </row>
    <row r="179" spans="2:65" s="1" customFormat="1" ht="16.5" customHeight="1">
      <c r="B179" s="43"/>
      <c r="C179" s="203" t="s">
        <v>9</v>
      </c>
      <c r="D179" s="203" t="s">
        <v>212</v>
      </c>
      <c r="E179" s="204" t="s">
        <v>4800</v>
      </c>
      <c r="F179" s="205" t="s">
        <v>4801</v>
      </c>
      <c r="G179" s="206" t="s">
        <v>351</v>
      </c>
      <c r="H179" s="207">
        <v>1.05</v>
      </c>
      <c r="I179" s="208"/>
      <c r="J179" s="209">
        <f>ROUND(I179*H179,2)</f>
        <v>0</v>
      </c>
      <c r="K179" s="205" t="s">
        <v>216</v>
      </c>
      <c r="L179" s="63"/>
      <c r="M179" s="210" t="s">
        <v>34</v>
      </c>
      <c r="N179" s="211" t="s">
        <v>49</v>
      </c>
      <c r="O179" s="44"/>
      <c r="P179" s="212">
        <f>O179*H179</f>
        <v>0</v>
      </c>
      <c r="Q179" s="212">
        <v>0</v>
      </c>
      <c r="R179" s="212">
        <f>Q179*H179</f>
        <v>0</v>
      </c>
      <c r="S179" s="212">
        <v>1.4999999999999999E-4</v>
      </c>
      <c r="T179" s="213">
        <f>S179*H179</f>
        <v>1.5749999999999998E-4</v>
      </c>
      <c r="AR179" s="25" t="s">
        <v>287</v>
      </c>
      <c r="AT179" s="25" t="s">
        <v>212</v>
      </c>
      <c r="AU179" s="25" t="s">
        <v>88</v>
      </c>
      <c r="AY179" s="25" t="s">
        <v>209</v>
      </c>
      <c r="BE179" s="214">
        <f>IF(N179="základní",J179,0)</f>
        <v>0</v>
      </c>
      <c r="BF179" s="214">
        <f>IF(N179="snížená",J179,0)</f>
        <v>0</v>
      </c>
      <c r="BG179" s="214">
        <f>IF(N179="zákl. přenesená",J179,0)</f>
        <v>0</v>
      </c>
      <c r="BH179" s="214">
        <f>IF(N179="sníž. přenesená",J179,0)</f>
        <v>0</v>
      </c>
      <c r="BI179" s="214">
        <f>IF(N179="nulová",J179,0)</f>
        <v>0</v>
      </c>
      <c r="BJ179" s="25" t="s">
        <v>86</v>
      </c>
      <c r="BK179" s="214">
        <f>ROUND(I179*H179,2)</f>
        <v>0</v>
      </c>
      <c r="BL179" s="25" t="s">
        <v>287</v>
      </c>
      <c r="BM179" s="25" t="s">
        <v>4802</v>
      </c>
    </row>
    <row r="180" spans="2:65" s="12" customFormat="1" ht="13.5">
      <c r="B180" s="222"/>
      <c r="C180" s="223"/>
      <c r="D180" s="219" t="s">
        <v>274</v>
      </c>
      <c r="E180" s="224" t="s">
        <v>34</v>
      </c>
      <c r="F180" s="225" t="s">
        <v>4740</v>
      </c>
      <c r="G180" s="223"/>
      <c r="H180" s="226">
        <v>1.05</v>
      </c>
      <c r="I180" s="227"/>
      <c r="J180" s="223"/>
      <c r="K180" s="223"/>
      <c r="L180" s="228"/>
      <c r="M180" s="229"/>
      <c r="N180" s="230"/>
      <c r="O180" s="230"/>
      <c r="P180" s="230"/>
      <c r="Q180" s="230"/>
      <c r="R180" s="230"/>
      <c r="S180" s="230"/>
      <c r="T180" s="231"/>
      <c r="AT180" s="232" t="s">
        <v>274</v>
      </c>
      <c r="AU180" s="232" t="s">
        <v>88</v>
      </c>
      <c r="AV180" s="12" t="s">
        <v>88</v>
      </c>
      <c r="AW180" s="12" t="s">
        <v>41</v>
      </c>
      <c r="AX180" s="12" t="s">
        <v>86</v>
      </c>
      <c r="AY180" s="232" t="s">
        <v>209</v>
      </c>
    </row>
    <row r="181" spans="2:65" s="1" customFormat="1" ht="16.5" customHeight="1">
      <c r="B181" s="43"/>
      <c r="C181" s="203" t="s">
        <v>386</v>
      </c>
      <c r="D181" s="203" t="s">
        <v>212</v>
      </c>
      <c r="E181" s="204" t="s">
        <v>4803</v>
      </c>
      <c r="F181" s="205" t="s">
        <v>4804</v>
      </c>
      <c r="G181" s="206" t="s">
        <v>351</v>
      </c>
      <c r="H181" s="207">
        <v>62.542000000000002</v>
      </c>
      <c r="I181" s="208"/>
      <c r="J181" s="209">
        <f>ROUND(I181*H181,2)</f>
        <v>0</v>
      </c>
      <c r="K181" s="205" t="s">
        <v>216</v>
      </c>
      <c r="L181" s="63"/>
      <c r="M181" s="210" t="s">
        <v>34</v>
      </c>
      <c r="N181" s="211" t="s">
        <v>49</v>
      </c>
      <c r="O181" s="44"/>
      <c r="P181" s="212">
        <f>O181*H181</f>
        <v>0</v>
      </c>
      <c r="Q181" s="212">
        <v>1E-3</v>
      </c>
      <c r="R181" s="212">
        <f>Q181*H181</f>
        <v>6.2542E-2</v>
      </c>
      <c r="S181" s="212">
        <v>3.1E-4</v>
      </c>
      <c r="T181" s="213">
        <f>S181*H181</f>
        <v>1.9388019999999999E-2</v>
      </c>
      <c r="AR181" s="25" t="s">
        <v>287</v>
      </c>
      <c r="AT181" s="25" t="s">
        <v>212</v>
      </c>
      <c r="AU181" s="25" t="s">
        <v>88</v>
      </c>
      <c r="AY181" s="25" t="s">
        <v>209</v>
      </c>
      <c r="BE181" s="214">
        <f>IF(N181="základní",J181,0)</f>
        <v>0</v>
      </c>
      <c r="BF181" s="214">
        <f>IF(N181="snížená",J181,0)</f>
        <v>0</v>
      </c>
      <c r="BG181" s="214">
        <f>IF(N181="zákl. přenesená",J181,0)</f>
        <v>0</v>
      </c>
      <c r="BH181" s="214">
        <f>IF(N181="sníž. přenesená",J181,0)</f>
        <v>0</v>
      </c>
      <c r="BI181" s="214">
        <f>IF(N181="nulová",J181,0)</f>
        <v>0</v>
      </c>
      <c r="BJ181" s="25" t="s">
        <v>86</v>
      </c>
      <c r="BK181" s="214">
        <f>ROUND(I181*H181,2)</f>
        <v>0</v>
      </c>
      <c r="BL181" s="25" t="s">
        <v>287</v>
      </c>
      <c r="BM181" s="25" t="s">
        <v>4805</v>
      </c>
    </row>
    <row r="182" spans="2:65" s="1" customFormat="1" ht="27">
      <c r="B182" s="43"/>
      <c r="C182" s="65"/>
      <c r="D182" s="219" t="s">
        <v>272</v>
      </c>
      <c r="E182" s="65"/>
      <c r="F182" s="220" t="s">
        <v>4806</v>
      </c>
      <c r="G182" s="65"/>
      <c r="H182" s="65"/>
      <c r="I182" s="174"/>
      <c r="J182" s="65"/>
      <c r="K182" s="65"/>
      <c r="L182" s="63"/>
      <c r="M182" s="221"/>
      <c r="N182" s="44"/>
      <c r="O182" s="44"/>
      <c r="P182" s="44"/>
      <c r="Q182" s="44"/>
      <c r="R182" s="44"/>
      <c r="S182" s="44"/>
      <c r="T182" s="80"/>
      <c r="AT182" s="25" t="s">
        <v>272</v>
      </c>
      <c r="AU182" s="25" t="s">
        <v>88</v>
      </c>
    </row>
    <row r="183" spans="2:65" s="14" customFormat="1" ht="13.5">
      <c r="B183" s="254"/>
      <c r="C183" s="255"/>
      <c r="D183" s="219" t="s">
        <v>274</v>
      </c>
      <c r="E183" s="256" t="s">
        <v>34</v>
      </c>
      <c r="F183" s="257" t="s">
        <v>4748</v>
      </c>
      <c r="G183" s="255"/>
      <c r="H183" s="256" t="s">
        <v>34</v>
      </c>
      <c r="I183" s="258"/>
      <c r="J183" s="255"/>
      <c r="K183" s="255"/>
      <c r="L183" s="259"/>
      <c r="M183" s="260"/>
      <c r="N183" s="261"/>
      <c r="O183" s="261"/>
      <c r="P183" s="261"/>
      <c r="Q183" s="261"/>
      <c r="R183" s="261"/>
      <c r="S183" s="261"/>
      <c r="T183" s="262"/>
      <c r="AT183" s="263" t="s">
        <v>274</v>
      </c>
      <c r="AU183" s="263" t="s">
        <v>88</v>
      </c>
      <c r="AV183" s="14" t="s">
        <v>86</v>
      </c>
      <c r="AW183" s="14" t="s">
        <v>41</v>
      </c>
      <c r="AX183" s="14" t="s">
        <v>78</v>
      </c>
      <c r="AY183" s="263" t="s">
        <v>209</v>
      </c>
    </row>
    <row r="184" spans="2:65" s="12" customFormat="1" ht="13.5">
      <c r="B184" s="222"/>
      <c r="C184" s="223"/>
      <c r="D184" s="219" t="s">
        <v>274</v>
      </c>
      <c r="E184" s="224" t="s">
        <v>34</v>
      </c>
      <c r="F184" s="225" t="s">
        <v>4749</v>
      </c>
      <c r="G184" s="223"/>
      <c r="H184" s="226">
        <v>52.38</v>
      </c>
      <c r="I184" s="227"/>
      <c r="J184" s="223"/>
      <c r="K184" s="223"/>
      <c r="L184" s="228"/>
      <c r="M184" s="229"/>
      <c r="N184" s="230"/>
      <c r="O184" s="230"/>
      <c r="P184" s="230"/>
      <c r="Q184" s="230"/>
      <c r="R184" s="230"/>
      <c r="S184" s="230"/>
      <c r="T184" s="231"/>
      <c r="AT184" s="232" t="s">
        <v>274</v>
      </c>
      <c r="AU184" s="232" t="s">
        <v>88</v>
      </c>
      <c r="AV184" s="12" t="s">
        <v>88</v>
      </c>
      <c r="AW184" s="12" t="s">
        <v>41</v>
      </c>
      <c r="AX184" s="12" t="s">
        <v>78</v>
      </c>
      <c r="AY184" s="232" t="s">
        <v>209</v>
      </c>
    </row>
    <row r="185" spans="2:65" s="12" customFormat="1" ht="13.5">
      <c r="B185" s="222"/>
      <c r="C185" s="223"/>
      <c r="D185" s="219" t="s">
        <v>274</v>
      </c>
      <c r="E185" s="224" t="s">
        <v>34</v>
      </c>
      <c r="F185" s="225" t="s">
        <v>4750</v>
      </c>
      <c r="G185" s="223"/>
      <c r="H185" s="226">
        <v>-2.4319999999999999</v>
      </c>
      <c r="I185" s="227"/>
      <c r="J185" s="223"/>
      <c r="K185" s="223"/>
      <c r="L185" s="228"/>
      <c r="M185" s="229"/>
      <c r="N185" s="230"/>
      <c r="O185" s="230"/>
      <c r="P185" s="230"/>
      <c r="Q185" s="230"/>
      <c r="R185" s="230"/>
      <c r="S185" s="230"/>
      <c r="T185" s="231"/>
      <c r="AT185" s="232" t="s">
        <v>274</v>
      </c>
      <c r="AU185" s="232" t="s">
        <v>88</v>
      </c>
      <c r="AV185" s="12" t="s">
        <v>88</v>
      </c>
      <c r="AW185" s="12" t="s">
        <v>41</v>
      </c>
      <c r="AX185" s="12" t="s">
        <v>78</v>
      </c>
      <c r="AY185" s="232" t="s">
        <v>209</v>
      </c>
    </row>
    <row r="186" spans="2:65" s="12" customFormat="1" ht="13.5">
      <c r="B186" s="222"/>
      <c r="C186" s="223"/>
      <c r="D186" s="219" t="s">
        <v>274</v>
      </c>
      <c r="E186" s="224" t="s">
        <v>34</v>
      </c>
      <c r="F186" s="225" t="s">
        <v>4807</v>
      </c>
      <c r="G186" s="223"/>
      <c r="H186" s="226">
        <v>0.66900000000000004</v>
      </c>
      <c r="I186" s="227"/>
      <c r="J186" s="223"/>
      <c r="K186" s="223"/>
      <c r="L186" s="228"/>
      <c r="M186" s="229"/>
      <c r="N186" s="230"/>
      <c r="O186" s="230"/>
      <c r="P186" s="230"/>
      <c r="Q186" s="230"/>
      <c r="R186" s="230"/>
      <c r="S186" s="230"/>
      <c r="T186" s="231"/>
      <c r="AT186" s="232" t="s">
        <v>274</v>
      </c>
      <c r="AU186" s="232" t="s">
        <v>88</v>
      </c>
      <c r="AV186" s="12" t="s">
        <v>88</v>
      </c>
      <c r="AW186" s="12" t="s">
        <v>41</v>
      </c>
      <c r="AX186" s="12" t="s">
        <v>78</v>
      </c>
      <c r="AY186" s="232" t="s">
        <v>209</v>
      </c>
    </row>
    <row r="187" spans="2:65" s="12" customFormat="1" ht="13.5">
      <c r="B187" s="222"/>
      <c r="C187" s="223"/>
      <c r="D187" s="219" t="s">
        <v>274</v>
      </c>
      <c r="E187" s="224" t="s">
        <v>34</v>
      </c>
      <c r="F187" s="225" t="s">
        <v>4752</v>
      </c>
      <c r="G187" s="223"/>
      <c r="H187" s="226">
        <v>-1.575</v>
      </c>
      <c r="I187" s="227"/>
      <c r="J187" s="223"/>
      <c r="K187" s="223"/>
      <c r="L187" s="228"/>
      <c r="M187" s="229"/>
      <c r="N187" s="230"/>
      <c r="O187" s="230"/>
      <c r="P187" s="230"/>
      <c r="Q187" s="230"/>
      <c r="R187" s="230"/>
      <c r="S187" s="230"/>
      <c r="T187" s="231"/>
      <c r="AT187" s="232" t="s">
        <v>274</v>
      </c>
      <c r="AU187" s="232" t="s">
        <v>88</v>
      </c>
      <c r="AV187" s="12" t="s">
        <v>88</v>
      </c>
      <c r="AW187" s="12" t="s">
        <v>41</v>
      </c>
      <c r="AX187" s="12" t="s">
        <v>78</v>
      </c>
      <c r="AY187" s="232" t="s">
        <v>209</v>
      </c>
    </row>
    <row r="188" spans="2:65" s="12" customFormat="1" ht="13.5">
      <c r="B188" s="222"/>
      <c r="C188" s="223"/>
      <c r="D188" s="219" t="s">
        <v>274</v>
      </c>
      <c r="E188" s="224" t="s">
        <v>34</v>
      </c>
      <c r="F188" s="225" t="s">
        <v>4808</v>
      </c>
      <c r="G188" s="223"/>
      <c r="H188" s="226">
        <v>0.9</v>
      </c>
      <c r="I188" s="227"/>
      <c r="J188" s="223"/>
      <c r="K188" s="223"/>
      <c r="L188" s="228"/>
      <c r="M188" s="229"/>
      <c r="N188" s="230"/>
      <c r="O188" s="230"/>
      <c r="P188" s="230"/>
      <c r="Q188" s="230"/>
      <c r="R188" s="230"/>
      <c r="S188" s="230"/>
      <c r="T188" s="231"/>
      <c r="AT188" s="232" t="s">
        <v>274</v>
      </c>
      <c r="AU188" s="232" t="s">
        <v>88</v>
      </c>
      <c r="AV188" s="12" t="s">
        <v>88</v>
      </c>
      <c r="AW188" s="12" t="s">
        <v>41</v>
      </c>
      <c r="AX188" s="12" t="s">
        <v>78</v>
      </c>
      <c r="AY188" s="232" t="s">
        <v>209</v>
      </c>
    </row>
    <row r="189" spans="2:65" s="12" customFormat="1" ht="13.5">
      <c r="B189" s="222"/>
      <c r="C189" s="223"/>
      <c r="D189" s="219" t="s">
        <v>274</v>
      </c>
      <c r="E189" s="224" t="s">
        <v>34</v>
      </c>
      <c r="F189" s="225" t="s">
        <v>4754</v>
      </c>
      <c r="G189" s="223"/>
      <c r="H189" s="226">
        <v>-4</v>
      </c>
      <c r="I189" s="227"/>
      <c r="J189" s="223"/>
      <c r="K189" s="223"/>
      <c r="L189" s="228"/>
      <c r="M189" s="229"/>
      <c r="N189" s="230"/>
      <c r="O189" s="230"/>
      <c r="P189" s="230"/>
      <c r="Q189" s="230"/>
      <c r="R189" s="230"/>
      <c r="S189" s="230"/>
      <c r="T189" s="231"/>
      <c r="AT189" s="232" t="s">
        <v>274</v>
      </c>
      <c r="AU189" s="232" t="s">
        <v>88</v>
      </c>
      <c r="AV189" s="12" t="s">
        <v>88</v>
      </c>
      <c r="AW189" s="12" t="s">
        <v>41</v>
      </c>
      <c r="AX189" s="12" t="s">
        <v>78</v>
      </c>
      <c r="AY189" s="232" t="s">
        <v>209</v>
      </c>
    </row>
    <row r="190" spans="2:65" s="12" customFormat="1" ht="13.5">
      <c r="B190" s="222"/>
      <c r="C190" s="223"/>
      <c r="D190" s="219" t="s">
        <v>274</v>
      </c>
      <c r="E190" s="224" t="s">
        <v>34</v>
      </c>
      <c r="F190" s="225" t="s">
        <v>4809</v>
      </c>
      <c r="G190" s="223"/>
      <c r="H190" s="226">
        <v>1.2</v>
      </c>
      <c r="I190" s="227"/>
      <c r="J190" s="223"/>
      <c r="K190" s="223"/>
      <c r="L190" s="228"/>
      <c r="M190" s="229"/>
      <c r="N190" s="230"/>
      <c r="O190" s="230"/>
      <c r="P190" s="230"/>
      <c r="Q190" s="230"/>
      <c r="R190" s="230"/>
      <c r="S190" s="230"/>
      <c r="T190" s="231"/>
      <c r="AT190" s="232" t="s">
        <v>274</v>
      </c>
      <c r="AU190" s="232" t="s">
        <v>88</v>
      </c>
      <c r="AV190" s="12" t="s">
        <v>88</v>
      </c>
      <c r="AW190" s="12" t="s">
        <v>41</v>
      </c>
      <c r="AX190" s="12" t="s">
        <v>78</v>
      </c>
      <c r="AY190" s="232" t="s">
        <v>209</v>
      </c>
    </row>
    <row r="191" spans="2:65" s="12" customFormat="1" ht="13.5">
      <c r="B191" s="222"/>
      <c r="C191" s="223"/>
      <c r="D191" s="219" t="s">
        <v>274</v>
      </c>
      <c r="E191" s="224" t="s">
        <v>34</v>
      </c>
      <c r="F191" s="225" t="s">
        <v>4810</v>
      </c>
      <c r="G191" s="223"/>
      <c r="H191" s="226">
        <v>15.4</v>
      </c>
      <c r="I191" s="227"/>
      <c r="J191" s="223"/>
      <c r="K191" s="223"/>
      <c r="L191" s="228"/>
      <c r="M191" s="229"/>
      <c r="N191" s="230"/>
      <c r="O191" s="230"/>
      <c r="P191" s="230"/>
      <c r="Q191" s="230"/>
      <c r="R191" s="230"/>
      <c r="S191" s="230"/>
      <c r="T191" s="231"/>
      <c r="AT191" s="232" t="s">
        <v>274</v>
      </c>
      <c r="AU191" s="232" t="s">
        <v>88</v>
      </c>
      <c r="AV191" s="12" t="s">
        <v>88</v>
      </c>
      <c r="AW191" s="12" t="s">
        <v>41</v>
      </c>
      <c r="AX191" s="12" t="s">
        <v>78</v>
      </c>
      <c r="AY191" s="232" t="s">
        <v>209</v>
      </c>
    </row>
    <row r="192" spans="2:65" s="13" customFormat="1" ht="13.5">
      <c r="B192" s="233"/>
      <c r="C192" s="234"/>
      <c r="D192" s="219" t="s">
        <v>274</v>
      </c>
      <c r="E192" s="235" t="s">
        <v>34</v>
      </c>
      <c r="F192" s="236" t="s">
        <v>302</v>
      </c>
      <c r="G192" s="234"/>
      <c r="H192" s="237">
        <v>62.542000000000002</v>
      </c>
      <c r="I192" s="238"/>
      <c r="J192" s="234"/>
      <c r="K192" s="234"/>
      <c r="L192" s="239"/>
      <c r="M192" s="240"/>
      <c r="N192" s="241"/>
      <c r="O192" s="241"/>
      <c r="P192" s="241"/>
      <c r="Q192" s="241"/>
      <c r="R192" s="241"/>
      <c r="S192" s="241"/>
      <c r="T192" s="242"/>
      <c r="AT192" s="243" t="s">
        <v>274</v>
      </c>
      <c r="AU192" s="243" t="s">
        <v>88</v>
      </c>
      <c r="AV192" s="13" t="s">
        <v>228</v>
      </c>
      <c r="AW192" s="13" t="s">
        <v>41</v>
      </c>
      <c r="AX192" s="13" t="s">
        <v>86</v>
      </c>
      <c r="AY192" s="243" t="s">
        <v>209</v>
      </c>
    </row>
    <row r="193" spans="2:65" s="1" customFormat="1" ht="16.5" customHeight="1">
      <c r="B193" s="43"/>
      <c r="C193" s="203" t="s">
        <v>624</v>
      </c>
      <c r="D193" s="203" t="s">
        <v>212</v>
      </c>
      <c r="E193" s="204" t="s">
        <v>4811</v>
      </c>
      <c r="F193" s="205" t="s">
        <v>4812</v>
      </c>
      <c r="G193" s="206" t="s">
        <v>351</v>
      </c>
      <c r="H193" s="207">
        <v>62.542000000000002</v>
      </c>
      <c r="I193" s="208"/>
      <c r="J193" s="209">
        <f>ROUND(I193*H193,2)</f>
        <v>0</v>
      </c>
      <c r="K193" s="205" t="s">
        <v>216</v>
      </c>
      <c r="L193" s="63"/>
      <c r="M193" s="210" t="s">
        <v>34</v>
      </c>
      <c r="N193" s="211" t="s">
        <v>49</v>
      </c>
      <c r="O193" s="44"/>
      <c r="P193" s="212">
        <f>O193*H193</f>
        <v>0</v>
      </c>
      <c r="Q193" s="212">
        <v>0</v>
      </c>
      <c r="R193" s="212">
        <f>Q193*H193</f>
        <v>0</v>
      </c>
      <c r="S193" s="212">
        <v>0</v>
      </c>
      <c r="T193" s="213">
        <f>S193*H193</f>
        <v>0</v>
      </c>
      <c r="AR193" s="25" t="s">
        <v>287</v>
      </c>
      <c r="AT193" s="25" t="s">
        <v>212</v>
      </c>
      <c r="AU193" s="25" t="s">
        <v>88</v>
      </c>
      <c r="AY193" s="25" t="s">
        <v>209</v>
      </c>
      <c r="BE193" s="214">
        <f>IF(N193="základní",J193,0)</f>
        <v>0</v>
      </c>
      <c r="BF193" s="214">
        <f>IF(N193="snížená",J193,0)</f>
        <v>0</v>
      </c>
      <c r="BG193" s="214">
        <f>IF(N193="zákl. přenesená",J193,0)</f>
        <v>0</v>
      </c>
      <c r="BH193" s="214">
        <f>IF(N193="sníž. přenesená",J193,0)</f>
        <v>0</v>
      </c>
      <c r="BI193" s="214">
        <f>IF(N193="nulová",J193,0)</f>
        <v>0</v>
      </c>
      <c r="BJ193" s="25" t="s">
        <v>86</v>
      </c>
      <c r="BK193" s="214">
        <f>ROUND(I193*H193,2)</f>
        <v>0</v>
      </c>
      <c r="BL193" s="25" t="s">
        <v>287</v>
      </c>
      <c r="BM193" s="25" t="s">
        <v>4813</v>
      </c>
    </row>
    <row r="194" spans="2:65" s="1" customFormat="1" ht="25.5" customHeight="1">
      <c r="B194" s="43"/>
      <c r="C194" s="203" t="s">
        <v>628</v>
      </c>
      <c r="D194" s="203" t="s">
        <v>212</v>
      </c>
      <c r="E194" s="204" t="s">
        <v>3755</v>
      </c>
      <c r="F194" s="205" t="s">
        <v>3756</v>
      </c>
      <c r="G194" s="206" t="s">
        <v>351</v>
      </c>
      <c r="H194" s="207">
        <v>62.542000000000002</v>
      </c>
      <c r="I194" s="208"/>
      <c r="J194" s="209">
        <f>ROUND(I194*H194,2)</f>
        <v>0</v>
      </c>
      <c r="K194" s="205" t="s">
        <v>216</v>
      </c>
      <c r="L194" s="63"/>
      <c r="M194" s="210" t="s">
        <v>34</v>
      </c>
      <c r="N194" s="215" t="s">
        <v>49</v>
      </c>
      <c r="O194" s="216"/>
      <c r="P194" s="217">
        <f>O194*H194</f>
        <v>0</v>
      </c>
      <c r="Q194" s="217">
        <v>2.5999999999999998E-4</v>
      </c>
      <c r="R194" s="217">
        <f>Q194*H194</f>
        <v>1.6260919999999998E-2</v>
      </c>
      <c r="S194" s="217">
        <v>0</v>
      </c>
      <c r="T194" s="218">
        <f>S194*H194</f>
        <v>0</v>
      </c>
      <c r="AR194" s="25" t="s">
        <v>287</v>
      </c>
      <c r="AT194" s="25" t="s">
        <v>212</v>
      </c>
      <c r="AU194" s="25" t="s">
        <v>88</v>
      </c>
      <c r="AY194" s="25" t="s">
        <v>209</v>
      </c>
      <c r="BE194" s="214">
        <f>IF(N194="základní",J194,0)</f>
        <v>0</v>
      </c>
      <c r="BF194" s="214">
        <f>IF(N194="snížená",J194,0)</f>
        <v>0</v>
      </c>
      <c r="BG194" s="214">
        <f>IF(N194="zákl. přenesená",J194,0)</f>
        <v>0</v>
      </c>
      <c r="BH194" s="214">
        <f>IF(N194="sníž. přenesená",J194,0)</f>
        <v>0</v>
      </c>
      <c r="BI194" s="214">
        <f>IF(N194="nulová",J194,0)</f>
        <v>0</v>
      </c>
      <c r="BJ194" s="25" t="s">
        <v>86</v>
      </c>
      <c r="BK194" s="214">
        <f>ROUND(I194*H194,2)</f>
        <v>0</v>
      </c>
      <c r="BL194" s="25" t="s">
        <v>287</v>
      </c>
      <c r="BM194" s="25" t="s">
        <v>4814</v>
      </c>
    </row>
    <row r="195" spans="2:65" s="1" customFormat="1" ht="6.95" customHeight="1">
      <c r="B195" s="58"/>
      <c r="C195" s="59"/>
      <c r="D195" s="59"/>
      <c r="E195" s="59"/>
      <c r="F195" s="59"/>
      <c r="G195" s="59"/>
      <c r="H195" s="59"/>
      <c r="I195" s="150"/>
      <c r="J195" s="59"/>
      <c r="K195" s="59"/>
      <c r="L195" s="63"/>
    </row>
  </sheetData>
  <sheetProtection algorithmName="SHA-512" hashValue="+wgNFAPPYViwpHTV53QXjPglbGCVZ3YN4HHkCOaMTsXvf1CcbacC3DA3Njo2b64bWv08eZfLkNK0YD7Tn+2A9Q==" saltValue="SEzCTopZUnV6pQ/nK4Hi+oiUWEaMcuUcbz15wOzXDXXig81YHIZFuV3wDTtbYzKGjgs9FUw5QM960QjKivU+PQ==" spinCount="100000" sheet="1" objects="1" scenarios="1" formatColumns="0" formatRows="0" autoFilter="0"/>
  <autoFilter ref="C96:K194"/>
  <mergeCells count="13">
    <mergeCell ref="E89:H89"/>
    <mergeCell ref="G1:H1"/>
    <mergeCell ref="L2:V2"/>
    <mergeCell ref="E49:H49"/>
    <mergeCell ref="E51:H51"/>
    <mergeCell ref="J55:J56"/>
    <mergeCell ref="E85:H85"/>
    <mergeCell ref="E87:H87"/>
    <mergeCell ref="E7:H7"/>
    <mergeCell ref="E9:H9"/>
    <mergeCell ref="E11:H11"/>
    <mergeCell ref="E26:H26"/>
    <mergeCell ref="E47:H47"/>
  </mergeCells>
  <hyperlinks>
    <hyperlink ref="F1:G1" location="C2" display="1) Krycí list soupisu"/>
    <hyperlink ref="G1:H1" location="C58" display="2) Rekapitulace"/>
    <hyperlink ref="J1" location="C9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161</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4724</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4815</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4724</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06.02 - Vzduchotechnika</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397</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4724</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06.02 - Vzduchotechnika</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730</v>
      </c>
      <c r="F86" s="201" t="s">
        <v>160</v>
      </c>
      <c r="G86" s="188"/>
      <c r="H86" s="188"/>
      <c r="I86" s="191"/>
      <c r="J86" s="202">
        <f>BK86</f>
        <v>0</v>
      </c>
      <c r="K86" s="188"/>
      <c r="L86" s="193"/>
      <c r="M86" s="194"/>
      <c r="N86" s="195"/>
      <c r="O86" s="195"/>
      <c r="P86" s="196">
        <f>P87</f>
        <v>0</v>
      </c>
      <c r="Q86" s="195"/>
      <c r="R86" s="196">
        <f>R87</f>
        <v>0</v>
      </c>
      <c r="S86" s="195"/>
      <c r="T86" s="197">
        <f>T87</f>
        <v>0</v>
      </c>
      <c r="AR86" s="198" t="s">
        <v>88</v>
      </c>
      <c r="AT86" s="199" t="s">
        <v>77</v>
      </c>
      <c r="AU86" s="199" t="s">
        <v>86</v>
      </c>
      <c r="AY86" s="198" t="s">
        <v>209</v>
      </c>
      <c r="BK86" s="200">
        <f>BK87</f>
        <v>0</v>
      </c>
    </row>
    <row r="87" spans="2:65" s="1" customFormat="1" ht="16.5" customHeight="1">
      <c r="B87" s="43"/>
      <c r="C87" s="203" t="s">
        <v>86</v>
      </c>
      <c r="D87" s="203" t="s">
        <v>212</v>
      </c>
      <c r="E87" s="204" t="s">
        <v>4816</v>
      </c>
      <c r="F87" s="205" t="s">
        <v>4817</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4818</v>
      </c>
    </row>
    <row r="88" spans="2:65" s="1" customFormat="1" ht="6.95" customHeight="1">
      <c r="B88" s="58"/>
      <c r="C88" s="59"/>
      <c r="D88" s="59"/>
      <c r="E88" s="59"/>
      <c r="F88" s="59"/>
      <c r="G88" s="59"/>
      <c r="H88" s="59"/>
      <c r="I88" s="150"/>
      <c r="J88" s="59"/>
      <c r="K88" s="59"/>
      <c r="L88" s="63"/>
    </row>
  </sheetData>
  <sheetProtection algorithmName="SHA-512" hashValue="BDZZ9m08UhRl3WxsdhJWinBiHPJEmt6/xkWKWTMmZVdets4TWZjlbo3TqghtGx+50CWbm1bmZxdYFSFYpfcA+g==" saltValue="T7Ylqe5lqaOF6HNTSqUGq3xVTFTWbbULpa+6JeK/ynucl4OMDJ9BpscMmUefk7pFcKTZW7zwD0DqBB6JtwI/Cw=="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164</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4724</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4819</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ROUND(SUM(BE84:BE88), 2)</f>
        <v>0</v>
      </c>
      <c r="G32" s="44"/>
      <c r="H32" s="44"/>
      <c r="I32" s="142">
        <v>0.21</v>
      </c>
      <c r="J32" s="141">
        <f>ROUND(ROUND((SUM(BE84:BE88)), 2)*I32, 2)</f>
        <v>0</v>
      </c>
      <c r="K32" s="47"/>
    </row>
    <row r="33" spans="2:11" s="1" customFormat="1" ht="14.45" customHeight="1">
      <c r="B33" s="43"/>
      <c r="C33" s="44"/>
      <c r="D33" s="44"/>
      <c r="E33" s="51" t="s">
        <v>50</v>
      </c>
      <c r="F33" s="141">
        <f>ROUND(SUM(BF84:BF88), 2)</f>
        <v>0</v>
      </c>
      <c r="G33" s="44"/>
      <c r="H33" s="44"/>
      <c r="I33" s="142">
        <v>0.15</v>
      </c>
      <c r="J33" s="141">
        <f>ROUND(ROUND((SUM(BF84:BF88)), 2)*I33, 2)</f>
        <v>0</v>
      </c>
      <c r="K33" s="47"/>
    </row>
    <row r="34" spans="2:11" s="1" customFormat="1" ht="14.45" hidden="1" customHeight="1">
      <c r="B34" s="43"/>
      <c r="C34" s="44"/>
      <c r="D34" s="44"/>
      <c r="E34" s="51" t="s">
        <v>51</v>
      </c>
      <c r="F34" s="141">
        <f>ROUND(SUM(BG84:BG88), 2)</f>
        <v>0</v>
      </c>
      <c r="G34" s="44"/>
      <c r="H34" s="44"/>
      <c r="I34" s="142">
        <v>0.21</v>
      </c>
      <c r="J34" s="141">
        <v>0</v>
      </c>
      <c r="K34" s="47"/>
    </row>
    <row r="35" spans="2:11" s="1" customFormat="1" ht="14.45" hidden="1" customHeight="1">
      <c r="B35" s="43"/>
      <c r="C35" s="44"/>
      <c r="D35" s="44"/>
      <c r="E35" s="51" t="s">
        <v>52</v>
      </c>
      <c r="F35" s="141">
        <f>ROUND(SUM(BH84:BH88), 2)</f>
        <v>0</v>
      </c>
      <c r="G35" s="44"/>
      <c r="H35" s="44"/>
      <c r="I35" s="142">
        <v>0.15</v>
      </c>
      <c r="J35" s="141">
        <v>0</v>
      </c>
      <c r="K35" s="47"/>
    </row>
    <row r="36" spans="2:11" s="1" customFormat="1" ht="14.45" hidden="1" customHeight="1">
      <c r="B36" s="43"/>
      <c r="C36" s="44"/>
      <c r="D36" s="44"/>
      <c r="E36" s="51" t="s">
        <v>53</v>
      </c>
      <c r="F36" s="141">
        <f>ROUND(SUM(BI84:BI88),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4724</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06.03 - Elektroinstalace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3848</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4724</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06.03 - Elektroinstalace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3849</v>
      </c>
      <c r="F86" s="201" t="s">
        <v>3850</v>
      </c>
      <c r="G86" s="188"/>
      <c r="H86" s="188"/>
      <c r="I86" s="191"/>
      <c r="J86" s="202">
        <f>BK86</f>
        <v>0</v>
      </c>
      <c r="K86" s="188"/>
      <c r="L86" s="193"/>
      <c r="M86" s="194"/>
      <c r="N86" s="195"/>
      <c r="O86" s="195"/>
      <c r="P86" s="196">
        <f>SUM(P87:P88)</f>
        <v>0</v>
      </c>
      <c r="Q86" s="195"/>
      <c r="R86" s="196">
        <f>SUM(R87:R88)</f>
        <v>0</v>
      </c>
      <c r="S86" s="195"/>
      <c r="T86" s="197">
        <f>SUM(T87:T88)</f>
        <v>0</v>
      </c>
      <c r="AR86" s="198" t="s">
        <v>88</v>
      </c>
      <c r="AT86" s="199" t="s">
        <v>77</v>
      </c>
      <c r="AU86" s="199" t="s">
        <v>86</v>
      </c>
      <c r="AY86" s="198" t="s">
        <v>209</v>
      </c>
      <c r="BK86" s="200">
        <f>SUM(BK87:BK88)</f>
        <v>0</v>
      </c>
    </row>
    <row r="87" spans="2:65" s="1" customFormat="1" ht="16.5" customHeight="1">
      <c r="B87" s="43"/>
      <c r="C87" s="203" t="s">
        <v>86</v>
      </c>
      <c r="D87" s="203" t="s">
        <v>212</v>
      </c>
      <c r="E87" s="204" t="s">
        <v>4820</v>
      </c>
      <c r="F87" s="205" t="s">
        <v>4821</v>
      </c>
      <c r="G87" s="206" t="s">
        <v>3431</v>
      </c>
      <c r="H87" s="207">
        <v>1</v>
      </c>
      <c r="I87" s="208"/>
      <c r="J87" s="209">
        <f>ROUND(I87*H87,2)</f>
        <v>0</v>
      </c>
      <c r="K87" s="205" t="s">
        <v>34</v>
      </c>
      <c r="L87" s="63"/>
      <c r="M87" s="210" t="s">
        <v>34</v>
      </c>
      <c r="N87" s="211" t="s">
        <v>49</v>
      </c>
      <c r="O87" s="44"/>
      <c r="P87" s="212">
        <f>O87*H87</f>
        <v>0</v>
      </c>
      <c r="Q87" s="212">
        <v>0</v>
      </c>
      <c r="R87" s="212">
        <f>Q87*H87</f>
        <v>0</v>
      </c>
      <c r="S87" s="212">
        <v>0</v>
      </c>
      <c r="T87" s="213">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4822</v>
      </c>
    </row>
    <row r="88" spans="2:65" s="1" customFormat="1" ht="16.5" customHeight="1">
      <c r="B88" s="43"/>
      <c r="C88" s="203" t="s">
        <v>88</v>
      </c>
      <c r="D88" s="203" t="s">
        <v>212</v>
      </c>
      <c r="E88" s="204" t="s">
        <v>4823</v>
      </c>
      <c r="F88" s="205" t="s">
        <v>4824</v>
      </c>
      <c r="G88" s="206" t="s">
        <v>2062</v>
      </c>
      <c r="H88" s="207">
        <v>1</v>
      </c>
      <c r="I88" s="208"/>
      <c r="J88" s="209">
        <f>ROUND(I88*H88,2)</f>
        <v>0</v>
      </c>
      <c r="K88" s="205" t="s">
        <v>34</v>
      </c>
      <c r="L88" s="63"/>
      <c r="M88" s="210" t="s">
        <v>34</v>
      </c>
      <c r="N88" s="215" t="s">
        <v>49</v>
      </c>
      <c r="O88" s="216"/>
      <c r="P88" s="217">
        <f>O88*H88</f>
        <v>0</v>
      </c>
      <c r="Q88" s="217">
        <v>0</v>
      </c>
      <c r="R88" s="217">
        <f>Q88*H88</f>
        <v>0</v>
      </c>
      <c r="S88" s="217">
        <v>0</v>
      </c>
      <c r="T88" s="218">
        <f>S88*H88</f>
        <v>0</v>
      </c>
      <c r="AR88" s="25" t="s">
        <v>287</v>
      </c>
      <c r="AT88" s="25" t="s">
        <v>212</v>
      </c>
      <c r="AU88" s="25" t="s">
        <v>88</v>
      </c>
      <c r="AY88" s="25" t="s">
        <v>209</v>
      </c>
      <c r="BE88" s="214">
        <f>IF(N88="základní",J88,0)</f>
        <v>0</v>
      </c>
      <c r="BF88" s="214">
        <f>IF(N88="snížená",J88,0)</f>
        <v>0</v>
      </c>
      <c r="BG88" s="214">
        <f>IF(N88="zákl. přenesená",J88,0)</f>
        <v>0</v>
      </c>
      <c r="BH88" s="214">
        <f>IF(N88="sníž. přenesená",J88,0)</f>
        <v>0</v>
      </c>
      <c r="BI88" s="214">
        <f>IF(N88="nulová",J88,0)</f>
        <v>0</v>
      </c>
      <c r="BJ88" s="25" t="s">
        <v>86</v>
      </c>
      <c r="BK88" s="214">
        <f>ROUND(I88*H88,2)</f>
        <v>0</v>
      </c>
      <c r="BL88" s="25" t="s">
        <v>287</v>
      </c>
      <c r="BM88" s="25" t="s">
        <v>4825</v>
      </c>
    </row>
    <row r="89" spans="2:65" s="1" customFormat="1" ht="6.95" customHeight="1">
      <c r="B89" s="58"/>
      <c r="C89" s="59"/>
      <c r="D89" s="59"/>
      <c r="E89" s="59"/>
      <c r="F89" s="59"/>
      <c r="G89" s="59"/>
      <c r="H89" s="59"/>
      <c r="I89" s="150"/>
      <c r="J89" s="59"/>
      <c r="K89" s="59"/>
      <c r="L89" s="63"/>
    </row>
  </sheetData>
  <sheetProtection algorithmName="SHA-512" hashValue="NdjH9kuKMyrrrSGBq4mXE1Uvtls5/QoTeFHOSvsL0qgk4J5zl0OHFKpNAE2LBlPvG68SpXzyEuyyaXwoA4QC7g==" saltValue="D+VPQptvifP02v727q1+37GtxMtkSmUYUs6Q/OrKwd5+fuvogJZ+buMKwu8tkcJcjGoksxKYXP/grKsC2FefwQ==" spinCount="100000" sheet="1" objects="1" scenarios="1" formatColumns="0" formatRows="0" autoFilter="0"/>
  <autoFilter ref="C83:K88"/>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167</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4826</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ROUND(J82,2)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ROUND(SUM(BE82:BE242), 2)</f>
        <v>0</v>
      </c>
      <c r="G30" s="44"/>
      <c r="H30" s="44"/>
      <c r="I30" s="142">
        <v>0.21</v>
      </c>
      <c r="J30" s="141">
        <f>ROUND(ROUND((SUM(BE82:BE242)), 2)*I30, 2)</f>
        <v>0</v>
      </c>
      <c r="K30" s="47"/>
    </row>
    <row r="31" spans="2:11" s="1" customFormat="1" ht="14.45" customHeight="1">
      <c r="B31" s="43"/>
      <c r="C31" s="44"/>
      <c r="D31" s="44"/>
      <c r="E31" s="51" t="s">
        <v>50</v>
      </c>
      <c r="F31" s="141">
        <f>ROUND(SUM(BF82:BF242), 2)</f>
        <v>0</v>
      </c>
      <c r="G31" s="44"/>
      <c r="H31" s="44"/>
      <c r="I31" s="142">
        <v>0.15</v>
      </c>
      <c r="J31" s="141">
        <f>ROUND(ROUND((SUM(BF82:BF242)), 2)*I31, 2)</f>
        <v>0</v>
      </c>
      <c r="K31" s="47"/>
    </row>
    <row r="32" spans="2:11" s="1" customFormat="1" ht="14.45" hidden="1" customHeight="1">
      <c r="B32" s="43"/>
      <c r="C32" s="44"/>
      <c r="D32" s="44"/>
      <c r="E32" s="51" t="s">
        <v>51</v>
      </c>
      <c r="F32" s="141">
        <f>ROUND(SUM(BG82:BG242), 2)</f>
        <v>0</v>
      </c>
      <c r="G32" s="44"/>
      <c r="H32" s="44"/>
      <c r="I32" s="142">
        <v>0.21</v>
      </c>
      <c r="J32" s="141">
        <v>0</v>
      </c>
      <c r="K32" s="47"/>
    </row>
    <row r="33" spans="2:11" s="1" customFormat="1" ht="14.45" hidden="1" customHeight="1">
      <c r="B33" s="43"/>
      <c r="C33" s="44"/>
      <c r="D33" s="44"/>
      <c r="E33" s="51" t="s">
        <v>52</v>
      </c>
      <c r="F33" s="141">
        <f>ROUND(SUM(BH82:BH242), 2)</f>
        <v>0</v>
      </c>
      <c r="G33" s="44"/>
      <c r="H33" s="44"/>
      <c r="I33" s="142">
        <v>0.15</v>
      </c>
      <c r="J33" s="141">
        <v>0</v>
      </c>
      <c r="K33" s="47"/>
    </row>
    <row r="34" spans="2:11" s="1" customFormat="1" ht="14.45" hidden="1" customHeight="1">
      <c r="B34" s="43"/>
      <c r="C34" s="44"/>
      <c r="D34" s="44"/>
      <c r="E34" s="51" t="s">
        <v>53</v>
      </c>
      <c r="F34" s="141">
        <f>ROUND(SUM(BI82:BI242),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07 - SO-11 Komunikace / SO-12 Terénní úpravy a zpevněné plochy</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J82</f>
        <v>0</v>
      </c>
      <c r="K56" s="47"/>
      <c r="AU56" s="25" t="s">
        <v>187</v>
      </c>
    </row>
    <row r="57" spans="2:47" s="8" customFormat="1" ht="24.95" customHeight="1">
      <c r="B57" s="160"/>
      <c r="C57" s="161"/>
      <c r="D57" s="162" t="s">
        <v>252</v>
      </c>
      <c r="E57" s="163"/>
      <c r="F57" s="163"/>
      <c r="G57" s="163"/>
      <c r="H57" s="163"/>
      <c r="I57" s="164"/>
      <c r="J57" s="165">
        <f>J83</f>
        <v>0</v>
      </c>
      <c r="K57" s="166"/>
    </row>
    <row r="58" spans="2:47" s="9" customFormat="1" ht="19.899999999999999" customHeight="1">
      <c r="B58" s="167"/>
      <c r="C58" s="168"/>
      <c r="D58" s="169" t="s">
        <v>253</v>
      </c>
      <c r="E58" s="170"/>
      <c r="F58" s="170"/>
      <c r="G58" s="170"/>
      <c r="H58" s="170"/>
      <c r="I58" s="171"/>
      <c r="J58" s="172">
        <f>J84</f>
        <v>0</v>
      </c>
      <c r="K58" s="173"/>
    </row>
    <row r="59" spans="2:47" s="9" customFormat="1" ht="19.899999999999999" customHeight="1">
      <c r="B59" s="167"/>
      <c r="C59" s="168"/>
      <c r="D59" s="169" t="s">
        <v>759</v>
      </c>
      <c r="E59" s="170"/>
      <c r="F59" s="170"/>
      <c r="G59" s="170"/>
      <c r="H59" s="170"/>
      <c r="I59" s="171"/>
      <c r="J59" s="172">
        <f>J145</f>
        <v>0</v>
      </c>
      <c r="K59" s="173"/>
    </row>
    <row r="60" spans="2:47" s="9" customFormat="1" ht="19.899999999999999" customHeight="1">
      <c r="B60" s="167"/>
      <c r="C60" s="168"/>
      <c r="D60" s="169" t="s">
        <v>768</v>
      </c>
      <c r="E60" s="170"/>
      <c r="F60" s="170"/>
      <c r="G60" s="170"/>
      <c r="H60" s="170"/>
      <c r="I60" s="171"/>
      <c r="J60" s="172">
        <f>J152</f>
        <v>0</v>
      </c>
      <c r="K60" s="173"/>
    </row>
    <row r="61" spans="2:47" s="9" customFormat="1" ht="19.899999999999999" customHeight="1">
      <c r="B61" s="167"/>
      <c r="C61" s="168"/>
      <c r="D61" s="169" t="s">
        <v>258</v>
      </c>
      <c r="E61" s="170"/>
      <c r="F61" s="170"/>
      <c r="G61" s="170"/>
      <c r="H61" s="170"/>
      <c r="I61" s="171"/>
      <c r="J61" s="172">
        <f>J176</f>
        <v>0</v>
      </c>
      <c r="K61" s="173"/>
    </row>
    <row r="62" spans="2:47" s="9" customFormat="1" ht="19.899999999999999" customHeight="1">
      <c r="B62" s="167"/>
      <c r="C62" s="168"/>
      <c r="D62" s="169" t="s">
        <v>262</v>
      </c>
      <c r="E62" s="170"/>
      <c r="F62" s="170"/>
      <c r="G62" s="170"/>
      <c r="H62" s="170"/>
      <c r="I62" s="171"/>
      <c r="J62" s="172">
        <f>J224</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s="1" customFormat="1" ht="14.45" customHeight="1">
      <c r="B73" s="43"/>
      <c r="C73" s="67" t="s">
        <v>180</v>
      </c>
      <c r="D73" s="65"/>
      <c r="E73" s="65"/>
      <c r="F73" s="65"/>
      <c r="G73" s="65"/>
      <c r="H73" s="65"/>
      <c r="I73" s="174"/>
      <c r="J73" s="65"/>
      <c r="K73" s="65"/>
      <c r="L73" s="63"/>
    </row>
    <row r="74" spans="2:12" s="1" customFormat="1" ht="17.25" customHeight="1">
      <c r="B74" s="43"/>
      <c r="C74" s="65"/>
      <c r="D74" s="65"/>
      <c r="E74" s="379" t="str">
        <f>E9</f>
        <v>07 - SO-11 Komunikace / SO-12 Terénní úpravy a zpevněné plochy</v>
      </c>
      <c r="F74" s="410"/>
      <c r="G74" s="410"/>
      <c r="H74" s="410"/>
      <c r="I74" s="174"/>
      <c r="J74" s="65"/>
      <c r="K74" s="65"/>
      <c r="L74" s="63"/>
    </row>
    <row r="75" spans="2:12" s="1" customFormat="1" ht="6.95" customHeight="1">
      <c r="B75" s="43"/>
      <c r="C75" s="65"/>
      <c r="D75" s="65"/>
      <c r="E75" s="65"/>
      <c r="F75" s="65"/>
      <c r="G75" s="65"/>
      <c r="H75" s="65"/>
      <c r="I75" s="174"/>
      <c r="J75" s="65"/>
      <c r="K75" s="65"/>
      <c r="L75" s="63"/>
    </row>
    <row r="76" spans="2:12" s="1" customFormat="1" ht="18" customHeight="1">
      <c r="B76" s="43"/>
      <c r="C76" s="67" t="s">
        <v>24</v>
      </c>
      <c r="D76" s="65"/>
      <c r="E76" s="65"/>
      <c r="F76" s="175" t="str">
        <f>F12</f>
        <v>Tachov</v>
      </c>
      <c r="G76" s="65"/>
      <c r="H76" s="65"/>
      <c r="I76" s="176" t="s">
        <v>26</v>
      </c>
      <c r="J76" s="75" t="str">
        <f>IF(J12="","",J12)</f>
        <v>2. 1. 2018</v>
      </c>
      <c r="K76" s="65"/>
      <c r="L76" s="63"/>
    </row>
    <row r="77" spans="2:12" s="1" customFormat="1" ht="6.95" customHeight="1">
      <c r="B77" s="43"/>
      <c r="C77" s="65"/>
      <c r="D77" s="65"/>
      <c r="E77" s="65"/>
      <c r="F77" s="65"/>
      <c r="G77" s="65"/>
      <c r="H77" s="65"/>
      <c r="I77" s="174"/>
      <c r="J77" s="65"/>
      <c r="K77" s="65"/>
      <c r="L77" s="63"/>
    </row>
    <row r="78" spans="2:12" s="1" customFormat="1">
      <c r="B78" s="43"/>
      <c r="C78" s="67" t="s">
        <v>32</v>
      </c>
      <c r="D78" s="65"/>
      <c r="E78" s="65"/>
      <c r="F78" s="175" t="str">
        <f>E15</f>
        <v>město Tachov</v>
      </c>
      <c r="G78" s="65"/>
      <c r="H78" s="65"/>
      <c r="I78" s="176" t="s">
        <v>39</v>
      </c>
      <c r="J78" s="175" t="str">
        <f>E21</f>
        <v>Architektonické studio Hysek spol s r.o.</v>
      </c>
      <c r="K78" s="65"/>
      <c r="L78" s="63"/>
    </row>
    <row r="79" spans="2:12" s="1" customFormat="1" ht="14.45" customHeight="1">
      <c r="B79" s="43"/>
      <c r="C79" s="67" t="s">
        <v>37</v>
      </c>
      <c r="D79" s="65"/>
      <c r="E79" s="65"/>
      <c r="F79" s="175" t="str">
        <f>IF(E18="","",E18)</f>
        <v/>
      </c>
      <c r="G79" s="65"/>
      <c r="H79" s="65"/>
      <c r="I79" s="174"/>
      <c r="J79" s="65"/>
      <c r="K79" s="65"/>
      <c r="L79" s="63"/>
    </row>
    <row r="80" spans="2:12" s="1" customFormat="1" ht="10.35" customHeight="1">
      <c r="B80" s="43"/>
      <c r="C80" s="65"/>
      <c r="D80" s="65"/>
      <c r="E80" s="65"/>
      <c r="F80" s="65"/>
      <c r="G80" s="65"/>
      <c r="H80" s="65"/>
      <c r="I80" s="174"/>
      <c r="J80" s="65"/>
      <c r="K80" s="65"/>
      <c r="L80" s="63"/>
    </row>
    <row r="81" spans="2:65" s="10" customFormat="1" ht="29.25" customHeight="1">
      <c r="B81" s="177"/>
      <c r="C81" s="178" t="s">
        <v>194</v>
      </c>
      <c r="D81" s="179" t="s">
        <v>63</v>
      </c>
      <c r="E81" s="179" t="s">
        <v>59</v>
      </c>
      <c r="F81" s="179" t="s">
        <v>195</v>
      </c>
      <c r="G81" s="179" t="s">
        <v>196</v>
      </c>
      <c r="H81" s="179" t="s">
        <v>197</v>
      </c>
      <c r="I81" s="180" t="s">
        <v>198</v>
      </c>
      <c r="J81" s="179" t="s">
        <v>185</v>
      </c>
      <c r="K81" s="181" t="s">
        <v>199</v>
      </c>
      <c r="L81" s="182"/>
      <c r="M81" s="83" t="s">
        <v>200</v>
      </c>
      <c r="N81" s="84" t="s">
        <v>48</v>
      </c>
      <c r="O81" s="84" t="s">
        <v>201</v>
      </c>
      <c r="P81" s="84" t="s">
        <v>202</v>
      </c>
      <c r="Q81" s="84" t="s">
        <v>203</v>
      </c>
      <c r="R81" s="84" t="s">
        <v>204</v>
      </c>
      <c r="S81" s="84" t="s">
        <v>205</v>
      </c>
      <c r="T81" s="85" t="s">
        <v>206</v>
      </c>
    </row>
    <row r="82" spans="2:65" s="1" customFormat="1" ht="29.25" customHeight="1">
      <c r="B82" s="43"/>
      <c r="C82" s="89" t="s">
        <v>186</v>
      </c>
      <c r="D82" s="65"/>
      <c r="E82" s="65"/>
      <c r="F82" s="65"/>
      <c r="G82" s="65"/>
      <c r="H82" s="65"/>
      <c r="I82" s="174"/>
      <c r="J82" s="183">
        <f>BK82</f>
        <v>0</v>
      </c>
      <c r="K82" s="65"/>
      <c r="L82" s="63"/>
      <c r="M82" s="86"/>
      <c r="N82" s="87"/>
      <c r="O82" s="87"/>
      <c r="P82" s="184">
        <f>P83</f>
        <v>0</v>
      </c>
      <c r="Q82" s="87"/>
      <c r="R82" s="184">
        <f>R83</f>
        <v>113.38584440000001</v>
      </c>
      <c r="S82" s="87"/>
      <c r="T82" s="185">
        <f>T83</f>
        <v>18.331199999999999</v>
      </c>
      <c r="AT82" s="25" t="s">
        <v>77</v>
      </c>
      <c r="AU82" s="25" t="s">
        <v>187</v>
      </c>
      <c r="BK82" s="186">
        <f>BK83</f>
        <v>0</v>
      </c>
    </row>
    <row r="83" spans="2:65" s="11" customFormat="1" ht="37.35" customHeight="1">
      <c r="B83" s="187"/>
      <c r="C83" s="188"/>
      <c r="D83" s="189" t="s">
        <v>77</v>
      </c>
      <c r="E83" s="190" t="s">
        <v>263</v>
      </c>
      <c r="F83" s="190" t="s">
        <v>264</v>
      </c>
      <c r="G83" s="188"/>
      <c r="H83" s="188"/>
      <c r="I83" s="191"/>
      <c r="J83" s="192">
        <f>BK83</f>
        <v>0</v>
      </c>
      <c r="K83" s="188"/>
      <c r="L83" s="193"/>
      <c r="M83" s="194"/>
      <c r="N83" s="195"/>
      <c r="O83" s="195"/>
      <c r="P83" s="196">
        <f>P84+P145+P152+P176+P224</f>
        <v>0</v>
      </c>
      <c r="Q83" s="195"/>
      <c r="R83" s="196">
        <f>R84+R145+R152+R176+R224</f>
        <v>113.38584440000001</v>
      </c>
      <c r="S83" s="195"/>
      <c r="T83" s="197">
        <f>T84+T145+T152+T176+T224</f>
        <v>18.331199999999999</v>
      </c>
      <c r="AR83" s="198" t="s">
        <v>86</v>
      </c>
      <c r="AT83" s="199" t="s">
        <v>77</v>
      </c>
      <c r="AU83" s="199" t="s">
        <v>78</v>
      </c>
      <c r="AY83" s="198" t="s">
        <v>209</v>
      </c>
      <c r="BK83" s="200">
        <f>BK84+BK145+BK152+BK176+BK224</f>
        <v>0</v>
      </c>
    </row>
    <row r="84" spans="2:65" s="11" customFormat="1" ht="19.899999999999999" customHeight="1">
      <c r="B84" s="187"/>
      <c r="C84" s="188"/>
      <c r="D84" s="189" t="s">
        <v>77</v>
      </c>
      <c r="E84" s="201" t="s">
        <v>86</v>
      </c>
      <c r="F84" s="201" t="s">
        <v>265</v>
      </c>
      <c r="G84" s="188"/>
      <c r="H84" s="188"/>
      <c r="I84" s="191"/>
      <c r="J84" s="202">
        <f>BK84</f>
        <v>0</v>
      </c>
      <c r="K84" s="188"/>
      <c r="L84" s="193"/>
      <c r="M84" s="194"/>
      <c r="N84" s="195"/>
      <c r="O84" s="195"/>
      <c r="P84" s="196">
        <f>SUM(P85:P144)</f>
        <v>0</v>
      </c>
      <c r="Q84" s="195"/>
      <c r="R84" s="196">
        <f>SUM(R85:R144)</f>
        <v>1.346E-3</v>
      </c>
      <c r="S84" s="195"/>
      <c r="T84" s="197">
        <f>SUM(T85:T144)</f>
        <v>18.331199999999999</v>
      </c>
      <c r="AR84" s="198" t="s">
        <v>86</v>
      </c>
      <c r="AT84" s="199" t="s">
        <v>77</v>
      </c>
      <c r="AU84" s="199" t="s">
        <v>86</v>
      </c>
      <c r="AY84" s="198" t="s">
        <v>209</v>
      </c>
      <c r="BK84" s="200">
        <f>SUM(BK85:BK144)</f>
        <v>0</v>
      </c>
    </row>
    <row r="85" spans="2:65" s="1" customFormat="1" ht="25.5" customHeight="1">
      <c r="B85" s="43"/>
      <c r="C85" s="203" t="s">
        <v>86</v>
      </c>
      <c r="D85" s="203" t="s">
        <v>212</v>
      </c>
      <c r="E85" s="204" t="s">
        <v>4827</v>
      </c>
      <c r="F85" s="205" t="s">
        <v>4828</v>
      </c>
      <c r="G85" s="206" t="s">
        <v>351</v>
      </c>
      <c r="H85" s="207">
        <v>18.600000000000001</v>
      </c>
      <c r="I85" s="208"/>
      <c r="J85" s="209">
        <f>ROUND(I85*H85,2)</f>
        <v>0</v>
      </c>
      <c r="K85" s="205" t="s">
        <v>216</v>
      </c>
      <c r="L85" s="63"/>
      <c r="M85" s="210" t="s">
        <v>34</v>
      </c>
      <c r="N85" s="211" t="s">
        <v>49</v>
      </c>
      <c r="O85" s="44"/>
      <c r="P85" s="212">
        <f>O85*H85</f>
        <v>0</v>
      </c>
      <c r="Q85" s="212">
        <v>0</v>
      </c>
      <c r="R85" s="212">
        <f>Q85*H85</f>
        <v>0</v>
      </c>
      <c r="S85" s="212">
        <v>0</v>
      </c>
      <c r="T85" s="213">
        <f>S85*H85</f>
        <v>0</v>
      </c>
      <c r="AR85" s="25" t="s">
        <v>228</v>
      </c>
      <c r="AT85" s="25" t="s">
        <v>212</v>
      </c>
      <c r="AU85" s="25" t="s">
        <v>88</v>
      </c>
      <c r="AY85" s="25" t="s">
        <v>209</v>
      </c>
      <c r="BE85" s="214">
        <f>IF(N85="základní",J85,0)</f>
        <v>0</v>
      </c>
      <c r="BF85" s="214">
        <f>IF(N85="snížená",J85,0)</f>
        <v>0</v>
      </c>
      <c r="BG85" s="214">
        <f>IF(N85="zákl. přenesená",J85,0)</f>
        <v>0</v>
      </c>
      <c r="BH85" s="214">
        <f>IF(N85="sníž. přenesená",J85,0)</f>
        <v>0</v>
      </c>
      <c r="BI85" s="214">
        <f>IF(N85="nulová",J85,0)</f>
        <v>0</v>
      </c>
      <c r="BJ85" s="25" t="s">
        <v>86</v>
      </c>
      <c r="BK85" s="214">
        <f>ROUND(I85*H85,2)</f>
        <v>0</v>
      </c>
      <c r="BL85" s="25" t="s">
        <v>228</v>
      </c>
      <c r="BM85" s="25" t="s">
        <v>4829</v>
      </c>
    </row>
    <row r="86" spans="2:65" s="1" customFormat="1" ht="148.5">
      <c r="B86" s="43"/>
      <c r="C86" s="65"/>
      <c r="D86" s="219" t="s">
        <v>272</v>
      </c>
      <c r="E86" s="65"/>
      <c r="F86" s="220" t="s">
        <v>4830</v>
      </c>
      <c r="G86" s="65"/>
      <c r="H86" s="65"/>
      <c r="I86" s="174"/>
      <c r="J86" s="65"/>
      <c r="K86" s="65"/>
      <c r="L86" s="63"/>
      <c r="M86" s="221"/>
      <c r="N86" s="44"/>
      <c r="O86" s="44"/>
      <c r="P86" s="44"/>
      <c r="Q86" s="44"/>
      <c r="R86" s="44"/>
      <c r="S86" s="44"/>
      <c r="T86" s="80"/>
      <c r="AT86" s="25" t="s">
        <v>272</v>
      </c>
      <c r="AU86" s="25" t="s">
        <v>88</v>
      </c>
    </row>
    <row r="87" spans="2:65" s="12" customFormat="1" ht="13.5">
      <c r="B87" s="222"/>
      <c r="C87" s="223"/>
      <c r="D87" s="219" t="s">
        <v>274</v>
      </c>
      <c r="E87" s="224" t="s">
        <v>34</v>
      </c>
      <c r="F87" s="225" t="s">
        <v>4831</v>
      </c>
      <c r="G87" s="223"/>
      <c r="H87" s="226">
        <v>18.600000000000001</v>
      </c>
      <c r="I87" s="227"/>
      <c r="J87" s="223"/>
      <c r="K87" s="223"/>
      <c r="L87" s="228"/>
      <c r="M87" s="229"/>
      <c r="N87" s="230"/>
      <c r="O87" s="230"/>
      <c r="P87" s="230"/>
      <c r="Q87" s="230"/>
      <c r="R87" s="230"/>
      <c r="S87" s="230"/>
      <c r="T87" s="231"/>
      <c r="AT87" s="232" t="s">
        <v>274</v>
      </c>
      <c r="AU87" s="232" t="s">
        <v>88</v>
      </c>
      <c r="AV87" s="12" t="s">
        <v>88</v>
      </c>
      <c r="AW87" s="12" t="s">
        <v>41</v>
      </c>
      <c r="AX87" s="12" t="s">
        <v>78</v>
      </c>
      <c r="AY87" s="232" t="s">
        <v>209</v>
      </c>
    </row>
    <row r="88" spans="2:65" s="13" customFormat="1" ht="13.5">
      <c r="B88" s="233"/>
      <c r="C88" s="234"/>
      <c r="D88" s="219" t="s">
        <v>274</v>
      </c>
      <c r="E88" s="235" t="s">
        <v>34</v>
      </c>
      <c r="F88" s="236" t="s">
        <v>302</v>
      </c>
      <c r="G88" s="234"/>
      <c r="H88" s="237">
        <v>18.600000000000001</v>
      </c>
      <c r="I88" s="238"/>
      <c r="J88" s="234"/>
      <c r="K88" s="234"/>
      <c r="L88" s="239"/>
      <c r="M88" s="240"/>
      <c r="N88" s="241"/>
      <c r="O88" s="241"/>
      <c r="P88" s="241"/>
      <c r="Q88" s="241"/>
      <c r="R88" s="241"/>
      <c r="S88" s="241"/>
      <c r="T88" s="242"/>
      <c r="AT88" s="243" t="s">
        <v>274</v>
      </c>
      <c r="AU88" s="243" t="s">
        <v>88</v>
      </c>
      <c r="AV88" s="13" t="s">
        <v>228</v>
      </c>
      <c r="AW88" s="13" t="s">
        <v>41</v>
      </c>
      <c r="AX88" s="13" t="s">
        <v>86</v>
      </c>
      <c r="AY88" s="243" t="s">
        <v>209</v>
      </c>
    </row>
    <row r="89" spans="2:65" s="1" customFormat="1" ht="25.5" customHeight="1">
      <c r="B89" s="43"/>
      <c r="C89" s="203" t="s">
        <v>88</v>
      </c>
      <c r="D89" s="203" t="s">
        <v>212</v>
      </c>
      <c r="E89" s="204" t="s">
        <v>4832</v>
      </c>
      <c r="F89" s="205" t="s">
        <v>4833</v>
      </c>
      <c r="G89" s="206" t="s">
        <v>357</v>
      </c>
      <c r="H89" s="207">
        <v>1</v>
      </c>
      <c r="I89" s="208"/>
      <c r="J89" s="209">
        <f>ROUND(I89*H89,2)</f>
        <v>0</v>
      </c>
      <c r="K89" s="205" t="s">
        <v>216</v>
      </c>
      <c r="L89" s="63"/>
      <c r="M89" s="210" t="s">
        <v>34</v>
      </c>
      <c r="N89" s="211" t="s">
        <v>49</v>
      </c>
      <c r="O89" s="44"/>
      <c r="P89" s="212">
        <f>O89*H89</f>
        <v>0</v>
      </c>
      <c r="Q89" s="212">
        <v>0</v>
      </c>
      <c r="R89" s="212">
        <f>Q89*H89</f>
        <v>0</v>
      </c>
      <c r="S89" s="212">
        <v>0</v>
      </c>
      <c r="T89" s="213">
        <f>S89*H89</f>
        <v>0</v>
      </c>
      <c r="AR89" s="25" t="s">
        <v>228</v>
      </c>
      <c r="AT89" s="25" t="s">
        <v>212</v>
      </c>
      <c r="AU89" s="25" t="s">
        <v>88</v>
      </c>
      <c r="AY89" s="25" t="s">
        <v>209</v>
      </c>
      <c r="BE89" s="214">
        <f>IF(N89="základní",J89,0)</f>
        <v>0</v>
      </c>
      <c r="BF89" s="214">
        <f>IF(N89="snížená",J89,0)</f>
        <v>0</v>
      </c>
      <c r="BG89" s="214">
        <f>IF(N89="zákl. přenesená",J89,0)</f>
        <v>0</v>
      </c>
      <c r="BH89" s="214">
        <f>IF(N89="sníž. přenesená",J89,0)</f>
        <v>0</v>
      </c>
      <c r="BI89" s="214">
        <f>IF(N89="nulová",J89,0)</f>
        <v>0</v>
      </c>
      <c r="BJ89" s="25" t="s">
        <v>86</v>
      </c>
      <c r="BK89" s="214">
        <f>ROUND(I89*H89,2)</f>
        <v>0</v>
      </c>
      <c r="BL89" s="25" t="s">
        <v>228</v>
      </c>
      <c r="BM89" s="25" t="s">
        <v>4834</v>
      </c>
    </row>
    <row r="90" spans="2:65" s="1" customFormat="1" ht="121.5">
      <c r="B90" s="43"/>
      <c r="C90" s="65"/>
      <c r="D90" s="219" t="s">
        <v>272</v>
      </c>
      <c r="E90" s="65"/>
      <c r="F90" s="220" t="s">
        <v>4835</v>
      </c>
      <c r="G90" s="65"/>
      <c r="H90" s="65"/>
      <c r="I90" s="174"/>
      <c r="J90" s="65"/>
      <c r="K90" s="65"/>
      <c r="L90" s="63"/>
      <c r="M90" s="221"/>
      <c r="N90" s="44"/>
      <c r="O90" s="44"/>
      <c r="P90" s="44"/>
      <c r="Q90" s="44"/>
      <c r="R90" s="44"/>
      <c r="S90" s="44"/>
      <c r="T90" s="80"/>
      <c r="AT90" s="25" t="s">
        <v>272</v>
      </c>
      <c r="AU90" s="25" t="s">
        <v>88</v>
      </c>
    </row>
    <row r="91" spans="2:65" s="1" customFormat="1" ht="25.5" customHeight="1">
      <c r="B91" s="43"/>
      <c r="C91" s="203" t="s">
        <v>224</v>
      </c>
      <c r="D91" s="203" t="s">
        <v>212</v>
      </c>
      <c r="E91" s="204" t="s">
        <v>4836</v>
      </c>
      <c r="F91" s="205" t="s">
        <v>4837</v>
      </c>
      <c r="G91" s="206" t="s">
        <v>357</v>
      </c>
      <c r="H91" s="207">
        <v>1</v>
      </c>
      <c r="I91" s="208"/>
      <c r="J91" s="209">
        <f>ROUND(I91*H91,2)</f>
        <v>0</v>
      </c>
      <c r="K91" s="205" t="s">
        <v>216</v>
      </c>
      <c r="L91" s="63"/>
      <c r="M91" s="210" t="s">
        <v>34</v>
      </c>
      <c r="N91" s="211" t="s">
        <v>49</v>
      </c>
      <c r="O91" s="44"/>
      <c r="P91" s="212">
        <f>O91*H91</f>
        <v>0</v>
      </c>
      <c r="Q91" s="212">
        <v>5.0000000000000002E-5</v>
      </c>
      <c r="R91" s="212">
        <f>Q91*H91</f>
        <v>5.0000000000000002E-5</v>
      </c>
      <c r="S91" s="212">
        <v>0</v>
      </c>
      <c r="T91" s="213">
        <f>S91*H91</f>
        <v>0</v>
      </c>
      <c r="AR91" s="25" t="s">
        <v>228</v>
      </c>
      <c r="AT91" s="25" t="s">
        <v>212</v>
      </c>
      <c r="AU91" s="25" t="s">
        <v>88</v>
      </c>
      <c r="AY91" s="25" t="s">
        <v>209</v>
      </c>
      <c r="BE91" s="214">
        <f>IF(N91="základní",J91,0)</f>
        <v>0</v>
      </c>
      <c r="BF91" s="214">
        <f>IF(N91="snížená",J91,0)</f>
        <v>0</v>
      </c>
      <c r="BG91" s="214">
        <f>IF(N91="zákl. přenesená",J91,0)</f>
        <v>0</v>
      </c>
      <c r="BH91" s="214">
        <f>IF(N91="sníž. přenesená",J91,0)</f>
        <v>0</v>
      </c>
      <c r="BI91" s="214">
        <f>IF(N91="nulová",J91,0)</f>
        <v>0</v>
      </c>
      <c r="BJ91" s="25" t="s">
        <v>86</v>
      </c>
      <c r="BK91" s="214">
        <f>ROUND(I91*H91,2)</f>
        <v>0</v>
      </c>
      <c r="BL91" s="25" t="s">
        <v>228</v>
      </c>
      <c r="BM91" s="25" t="s">
        <v>4838</v>
      </c>
    </row>
    <row r="92" spans="2:65" s="1" customFormat="1" ht="108">
      <c r="B92" s="43"/>
      <c r="C92" s="65"/>
      <c r="D92" s="219" t="s">
        <v>272</v>
      </c>
      <c r="E92" s="65"/>
      <c r="F92" s="220" t="s">
        <v>4839</v>
      </c>
      <c r="G92" s="65"/>
      <c r="H92" s="65"/>
      <c r="I92" s="174"/>
      <c r="J92" s="65"/>
      <c r="K92" s="65"/>
      <c r="L92" s="63"/>
      <c r="M92" s="221"/>
      <c r="N92" s="44"/>
      <c r="O92" s="44"/>
      <c r="P92" s="44"/>
      <c r="Q92" s="44"/>
      <c r="R92" s="44"/>
      <c r="S92" s="44"/>
      <c r="T92" s="80"/>
      <c r="AT92" s="25" t="s">
        <v>272</v>
      </c>
      <c r="AU92" s="25" t="s">
        <v>88</v>
      </c>
    </row>
    <row r="93" spans="2:65" s="1" customFormat="1" ht="51" customHeight="1">
      <c r="B93" s="43"/>
      <c r="C93" s="203" t="s">
        <v>228</v>
      </c>
      <c r="D93" s="203" t="s">
        <v>212</v>
      </c>
      <c r="E93" s="204" t="s">
        <v>4840</v>
      </c>
      <c r="F93" s="205" t="s">
        <v>4841</v>
      </c>
      <c r="G93" s="206" t="s">
        <v>351</v>
      </c>
      <c r="H93" s="207">
        <v>18</v>
      </c>
      <c r="I93" s="208"/>
      <c r="J93" s="209">
        <f>ROUND(I93*H93,2)</f>
        <v>0</v>
      </c>
      <c r="K93" s="205" t="s">
        <v>216</v>
      </c>
      <c r="L93" s="63"/>
      <c r="M93" s="210" t="s">
        <v>34</v>
      </c>
      <c r="N93" s="211" t="s">
        <v>49</v>
      </c>
      <c r="O93" s="44"/>
      <c r="P93" s="212">
        <f>O93*H93</f>
        <v>0</v>
      </c>
      <c r="Q93" s="212">
        <v>0</v>
      </c>
      <c r="R93" s="212">
        <f>Q93*H93</f>
        <v>0</v>
      </c>
      <c r="S93" s="212">
        <v>0.255</v>
      </c>
      <c r="T93" s="213">
        <f>S93*H93</f>
        <v>4.59</v>
      </c>
      <c r="AR93" s="25" t="s">
        <v>228</v>
      </c>
      <c r="AT93" s="25" t="s">
        <v>212</v>
      </c>
      <c r="AU93" s="25" t="s">
        <v>88</v>
      </c>
      <c r="AY93" s="25" t="s">
        <v>209</v>
      </c>
      <c r="BE93" s="214">
        <f>IF(N93="základní",J93,0)</f>
        <v>0</v>
      </c>
      <c r="BF93" s="214">
        <f>IF(N93="snížená",J93,0)</f>
        <v>0</v>
      </c>
      <c r="BG93" s="214">
        <f>IF(N93="zákl. přenesená",J93,0)</f>
        <v>0</v>
      </c>
      <c r="BH93" s="214">
        <f>IF(N93="sníž. přenesená",J93,0)</f>
        <v>0</v>
      </c>
      <c r="BI93" s="214">
        <f>IF(N93="nulová",J93,0)</f>
        <v>0</v>
      </c>
      <c r="BJ93" s="25" t="s">
        <v>86</v>
      </c>
      <c r="BK93" s="214">
        <f>ROUND(I93*H93,2)</f>
        <v>0</v>
      </c>
      <c r="BL93" s="25" t="s">
        <v>228</v>
      </c>
      <c r="BM93" s="25" t="s">
        <v>4842</v>
      </c>
    </row>
    <row r="94" spans="2:65" s="1" customFormat="1" ht="189">
      <c r="B94" s="43"/>
      <c r="C94" s="65"/>
      <c r="D94" s="219" t="s">
        <v>272</v>
      </c>
      <c r="E94" s="65"/>
      <c r="F94" s="220" t="s">
        <v>4843</v>
      </c>
      <c r="G94" s="65"/>
      <c r="H94" s="65"/>
      <c r="I94" s="174"/>
      <c r="J94" s="65"/>
      <c r="K94" s="65"/>
      <c r="L94" s="63"/>
      <c r="M94" s="221"/>
      <c r="N94" s="44"/>
      <c r="O94" s="44"/>
      <c r="P94" s="44"/>
      <c r="Q94" s="44"/>
      <c r="R94" s="44"/>
      <c r="S94" s="44"/>
      <c r="T94" s="80"/>
      <c r="AT94" s="25" t="s">
        <v>272</v>
      </c>
      <c r="AU94" s="25" t="s">
        <v>88</v>
      </c>
    </row>
    <row r="95" spans="2:65" s="1" customFormat="1" ht="38.25" customHeight="1">
      <c r="B95" s="43"/>
      <c r="C95" s="203" t="s">
        <v>208</v>
      </c>
      <c r="D95" s="203" t="s">
        <v>212</v>
      </c>
      <c r="E95" s="204" t="s">
        <v>4844</v>
      </c>
      <c r="F95" s="205" t="s">
        <v>4845</v>
      </c>
      <c r="G95" s="206" t="s">
        <v>351</v>
      </c>
      <c r="H95" s="207">
        <v>32.4</v>
      </c>
      <c r="I95" s="208"/>
      <c r="J95" s="209">
        <f>ROUND(I95*H95,2)</f>
        <v>0</v>
      </c>
      <c r="K95" s="205" t="s">
        <v>216</v>
      </c>
      <c r="L95" s="63"/>
      <c r="M95" s="210" t="s">
        <v>34</v>
      </c>
      <c r="N95" s="211" t="s">
        <v>49</v>
      </c>
      <c r="O95" s="44"/>
      <c r="P95" s="212">
        <f>O95*H95</f>
        <v>0</v>
      </c>
      <c r="Q95" s="212">
        <v>4.0000000000000003E-5</v>
      </c>
      <c r="R95" s="212">
        <f>Q95*H95</f>
        <v>1.2960000000000001E-3</v>
      </c>
      <c r="S95" s="212">
        <v>0.128</v>
      </c>
      <c r="T95" s="213">
        <f>S95*H95</f>
        <v>4.1471999999999998</v>
      </c>
      <c r="AR95" s="25" t="s">
        <v>228</v>
      </c>
      <c r="AT95" s="25" t="s">
        <v>212</v>
      </c>
      <c r="AU95" s="25" t="s">
        <v>88</v>
      </c>
      <c r="AY95" s="25" t="s">
        <v>209</v>
      </c>
      <c r="BE95" s="214">
        <f>IF(N95="základní",J95,0)</f>
        <v>0</v>
      </c>
      <c r="BF95" s="214">
        <f>IF(N95="snížená",J95,0)</f>
        <v>0</v>
      </c>
      <c r="BG95" s="214">
        <f>IF(N95="zákl. přenesená",J95,0)</f>
        <v>0</v>
      </c>
      <c r="BH95" s="214">
        <f>IF(N95="sníž. přenesená",J95,0)</f>
        <v>0</v>
      </c>
      <c r="BI95" s="214">
        <f>IF(N95="nulová",J95,0)</f>
        <v>0</v>
      </c>
      <c r="BJ95" s="25" t="s">
        <v>86</v>
      </c>
      <c r="BK95" s="214">
        <f>ROUND(I95*H95,2)</f>
        <v>0</v>
      </c>
      <c r="BL95" s="25" t="s">
        <v>228</v>
      </c>
      <c r="BM95" s="25" t="s">
        <v>4846</v>
      </c>
    </row>
    <row r="96" spans="2:65" s="1" customFormat="1" ht="216">
      <c r="B96" s="43"/>
      <c r="C96" s="65"/>
      <c r="D96" s="219" t="s">
        <v>272</v>
      </c>
      <c r="E96" s="65"/>
      <c r="F96" s="220" t="s">
        <v>4847</v>
      </c>
      <c r="G96" s="65"/>
      <c r="H96" s="65"/>
      <c r="I96" s="174"/>
      <c r="J96" s="65"/>
      <c r="K96" s="65"/>
      <c r="L96" s="63"/>
      <c r="M96" s="221"/>
      <c r="N96" s="44"/>
      <c r="O96" s="44"/>
      <c r="P96" s="44"/>
      <c r="Q96" s="44"/>
      <c r="R96" s="44"/>
      <c r="S96" s="44"/>
      <c r="T96" s="80"/>
      <c r="AT96" s="25" t="s">
        <v>272</v>
      </c>
      <c r="AU96" s="25" t="s">
        <v>88</v>
      </c>
    </row>
    <row r="97" spans="2:65" s="1" customFormat="1" ht="38.25" customHeight="1">
      <c r="B97" s="43"/>
      <c r="C97" s="203" t="s">
        <v>235</v>
      </c>
      <c r="D97" s="203" t="s">
        <v>212</v>
      </c>
      <c r="E97" s="204" t="s">
        <v>4848</v>
      </c>
      <c r="F97" s="205" t="s">
        <v>4849</v>
      </c>
      <c r="G97" s="206" t="s">
        <v>317</v>
      </c>
      <c r="H97" s="207">
        <v>46.8</v>
      </c>
      <c r="I97" s="208"/>
      <c r="J97" s="209">
        <f>ROUND(I97*H97,2)</f>
        <v>0</v>
      </c>
      <c r="K97" s="205" t="s">
        <v>216</v>
      </c>
      <c r="L97" s="63"/>
      <c r="M97" s="210" t="s">
        <v>34</v>
      </c>
      <c r="N97" s="211" t="s">
        <v>49</v>
      </c>
      <c r="O97" s="44"/>
      <c r="P97" s="212">
        <f>O97*H97</f>
        <v>0</v>
      </c>
      <c r="Q97" s="212">
        <v>0</v>
      </c>
      <c r="R97" s="212">
        <f>Q97*H97</f>
        <v>0</v>
      </c>
      <c r="S97" s="212">
        <v>0.20499999999999999</v>
      </c>
      <c r="T97" s="213">
        <f>S97*H97</f>
        <v>9.5939999999999994</v>
      </c>
      <c r="AR97" s="25" t="s">
        <v>228</v>
      </c>
      <c r="AT97" s="25" t="s">
        <v>212</v>
      </c>
      <c r="AU97" s="25" t="s">
        <v>88</v>
      </c>
      <c r="AY97" s="25" t="s">
        <v>209</v>
      </c>
      <c r="BE97" s="214">
        <f>IF(N97="základní",J97,0)</f>
        <v>0</v>
      </c>
      <c r="BF97" s="214">
        <f>IF(N97="snížená",J97,0)</f>
        <v>0</v>
      </c>
      <c r="BG97" s="214">
        <f>IF(N97="zákl. přenesená",J97,0)</f>
        <v>0</v>
      </c>
      <c r="BH97" s="214">
        <f>IF(N97="sníž. přenesená",J97,0)</f>
        <v>0</v>
      </c>
      <c r="BI97" s="214">
        <f>IF(N97="nulová",J97,0)</f>
        <v>0</v>
      </c>
      <c r="BJ97" s="25" t="s">
        <v>86</v>
      </c>
      <c r="BK97" s="214">
        <f>ROUND(I97*H97,2)</f>
        <v>0</v>
      </c>
      <c r="BL97" s="25" t="s">
        <v>228</v>
      </c>
      <c r="BM97" s="25" t="s">
        <v>4850</v>
      </c>
    </row>
    <row r="98" spans="2:65" s="1" customFormat="1" ht="148.5">
      <c r="B98" s="43"/>
      <c r="C98" s="65"/>
      <c r="D98" s="219" t="s">
        <v>272</v>
      </c>
      <c r="E98" s="65"/>
      <c r="F98" s="220" t="s">
        <v>4851</v>
      </c>
      <c r="G98" s="65"/>
      <c r="H98" s="65"/>
      <c r="I98" s="174"/>
      <c r="J98" s="65"/>
      <c r="K98" s="65"/>
      <c r="L98" s="63"/>
      <c r="M98" s="221"/>
      <c r="N98" s="44"/>
      <c r="O98" s="44"/>
      <c r="P98" s="44"/>
      <c r="Q98" s="44"/>
      <c r="R98" s="44"/>
      <c r="S98" s="44"/>
      <c r="T98" s="80"/>
      <c r="AT98" s="25" t="s">
        <v>272</v>
      </c>
      <c r="AU98" s="25" t="s">
        <v>88</v>
      </c>
    </row>
    <row r="99" spans="2:65" s="12" customFormat="1" ht="13.5">
      <c r="B99" s="222"/>
      <c r="C99" s="223"/>
      <c r="D99" s="219" t="s">
        <v>274</v>
      </c>
      <c r="E99" s="224" t="s">
        <v>34</v>
      </c>
      <c r="F99" s="225" t="s">
        <v>4852</v>
      </c>
      <c r="G99" s="223"/>
      <c r="H99" s="226">
        <v>46.8</v>
      </c>
      <c r="I99" s="227"/>
      <c r="J99" s="223"/>
      <c r="K99" s="223"/>
      <c r="L99" s="228"/>
      <c r="M99" s="229"/>
      <c r="N99" s="230"/>
      <c r="O99" s="230"/>
      <c r="P99" s="230"/>
      <c r="Q99" s="230"/>
      <c r="R99" s="230"/>
      <c r="S99" s="230"/>
      <c r="T99" s="231"/>
      <c r="AT99" s="232" t="s">
        <v>274</v>
      </c>
      <c r="AU99" s="232" t="s">
        <v>88</v>
      </c>
      <c r="AV99" s="12" t="s">
        <v>88</v>
      </c>
      <c r="AW99" s="12" t="s">
        <v>41</v>
      </c>
      <c r="AX99" s="12" t="s">
        <v>78</v>
      </c>
      <c r="AY99" s="232" t="s">
        <v>209</v>
      </c>
    </row>
    <row r="100" spans="2:65" s="13" customFormat="1" ht="13.5">
      <c r="B100" s="233"/>
      <c r="C100" s="234"/>
      <c r="D100" s="219" t="s">
        <v>274</v>
      </c>
      <c r="E100" s="235" t="s">
        <v>34</v>
      </c>
      <c r="F100" s="236" t="s">
        <v>302</v>
      </c>
      <c r="G100" s="234"/>
      <c r="H100" s="237">
        <v>46.8</v>
      </c>
      <c r="I100" s="238"/>
      <c r="J100" s="234"/>
      <c r="K100" s="234"/>
      <c r="L100" s="239"/>
      <c r="M100" s="240"/>
      <c r="N100" s="241"/>
      <c r="O100" s="241"/>
      <c r="P100" s="241"/>
      <c r="Q100" s="241"/>
      <c r="R100" s="241"/>
      <c r="S100" s="241"/>
      <c r="T100" s="242"/>
      <c r="AT100" s="243" t="s">
        <v>274</v>
      </c>
      <c r="AU100" s="243" t="s">
        <v>88</v>
      </c>
      <c r="AV100" s="13" t="s">
        <v>228</v>
      </c>
      <c r="AW100" s="13" t="s">
        <v>41</v>
      </c>
      <c r="AX100" s="13" t="s">
        <v>86</v>
      </c>
      <c r="AY100" s="243" t="s">
        <v>209</v>
      </c>
    </row>
    <row r="101" spans="2:65" s="1" customFormat="1" ht="38.25" customHeight="1">
      <c r="B101" s="43"/>
      <c r="C101" s="203" t="s">
        <v>241</v>
      </c>
      <c r="D101" s="203" t="s">
        <v>212</v>
      </c>
      <c r="E101" s="204" t="s">
        <v>268</v>
      </c>
      <c r="F101" s="205" t="s">
        <v>269</v>
      </c>
      <c r="G101" s="206" t="s">
        <v>270</v>
      </c>
      <c r="H101" s="207">
        <v>103.3</v>
      </c>
      <c r="I101" s="208"/>
      <c r="J101" s="209">
        <f>ROUND(I101*H101,2)</f>
        <v>0</v>
      </c>
      <c r="K101" s="205" t="s">
        <v>216</v>
      </c>
      <c r="L101" s="63"/>
      <c r="M101" s="210" t="s">
        <v>34</v>
      </c>
      <c r="N101" s="211" t="s">
        <v>49</v>
      </c>
      <c r="O101" s="44"/>
      <c r="P101" s="212">
        <f>O101*H101</f>
        <v>0</v>
      </c>
      <c r="Q101" s="212">
        <v>0</v>
      </c>
      <c r="R101" s="212">
        <f>Q101*H101</f>
        <v>0</v>
      </c>
      <c r="S101" s="212">
        <v>0</v>
      </c>
      <c r="T101" s="213">
        <f>S101*H101</f>
        <v>0</v>
      </c>
      <c r="AR101" s="25" t="s">
        <v>228</v>
      </c>
      <c r="AT101" s="25" t="s">
        <v>212</v>
      </c>
      <c r="AU101" s="25" t="s">
        <v>88</v>
      </c>
      <c r="AY101" s="25" t="s">
        <v>209</v>
      </c>
      <c r="BE101" s="214">
        <f>IF(N101="základní",J101,0)</f>
        <v>0</v>
      </c>
      <c r="BF101" s="214">
        <f>IF(N101="snížená",J101,0)</f>
        <v>0</v>
      </c>
      <c r="BG101" s="214">
        <f>IF(N101="zákl. přenesená",J101,0)</f>
        <v>0</v>
      </c>
      <c r="BH101" s="214">
        <f>IF(N101="sníž. přenesená",J101,0)</f>
        <v>0</v>
      </c>
      <c r="BI101" s="214">
        <f>IF(N101="nulová",J101,0)</f>
        <v>0</v>
      </c>
      <c r="BJ101" s="25" t="s">
        <v>86</v>
      </c>
      <c r="BK101" s="214">
        <f>ROUND(I101*H101,2)</f>
        <v>0</v>
      </c>
      <c r="BL101" s="25" t="s">
        <v>228</v>
      </c>
      <c r="BM101" s="25" t="s">
        <v>4853</v>
      </c>
    </row>
    <row r="102" spans="2:65" s="1" customFormat="1" ht="229.5">
      <c r="B102" s="43"/>
      <c r="C102" s="65"/>
      <c r="D102" s="219" t="s">
        <v>272</v>
      </c>
      <c r="E102" s="65"/>
      <c r="F102" s="220" t="s">
        <v>273</v>
      </c>
      <c r="G102" s="65"/>
      <c r="H102" s="65"/>
      <c r="I102" s="174"/>
      <c r="J102" s="65"/>
      <c r="K102" s="65"/>
      <c r="L102" s="63"/>
      <c r="M102" s="221"/>
      <c r="N102" s="44"/>
      <c r="O102" s="44"/>
      <c r="P102" s="44"/>
      <c r="Q102" s="44"/>
      <c r="R102" s="44"/>
      <c r="S102" s="44"/>
      <c r="T102" s="80"/>
      <c r="AT102" s="25" t="s">
        <v>272</v>
      </c>
      <c r="AU102" s="25" t="s">
        <v>88</v>
      </c>
    </row>
    <row r="103" spans="2:65" s="1" customFormat="1" ht="38.25" customHeight="1">
      <c r="B103" s="43"/>
      <c r="C103" s="203" t="s">
        <v>247</v>
      </c>
      <c r="D103" s="203" t="s">
        <v>212</v>
      </c>
      <c r="E103" s="204" t="s">
        <v>4854</v>
      </c>
      <c r="F103" s="205" t="s">
        <v>4855</v>
      </c>
      <c r="G103" s="206" t="s">
        <v>270</v>
      </c>
      <c r="H103" s="207">
        <v>62.841000000000001</v>
      </c>
      <c r="I103" s="208"/>
      <c r="J103" s="209">
        <f>ROUND(I103*H103,2)</f>
        <v>0</v>
      </c>
      <c r="K103" s="205" t="s">
        <v>216</v>
      </c>
      <c r="L103" s="63"/>
      <c r="M103" s="210" t="s">
        <v>34</v>
      </c>
      <c r="N103" s="211" t="s">
        <v>49</v>
      </c>
      <c r="O103" s="44"/>
      <c r="P103" s="212">
        <f>O103*H103</f>
        <v>0</v>
      </c>
      <c r="Q103" s="212">
        <v>0</v>
      </c>
      <c r="R103" s="212">
        <f>Q103*H103</f>
        <v>0</v>
      </c>
      <c r="S103" s="212">
        <v>0</v>
      </c>
      <c r="T103" s="213">
        <f>S103*H103</f>
        <v>0</v>
      </c>
      <c r="AR103" s="25" t="s">
        <v>228</v>
      </c>
      <c r="AT103" s="25" t="s">
        <v>212</v>
      </c>
      <c r="AU103" s="25" t="s">
        <v>88</v>
      </c>
      <c r="AY103" s="25" t="s">
        <v>209</v>
      </c>
      <c r="BE103" s="214">
        <f>IF(N103="základní",J103,0)</f>
        <v>0</v>
      </c>
      <c r="BF103" s="214">
        <f>IF(N103="snížená",J103,0)</f>
        <v>0</v>
      </c>
      <c r="BG103" s="214">
        <f>IF(N103="zákl. přenesená",J103,0)</f>
        <v>0</v>
      </c>
      <c r="BH103" s="214">
        <f>IF(N103="sníž. přenesená",J103,0)</f>
        <v>0</v>
      </c>
      <c r="BI103" s="214">
        <f>IF(N103="nulová",J103,0)</f>
        <v>0</v>
      </c>
      <c r="BJ103" s="25" t="s">
        <v>86</v>
      </c>
      <c r="BK103" s="214">
        <f>ROUND(I103*H103,2)</f>
        <v>0</v>
      </c>
      <c r="BL103" s="25" t="s">
        <v>228</v>
      </c>
      <c r="BM103" s="25" t="s">
        <v>4856</v>
      </c>
    </row>
    <row r="104" spans="2:65" s="1" customFormat="1" ht="94.5">
      <c r="B104" s="43"/>
      <c r="C104" s="65"/>
      <c r="D104" s="219" t="s">
        <v>272</v>
      </c>
      <c r="E104" s="65"/>
      <c r="F104" s="220" t="s">
        <v>4857</v>
      </c>
      <c r="G104" s="65"/>
      <c r="H104" s="65"/>
      <c r="I104" s="174"/>
      <c r="J104" s="65"/>
      <c r="K104" s="65"/>
      <c r="L104" s="63"/>
      <c r="M104" s="221"/>
      <c r="N104" s="44"/>
      <c r="O104" s="44"/>
      <c r="P104" s="44"/>
      <c r="Q104" s="44"/>
      <c r="R104" s="44"/>
      <c r="S104" s="44"/>
      <c r="T104" s="80"/>
      <c r="AT104" s="25" t="s">
        <v>272</v>
      </c>
      <c r="AU104" s="25" t="s">
        <v>88</v>
      </c>
    </row>
    <row r="105" spans="2:65" s="12" customFormat="1" ht="13.5">
      <c r="B105" s="222"/>
      <c r="C105" s="223"/>
      <c r="D105" s="219" t="s">
        <v>274</v>
      </c>
      <c r="E105" s="224" t="s">
        <v>34</v>
      </c>
      <c r="F105" s="225" t="s">
        <v>4858</v>
      </c>
      <c r="G105" s="223"/>
      <c r="H105" s="226">
        <v>62.841000000000001</v>
      </c>
      <c r="I105" s="227"/>
      <c r="J105" s="223"/>
      <c r="K105" s="223"/>
      <c r="L105" s="228"/>
      <c r="M105" s="229"/>
      <c r="N105" s="230"/>
      <c r="O105" s="230"/>
      <c r="P105" s="230"/>
      <c r="Q105" s="230"/>
      <c r="R105" s="230"/>
      <c r="S105" s="230"/>
      <c r="T105" s="231"/>
      <c r="AT105" s="232" t="s">
        <v>274</v>
      </c>
      <c r="AU105" s="232" t="s">
        <v>88</v>
      </c>
      <c r="AV105" s="12" t="s">
        <v>88</v>
      </c>
      <c r="AW105" s="12" t="s">
        <v>41</v>
      </c>
      <c r="AX105" s="12" t="s">
        <v>78</v>
      </c>
      <c r="AY105" s="232" t="s">
        <v>209</v>
      </c>
    </row>
    <row r="106" spans="2:65" s="13" customFormat="1" ht="13.5">
      <c r="B106" s="233"/>
      <c r="C106" s="234"/>
      <c r="D106" s="219" t="s">
        <v>274</v>
      </c>
      <c r="E106" s="235" t="s">
        <v>34</v>
      </c>
      <c r="F106" s="236" t="s">
        <v>302</v>
      </c>
      <c r="G106" s="234"/>
      <c r="H106" s="237">
        <v>62.841000000000001</v>
      </c>
      <c r="I106" s="238"/>
      <c r="J106" s="234"/>
      <c r="K106" s="234"/>
      <c r="L106" s="239"/>
      <c r="M106" s="240"/>
      <c r="N106" s="241"/>
      <c r="O106" s="241"/>
      <c r="P106" s="241"/>
      <c r="Q106" s="241"/>
      <c r="R106" s="241"/>
      <c r="S106" s="241"/>
      <c r="T106" s="242"/>
      <c r="AT106" s="243" t="s">
        <v>274</v>
      </c>
      <c r="AU106" s="243" t="s">
        <v>88</v>
      </c>
      <c r="AV106" s="13" t="s">
        <v>228</v>
      </c>
      <c r="AW106" s="13" t="s">
        <v>41</v>
      </c>
      <c r="AX106" s="13" t="s">
        <v>86</v>
      </c>
      <c r="AY106" s="243" t="s">
        <v>209</v>
      </c>
    </row>
    <row r="107" spans="2:65" s="1" customFormat="1" ht="38.25" customHeight="1">
      <c r="B107" s="43"/>
      <c r="C107" s="203" t="s">
        <v>311</v>
      </c>
      <c r="D107" s="203" t="s">
        <v>212</v>
      </c>
      <c r="E107" s="204" t="s">
        <v>4859</v>
      </c>
      <c r="F107" s="205" t="s">
        <v>4860</v>
      </c>
      <c r="G107" s="206" t="s">
        <v>270</v>
      </c>
      <c r="H107" s="207">
        <v>31.170999999999999</v>
      </c>
      <c r="I107" s="208"/>
      <c r="J107" s="209">
        <f>ROUND(I107*H107,2)</f>
        <v>0</v>
      </c>
      <c r="K107" s="205" t="s">
        <v>216</v>
      </c>
      <c r="L107" s="63"/>
      <c r="M107" s="210" t="s">
        <v>34</v>
      </c>
      <c r="N107" s="211" t="s">
        <v>49</v>
      </c>
      <c r="O107" s="44"/>
      <c r="P107" s="212">
        <f>O107*H107</f>
        <v>0</v>
      </c>
      <c r="Q107" s="212">
        <v>0</v>
      </c>
      <c r="R107" s="212">
        <f>Q107*H107</f>
        <v>0</v>
      </c>
      <c r="S107" s="212">
        <v>0</v>
      </c>
      <c r="T107" s="213">
        <f>S107*H107</f>
        <v>0</v>
      </c>
      <c r="AR107" s="25" t="s">
        <v>228</v>
      </c>
      <c r="AT107" s="25" t="s">
        <v>212</v>
      </c>
      <c r="AU107" s="25" t="s">
        <v>88</v>
      </c>
      <c r="AY107" s="25" t="s">
        <v>209</v>
      </c>
      <c r="BE107" s="214">
        <f>IF(N107="základní",J107,0)</f>
        <v>0</v>
      </c>
      <c r="BF107" s="214">
        <f>IF(N107="snížená",J107,0)</f>
        <v>0</v>
      </c>
      <c r="BG107" s="214">
        <f>IF(N107="zákl. přenesená",J107,0)</f>
        <v>0</v>
      </c>
      <c r="BH107" s="214">
        <f>IF(N107="sníž. přenesená",J107,0)</f>
        <v>0</v>
      </c>
      <c r="BI107" s="214">
        <f>IF(N107="nulová",J107,0)</f>
        <v>0</v>
      </c>
      <c r="BJ107" s="25" t="s">
        <v>86</v>
      </c>
      <c r="BK107" s="214">
        <f>ROUND(I107*H107,2)</f>
        <v>0</v>
      </c>
      <c r="BL107" s="25" t="s">
        <v>228</v>
      </c>
      <c r="BM107" s="25" t="s">
        <v>4861</v>
      </c>
    </row>
    <row r="108" spans="2:65" s="1" customFormat="1" ht="94.5">
      <c r="B108" s="43"/>
      <c r="C108" s="65"/>
      <c r="D108" s="219" t="s">
        <v>272</v>
      </c>
      <c r="E108" s="65"/>
      <c r="F108" s="220" t="s">
        <v>4857</v>
      </c>
      <c r="G108" s="65"/>
      <c r="H108" s="65"/>
      <c r="I108" s="174"/>
      <c r="J108" s="65"/>
      <c r="K108" s="65"/>
      <c r="L108" s="63"/>
      <c r="M108" s="221"/>
      <c r="N108" s="44"/>
      <c r="O108" s="44"/>
      <c r="P108" s="44"/>
      <c r="Q108" s="44"/>
      <c r="R108" s="44"/>
      <c r="S108" s="44"/>
      <c r="T108" s="80"/>
      <c r="AT108" s="25" t="s">
        <v>272</v>
      </c>
      <c r="AU108" s="25" t="s">
        <v>88</v>
      </c>
    </row>
    <row r="109" spans="2:65" s="1" customFormat="1" ht="38.25" customHeight="1">
      <c r="B109" s="43"/>
      <c r="C109" s="203" t="s">
        <v>324</v>
      </c>
      <c r="D109" s="203" t="s">
        <v>212</v>
      </c>
      <c r="E109" s="204" t="s">
        <v>820</v>
      </c>
      <c r="F109" s="205" t="s">
        <v>821</v>
      </c>
      <c r="G109" s="206" t="s">
        <v>270</v>
      </c>
      <c r="H109" s="207">
        <v>228.982</v>
      </c>
      <c r="I109" s="208"/>
      <c r="J109" s="209">
        <f>ROUND(I109*H109,2)</f>
        <v>0</v>
      </c>
      <c r="K109" s="205" t="s">
        <v>216</v>
      </c>
      <c r="L109" s="63"/>
      <c r="M109" s="210" t="s">
        <v>34</v>
      </c>
      <c r="N109" s="211" t="s">
        <v>49</v>
      </c>
      <c r="O109" s="44"/>
      <c r="P109" s="212">
        <f>O109*H109</f>
        <v>0</v>
      </c>
      <c r="Q109" s="212">
        <v>0</v>
      </c>
      <c r="R109" s="212">
        <f>Q109*H109</f>
        <v>0</v>
      </c>
      <c r="S109" s="212">
        <v>0</v>
      </c>
      <c r="T109" s="213">
        <f>S109*H109</f>
        <v>0</v>
      </c>
      <c r="AR109" s="25" t="s">
        <v>228</v>
      </c>
      <c r="AT109" s="25" t="s">
        <v>212</v>
      </c>
      <c r="AU109" s="25" t="s">
        <v>88</v>
      </c>
      <c r="AY109" s="25" t="s">
        <v>209</v>
      </c>
      <c r="BE109" s="214">
        <f>IF(N109="základní",J109,0)</f>
        <v>0</v>
      </c>
      <c r="BF109" s="214">
        <f>IF(N109="snížená",J109,0)</f>
        <v>0</v>
      </c>
      <c r="BG109" s="214">
        <f>IF(N109="zákl. přenesená",J109,0)</f>
        <v>0</v>
      </c>
      <c r="BH109" s="214">
        <f>IF(N109="sníž. přenesená",J109,0)</f>
        <v>0</v>
      </c>
      <c r="BI109" s="214">
        <f>IF(N109="nulová",J109,0)</f>
        <v>0</v>
      </c>
      <c r="BJ109" s="25" t="s">
        <v>86</v>
      </c>
      <c r="BK109" s="214">
        <f>ROUND(I109*H109,2)</f>
        <v>0</v>
      </c>
      <c r="BL109" s="25" t="s">
        <v>228</v>
      </c>
      <c r="BM109" s="25" t="s">
        <v>4862</v>
      </c>
    </row>
    <row r="110" spans="2:65" s="1" customFormat="1" ht="189">
      <c r="B110" s="43"/>
      <c r="C110" s="65"/>
      <c r="D110" s="219" t="s">
        <v>272</v>
      </c>
      <c r="E110" s="65"/>
      <c r="F110" s="220" t="s">
        <v>292</v>
      </c>
      <c r="G110" s="65"/>
      <c r="H110" s="65"/>
      <c r="I110" s="174"/>
      <c r="J110" s="65"/>
      <c r="K110" s="65"/>
      <c r="L110" s="63"/>
      <c r="M110" s="221"/>
      <c r="N110" s="44"/>
      <c r="O110" s="44"/>
      <c r="P110" s="44"/>
      <c r="Q110" s="44"/>
      <c r="R110" s="44"/>
      <c r="S110" s="44"/>
      <c r="T110" s="80"/>
      <c r="AT110" s="25" t="s">
        <v>272</v>
      </c>
      <c r="AU110" s="25" t="s">
        <v>88</v>
      </c>
    </row>
    <row r="111" spans="2:65" s="12" customFormat="1" ht="13.5">
      <c r="B111" s="222"/>
      <c r="C111" s="223"/>
      <c r="D111" s="219" t="s">
        <v>274</v>
      </c>
      <c r="E111" s="224" t="s">
        <v>34</v>
      </c>
      <c r="F111" s="225" t="s">
        <v>4863</v>
      </c>
      <c r="G111" s="223"/>
      <c r="H111" s="226">
        <v>125.682</v>
      </c>
      <c r="I111" s="227"/>
      <c r="J111" s="223"/>
      <c r="K111" s="223"/>
      <c r="L111" s="228"/>
      <c r="M111" s="229"/>
      <c r="N111" s="230"/>
      <c r="O111" s="230"/>
      <c r="P111" s="230"/>
      <c r="Q111" s="230"/>
      <c r="R111" s="230"/>
      <c r="S111" s="230"/>
      <c r="T111" s="231"/>
      <c r="AT111" s="232" t="s">
        <v>274</v>
      </c>
      <c r="AU111" s="232" t="s">
        <v>88</v>
      </c>
      <c r="AV111" s="12" t="s">
        <v>88</v>
      </c>
      <c r="AW111" s="12" t="s">
        <v>41</v>
      </c>
      <c r="AX111" s="12" t="s">
        <v>78</v>
      </c>
      <c r="AY111" s="232" t="s">
        <v>209</v>
      </c>
    </row>
    <row r="112" spans="2:65" s="12" customFormat="1" ht="13.5">
      <c r="B112" s="222"/>
      <c r="C112" s="223"/>
      <c r="D112" s="219" t="s">
        <v>274</v>
      </c>
      <c r="E112" s="224" t="s">
        <v>34</v>
      </c>
      <c r="F112" s="225" t="s">
        <v>4864</v>
      </c>
      <c r="G112" s="223"/>
      <c r="H112" s="226">
        <v>103.3</v>
      </c>
      <c r="I112" s="227"/>
      <c r="J112" s="223"/>
      <c r="K112" s="223"/>
      <c r="L112" s="228"/>
      <c r="M112" s="229"/>
      <c r="N112" s="230"/>
      <c r="O112" s="230"/>
      <c r="P112" s="230"/>
      <c r="Q112" s="230"/>
      <c r="R112" s="230"/>
      <c r="S112" s="230"/>
      <c r="T112" s="231"/>
      <c r="AT112" s="232" t="s">
        <v>274</v>
      </c>
      <c r="AU112" s="232" t="s">
        <v>88</v>
      </c>
      <c r="AV112" s="12" t="s">
        <v>88</v>
      </c>
      <c r="AW112" s="12" t="s">
        <v>41</v>
      </c>
      <c r="AX112" s="12" t="s">
        <v>78</v>
      </c>
      <c r="AY112" s="232" t="s">
        <v>209</v>
      </c>
    </row>
    <row r="113" spans="2:65" s="13" customFormat="1" ht="13.5">
      <c r="B113" s="233"/>
      <c r="C113" s="234"/>
      <c r="D113" s="219" t="s">
        <v>274</v>
      </c>
      <c r="E113" s="235" t="s">
        <v>34</v>
      </c>
      <c r="F113" s="236" t="s">
        <v>302</v>
      </c>
      <c r="G113" s="234"/>
      <c r="H113" s="237">
        <v>228.982</v>
      </c>
      <c r="I113" s="238"/>
      <c r="J113" s="234"/>
      <c r="K113" s="234"/>
      <c r="L113" s="239"/>
      <c r="M113" s="240"/>
      <c r="N113" s="241"/>
      <c r="O113" s="241"/>
      <c r="P113" s="241"/>
      <c r="Q113" s="241"/>
      <c r="R113" s="241"/>
      <c r="S113" s="241"/>
      <c r="T113" s="242"/>
      <c r="AT113" s="243" t="s">
        <v>274</v>
      </c>
      <c r="AU113" s="243" t="s">
        <v>88</v>
      </c>
      <c r="AV113" s="13" t="s">
        <v>228</v>
      </c>
      <c r="AW113" s="13" t="s">
        <v>41</v>
      </c>
      <c r="AX113" s="13" t="s">
        <v>86</v>
      </c>
      <c r="AY113" s="243" t="s">
        <v>209</v>
      </c>
    </row>
    <row r="114" spans="2:65" s="1" customFormat="1" ht="38.25" customHeight="1">
      <c r="B114" s="43"/>
      <c r="C114" s="203" t="s">
        <v>329</v>
      </c>
      <c r="D114" s="203" t="s">
        <v>212</v>
      </c>
      <c r="E114" s="204" t="s">
        <v>4865</v>
      </c>
      <c r="F114" s="205" t="s">
        <v>4866</v>
      </c>
      <c r="G114" s="206" t="s">
        <v>357</v>
      </c>
      <c r="H114" s="207">
        <v>1</v>
      </c>
      <c r="I114" s="208"/>
      <c r="J114" s="209">
        <f>ROUND(I114*H114,2)</f>
        <v>0</v>
      </c>
      <c r="K114" s="205" t="s">
        <v>216</v>
      </c>
      <c r="L114" s="63"/>
      <c r="M114" s="210" t="s">
        <v>34</v>
      </c>
      <c r="N114" s="211" t="s">
        <v>49</v>
      </c>
      <c r="O114" s="44"/>
      <c r="P114" s="212">
        <f>O114*H114</f>
        <v>0</v>
      </c>
      <c r="Q114" s="212">
        <v>0</v>
      </c>
      <c r="R114" s="212">
        <f>Q114*H114</f>
        <v>0</v>
      </c>
      <c r="S114" s="212">
        <v>0</v>
      </c>
      <c r="T114" s="213">
        <f>S114*H114</f>
        <v>0</v>
      </c>
      <c r="AR114" s="25" t="s">
        <v>228</v>
      </c>
      <c r="AT114" s="25" t="s">
        <v>212</v>
      </c>
      <c r="AU114" s="25" t="s">
        <v>88</v>
      </c>
      <c r="AY114" s="25" t="s">
        <v>209</v>
      </c>
      <c r="BE114" s="214">
        <f>IF(N114="základní",J114,0)</f>
        <v>0</v>
      </c>
      <c r="BF114" s="214">
        <f>IF(N114="snížená",J114,0)</f>
        <v>0</v>
      </c>
      <c r="BG114" s="214">
        <f>IF(N114="zákl. přenesená",J114,0)</f>
        <v>0</v>
      </c>
      <c r="BH114" s="214">
        <f>IF(N114="sníž. přenesená",J114,0)</f>
        <v>0</v>
      </c>
      <c r="BI114" s="214">
        <f>IF(N114="nulová",J114,0)</f>
        <v>0</v>
      </c>
      <c r="BJ114" s="25" t="s">
        <v>86</v>
      </c>
      <c r="BK114" s="214">
        <f>ROUND(I114*H114,2)</f>
        <v>0</v>
      </c>
      <c r="BL114" s="25" t="s">
        <v>228</v>
      </c>
      <c r="BM114" s="25" t="s">
        <v>4867</v>
      </c>
    </row>
    <row r="115" spans="2:65" s="1" customFormat="1" ht="27">
      <c r="B115" s="43"/>
      <c r="C115" s="65"/>
      <c r="D115" s="219" t="s">
        <v>272</v>
      </c>
      <c r="E115" s="65"/>
      <c r="F115" s="220" t="s">
        <v>4868</v>
      </c>
      <c r="G115" s="65"/>
      <c r="H115" s="65"/>
      <c r="I115" s="174"/>
      <c r="J115" s="65"/>
      <c r="K115" s="65"/>
      <c r="L115" s="63"/>
      <c r="M115" s="221"/>
      <c r="N115" s="44"/>
      <c r="O115" s="44"/>
      <c r="P115" s="44"/>
      <c r="Q115" s="44"/>
      <c r="R115" s="44"/>
      <c r="S115" s="44"/>
      <c r="T115" s="80"/>
      <c r="AT115" s="25" t="s">
        <v>272</v>
      </c>
      <c r="AU115" s="25" t="s">
        <v>88</v>
      </c>
    </row>
    <row r="116" spans="2:65" s="1" customFormat="1" ht="38.25" customHeight="1">
      <c r="B116" s="43"/>
      <c r="C116" s="203" t="s">
        <v>266</v>
      </c>
      <c r="D116" s="203" t="s">
        <v>212</v>
      </c>
      <c r="E116" s="204" t="s">
        <v>4869</v>
      </c>
      <c r="F116" s="205" t="s">
        <v>4870</v>
      </c>
      <c r="G116" s="206" t="s">
        <v>357</v>
      </c>
      <c r="H116" s="207">
        <v>1</v>
      </c>
      <c r="I116" s="208"/>
      <c r="J116" s="209">
        <f>ROUND(I116*H116,2)</f>
        <v>0</v>
      </c>
      <c r="K116" s="205" t="s">
        <v>216</v>
      </c>
      <c r="L116" s="63"/>
      <c r="M116" s="210" t="s">
        <v>34</v>
      </c>
      <c r="N116" s="211" t="s">
        <v>49</v>
      </c>
      <c r="O116" s="44"/>
      <c r="P116" s="212">
        <f>O116*H116</f>
        <v>0</v>
      </c>
      <c r="Q116" s="212">
        <v>0</v>
      </c>
      <c r="R116" s="212">
        <f>Q116*H116</f>
        <v>0</v>
      </c>
      <c r="S116" s="212">
        <v>0</v>
      </c>
      <c r="T116" s="213">
        <f>S116*H116</f>
        <v>0</v>
      </c>
      <c r="AR116" s="25" t="s">
        <v>228</v>
      </c>
      <c r="AT116" s="25" t="s">
        <v>212</v>
      </c>
      <c r="AU116" s="25" t="s">
        <v>88</v>
      </c>
      <c r="AY116" s="25" t="s">
        <v>209</v>
      </c>
      <c r="BE116" s="214">
        <f>IF(N116="základní",J116,0)</f>
        <v>0</v>
      </c>
      <c r="BF116" s="214">
        <f>IF(N116="snížená",J116,0)</f>
        <v>0</v>
      </c>
      <c r="BG116" s="214">
        <f>IF(N116="zákl. přenesená",J116,0)</f>
        <v>0</v>
      </c>
      <c r="BH116" s="214">
        <f>IF(N116="sníž. přenesená",J116,0)</f>
        <v>0</v>
      </c>
      <c r="BI116" s="214">
        <f>IF(N116="nulová",J116,0)</f>
        <v>0</v>
      </c>
      <c r="BJ116" s="25" t="s">
        <v>86</v>
      </c>
      <c r="BK116" s="214">
        <f>ROUND(I116*H116,2)</f>
        <v>0</v>
      </c>
      <c r="BL116" s="25" t="s">
        <v>228</v>
      </c>
      <c r="BM116" s="25" t="s">
        <v>4871</v>
      </c>
    </row>
    <row r="117" spans="2:65" s="1" customFormat="1" ht="27">
      <c r="B117" s="43"/>
      <c r="C117" s="65"/>
      <c r="D117" s="219" t="s">
        <v>272</v>
      </c>
      <c r="E117" s="65"/>
      <c r="F117" s="220" t="s">
        <v>4868</v>
      </c>
      <c r="G117" s="65"/>
      <c r="H117" s="65"/>
      <c r="I117" s="174"/>
      <c r="J117" s="65"/>
      <c r="K117" s="65"/>
      <c r="L117" s="63"/>
      <c r="M117" s="221"/>
      <c r="N117" s="44"/>
      <c r="O117" s="44"/>
      <c r="P117" s="44"/>
      <c r="Q117" s="44"/>
      <c r="R117" s="44"/>
      <c r="S117" s="44"/>
      <c r="T117" s="80"/>
      <c r="AT117" s="25" t="s">
        <v>272</v>
      </c>
      <c r="AU117" s="25" t="s">
        <v>88</v>
      </c>
    </row>
    <row r="118" spans="2:65" s="1" customFormat="1" ht="25.5" customHeight="1">
      <c r="B118" s="43"/>
      <c r="C118" s="203" t="s">
        <v>276</v>
      </c>
      <c r="D118" s="203" t="s">
        <v>212</v>
      </c>
      <c r="E118" s="204" t="s">
        <v>4872</v>
      </c>
      <c r="F118" s="205" t="s">
        <v>4873</v>
      </c>
      <c r="G118" s="206" t="s">
        <v>357</v>
      </c>
      <c r="H118" s="207">
        <v>1</v>
      </c>
      <c r="I118" s="208"/>
      <c r="J118" s="209">
        <f>ROUND(I118*H118,2)</f>
        <v>0</v>
      </c>
      <c r="K118" s="205" t="s">
        <v>216</v>
      </c>
      <c r="L118" s="63"/>
      <c r="M118" s="210" t="s">
        <v>34</v>
      </c>
      <c r="N118" s="211" t="s">
        <v>49</v>
      </c>
      <c r="O118" s="44"/>
      <c r="P118" s="212">
        <f>O118*H118</f>
        <v>0</v>
      </c>
      <c r="Q118" s="212">
        <v>0</v>
      </c>
      <c r="R118" s="212">
        <f>Q118*H118</f>
        <v>0</v>
      </c>
      <c r="S118" s="212">
        <v>0</v>
      </c>
      <c r="T118" s="213">
        <f>S118*H118</f>
        <v>0</v>
      </c>
      <c r="AR118" s="25" t="s">
        <v>228</v>
      </c>
      <c r="AT118" s="25" t="s">
        <v>212</v>
      </c>
      <c r="AU118" s="25" t="s">
        <v>88</v>
      </c>
      <c r="AY118" s="25" t="s">
        <v>209</v>
      </c>
      <c r="BE118" s="214">
        <f>IF(N118="základní",J118,0)</f>
        <v>0</v>
      </c>
      <c r="BF118" s="214">
        <f>IF(N118="snížená",J118,0)</f>
        <v>0</v>
      </c>
      <c r="BG118" s="214">
        <f>IF(N118="zákl. přenesená",J118,0)</f>
        <v>0</v>
      </c>
      <c r="BH118" s="214">
        <f>IF(N118="sníž. přenesená",J118,0)</f>
        <v>0</v>
      </c>
      <c r="BI118" s="214">
        <f>IF(N118="nulová",J118,0)</f>
        <v>0</v>
      </c>
      <c r="BJ118" s="25" t="s">
        <v>86</v>
      </c>
      <c r="BK118" s="214">
        <f>ROUND(I118*H118,2)</f>
        <v>0</v>
      </c>
      <c r="BL118" s="25" t="s">
        <v>228</v>
      </c>
      <c r="BM118" s="25" t="s">
        <v>4874</v>
      </c>
    </row>
    <row r="119" spans="2:65" s="1" customFormat="1" ht="27">
      <c r="B119" s="43"/>
      <c r="C119" s="65"/>
      <c r="D119" s="219" t="s">
        <v>272</v>
      </c>
      <c r="E119" s="65"/>
      <c r="F119" s="220" t="s">
        <v>4868</v>
      </c>
      <c r="G119" s="65"/>
      <c r="H119" s="65"/>
      <c r="I119" s="174"/>
      <c r="J119" s="65"/>
      <c r="K119" s="65"/>
      <c r="L119" s="63"/>
      <c r="M119" s="221"/>
      <c r="N119" s="44"/>
      <c r="O119" s="44"/>
      <c r="P119" s="44"/>
      <c r="Q119" s="44"/>
      <c r="R119" s="44"/>
      <c r="S119" s="44"/>
      <c r="T119" s="80"/>
      <c r="AT119" s="25" t="s">
        <v>272</v>
      </c>
      <c r="AU119" s="25" t="s">
        <v>88</v>
      </c>
    </row>
    <row r="120" spans="2:65" s="12" customFormat="1" ht="13.5">
      <c r="B120" s="222"/>
      <c r="C120" s="223"/>
      <c r="D120" s="219" t="s">
        <v>274</v>
      </c>
      <c r="E120" s="224" t="s">
        <v>34</v>
      </c>
      <c r="F120" s="225" t="s">
        <v>86</v>
      </c>
      <c r="G120" s="223"/>
      <c r="H120" s="226">
        <v>1</v>
      </c>
      <c r="I120" s="227"/>
      <c r="J120" s="223"/>
      <c r="K120" s="223"/>
      <c r="L120" s="228"/>
      <c r="M120" s="229"/>
      <c r="N120" s="230"/>
      <c r="O120" s="230"/>
      <c r="P120" s="230"/>
      <c r="Q120" s="230"/>
      <c r="R120" s="230"/>
      <c r="S120" s="230"/>
      <c r="T120" s="231"/>
      <c r="AT120" s="232" t="s">
        <v>274</v>
      </c>
      <c r="AU120" s="232" t="s">
        <v>88</v>
      </c>
      <c r="AV120" s="12" t="s">
        <v>88</v>
      </c>
      <c r="AW120" s="12" t="s">
        <v>41</v>
      </c>
      <c r="AX120" s="12" t="s">
        <v>78</v>
      </c>
      <c r="AY120" s="232" t="s">
        <v>209</v>
      </c>
    </row>
    <row r="121" spans="2:65" s="13" customFormat="1" ht="13.5">
      <c r="B121" s="233"/>
      <c r="C121" s="234"/>
      <c r="D121" s="219" t="s">
        <v>274</v>
      </c>
      <c r="E121" s="235" t="s">
        <v>34</v>
      </c>
      <c r="F121" s="236" t="s">
        <v>302</v>
      </c>
      <c r="G121" s="234"/>
      <c r="H121" s="237">
        <v>1</v>
      </c>
      <c r="I121" s="238"/>
      <c r="J121" s="234"/>
      <c r="K121" s="234"/>
      <c r="L121" s="239"/>
      <c r="M121" s="240"/>
      <c r="N121" s="241"/>
      <c r="O121" s="241"/>
      <c r="P121" s="241"/>
      <c r="Q121" s="241"/>
      <c r="R121" s="241"/>
      <c r="S121" s="241"/>
      <c r="T121" s="242"/>
      <c r="AT121" s="243" t="s">
        <v>274</v>
      </c>
      <c r="AU121" s="243" t="s">
        <v>88</v>
      </c>
      <c r="AV121" s="13" t="s">
        <v>228</v>
      </c>
      <c r="AW121" s="13" t="s">
        <v>41</v>
      </c>
      <c r="AX121" s="13" t="s">
        <v>86</v>
      </c>
      <c r="AY121" s="243" t="s">
        <v>209</v>
      </c>
    </row>
    <row r="122" spans="2:65" s="1" customFormat="1" ht="25.5" customHeight="1">
      <c r="B122" s="43"/>
      <c r="C122" s="203" t="s">
        <v>342</v>
      </c>
      <c r="D122" s="203" t="s">
        <v>212</v>
      </c>
      <c r="E122" s="204" t="s">
        <v>4875</v>
      </c>
      <c r="F122" s="205" t="s">
        <v>4876</v>
      </c>
      <c r="G122" s="206" t="s">
        <v>351</v>
      </c>
      <c r="H122" s="207">
        <v>18.600000000000001</v>
      </c>
      <c r="I122" s="208"/>
      <c r="J122" s="209">
        <f>ROUND(I122*H122,2)</f>
        <v>0</v>
      </c>
      <c r="K122" s="205" t="s">
        <v>216</v>
      </c>
      <c r="L122" s="63"/>
      <c r="M122" s="210" t="s">
        <v>34</v>
      </c>
      <c r="N122" s="211" t="s">
        <v>49</v>
      </c>
      <c r="O122" s="44"/>
      <c r="P122" s="212">
        <f>O122*H122</f>
        <v>0</v>
      </c>
      <c r="Q122" s="212">
        <v>0</v>
      </c>
      <c r="R122" s="212">
        <f>Q122*H122</f>
        <v>0</v>
      </c>
      <c r="S122" s="212">
        <v>0</v>
      </c>
      <c r="T122" s="213">
        <f>S122*H122</f>
        <v>0</v>
      </c>
      <c r="AR122" s="25" t="s">
        <v>228</v>
      </c>
      <c r="AT122" s="25" t="s">
        <v>212</v>
      </c>
      <c r="AU122" s="25" t="s">
        <v>88</v>
      </c>
      <c r="AY122" s="25" t="s">
        <v>209</v>
      </c>
      <c r="BE122" s="214">
        <f>IF(N122="základní",J122,0)</f>
        <v>0</v>
      </c>
      <c r="BF122" s="214">
        <f>IF(N122="snížená",J122,0)</f>
        <v>0</v>
      </c>
      <c r="BG122" s="214">
        <f>IF(N122="zákl. přenesená",J122,0)</f>
        <v>0</v>
      </c>
      <c r="BH122" s="214">
        <f>IF(N122="sníž. přenesená",J122,0)</f>
        <v>0</v>
      </c>
      <c r="BI122" s="214">
        <f>IF(N122="nulová",J122,0)</f>
        <v>0</v>
      </c>
      <c r="BJ122" s="25" t="s">
        <v>86</v>
      </c>
      <c r="BK122" s="214">
        <f>ROUND(I122*H122,2)</f>
        <v>0</v>
      </c>
      <c r="BL122" s="25" t="s">
        <v>228</v>
      </c>
      <c r="BM122" s="25" t="s">
        <v>4877</v>
      </c>
    </row>
    <row r="123" spans="2:65" s="1" customFormat="1" ht="81">
      <c r="B123" s="43"/>
      <c r="C123" s="65"/>
      <c r="D123" s="219" t="s">
        <v>272</v>
      </c>
      <c r="E123" s="65"/>
      <c r="F123" s="220" t="s">
        <v>4878</v>
      </c>
      <c r="G123" s="65"/>
      <c r="H123" s="65"/>
      <c r="I123" s="174"/>
      <c r="J123" s="65"/>
      <c r="K123" s="65"/>
      <c r="L123" s="63"/>
      <c r="M123" s="221"/>
      <c r="N123" s="44"/>
      <c r="O123" s="44"/>
      <c r="P123" s="44"/>
      <c r="Q123" s="44"/>
      <c r="R123" s="44"/>
      <c r="S123" s="44"/>
      <c r="T123" s="80"/>
      <c r="AT123" s="25" t="s">
        <v>272</v>
      </c>
      <c r="AU123" s="25" t="s">
        <v>88</v>
      </c>
    </row>
    <row r="124" spans="2:65" s="1" customFormat="1" ht="25.5" customHeight="1">
      <c r="B124" s="43"/>
      <c r="C124" s="203" t="s">
        <v>10</v>
      </c>
      <c r="D124" s="203" t="s">
        <v>212</v>
      </c>
      <c r="E124" s="204" t="s">
        <v>4879</v>
      </c>
      <c r="F124" s="205" t="s">
        <v>4880</v>
      </c>
      <c r="G124" s="206" t="s">
        <v>270</v>
      </c>
      <c r="H124" s="207">
        <v>163.94200000000001</v>
      </c>
      <c r="I124" s="208"/>
      <c r="J124" s="209">
        <f>ROUND(I124*H124,2)</f>
        <v>0</v>
      </c>
      <c r="K124" s="205" t="s">
        <v>216</v>
      </c>
      <c r="L124" s="63"/>
      <c r="M124" s="210" t="s">
        <v>34</v>
      </c>
      <c r="N124" s="211" t="s">
        <v>49</v>
      </c>
      <c r="O124" s="44"/>
      <c r="P124" s="212">
        <f>O124*H124</f>
        <v>0</v>
      </c>
      <c r="Q124" s="212">
        <v>0</v>
      </c>
      <c r="R124" s="212">
        <f>Q124*H124</f>
        <v>0</v>
      </c>
      <c r="S124" s="212">
        <v>0</v>
      </c>
      <c r="T124" s="213">
        <f>S124*H124</f>
        <v>0</v>
      </c>
      <c r="AR124" s="25" t="s">
        <v>228</v>
      </c>
      <c r="AT124" s="25" t="s">
        <v>212</v>
      </c>
      <c r="AU124" s="25" t="s">
        <v>88</v>
      </c>
      <c r="AY124" s="25" t="s">
        <v>209</v>
      </c>
      <c r="BE124" s="214">
        <f>IF(N124="základní",J124,0)</f>
        <v>0</v>
      </c>
      <c r="BF124" s="214">
        <f>IF(N124="snížená",J124,0)</f>
        <v>0</v>
      </c>
      <c r="BG124" s="214">
        <f>IF(N124="zákl. přenesená",J124,0)</f>
        <v>0</v>
      </c>
      <c r="BH124" s="214">
        <f>IF(N124="sníž. přenesená",J124,0)</f>
        <v>0</v>
      </c>
      <c r="BI124" s="214">
        <f>IF(N124="nulová",J124,0)</f>
        <v>0</v>
      </c>
      <c r="BJ124" s="25" t="s">
        <v>86</v>
      </c>
      <c r="BK124" s="214">
        <f>ROUND(I124*H124,2)</f>
        <v>0</v>
      </c>
      <c r="BL124" s="25" t="s">
        <v>228</v>
      </c>
      <c r="BM124" s="25" t="s">
        <v>4881</v>
      </c>
    </row>
    <row r="125" spans="2:65" s="1" customFormat="1" ht="148.5">
      <c r="B125" s="43"/>
      <c r="C125" s="65"/>
      <c r="D125" s="219" t="s">
        <v>272</v>
      </c>
      <c r="E125" s="65"/>
      <c r="F125" s="220" t="s">
        <v>300</v>
      </c>
      <c r="G125" s="65"/>
      <c r="H125" s="65"/>
      <c r="I125" s="174"/>
      <c r="J125" s="65"/>
      <c r="K125" s="65"/>
      <c r="L125" s="63"/>
      <c r="M125" s="221"/>
      <c r="N125" s="44"/>
      <c r="O125" s="44"/>
      <c r="P125" s="44"/>
      <c r="Q125" s="44"/>
      <c r="R125" s="44"/>
      <c r="S125" s="44"/>
      <c r="T125" s="80"/>
      <c r="AT125" s="25" t="s">
        <v>272</v>
      </c>
      <c r="AU125" s="25" t="s">
        <v>88</v>
      </c>
    </row>
    <row r="126" spans="2:65" s="12" customFormat="1" ht="13.5">
      <c r="B126" s="222"/>
      <c r="C126" s="223"/>
      <c r="D126" s="219" t="s">
        <v>274</v>
      </c>
      <c r="E126" s="224" t="s">
        <v>34</v>
      </c>
      <c r="F126" s="225" t="s">
        <v>4882</v>
      </c>
      <c r="G126" s="223"/>
      <c r="H126" s="226">
        <v>62.841000000000001</v>
      </c>
      <c r="I126" s="227"/>
      <c r="J126" s="223"/>
      <c r="K126" s="223"/>
      <c r="L126" s="228"/>
      <c r="M126" s="229"/>
      <c r="N126" s="230"/>
      <c r="O126" s="230"/>
      <c r="P126" s="230"/>
      <c r="Q126" s="230"/>
      <c r="R126" s="230"/>
      <c r="S126" s="230"/>
      <c r="T126" s="231"/>
      <c r="AT126" s="232" t="s">
        <v>274</v>
      </c>
      <c r="AU126" s="232" t="s">
        <v>88</v>
      </c>
      <c r="AV126" s="12" t="s">
        <v>88</v>
      </c>
      <c r="AW126" s="12" t="s">
        <v>41</v>
      </c>
      <c r="AX126" s="12" t="s">
        <v>78</v>
      </c>
      <c r="AY126" s="232" t="s">
        <v>209</v>
      </c>
    </row>
    <row r="127" spans="2:65" s="12" customFormat="1" ht="13.5">
      <c r="B127" s="222"/>
      <c r="C127" s="223"/>
      <c r="D127" s="219" t="s">
        <v>274</v>
      </c>
      <c r="E127" s="224" t="s">
        <v>34</v>
      </c>
      <c r="F127" s="225" t="s">
        <v>4883</v>
      </c>
      <c r="G127" s="223"/>
      <c r="H127" s="226">
        <v>101.101</v>
      </c>
      <c r="I127" s="227"/>
      <c r="J127" s="223"/>
      <c r="K127" s="223"/>
      <c r="L127" s="228"/>
      <c r="M127" s="229"/>
      <c r="N127" s="230"/>
      <c r="O127" s="230"/>
      <c r="P127" s="230"/>
      <c r="Q127" s="230"/>
      <c r="R127" s="230"/>
      <c r="S127" s="230"/>
      <c r="T127" s="231"/>
      <c r="AT127" s="232" t="s">
        <v>274</v>
      </c>
      <c r="AU127" s="232" t="s">
        <v>88</v>
      </c>
      <c r="AV127" s="12" t="s">
        <v>88</v>
      </c>
      <c r="AW127" s="12" t="s">
        <v>41</v>
      </c>
      <c r="AX127" s="12" t="s">
        <v>78</v>
      </c>
      <c r="AY127" s="232" t="s">
        <v>209</v>
      </c>
    </row>
    <row r="128" spans="2:65" s="13" customFormat="1" ht="13.5">
      <c r="B128" s="233"/>
      <c r="C128" s="234"/>
      <c r="D128" s="219" t="s">
        <v>274</v>
      </c>
      <c r="E128" s="235" t="s">
        <v>34</v>
      </c>
      <c r="F128" s="236" t="s">
        <v>302</v>
      </c>
      <c r="G128" s="234"/>
      <c r="H128" s="237">
        <v>163.94200000000001</v>
      </c>
      <c r="I128" s="238"/>
      <c r="J128" s="234"/>
      <c r="K128" s="234"/>
      <c r="L128" s="239"/>
      <c r="M128" s="240"/>
      <c r="N128" s="241"/>
      <c r="O128" s="241"/>
      <c r="P128" s="241"/>
      <c r="Q128" s="241"/>
      <c r="R128" s="241"/>
      <c r="S128" s="241"/>
      <c r="T128" s="242"/>
      <c r="AT128" s="243" t="s">
        <v>274</v>
      </c>
      <c r="AU128" s="243" t="s">
        <v>88</v>
      </c>
      <c r="AV128" s="13" t="s">
        <v>228</v>
      </c>
      <c r="AW128" s="13" t="s">
        <v>41</v>
      </c>
      <c r="AX128" s="13" t="s">
        <v>86</v>
      </c>
      <c r="AY128" s="243" t="s">
        <v>209</v>
      </c>
    </row>
    <row r="129" spans="2:65" s="1" customFormat="1" ht="51" customHeight="1">
      <c r="B129" s="43"/>
      <c r="C129" s="203" t="s">
        <v>287</v>
      </c>
      <c r="D129" s="203" t="s">
        <v>212</v>
      </c>
      <c r="E129" s="204" t="s">
        <v>4884</v>
      </c>
      <c r="F129" s="205" t="s">
        <v>4885</v>
      </c>
      <c r="G129" s="206" t="s">
        <v>270</v>
      </c>
      <c r="H129" s="207">
        <v>78.099999999999994</v>
      </c>
      <c r="I129" s="208"/>
      <c r="J129" s="209">
        <f>ROUND(I129*H129,2)</f>
        <v>0</v>
      </c>
      <c r="K129" s="205" t="s">
        <v>216</v>
      </c>
      <c r="L129" s="63"/>
      <c r="M129" s="210" t="s">
        <v>34</v>
      </c>
      <c r="N129" s="211" t="s">
        <v>49</v>
      </c>
      <c r="O129" s="44"/>
      <c r="P129" s="212">
        <f>O129*H129</f>
        <v>0</v>
      </c>
      <c r="Q129" s="212">
        <v>0</v>
      </c>
      <c r="R129" s="212">
        <f>Q129*H129</f>
        <v>0</v>
      </c>
      <c r="S129" s="212">
        <v>0</v>
      </c>
      <c r="T129" s="213">
        <f>S129*H129</f>
        <v>0</v>
      </c>
      <c r="AR129" s="25" t="s">
        <v>228</v>
      </c>
      <c r="AT129" s="25" t="s">
        <v>212</v>
      </c>
      <c r="AU129" s="25" t="s">
        <v>88</v>
      </c>
      <c r="AY129" s="25" t="s">
        <v>209</v>
      </c>
      <c r="BE129" s="214">
        <f>IF(N129="základní",J129,0)</f>
        <v>0</v>
      </c>
      <c r="BF129" s="214">
        <f>IF(N129="snížená",J129,0)</f>
        <v>0</v>
      </c>
      <c r="BG129" s="214">
        <f>IF(N129="zákl. přenesená",J129,0)</f>
        <v>0</v>
      </c>
      <c r="BH129" s="214">
        <f>IF(N129="sníž. přenesená",J129,0)</f>
        <v>0</v>
      </c>
      <c r="BI129" s="214">
        <f>IF(N129="nulová",J129,0)</f>
        <v>0</v>
      </c>
      <c r="BJ129" s="25" t="s">
        <v>86</v>
      </c>
      <c r="BK129" s="214">
        <f>ROUND(I129*H129,2)</f>
        <v>0</v>
      </c>
      <c r="BL129" s="25" t="s">
        <v>228</v>
      </c>
      <c r="BM129" s="25" t="s">
        <v>4886</v>
      </c>
    </row>
    <row r="130" spans="2:65" s="1" customFormat="1" ht="409.5">
      <c r="B130" s="43"/>
      <c r="C130" s="65"/>
      <c r="D130" s="219" t="s">
        <v>272</v>
      </c>
      <c r="E130" s="65"/>
      <c r="F130" s="220" t="s">
        <v>4887</v>
      </c>
      <c r="G130" s="65"/>
      <c r="H130" s="65"/>
      <c r="I130" s="174"/>
      <c r="J130" s="65"/>
      <c r="K130" s="65"/>
      <c r="L130" s="63"/>
      <c r="M130" s="221"/>
      <c r="N130" s="44"/>
      <c r="O130" s="44"/>
      <c r="P130" s="44"/>
      <c r="Q130" s="44"/>
      <c r="R130" s="44"/>
      <c r="S130" s="44"/>
      <c r="T130" s="80"/>
      <c r="AT130" s="25" t="s">
        <v>272</v>
      </c>
      <c r="AU130" s="25" t="s">
        <v>88</v>
      </c>
    </row>
    <row r="131" spans="2:65" s="12" customFormat="1" ht="13.5">
      <c r="B131" s="222"/>
      <c r="C131" s="223"/>
      <c r="D131" s="219" t="s">
        <v>274</v>
      </c>
      <c r="E131" s="224" t="s">
        <v>34</v>
      </c>
      <c r="F131" s="225" t="s">
        <v>4888</v>
      </c>
      <c r="G131" s="223"/>
      <c r="H131" s="226">
        <v>70</v>
      </c>
      <c r="I131" s="227"/>
      <c r="J131" s="223"/>
      <c r="K131" s="223"/>
      <c r="L131" s="228"/>
      <c r="M131" s="229"/>
      <c r="N131" s="230"/>
      <c r="O131" s="230"/>
      <c r="P131" s="230"/>
      <c r="Q131" s="230"/>
      <c r="R131" s="230"/>
      <c r="S131" s="230"/>
      <c r="T131" s="231"/>
      <c r="AT131" s="232" t="s">
        <v>274</v>
      </c>
      <c r="AU131" s="232" t="s">
        <v>88</v>
      </c>
      <c r="AV131" s="12" t="s">
        <v>88</v>
      </c>
      <c r="AW131" s="12" t="s">
        <v>41</v>
      </c>
      <c r="AX131" s="12" t="s">
        <v>78</v>
      </c>
      <c r="AY131" s="232" t="s">
        <v>209</v>
      </c>
    </row>
    <row r="132" spans="2:65" s="12" customFormat="1" ht="13.5">
      <c r="B132" s="222"/>
      <c r="C132" s="223"/>
      <c r="D132" s="219" t="s">
        <v>274</v>
      </c>
      <c r="E132" s="224" t="s">
        <v>34</v>
      </c>
      <c r="F132" s="225" t="s">
        <v>4889</v>
      </c>
      <c r="G132" s="223"/>
      <c r="H132" s="226">
        <v>8.1</v>
      </c>
      <c r="I132" s="227"/>
      <c r="J132" s="223"/>
      <c r="K132" s="223"/>
      <c r="L132" s="228"/>
      <c r="M132" s="229"/>
      <c r="N132" s="230"/>
      <c r="O132" s="230"/>
      <c r="P132" s="230"/>
      <c r="Q132" s="230"/>
      <c r="R132" s="230"/>
      <c r="S132" s="230"/>
      <c r="T132" s="231"/>
      <c r="AT132" s="232" t="s">
        <v>274</v>
      </c>
      <c r="AU132" s="232" t="s">
        <v>88</v>
      </c>
      <c r="AV132" s="12" t="s">
        <v>88</v>
      </c>
      <c r="AW132" s="12" t="s">
        <v>41</v>
      </c>
      <c r="AX132" s="12" t="s">
        <v>78</v>
      </c>
      <c r="AY132" s="232" t="s">
        <v>209</v>
      </c>
    </row>
    <row r="133" spans="2:65" s="13" customFormat="1" ht="13.5">
      <c r="B133" s="233"/>
      <c r="C133" s="234"/>
      <c r="D133" s="219" t="s">
        <v>274</v>
      </c>
      <c r="E133" s="235" t="s">
        <v>34</v>
      </c>
      <c r="F133" s="236" t="s">
        <v>302</v>
      </c>
      <c r="G133" s="234"/>
      <c r="H133" s="237">
        <v>78.099999999999994</v>
      </c>
      <c r="I133" s="238"/>
      <c r="J133" s="234"/>
      <c r="K133" s="234"/>
      <c r="L133" s="239"/>
      <c r="M133" s="240"/>
      <c r="N133" s="241"/>
      <c r="O133" s="241"/>
      <c r="P133" s="241"/>
      <c r="Q133" s="241"/>
      <c r="R133" s="241"/>
      <c r="S133" s="241"/>
      <c r="T133" s="242"/>
      <c r="AT133" s="243" t="s">
        <v>274</v>
      </c>
      <c r="AU133" s="243" t="s">
        <v>88</v>
      </c>
      <c r="AV133" s="13" t="s">
        <v>228</v>
      </c>
      <c r="AW133" s="13" t="s">
        <v>41</v>
      </c>
      <c r="AX133" s="13" t="s">
        <v>86</v>
      </c>
      <c r="AY133" s="243" t="s">
        <v>209</v>
      </c>
    </row>
    <row r="134" spans="2:65" s="1" customFormat="1" ht="25.5" customHeight="1">
      <c r="B134" s="43"/>
      <c r="C134" s="203" t="s">
        <v>303</v>
      </c>
      <c r="D134" s="203" t="s">
        <v>212</v>
      </c>
      <c r="E134" s="204" t="s">
        <v>4890</v>
      </c>
      <c r="F134" s="205" t="s">
        <v>4891</v>
      </c>
      <c r="G134" s="206" t="s">
        <v>351</v>
      </c>
      <c r="H134" s="207">
        <v>170.5</v>
      </c>
      <c r="I134" s="208"/>
      <c r="J134" s="209">
        <f>ROUND(I134*H134,2)</f>
        <v>0</v>
      </c>
      <c r="K134" s="205" t="s">
        <v>216</v>
      </c>
      <c r="L134" s="63"/>
      <c r="M134" s="210" t="s">
        <v>34</v>
      </c>
      <c r="N134" s="211" t="s">
        <v>49</v>
      </c>
      <c r="O134" s="44"/>
      <c r="P134" s="212">
        <f>O134*H134</f>
        <v>0</v>
      </c>
      <c r="Q134" s="212">
        <v>0</v>
      </c>
      <c r="R134" s="212">
        <f>Q134*H134</f>
        <v>0</v>
      </c>
      <c r="S134" s="212">
        <v>0</v>
      </c>
      <c r="T134" s="213">
        <f>S134*H134</f>
        <v>0</v>
      </c>
      <c r="AR134" s="25" t="s">
        <v>228</v>
      </c>
      <c r="AT134" s="25" t="s">
        <v>212</v>
      </c>
      <c r="AU134" s="25" t="s">
        <v>88</v>
      </c>
      <c r="AY134" s="25" t="s">
        <v>209</v>
      </c>
      <c r="BE134" s="214">
        <f>IF(N134="základní",J134,0)</f>
        <v>0</v>
      </c>
      <c r="BF134" s="214">
        <f>IF(N134="snížená",J134,0)</f>
        <v>0</v>
      </c>
      <c r="BG134" s="214">
        <f>IF(N134="zákl. přenesená",J134,0)</f>
        <v>0</v>
      </c>
      <c r="BH134" s="214">
        <f>IF(N134="sníž. přenesená",J134,0)</f>
        <v>0</v>
      </c>
      <c r="BI134" s="214">
        <f>IF(N134="nulová",J134,0)</f>
        <v>0</v>
      </c>
      <c r="BJ134" s="25" t="s">
        <v>86</v>
      </c>
      <c r="BK134" s="214">
        <f>ROUND(I134*H134,2)</f>
        <v>0</v>
      </c>
      <c r="BL134" s="25" t="s">
        <v>228</v>
      </c>
      <c r="BM134" s="25" t="s">
        <v>4892</v>
      </c>
    </row>
    <row r="135" spans="2:65" s="1" customFormat="1" ht="162">
      <c r="B135" s="43"/>
      <c r="C135" s="65"/>
      <c r="D135" s="219" t="s">
        <v>272</v>
      </c>
      <c r="E135" s="65"/>
      <c r="F135" s="220" t="s">
        <v>4893</v>
      </c>
      <c r="G135" s="65"/>
      <c r="H135" s="65"/>
      <c r="I135" s="174"/>
      <c r="J135" s="65"/>
      <c r="K135" s="65"/>
      <c r="L135" s="63"/>
      <c r="M135" s="221"/>
      <c r="N135" s="44"/>
      <c r="O135" s="44"/>
      <c r="P135" s="44"/>
      <c r="Q135" s="44"/>
      <c r="R135" s="44"/>
      <c r="S135" s="44"/>
      <c r="T135" s="80"/>
      <c r="AT135" s="25" t="s">
        <v>272</v>
      </c>
      <c r="AU135" s="25" t="s">
        <v>88</v>
      </c>
    </row>
    <row r="136" spans="2:65" s="12" customFormat="1" ht="13.5">
      <c r="B136" s="222"/>
      <c r="C136" s="223"/>
      <c r="D136" s="219" t="s">
        <v>274</v>
      </c>
      <c r="E136" s="224" t="s">
        <v>34</v>
      </c>
      <c r="F136" s="225" t="s">
        <v>4894</v>
      </c>
      <c r="G136" s="223"/>
      <c r="H136" s="226">
        <v>170.5</v>
      </c>
      <c r="I136" s="227"/>
      <c r="J136" s="223"/>
      <c r="K136" s="223"/>
      <c r="L136" s="228"/>
      <c r="M136" s="229"/>
      <c r="N136" s="230"/>
      <c r="O136" s="230"/>
      <c r="P136" s="230"/>
      <c r="Q136" s="230"/>
      <c r="R136" s="230"/>
      <c r="S136" s="230"/>
      <c r="T136" s="231"/>
      <c r="AT136" s="232" t="s">
        <v>274</v>
      </c>
      <c r="AU136" s="232" t="s">
        <v>88</v>
      </c>
      <c r="AV136" s="12" t="s">
        <v>88</v>
      </c>
      <c r="AW136" s="12" t="s">
        <v>41</v>
      </c>
      <c r="AX136" s="12" t="s">
        <v>78</v>
      </c>
      <c r="AY136" s="232" t="s">
        <v>209</v>
      </c>
    </row>
    <row r="137" spans="2:65" s="13" customFormat="1" ht="13.5">
      <c r="B137" s="233"/>
      <c r="C137" s="234"/>
      <c r="D137" s="219" t="s">
        <v>274</v>
      </c>
      <c r="E137" s="235" t="s">
        <v>34</v>
      </c>
      <c r="F137" s="236" t="s">
        <v>302</v>
      </c>
      <c r="G137" s="234"/>
      <c r="H137" s="237">
        <v>170.5</v>
      </c>
      <c r="I137" s="238"/>
      <c r="J137" s="234"/>
      <c r="K137" s="234"/>
      <c r="L137" s="239"/>
      <c r="M137" s="240"/>
      <c r="N137" s="241"/>
      <c r="O137" s="241"/>
      <c r="P137" s="241"/>
      <c r="Q137" s="241"/>
      <c r="R137" s="241"/>
      <c r="S137" s="241"/>
      <c r="T137" s="242"/>
      <c r="AT137" s="243" t="s">
        <v>274</v>
      </c>
      <c r="AU137" s="243" t="s">
        <v>88</v>
      </c>
      <c r="AV137" s="13" t="s">
        <v>228</v>
      </c>
      <c r="AW137" s="13" t="s">
        <v>41</v>
      </c>
      <c r="AX137" s="13" t="s">
        <v>86</v>
      </c>
      <c r="AY137" s="243" t="s">
        <v>209</v>
      </c>
    </row>
    <row r="138" spans="2:65" s="1" customFormat="1" ht="25.5" customHeight="1">
      <c r="B138" s="43"/>
      <c r="C138" s="203" t="s">
        <v>367</v>
      </c>
      <c r="D138" s="203" t="s">
        <v>212</v>
      </c>
      <c r="E138" s="204" t="s">
        <v>4895</v>
      </c>
      <c r="F138" s="205" t="s">
        <v>4896</v>
      </c>
      <c r="G138" s="206" t="s">
        <v>351</v>
      </c>
      <c r="H138" s="207">
        <v>142.80000000000001</v>
      </c>
      <c r="I138" s="208"/>
      <c r="J138" s="209">
        <f>ROUND(I138*H138,2)</f>
        <v>0</v>
      </c>
      <c r="K138" s="205" t="s">
        <v>216</v>
      </c>
      <c r="L138" s="63"/>
      <c r="M138" s="210" t="s">
        <v>34</v>
      </c>
      <c r="N138" s="211" t="s">
        <v>49</v>
      </c>
      <c r="O138" s="44"/>
      <c r="P138" s="212">
        <f>O138*H138</f>
        <v>0</v>
      </c>
      <c r="Q138" s="212">
        <v>0</v>
      </c>
      <c r="R138" s="212">
        <f>Q138*H138</f>
        <v>0</v>
      </c>
      <c r="S138" s="212">
        <v>0</v>
      </c>
      <c r="T138" s="213">
        <f>S138*H138</f>
        <v>0</v>
      </c>
      <c r="AR138" s="25" t="s">
        <v>228</v>
      </c>
      <c r="AT138" s="25" t="s">
        <v>212</v>
      </c>
      <c r="AU138" s="25" t="s">
        <v>88</v>
      </c>
      <c r="AY138" s="25" t="s">
        <v>209</v>
      </c>
      <c r="BE138" s="214">
        <f>IF(N138="základní",J138,0)</f>
        <v>0</v>
      </c>
      <c r="BF138" s="214">
        <f>IF(N138="snížená",J138,0)</f>
        <v>0</v>
      </c>
      <c r="BG138" s="214">
        <f>IF(N138="zákl. přenesená",J138,0)</f>
        <v>0</v>
      </c>
      <c r="BH138" s="214">
        <f>IF(N138="sníž. přenesená",J138,0)</f>
        <v>0</v>
      </c>
      <c r="BI138" s="214">
        <f>IF(N138="nulová",J138,0)</f>
        <v>0</v>
      </c>
      <c r="BJ138" s="25" t="s">
        <v>86</v>
      </c>
      <c r="BK138" s="214">
        <f>ROUND(I138*H138,2)</f>
        <v>0</v>
      </c>
      <c r="BL138" s="25" t="s">
        <v>228</v>
      </c>
      <c r="BM138" s="25" t="s">
        <v>4897</v>
      </c>
    </row>
    <row r="139" spans="2:65" s="1" customFormat="1" ht="121.5">
      <c r="B139" s="43"/>
      <c r="C139" s="65"/>
      <c r="D139" s="219" t="s">
        <v>272</v>
      </c>
      <c r="E139" s="65"/>
      <c r="F139" s="220" t="s">
        <v>4898</v>
      </c>
      <c r="G139" s="65"/>
      <c r="H139" s="65"/>
      <c r="I139" s="174"/>
      <c r="J139" s="65"/>
      <c r="K139" s="65"/>
      <c r="L139" s="63"/>
      <c r="M139" s="221"/>
      <c r="N139" s="44"/>
      <c r="O139" s="44"/>
      <c r="P139" s="44"/>
      <c r="Q139" s="44"/>
      <c r="R139" s="44"/>
      <c r="S139" s="44"/>
      <c r="T139" s="80"/>
      <c r="AT139" s="25" t="s">
        <v>272</v>
      </c>
      <c r="AU139" s="25" t="s">
        <v>88</v>
      </c>
    </row>
    <row r="140" spans="2:65" s="1" customFormat="1" ht="16.5" customHeight="1">
      <c r="B140" s="43"/>
      <c r="C140" s="244" t="s">
        <v>372</v>
      </c>
      <c r="D140" s="244" t="s">
        <v>348</v>
      </c>
      <c r="E140" s="245" t="s">
        <v>4899</v>
      </c>
      <c r="F140" s="246" t="s">
        <v>4900</v>
      </c>
      <c r="G140" s="247" t="s">
        <v>307</v>
      </c>
      <c r="H140" s="248">
        <v>30.518000000000001</v>
      </c>
      <c r="I140" s="249"/>
      <c r="J140" s="250">
        <f>ROUND(I140*H140,2)</f>
        <v>0</v>
      </c>
      <c r="K140" s="246" t="s">
        <v>34</v>
      </c>
      <c r="L140" s="251"/>
      <c r="M140" s="252" t="s">
        <v>34</v>
      </c>
      <c r="N140" s="253" t="s">
        <v>49</v>
      </c>
      <c r="O140" s="44"/>
      <c r="P140" s="212">
        <f>O140*H140</f>
        <v>0</v>
      </c>
      <c r="Q140" s="212">
        <v>0</v>
      </c>
      <c r="R140" s="212">
        <f>Q140*H140</f>
        <v>0</v>
      </c>
      <c r="S140" s="212">
        <v>0</v>
      </c>
      <c r="T140" s="213">
        <f>S140*H140</f>
        <v>0</v>
      </c>
      <c r="AR140" s="25" t="s">
        <v>247</v>
      </c>
      <c r="AT140" s="25" t="s">
        <v>348</v>
      </c>
      <c r="AU140" s="25" t="s">
        <v>88</v>
      </c>
      <c r="AY140" s="25" t="s">
        <v>209</v>
      </c>
      <c r="BE140" s="214">
        <f>IF(N140="základní",J140,0)</f>
        <v>0</v>
      </c>
      <c r="BF140" s="214">
        <f>IF(N140="snížená",J140,0)</f>
        <v>0</v>
      </c>
      <c r="BG140" s="214">
        <f>IF(N140="zákl. přenesená",J140,0)</f>
        <v>0</v>
      </c>
      <c r="BH140" s="214">
        <f>IF(N140="sníž. přenesená",J140,0)</f>
        <v>0</v>
      </c>
      <c r="BI140" s="214">
        <f>IF(N140="nulová",J140,0)</f>
        <v>0</v>
      </c>
      <c r="BJ140" s="25" t="s">
        <v>86</v>
      </c>
      <c r="BK140" s="214">
        <f>ROUND(I140*H140,2)</f>
        <v>0</v>
      </c>
      <c r="BL140" s="25" t="s">
        <v>228</v>
      </c>
      <c r="BM140" s="25" t="s">
        <v>4901</v>
      </c>
    </row>
    <row r="141" spans="2:65" s="12" customFormat="1" ht="13.5">
      <c r="B141" s="222"/>
      <c r="C141" s="223"/>
      <c r="D141" s="219" t="s">
        <v>274</v>
      </c>
      <c r="E141" s="224" t="s">
        <v>34</v>
      </c>
      <c r="F141" s="225" t="s">
        <v>4902</v>
      </c>
      <c r="G141" s="223"/>
      <c r="H141" s="226">
        <v>30.518000000000001</v>
      </c>
      <c r="I141" s="227"/>
      <c r="J141" s="223"/>
      <c r="K141" s="223"/>
      <c r="L141" s="228"/>
      <c r="M141" s="229"/>
      <c r="N141" s="230"/>
      <c r="O141" s="230"/>
      <c r="P141" s="230"/>
      <c r="Q141" s="230"/>
      <c r="R141" s="230"/>
      <c r="S141" s="230"/>
      <c r="T141" s="231"/>
      <c r="AT141" s="232" t="s">
        <v>274</v>
      </c>
      <c r="AU141" s="232" t="s">
        <v>88</v>
      </c>
      <c r="AV141" s="12" t="s">
        <v>88</v>
      </c>
      <c r="AW141" s="12" t="s">
        <v>41</v>
      </c>
      <c r="AX141" s="12" t="s">
        <v>78</v>
      </c>
      <c r="AY141" s="232" t="s">
        <v>209</v>
      </c>
    </row>
    <row r="142" spans="2:65" s="13" customFormat="1" ht="13.5">
      <c r="B142" s="233"/>
      <c r="C142" s="234"/>
      <c r="D142" s="219" t="s">
        <v>274</v>
      </c>
      <c r="E142" s="235" t="s">
        <v>34</v>
      </c>
      <c r="F142" s="236" t="s">
        <v>302</v>
      </c>
      <c r="G142" s="234"/>
      <c r="H142" s="237">
        <v>30.518000000000001</v>
      </c>
      <c r="I142" s="238"/>
      <c r="J142" s="234"/>
      <c r="K142" s="234"/>
      <c r="L142" s="239"/>
      <c r="M142" s="240"/>
      <c r="N142" s="241"/>
      <c r="O142" s="241"/>
      <c r="P142" s="241"/>
      <c r="Q142" s="241"/>
      <c r="R142" s="241"/>
      <c r="S142" s="241"/>
      <c r="T142" s="242"/>
      <c r="AT142" s="243" t="s">
        <v>274</v>
      </c>
      <c r="AU142" s="243" t="s">
        <v>88</v>
      </c>
      <c r="AV142" s="13" t="s">
        <v>228</v>
      </c>
      <c r="AW142" s="13" t="s">
        <v>41</v>
      </c>
      <c r="AX142" s="13" t="s">
        <v>86</v>
      </c>
      <c r="AY142" s="243" t="s">
        <v>209</v>
      </c>
    </row>
    <row r="143" spans="2:65" s="1" customFormat="1" ht="25.5" customHeight="1">
      <c r="B143" s="43"/>
      <c r="C143" s="203" t="s">
        <v>377</v>
      </c>
      <c r="D143" s="203" t="s">
        <v>212</v>
      </c>
      <c r="E143" s="204" t="s">
        <v>4903</v>
      </c>
      <c r="F143" s="205" t="s">
        <v>4904</v>
      </c>
      <c r="G143" s="206" t="s">
        <v>351</v>
      </c>
      <c r="H143" s="207">
        <v>919.1</v>
      </c>
      <c r="I143" s="208"/>
      <c r="J143" s="209">
        <f>ROUND(I143*H143,2)</f>
        <v>0</v>
      </c>
      <c r="K143" s="205" t="s">
        <v>216</v>
      </c>
      <c r="L143" s="63"/>
      <c r="M143" s="210" t="s">
        <v>34</v>
      </c>
      <c r="N143" s="211" t="s">
        <v>49</v>
      </c>
      <c r="O143" s="44"/>
      <c r="P143" s="212">
        <f>O143*H143</f>
        <v>0</v>
      </c>
      <c r="Q143" s="212">
        <v>0</v>
      </c>
      <c r="R143" s="212">
        <f>Q143*H143</f>
        <v>0</v>
      </c>
      <c r="S143" s="212">
        <v>0</v>
      </c>
      <c r="T143" s="213">
        <f>S143*H143</f>
        <v>0</v>
      </c>
      <c r="AR143" s="25" t="s">
        <v>228</v>
      </c>
      <c r="AT143" s="25" t="s">
        <v>212</v>
      </c>
      <c r="AU143" s="25" t="s">
        <v>88</v>
      </c>
      <c r="AY143" s="25" t="s">
        <v>209</v>
      </c>
      <c r="BE143" s="214">
        <f>IF(N143="základní",J143,0)</f>
        <v>0</v>
      </c>
      <c r="BF143" s="214">
        <f>IF(N143="snížená",J143,0)</f>
        <v>0</v>
      </c>
      <c r="BG143" s="214">
        <f>IF(N143="zákl. přenesená",J143,0)</f>
        <v>0</v>
      </c>
      <c r="BH143" s="214">
        <f>IF(N143="sníž. přenesená",J143,0)</f>
        <v>0</v>
      </c>
      <c r="BI143" s="214">
        <f>IF(N143="nulová",J143,0)</f>
        <v>0</v>
      </c>
      <c r="BJ143" s="25" t="s">
        <v>86</v>
      </c>
      <c r="BK143" s="214">
        <f>ROUND(I143*H143,2)</f>
        <v>0</v>
      </c>
      <c r="BL143" s="25" t="s">
        <v>228</v>
      </c>
      <c r="BM143" s="25" t="s">
        <v>4905</v>
      </c>
    </row>
    <row r="144" spans="2:65" s="1" customFormat="1" ht="121.5">
      <c r="B144" s="43"/>
      <c r="C144" s="65"/>
      <c r="D144" s="219" t="s">
        <v>272</v>
      </c>
      <c r="E144" s="65"/>
      <c r="F144" s="220" t="s">
        <v>4906</v>
      </c>
      <c r="G144" s="65"/>
      <c r="H144" s="65"/>
      <c r="I144" s="174"/>
      <c r="J144" s="65"/>
      <c r="K144" s="65"/>
      <c r="L144" s="63"/>
      <c r="M144" s="221"/>
      <c r="N144" s="44"/>
      <c r="O144" s="44"/>
      <c r="P144" s="44"/>
      <c r="Q144" s="44"/>
      <c r="R144" s="44"/>
      <c r="S144" s="44"/>
      <c r="T144" s="80"/>
      <c r="AT144" s="25" t="s">
        <v>272</v>
      </c>
      <c r="AU144" s="25" t="s">
        <v>88</v>
      </c>
    </row>
    <row r="145" spans="2:65" s="11" customFormat="1" ht="29.85" customHeight="1">
      <c r="B145" s="187"/>
      <c r="C145" s="188"/>
      <c r="D145" s="189" t="s">
        <v>77</v>
      </c>
      <c r="E145" s="201" t="s">
        <v>88</v>
      </c>
      <c r="F145" s="201" t="s">
        <v>839</v>
      </c>
      <c r="G145" s="188"/>
      <c r="H145" s="188"/>
      <c r="I145" s="191"/>
      <c r="J145" s="202">
        <f>BK145</f>
        <v>0</v>
      </c>
      <c r="K145" s="188"/>
      <c r="L145" s="193"/>
      <c r="M145" s="194"/>
      <c r="N145" s="195"/>
      <c r="O145" s="195"/>
      <c r="P145" s="196">
        <f>SUM(P146:P151)</f>
        <v>0</v>
      </c>
      <c r="Q145" s="195"/>
      <c r="R145" s="196">
        <f>SUM(R146:R151)</f>
        <v>6.8141467999999996</v>
      </c>
      <c r="S145" s="195"/>
      <c r="T145" s="197">
        <f>SUM(T146:T151)</f>
        <v>0</v>
      </c>
      <c r="AR145" s="198" t="s">
        <v>86</v>
      </c>
      <c r="AT145" s="199" t="s">
        <v>77</v>
      </c>
      <c r="AU145" s="199" t="s">
        <v>86</v>
      </c>
      <c r="AY145" s="198" t="s">
        <v>209</v>
      </c>
      <c r="BK145" s="200">
        <f>SUM(BK146:BK151)</f>
        <v>0</v>
      </c>
    </row>
    <row r="146" spans="2:65" s="1" customFormat="1" ht="25.5" customHeight="1">
      <c r="B146" s="43"/>
      <c r="C146" s="203" t="s">
        <v>9</v>
      </c>
      <c r="D146" s="203" t="s">
        <v>212</v>
      </c>
      <c r="E146" s="204" t="s">
        <v>4907</v>
      </c>
      <c r="F146" s="205" t="s">
        <v>4908</v>
      </c>
      <c r="G146" s="206" t="s">
        <v>270</v>
      </c>
      <c r="H146" s="207">
        <v>1.238</v>
      </c>
      <c r="I146" s="208"/>
      <c r="J146" s="209">
        <f>ROUND(I146*H146,2)</f>
        <v>0</v>
      </c>
      <c r="K146" s="205" t="s">
        <v>216</v>
      </c>
      <c r="L146" s="63"/>
      <c r="M146" s="210" t="s">
        <v>34</v>
      </c>
      <c r="N146" s="211" t="s">
        <v>49</v>
      </c>
      <c r="O146" s="44"/>
      <c r="P146" s="212">
        <f>O146*H146</f>
        <v>0</v>
      </c>
      <c r="Q146" s="212">
        <v>2.2563399999999998</v>
      </c>
      <c r="R146" s="212">
        <f>Q146*H146</f>
        <v>2.7933489199999997</v>
      </c>
      <c r="S146" s="212">
        <v>0</v>
      </c>
      <c r="T146" s="213">
        <f>S146*H146</f>
        <v>0</v>
      </c>
      <c r="AR146" s="25" t="s">
        <v>228</v>
      </c>
      <c r="AT146" s="25" t="s">
        <v>212</v>
      </c>
      <c r="AU146" s="25" t="s">
        <v>88</v>
      </c>
      <c r="AY146" s="25" t="s">
        <v>209</v>
      </c>
      <c r="BE146" s="214">
        <f>IF(N146="základní",J146,0)</f>
        <v>0</v>
      </c>
      <c r="BF146" s="214">
        <f>IF(N146="snížená",J146,0)</f>
        <v>0</v>
      </c>
      <c r="BG146" s="214">
        <f>IF(N146="zákl. přenesená",J146,0)</f>
        <v>0</v>
      </c>
      <c r="BH146" s="214">
        <f>IF(N146="sníž. přenesená",J146,0)</f>
        <v>0</v>
      </c>
      <c r="BI146" s="214">
        <f>IF(N146="nulová",J146,0)</f>
        <v>0</v>
      </c>
      <c r="BJ146" s="25" t="s">
        <v>86</v>
      </c>
      <c r="BK146" s="214">
        <f>ROUND(I146*H146,2)</f>
        <v>0</v>
      </c>
      <c r="BL146" s="25" t="s">
        <v>228</v>
      </c>
      <c r="BM146" s="25" t="s">
        <v>4909</v>
      </c>
    </row>
    <row r="147" spans="2:65" s="1" customFormat="1" ht="81">
      <c r="B147" s="43"/>
      <c r="C147" s="65"/>
      <c r="D147" s="219" t="s">
        <v>272</v>
      </c>
      <c r="E147" s="65"/>
      <c r="F147" s="220" t="s">
        <v>859</v>
      </c>
      <c r="G147" s="65"/>
      <c r="H147" s="65"/>
      <c r="I147" s="174"/>
      <c r="J147" s="65"/>
      <c r="K147" s="65"/>
      <c r="L147" s="63"/>
      <c r="M147" s="221"/>
      <c r="N147" s="44"/>
      <c r="O147" s="44"/>
      <c r="P147" s="44"/>
      <c r="Q147" s="44"/>
      <c r="R147" s="44"/>
      <c r="S147" s="44"/>
      <c r="T147" s="80"/>
      <c r="AT147" s="25" t="s">
        <v>272</v>
      </c>
      <c r="AU147" s="25" t="s">
        <v>88</v>
      </c>
    </row>
    <row r="148" spans="2:65" s="1" customFormat="1" ht="25.5" customHeight="1">
      <c r="B148" s="43"/>
      <c r="C148" s="203" t="s">
        <v>386</v>
      </c>
      <c r="D148" s="203" t="s">
        <v>212</v>
      </c>
      <c r="E148" s="204" t="s">
        <v>4910</v>
      </c>
      <c r="F148" s="205" t="s">
        <v>4911</v>
      </c>
      <c r="G148" s="206" t="s">
        <v>270</v>
      </c>
      <c r="H148" s="207">
        <v>1.782</v>
      </c>
      <c r="I148" s="208"/>
      <c r="J148" s="209">
        <f>ROUND(I148*H148,2)</f>
        <v>0</v>
      </c>
      <c r="K148" s="205" t="s">
        <v>216</v>
      </c>
      <c r="L148" s="63"/>
      <c r="M148" s="210" t="s">
        <v>34</v>
      </c>
      <c r="N148" s="211" t="s">
        <v>49</v>
      </c>
      <c r="O148" s="44"/>
      <c r="P148" s="212">
        <f>O148*H148</f>
        <v>0</v>
      </c>
      <c r="Q148" s="212">
        <v>2.2563399999999998</v>
      </c>
      <c r="R148" s="212">
        <f>Q148*H148</f>
        <v>4.0207978799999999</v>
      </c>
      <c r="S148" s="212">
        <v>0</v>
      </c>
      <c r="T148" s="213">
        <f>S148*H148</f>
        <v>0</v>
      </c>
      <c r="AR148" s="25" t="s">
        <v>228</v>
      </c>
      <c r="AT148" s="25" t="s">
        <v>212</v>
      </c>
      <c r="AU148" s="25" t="s">
        <v>88</v>
      </c>
      <c r="AY148" s="25" t="s">
        <v>209</v>
      </c>
      <c r="BE148" s="214">
        <f>IF(N148="základní",J148,0)</f>
        <v>0</v>
      </c>
      <c r="BF148" s="214">
        <f>IF(N148="snížená",J148,0)</f>
        <v>0</v>
      </c>
      <c r="BG148" s="214">
        <f>IF(N148="zákl. přenesená",J148,0)</f>
        <v>0</v>
      </c>
      <c r="BH148" s="214">
        <f>IF(N148="sníž. přenesená",J148,0)</f>
        <v>0</v>
      </c>
      <c r="BI148" s="214">
        <f>IF(N148="nulová",J148,0)</f>
        <v>0</v>
      </c>
      <c r="BJ148" s="25" t="s">
        <v>86</v>
      </c>
      <c r="BK148" s="214">
        <f>ROUND(I148*H148,2)</f>
        <v>0</v>
      </c>
      <c r="BL148" s="25" t="s">
        <v>228</v>
      </c>
      <c r="BM148" s="25" t="s">
        <v>4912</v>
      </c>
    </row>
    <row r="149" spans="2:65" s="1" customFormat="1" ht="81">
      <c r="B149" s="43"/>
      <c r="C149" s="65"/>
      <c r="D149" s="219" t="s">
        <v>272</v>
      </c>
      <c r="E149" s="65"/>
      <c r="F149" s="220" t="s">
        <v>859</v>
      </c>
      <c r="G149" s="65"/>
      <c r="H149" s="65"/>
      <c r="I149" s="174"/>
      <c r="J149" s="65"/>
      <c r="K149" s="65"/>
      <c r="L149" s="63"/>
      <c r="M149" s="221"/>
      <c r="N149" s="44"/>
      <c r="O149" s="44"/>
      <c r="P149" s="44"/>
      <c r="Q149" s="44"/>
      <c r="R149" s="44"/>
      <c r="S149" s="44"/>
      <c r="T149" s="80"/>
      <c r="AT149" s="25" t="s">
        <v>272</v>
      </c>
      <c r="AU149" s="25" t="s">
        <v>88</v>
      </c>
    </row>
    <row r="150" spans="2:65" s="12" customFormat="1" ht="13.5">
      <c r="B150" s="222"/>
      <c r="C150" s="223"/>
      <c r="D150" s="219" t="s">
        <v>274</v>
      </c>
      <c r="E150" s="224" t="s">
        <v>34</v>
      </c>
      <c r="F150" s="225" t="s">
        <v>4913</v>
      </c>
      <c r="G150" s="223"/>
      <c r="H150" s="226">
        <v>1.782</v>
      </c>
      <c r="I150" s="227"/>
      <c r="J150" s="223"/>
      <c r="K150" s="223"/>
      <c r="L150" s="228"/>
      <c r="M150" s="229"/>
      <c r="N150" s="230"/>
      <c r="O150" s="230"/>
      <c r="P150" s="230"/>
      <c r="Q150" s="230"/>
      <c r="R150" s="230"/>
      <c r="S150" s="230"/>
      <c r="T150" s="231"/>
      <c r="AT150" s="232" t="s">
        <v>274</v>
      </c>
      <c r="AU150" s="232" t="s">
        <v>88</v>
      </c>
      <c r="AV150" s="12" t="s">
        <v>88</v>
      </c>
      <c r="AW150" s="12" t="s">
        <v>41</v>
      </c>
      <c r="AX150" s="12" t="s">
        <v>78</v>
      </c>
      <c r="AY150" s="232" t="s">
        <v>209</v>
      </c>
    </row>
    <row r="151" spans="2:65" s="13" customFormat="1" ht="13.5">
      <c r="B151" s="233"/>
      <c r="C151" s="234"/>
      <c r="D151" s="219" t="s">
        <v>274</v>
      </c>
      <c r="E151" s="235" t="s">
        <v>34</v>
      </c>
      <c r="F151" s="236" t="s">
        <v>302</v>
      </c>
      <c r="G151" s="234"/>
      <c r="H151" s="237">
        <v>1.782</v>
      </c>
      <c r="I151" s="238"/>
      <c r="J151" s="234"/>
      <c r="K151" s="234"/>
      <c r="L151" s="239"/>
      <c r="M151" s="240"/>
      <c r="N151" s="241"/>
      <c r="O151" s="241"/>
      <c r="P151" s="241"/>
      <c r="Q151" s="241"/>
      <c r="R151" s="241"/>
      <c r="S151" s="241"/>
      <c r="T151" s="242"/>
      <c r="AT151" s="243" t="s">
        <v>274</v>
      </c>
      <c r="AU151" s="243" t="s">
        <v>88</v>
      </c>
      <c r="AV151" s="13" t="s">
        <v>228</v>
      </c>
      <c r="AW151" s="13" t="s">
        <v>41</v>
      </c>
      <c r="AX151" s="13" t="s">
        <v>86</v>
      </c>
      <c r="AY151" s="243" t="s">
        <v>209</v>
      </c>
    </row>
    <row r="152" spans="2:65" s="11" customFormat="1" ht="29.85" customHeight="1">
      <c r="B152" s="187"/>
      <c r="C152" s="188"/>
      <c r="D152" s="189" t="s">
        <v>77</v>
      </c>
      <c r="E152" s="201" t="s">
        <v>208</v>
      </c>
      <c r="F152" s="201" t="s">
        <v>1616</v>
      </c>
      <c r="G152" s="188"/>
      <c r="H152" s="188"/>
      <c r="I152" s="191"/>
      <c r="J152" s="202">
        <f>BK152</f>
        <v>0</v>
      </c>
      <c r="K152" s="188"/>
      <c r="L152" s="193"/>
      <c r="M152" s="194"/>
      <c r="N152" s="195"/>
      <c r="O152" s="195"/>
      <c r="P152" s="196">
        <f>SUM(P153:P175)</f>
        <v>0</v>
      </c>
      <c r="Q152" s="195"/>
      <c r="R152" s="196">
        <f>SUM(R153:R175)</f>
        <v>88.346603400000006</v>
      </c>
      <c r="S152" s="195"/>
      <c r="T152" s="197">
        <f>SUM(T153:T175)</f>
        <v>0</v>
      </c>
      <c r="AR152" s="198" t="s">
        <v>86</v>
      </c>
      <c r="AT152" s="199" t="s">
        <v>77</v>
      </c>
      <c r="AU152" s="199" t="s">
        <v>86</v>
      </c>
      <c r="AY152" s="198" t="s">
        <v>209</v>
      </c>
      <c r="BK152" s="200">
        <f>SUM(BK153:BK175)</f>
        <v>0</v>
      </c>
    </row>
    <row r="153" spans="2:65" s="1" customFormat="1" ht="25.5" customHeight="1">
      <c r="B153" s="43"/>
      <c r="C153" s="203" t="s">
        <v>624</v>
      </c>
      <c r="D153" s="203" t="s">
        <v>212</v>
      </c>
      <c r="E153" s="204" t="s">
        <v>4914</v>
      </c>
      <c r="F153" s="205" t="s">
        <v>4915</v>
      </c>
      <c r="G153" s="206" t="s">
        <v>351</v>
      </c>
      <c r="H153" s="207">
        <v>131.91</v>
      </c>
      <c r="I153" s="208"/>
      <c r="J153" s="209">
        <f>ROUND(I153*H153,2)</f>
        <v>0</v>
      </c>
      <c r="K153" s="205" t="s">
        <v>216</v>
      </c>
      <c r="L153" s="63"/>
      <c r="M153" s="210" t="s">
        <v>34</v>
      </c>
      <c r="N153" s="211" t="s">
        <v>49</v>
      </c>
      <c r="O153" s="44"/>
      <c r="P153" s="212">
        <f>O153*H153</f>
        <v>0</v>
      </c>
      <c r="Q153" s="212">
        <v>0.27994000000000002</v>
      </c>
      <c r="R153" s="212">
        <f>Q153*H153</f>
        <v>36.926885400000003</v>
      </c>
      <c r="S153" s="212">
        <v>0</v>
      </c>
      <c r="T153" s="213">
        <f>S153*H153</f>
        <v>0</v>
      </c>
      <c r="AR153" s="25" t="s">
        <v>228</v>
      </c>
      <c r="AT153" s="25" t="s">
        <v>212</v>
      </c>
      <c r="AU153" s="25" t="s">
        <v>88</v>
      </c>
      <c r="AY153" s="25" t="s">
        <v>209</v>
      </c>
      <c r="BE153" s="214">
        <f>IF(N153="základní",J153,0)</f>
        <v>0</v>
      </c>
      <c r="BF153" s="214">
        <f>IF(N153="snížená",J153,0)</f>
        <v>0</v>
      </c>
      <c r="BG153" s="214">
        <f>IF(N153="zákl. přenesená",J153,0)</f>
        <v>0</v>
      </c>
      <c r="BH153" s="214">
        <f>IF(N153="sníž. přenesená",J153,0)</f>
        <v>0</v>
      </c>
      <c r="BI153" s="214">
        <f>IF(N153="nulová",J153,0)</f>
        <v>0</v>
      </c>
      <c r="BJ153" s="25" t="s">
        <v>86</v>
      </c>
      <c r="BK153" s="214">
        <f>ROUND(I153*H153,2)</f>
        <v>0</v>
      </c>
      <c r="BL153" s="25" t="s">
        <v>228</v>
      </c>
      <c r="BM153" s="25" t="s">
        <v>4916</v>
      </c>
    </row>
    <row r="154" spans="2:65" s="1" customFormat="1" ht="25.5" customHeight="1">
      <c r="B154" s="43"/>
      <c r="C154" s="203" t="s">
        <v>628</v>
      </c>
      <c r="D154" s="203" t="s">
        <v>212</v>
      </c>
      <c r="E154" s="204" t="s">
        <v>4917</v>
      </c>
      <c r="F154" s="205" t="s">
        <v>4918</v>
      </c>
      <c r="G154" s="206" t="s">
        <v>351</v>
      </c>
      <c r="H154" s="207">
        <v>44.2</v>
      </c>
      <c r="I154" s="208"/>
      <c r="J154" s="209">
        <f>ROUND(I154*H154,2)</f>
        <v>0</v>
      </c>
      <c r="K154" s="205" t="s">
        <v>216</v>
      </c>
      <c r="L154" s="63"/>
      <c r="M154" s="210" t="s">
        <v>34</v>
      </c>
      <c r="N154" s="211" t="s">
        <v>49</v>
      </c>
      <c r="O154" s="44"/>
      <c r="P154" s="212">
        <f>O154*H154</f>
        <v>0</v>
      </c>
      <c r="Q154" s="212">
        <v>0.33445999999999998</v>
      </c>
      <c r="R154" s="212">
        <f>Q154*H154</f>
        <v>14.783132</v>
      </c>
      <c r="S154" s="212">
        <v>0</v>
      </c>
      <c r="T154" s="213">
        <f>S154*H154</f>
        <v>0</v>
      </c>
      <c r="AR154" s="25" t="s">
        <v>228</v>
      </c>
      <c r="AT154" s="25" t="s">
        <v>212</v>
      </c>
      <c r="AU154" s="25" t="s">
        <v>88</v>
      </c>
      <c r="AY154" s="25" t="s">
        <v>209</v>
      </c>
      <c r="BE154" s="214">
        <f>IF(N154="základní",J154,0)</f>
        <v>0</v>
      </c>
      <c r="BF154" s="214">
        <f>IF(N154="snížená",J154,0)</f>
        <v>0</v>
      </c>
      <c r="BG154" s="214">
        <f>IF(N154="zákl. přenesená",J154,0)</f>
        <v>0</v>
      </c>
      <c r="BH154" s="214">
        <f>IF(N154="sníž. přenesená",J154,0)</f>
        <v>0</v>
      </c>
      <c r="BI154" s="214">
        <f>IF(N154="nulová",J154,0)</f>
        <v>0</v>
      </c>
      <c r="BJ154" s="25" t="s">
        <v>86</v>
      </c>
      <c r="BK154" s="214">
        <f>ROUND(I154*H154,2)</f>
        <v>0</v>
      </c>
      <c r="BL154" s="25" t="s">
        <v>228</v>
      </c>
      <c r="BM154" s="25" t="s">
        <v>4919</v>
      </c>
    </row>
    <row r="155" spans="2:65" s="12" customFormat="1" ht="13.5">
      <c r="B155" s="222"/>
      <c r="C155" s="223"/>
      <c r="D155" s="219" t="s">
        <v>274</v>
      </c>
      <c r="E155" s="224" t="s">
        <v>34</v>
      </c>
      <c r="F155" s="225" t="s">
        <v>4920</v>
      </c>
      <c r="G155" s="223"/>
      <c r="H155" s="226">
        <v>44.2</v>
      </c>
      <c r="I155" s="227"/>
      <c r="J155" s="223"/>
      <c r="K155" s="223"/>
      <c r="L155" s="228"/>
      <c r="M155" s="229"/>
      <c r="N155" s="230"/>
      <c r="O155" s="230"/>
      <c r="P155" s="230"/>
      <c r="Q155" s="230"/>
      <c r="R155" s="230"/>
      <c r="S155" s="230"/>
      <c r="T155" s="231"/>
      <c r="AT155" s="232" t="s">
        <v>274</v>
      </c>
      <c r="AU155" s="232" t="s">
        <v>88</v>
      </c>
      <c r="AV155" s="12" t="s">
        <v>88</v>
      </c>
      <c r="AW155" s="12" t="s">
        <v>41</v>
      </c>
      <c r="AX155" s="12" t="s">
        <v>78</v>
      </c>
      <c r="AY155" s="232" t="s">
        <v>209</v>
      </c>
    </row>
    <row r="156" spans="2:65" s="13" customFormat="1" ht="13.5">
      <c r="B156" s="233"/>
      <c r="C156" s="234"/>
      <c r="D156" s="219" t="s">
        <v>274</v>
      </c>
      <c r="E156" s="235" t="s">
        <v>34</v>
      </c>
      <c r="F156" s="236" t="s">
        <v>302</v>
      </c>
      <c r="G156" s="234"/>
      <c r="H156" s="237">
        <v>44.2</v>
      </c>
      <c r="I156" s="238"/>
      <c r="J156" s="234"/>
      <c r="K156" s="234"/>
      <c r="L156" s="239"/>
      <c r="M156" s="240"/>
      <c r="N156" s="241"/>
      <c r="O156" s="241"/>
      <c r="P156" s="241"/>
      <c r="Q156" s="241"/>
      <c r="R156" s="241"/>
      <c r="S156" s="241"/>
      <c r="T156" s="242"/>
      <c r="AT156" s="243" t="s">
        <v>274</v>
      </c>
      <c r="AU156" s="243" t="s">
        <v>88</v>
      </c>
      <c r="AV156" s="13" t="s">
        <v>228</v>
      </c>
      <c r="AW156" s="13" t="s">
        <v>41</v>
      </c>
      <c r="AX156" s="13" t="s">
        <v>86</v>
      </c>
      <c r="AY156" s="243" t="s">
        <v>209</v>
      </c>
    </row>
    <row r="157" spans="2:65" s="1" customFormat="1" ht="25.5" customHeight="1">
      <c r="B157" s="43"/>
      <c r="C157" s="203" t="s">
        <v>634</v>
      </c>
      <c r="D157" s="203" t="s">
        <v>212</v>
      </c>
      <c r="E157" s="204" t="s">
        <v>4921</v>
      </c>
      <c r="F157" s="205" t="s">
        <v>4922</v>
      </c>
      <c r="G157" s="206" t="s">
        <v>351</v>
      </c>
      <c r="H157" s="207">
        <v>44.2</v>
      </c>
      <c r="I157" s="208"/>
      <c r="J157" s="209">
        <f>ROUND(I157*H157,2)</f>
        <v>0</v>
      </c>
      <c r="K157" s="205" t="s">
        <v>216</v>
      </c>
      <c r="L157" s="63"/>
      <c r="M157" s="210" t="s">
        <v>34</v>
      </c>
      <c r="N157" s="211" t="s">
        <v>49</v>
      </c>
      <c r="O157" s="44"/>
      <c r="P157" s="212">
        <f>O157*H157</f>
        <v>0</v>
      </c>
      <c r="Q157" s="212">
        <v>0.45977000000000001</v>
      </c>
      <c r="R157" s="212">
        <f>Q157*H157</f>
        <v>20.321834000000003</v>
      </c>
      <c r="S157" s="212">
        <v>0</v>
      </c>
      <c r="T157" s="213">
        <f>S157*H157</f>
        <v>0</v>
      </c>
      <c r="AR157" s="25" t="s">
        <v>228</v>
      </c>
      <c r="AT157" s="25" t="s">
        <v>212</v>
      </c>
      <c r="AU157" s="25" t="s">
        <v>88</v>
      </c>
      <c r="AY157" s="25" t="s">
        <v>209</v>
      </c>
      <c r="BE157" s="214">
        <f>IF(N157="základní",J157,0)</f>
        <v>0</v>
      </c>
      <c r="BF157" s="214">
        <f>IF(N157="snížená",J157,0)</f>
        <v>0</v>
      </c>
      <c r="BG157" s="214">
        <f>IF(N157="zákl. přenesená",J157,0)</f>
        <v>0</v>
      </c>
      <c r="BH157" s="214">
        <f>IF(N157="sníž. přenesená",J157,0)</f>
        <v>0</v>
      </c>
      <c r="BI157" s="214">
        <f>IF(N157="nulová",J157,0)</f>
        <v>0</v>
      </c>
      <c r="BJ157" s="25" t="s">
        <v>86</v>
      </c>
      <c r="BK157" s="214">
        <f>ROUND(I157*H157,2)</f>
        <v>0</v>
      </c>
      <c r="BL157" s="25" t="s">
        <v>228</v>
      </c>
      <c r="BM157" s="25" t="s">
        <v>4923</v>
      </c>
    </row>
    <row r="158" spans="2:65" s="1" customFormat="1" ht="94.5">
      <c r="B158" s="43"/>
      <c r="C158" s="65"/>
      <c r="D158" s="219" t="s">
        <v>272</v>
      </c>
      <c r="E158" s="65"/>
      <c r="F158" s="220" t="s">
        <v>4924</v>
      </c>
      <c r="G158" s="65"/>
      <c r="H158" s="65"/>
      <c r="I158" s="174"/>
      <c r="J158" s="65"/>
      <c r="K158" s="65"/>
      <c r="L158" s="63"/>
      <c r="M158" s="221"/>
      <c r="N158" s="44"/>
      <c r="O158" s="44"/>
      <c r="P158" s="44"/>
      <c r="Q158" s="44"/>
      <c r="R158" s="44"/>
      <c r="S158" s="44"/>
      <c r="T158" s="80"/>
      <c r="AT158" s="25" t="s">
        <v>272</v>
      </c>
      <c r="AU158" s="25" t="s">
        <v>88</v>
      </c>
    </row>
    <row r="159" spans="2:65" s="1" customFormat="1" ht="25.5" customHeight="1">
      <c r="B159" s="43"/>
      <c r="C159" s="203" t="s">
        <v>638</v>
      </c>
      <c r="D159" s="203" t="s">
        <v>212</v>
      </c>
      <c r="E159" s="204" t="s">
        <v>4925</v>
      </c>
      <c r="F159" s="205" t="s">
        <v>4926</v>
      </c>
      <c r="G159" s="206" t="s">
        <v>351</v>
      </c>
      <c r="H159" s="207">
        <v>32.4</v>
      </c>
      <c r="I159" s="208"/>
      <c r="J159" s="209">
        <f>ROUND(I159*H159,2)</f>
        <v>0</v>
      </c>
      <c r="K159" s="205" t="s">
        <v>216</v>
      </c>
      <c r="L159" s="63"/>
      <c r="M159" s="210" t="s">
        <v>34</v>
      </c>
      <c r="N159" s="211" t="s">
        <v>49</v>
      </c>
      <c r="O159" s="44"/>
      <c r="P159" s="212">
        <f>O159*H159</f>
        <v>0</v>
      </c>
      <c r="Q159" s="212">
        <v>6.0999999999999997E-4</v>
      </c>
      <c r="R159" s="212">
        <f>Q159*H159</f>
        <v>1.9763999999999997E-2</v>
      </c>
      <c r="S159" s="212">
        <v>0</v>
      </c>
      <c r="T159" s="213">
        <f>S159*H159</f>
        <v>0</v>
      </c>
      <c r="AR159" s="25" t="s">
        <v>228</v>
      </c>
      <c r="AT159" s="25" t="s">
        <v>212</v>
      </c>
      <c r="AU159" s="25" t="s">
        <v>88</v>
      </c>
      <c r="AY159" s="25" t="s">
        <v>209</v>
      </c>
      <c r="BE159" s="214">
        <f>IF(N159="základní",J159,0)</f>
        <v>0</v>
      </c>
      <c r="BF159" s="214">
        <f>IF(N159="snížená",J159,0)</f>
        <v>0</v>
      </c>
      <c r="BG159" s="214">
        <f>IF(N159="zákl. přenesená",J159,0)</f>
        <v>0</v>
      </c>
      <c r="BH159" s="214">
        <f>IF(N159="sníž. přenesená",J159,0)</f>
        <v>0</v>
      </c>
      <c r="BI159" s="214">
        <f>IF(N159="nulová",J159,0)</f>
        <v>0</v>
      </c>
      <c r="BJ159" s="25" t="s">
        <v>86</v>
      </c>
      <c r="BK159" s="214">
        <f>ROUND(I159*H159,2)</f>
        <v>0</v>
      </c>
      <c r="BL159" s="25" t="s">
        <v>228</v>
      </c>
      <c r="BM159" s="25" t="s">
        <v>4927</v>
      </c>
    </row>
    <row r="160" spans="2:65" s="1" customFormat="1" ht="38.25" customHeight="1">
      <c r="B160" s="43"/>
      <c r="C160" s="203" t="s">
        <v>642</v>
      </c>
      <c r="D160" s="203" t="s">
        <v>212</v>
      </c>
      <c r="E160" s="204" t="s">
        <v>4928</v>
      </c>
      <c r="F160" s="205" t="s">
        <v>4929</v>
      </c>
      <c r="G160" s="206" t="s">
        <v>351</v>
      </c>
      <c r="H160" s="207">
        <v>32.4</v>
      </c>
      <c r="I160" s="208"/>
      <c r="J160" s="209">
        <f>ROUND(I160*H160,2)</f>
        <v>0</v>
      </c>
      <c r="K160" s="205" t="s">
        <v>216</v>
      </c>
      <c r="L160" s="63"/>
      <c r="M160" s="210" t="s">
        <v>34</v>
      </c>
      <c r="N160" s="211" t="s">
        <v>49</v>
      </c>
      <c r="O160" s="44"/>
      <c r="P160" s="212">
        <f>O160*H160</f>
        <v>0</v>
      </c>
      <c r="Q160" s="212">
        <v>0.12966</v>
      </c>
      <c r="R160" s="212">
        <f>Q160*H160</f>
        <v>4.2009840000000001</v>
      </c>
      <c r="S160" s="212">
        <v>0</v>
      </c>
      <c r="T160" s="213">
        <f>S160*H160</f>
        <v>0</v>
      </c>
      <c r="AR160" s="25" t="s">
        <v>228</v>
      </c>
      <c r="AT160" s="25" t="s">
        <v>212</v>
      </c>
      <c r="AU160" s="25" t="s">
        <v>88</v>
      </c>
      <c r="AY160" s="25" t="s">
        <v>209</v>
      </c>
      <c r="BE160" s="214">
        <f>IF(N160="základní",J160,0)</f>
        <v>0</v>
      </c>
      <c r="BF160" s="214">
        <f>IF(N160="snížená",J160,0)</f>
        <v>0</v>
      </c>
      <c r="BG160" s="214">
        <f>IF(N160="zákl. přenesená",J160,0)</f>
        <v>0</v>
      </c>
      <c r="BH160" s="214">
        <f>IF(N160="sníž. přenesená",J160,0)</f>
        <v>0</v>
      </c>
      <c r="BI160" s="214">
        <f>IF(N160="nulová",J160,0)</f>
        <v>0</v>
      </c>
      <c r="BJ160" s="25" t="s">
        <v>86</v>
      </c>
      <c r="BK160" s="214">
        <f>ROUND(I160*H160,2)</f>
        <v>0</v>
      </c>
      <c r="BL160" s="25" t="s">
        <v>228</v>
      </c>
      <c r="BM160" s="25" t="s">
        <v>4930</v>
      </c>
    </row>
    <row r="161" spans="2:65" s="1" customFormat="1" ht="27">
      <c r="B161" s="43"/>
      <c r="C161" s="65"/>
      <c r="D161" s="219" t="s">
        <v>272</v>
      </c>
      <c r="E161" s="65"/>
      <c r="F161" s="220" t="s">
        <v>4931</v>
      </c>
      <c r="G161" s="65"/>
      <c r="H161" s="65"/>
      <c r="I161" s="174"/>
      <c r="J161" s="65"/>
      <c r="K161" s="65"/>
      <c r="L161" s="63"/>
      <c r="M161" s="221"/>
      <c r="N161" s="44"/>
      <c r="O161" s="44"/>
      <c r="P161" s="44"/>
      <c r="Q161" s="44"/>
      <c r="R161" s="44"/>
      <c r="S161" s="44"/>
      <c r="T161" s="80"/>
      <c r="AT161" s="25" t="s">
        <v>272</v>
      </c>
      <c r="AU161" s="25" t="s">
        <v>88</v>
      </c>
    </row>
    <row r="162" spans="2:65" s="1" customFormat="1" ht="25.5" customHeight="1">
      <c r="B162" s="43"/>
      <c r="C162" s="203" t="s">
        <v>646</v>
      </c>
      <c r="D162" s="203" t="s">
        <v>212</v>
      </c>
      <c r="E162" s="204" t="s">
        <v>4932</v>
      </c>
      <c r="F162" s="205" t="s">
        <v>4933</v>
      </c>
      <c r="G162" s="206" t="s">
        <v>351</v>
      </c>
      <c r="H162" s="207">
        <v>145.19999999999999</v>
      </c>
      <c r="I162" s="208"/>
      <c r="J162" s="209">
        <f>ROUND(I162*H162,2)</f>
        <v>0</v>
      </c>
      <c r="K162" s="205" t="s">
        <v>34</v>
      </c>
      <c r="L162" s="63"/>
      <c r="M162" s="210" t="s">
        <v>34</v>
      </c>
      <c r="N162" s="211" t="s">
        <v>49</v>
      </c>
      <c r="O162" s="44"/>
      <c r="P162" s="212">
        <f>O162*H162</f>
        <v>0</v>
      </c>
      <c r="Q162" s="212">
        <v>0</v>
      </c>
      <c r="R162" s="212">
        <f>Q162*H162</f>
        <v>0</v>
      </c>
      <c r="S162" s="212">
        <v>0</v>
      </c>
      <c r="T162" s="213">
        <f>S162*H162</f>
        <v>0</v>
      </c>
      <c r="AR162" s="25" t="s">
        <v>228</v>
      </c>
      <c r="AT162" s="25" t="s">
        <v>212</v>
      </c>
      <c r="AU162" s="25" t="s">
        <v>88</v>
      </c>
      <c r="AY162" s="25" t="s">
        <v>209</v>
      </c>
      <c r="BE162" s="214">
        <f>IF(N162="základní",J162,0)</f>
        <v>0</v>
      </c>
      <c r="BF162" s="214">
        <f>IF(N162="snížená",J162,0)</f>
        <v>0</v>
      </c>
      <c r="BG162" s="214">
        <f>IF(N162="zákl. přenesená",J162,0)</f>
        <v>0</v>
      </c>
      <c r="BH162" s="214">
        <f>IF(N162="sníž. přenesená",J162,0)</f>
        <v>0</v>
      </c>
      <c r="BI162" s="214">
        <f>IF(N162="nulová",J162,0)</f>
        <v>0</v>
      </c>
      <c r="BJ162" s="25" t="s">
        <v>86</v>
      </c>
      <c r="BK162" s="214">
        <f>ROUND(I162*H162,2)</f>
        <v>0</v>
      </c>
      <c r="BL162" s="25" t="s">
        <v>228</v>
      </c>
      <c r="BM162" s="25" t="s">
        <v>4934</v>
      </c>
    </row>
    <row r="163" spans="2:65" s="12" customFormat="1" ht="13.5">
      <c r="B163" s="222"/>
      <c r="C163" s="223"/>
      <c r="D163" s="219" t="s">
        <v>274</v>
      </c>
      <c r="E163" s="224" t="s">
        <v>34</v>
      </c>
      <c r="F163" s="225" t="s">
        <v>4935</v>
      </c>
      <c r="G163" s="223"/>
      <c r="H163" s="226">
        <v>145.19999999999999</v>
      </c>
      <c r="I163" s="227"/>
      <c r="J163" s="223"/>
      <c r="K163" s="223"/>
      <c r="L163" s="228"/>
      <c r="M163" s="229"/>
      <c r="N163" s="230"/>
      <c r="O163" s="230"/>
      <c r="P163" s="230"/>
      <c r="Q163" s="230"/>
      <c r="R163" s="230"/>
      <c r="S163" s="230"/>
      <c r="T163" s="231"/>
      <c r="AT163" s="232" t="s">
        <v>274</v>
      </c>
      <c r="AU163" s="232" t="s">
        <v>88</v>
      </c>
      <c r="AV163" s="12" t="s">
        <v>88</v>
      </c>
      <c r="AW163" s="12" t="s">
        <v>41</v>
      </c>
      <c r="AX163" s="12" t="s">
        <v>78</v>
      </c>
      <c r="AY163" s="232" t="s">
        <v>209</v>
      </c>
    </row>
    <row r="164" spans="2:65" s="13" customFormat="1" ht="13.5">
      <c r="B164" s="233"/>
      <c r="C164" s="234"/>
      <c r="D164" s="219" t="s">
        <v>274</v>
      </c>
      <c r="E164" s="235" t="s">
        <v>34</v>
      </c>
      <c r="F164" s="236" t="s">
        <v>302</v>
      </c>
      <c r="G164" s="234"/>
      <c r="H164" s="237">
        <v>145.19999999999999</v>
      </c>
      <c r="I164" s="238"/>
      <c r="J164" s="234"/>
      <c r="K164" s="234"/>
      <c r="L164" s="239"/>
      <c r="M164" s="240"/>
      <c r="N164" s="241"/>
      <c r="O164" s="241"/>
      <c r="P164" s="241"/>
      <c r="Q164" s="241"/>
      <c r="R164" s="241"/>
      <c r="S164" s="241"/>
      <c r="T164" s="242"/>
      <c r="AT164" s="243" t="s">
        <v>274</v>
      </c>
      <c r="AU164" s="243" t="s">
        <v>88</v>
      </c>
      <c r="AV164" s="13" t="s">
        <v>228</v>
      </c>
      <c r="AW164" s="13" t="s">
        <v>41</v>
      </c>
      <c r="AX164" s="13" t="s">
        <v>86</v>
      </c>
      <c r="AY164" s="243" t="s">
        <v>209</v>
      </c>
    </row>
    <row r="165" spans="2:65" s="1" customFormat="1" ht="25.5" customHeight="1">
      <c r="B165" s="43"/>
      <c r="C165" s="244" t="s">
        <v>650</v>
      </c>
      <c r="D165" s="244" t="s">
        <v>348</v>
      </c>
      <c r="E165" s="245" t="s">
        <v>95</v>
      </c>
      <c r="F165" s="246" t="s">
        <v>4936</v>
      </c>
      <c r="G165" s="247" t="s">
        <v>351</v>
      </c>
      <c r="H165" s="248">
        <v>82.76</v>
      </c>
      <c r="I165" s="249"/>
      <c r="J165" s="250">
        <f>ROUND(I165*H165,2)</f>
        <v>0</v>
      </c>
      <c r="K165" s="246" t="s">
        <v>34</v>
      </c>
      <c r="L165" s="251"/>
      <c r="M165" s="252" t="s">
        <v>34</v>
      </c>
      <c r="N165" s="253" t="s">
        <v>49</v>
      </c>
      <c r="O165" s="44"/>
      <c r="P165" s="212">
        <f>O165*H165</f>
        <v>0</v>
      </c>
      <c r="Q165" s="212">
        <v>0</v>
      </c>
      <c r="R165" s="212">
        <f>Q165*H165</f>
        <v>0</v>
      </c>
      <c r="S165" s="212">
        <v>0</v>
      </c>
      <c r="T165" s="213">
        <f>S165*H165</f>
        <v>0</v>
      </c>
      <c r="AR165" s="25" t="s">
        <v>247</v>
      </c>
      <c r="AT165" s="25" t="s">
        <v>348</v>
      </c>
      <c r="AU165" s="25" t="s">
        <v>88</v>
      </c>
      <c r="AY165" s="25" t="s">
        <v>209</v>
      </c>
      <c r="BE165" s="214">
        <f>IF(N165="základní",J165,0)</f>
        <v>0</v>
      </c>
      <c r="BF165" s="214">
        <f>IF(N165="snížená",J165,0)</f>
        <v>0</v>
      </c>
      <c r="BG165" s="214">
        <f>IF(N165="zákl. přenesená",J165,0)</f>
        <v>0</v>
      </c>
      <c r="BH165" s="214">
        <f>IF(N165="sníž. přenesená",J165,0)</f>
        <v>0</v>
      </c>
      <c r="BI165" s="214">
        <f>IF(N165="nulová",J165,0)</f>
        <v>0</v>
      </c>
      <c r="BJ165" s="25" t="s">
        <v>86</v>
      </c>
      <c r="BK165" s="214">
        <f>ROUND(I165*H165,2)</f>
        <v>0</v>
      </c>
      <c r="BL165" s="25" t="s">
        <v>228</v>
      </c>
      <c r="BM165" s="25" t="s">
        <v>4937</v>
      </c>
    </row>
    <row r="166" spans="2:65" s="1" customFormat="1" ht="25.5" customHeight="1">
      <c r="B166" s="43"/>
      <c r="C166" s="244" t="s">
        <v>654</v>
      </c>
      <c r="D166" s="244" t="s">
        <v>348</v>
      </c>
      <c r="E166" s="245" t="s">
        <v>144</v>
      </c>
      <c r="F166" s="246" t="s">
        <v>4938</v>
      </c>
      <c r="G166" s="247" t="s">
        <v>351</v>
      </c>
      <c r="H166" s="248">
        <v>32.9</v>
      </c>
      <c r="I166" s="249"/>
      <c r="J166" s="250">
        <f>ROUND(I166*H166,2)</f>
        <v>0</v>
      </c>
      <c r="K166" s="246" t="s">
        <v>34</v>
      </c>
      <c r="L166" s="251"/>
      <c r="M166" s="252" t="s">
        <v>34</v>
      </c>
      <c r="N166" s="253" t="s">
        <v>49</v>
      </c>
      <c r="O166" s="44"/>
      <c r="P166" s="212">
        <f>O166*H166</f>
        <v>0</v>
      </c>
      <c r="Q166" s="212">
        <v>0</v>
      </c>
      <c r="R166" s="212">
        <f>Q166*H166</f>
        <v>0</v>
      </c>
      <c r="S166" s="212">
        <v>0</v>
      </c>
      <c r="T166" s="213">
        <f>S166*H166</f>
        <v>0</v>
      </c>
      <c r="AR166" s="25" t="s">
        <v>247</v>
      </c>
      <c r="AT166" s="25" t="s">
        <v>348</v>
      </c>
      <c r="AU166" s="25" t="s">
        <v>88</v>
      </c>
      <c r="AY166" s="25" t="s">
        <v>209</v>
      </c>
      <c r="BE166" s="214">
        <f>IF(N166="základní",J166,0)</f>
        <v>0</v>
      </c>
      <c r="BF166" s="214">
        <f>IF(N166="snížená",J166,0)</f>
        <v>0</v>
      </c>
      <c r="BG166" s="214">
        <f>IF(N166="zákl. přenesená",J166,0)</f>
        <v>0</v>
      </c>
      <c r="BH166" s="214">
        <f>IF(N166="sníž. přenesená",J166,0)</f>
        <v>0</v>
      </c>
      <c r="BI166" s="214">
        <f>IF(N166="nulová",J166,0)</f>
        <v>0</v>
      </c>
      <c r="BJ166" s="25" t="s">
        <v>86</v>
      </c>
      <c r="BK166" s="214">
        <f>ROUND(I166*H166,2)</f>
        <v>0</v>
      </c>
      <c r="BL166" s="25" t="s">
        <v>228</v>
      </c>
      <c r="BM166" s="25" t="s">
        <v>4939</v>
      </c>
    </row>
    <row r="167" spans="2:65" s="1" customFormat="1" ht="25.5" customHeight="1">
      <c r="B167" s="43"/>
      <c r="C167" s="244" t="s">
        <v>660</v>
      </c>
      <c r="D167" s="244" t="s">
        <v>348</v>
      </c>
      <c r="E167" s="245" t="s">
        <v>153</v>
      </c>
      <c r="F167" s="246" t="s">
        <v>4940</v>
      </c>
      <c r="G167" s="247" t="s">
        <v>351</v>
      </c>
      <c r="H167" s="248">
        <v>42.6</v>
      </c>
      <c r="I167" s="249"/>
      <c r="J167" s="250">
        <f>ROUND(I167*H167,2)</f>
        <v>0</v>
      </c>
      <c r="K167" s="246" t="s">
        <v>34</v>
      </c>
      <c r="L167" s="251"/>
      <c r="M167" s="252" t="s">
        <v>34</v>
      </c>
      <c r="N167" s="253" t="s">
        <v>49</v>
      </c>
      <c r="O167" s="44"/>
      <c r="P167" s="212">
        <f>O167*H167</f>
        <v>0</v>
      </c>
      <c r="Q167" s="212">
        <v>0</v>
      </c>
      <c r="R167" s="212">
        <f>Q167*H167</f>
        <v>0</v>
      </c>
      <c r="S167" s="212">
        <v>0</v>
      </c>
      <c r="T167" s="213">
        <f>S167*H167</f>
        <v>0</v>
      </c>
      <c r="AR167" s="25" t="s">
        <v>247</v>
      </c>
      <c r="AT167" s="25" t="s">
        <v>348</v>
      </c>
      <c r="AU167" s="25" t="s">
        <v>88</v>
      </c>
      <c r="AY167" s="25" t="s">
        <v>209</v>
      </c>
      <c r="BE167" s="214">
        <f>IF(N167="základní",J167,0)</f>
        <v>0</v>
      </c>
      <c r="BF167" s="214">
        <f>IF(N167="snížená",J167,0)</f>
        <v>0</v>
      </c>
      <c r="BG167" s="214">
        <f>IF(N167="zákl. přenesená",J167,0)</f>
        <v>0</v>
      </c>
      <c r="BH167" s="214">
        <f>IF(N167="sníž. přenesená",J167,0)</f>
        <v>0</v>
      </c>
      <c r="BI167" s="214">
        <f>IF(N167="nulová",J167,0)</f>
        <v>0</v>
      </c>
      <c r="BJ167" s="25" t="s">
        <v>86</v>
      </c>
      <c r="BK167" s="214">
        <f>ROUND(I167*H167,2)</f>
        <v>0</v>
      </c>
      <c r="BL167" s="25" t="s">
        <v>228</v>
      </c>
      <c r="BM167" s="25" t="s">
        <v>4941</v>
      </c>
    </row>
    <row r="168" spans="2:65" s="12" customFormat="1" ht="13.5">
      <c r="B168" s="222"/>
      <c r="C168" s="223"/>
      <c r="D168" s="219" t="s">
        <v>274</v>
      </c>
      <c r="E168" s="224" t="s">
        <v>34</v>
      </c>
      <c r="F168" s="225" t="s">
        <v>4942</v>
      </c>
      <c r="G168" s="223"/>
      <c r="H168" s="226">
        <v>42.6</v>
      </c>
      <c r="I168" s="227"/>
      <c r="J168" s="223"/>
      <c r="K168" s="223"/>
      <c r="L168" s="228"/>
      <c r="M168" s="229"/>
      <c r="N168" s="230"/>
      <c r="O168" s="230"/>
      <c r="P168" s="230"/>
      <c r="Q168" s="230"/>
      <c r="R168" s="230"/>
      <c r="S168" s="230"/>
      <c r="T168" s="231"/>
      <c r="AT168" s="232" t="s">
        <v>274</v>
      </c>
      <c r="AU168" s="232" t="s">
        <v>88</v>
      </c>
      <c r="AV168" s="12" t="s">
        <v>88</v>
      </c>
      <c r="AW168" s="12" t="s">
        <v>41</v>
      </c>
      <c r="AX168" s="12" t="s">
        <v>78</v>
      </c>
      <c r="AY168" s="232" t="s">
        <v>209</v>
      </c>
    </row>
    <row r="169" spans="2:65" s="13" customFormat="1" ht="13.5">
      <c r="B169" s="233"/>
      <c r="C169" s="234"/>
      <c r="D169" s="219" t="s">
        <v>274</v>
      </c>
      <c r="E169" s="235" t="s">
        <v>34</v>
      </c>
      <c r="F169" s="236" t="s">
        <v>302</v>
      </c>
      <c r="G169" s="234"/>
      <c r="H169" s="237">
        <v>42.6</v>
      </c>
      <c r="I169" s="238"/>
      <c r="J169" s="234"/>
      <c r="K169" s="234"/>
      <c r="L169" s="239"/>
      <c r="M169" s="240"/>
      <c r="N169" s="241"/>
      <c r="O169" s="241"/>
      <c r="P169" s="241"/>
      <c r="Q169" s="241"/>
      <c r="R169" s="241"/>
      <c r="S169" s="241"/>
      <c r="T169" s="242"/>
      <c r="AT169" s="243" t="s">
        <v>274</v>
      </c>
      <c r="AU169" s="243" t="s">
        <v>88</v>
      </c>
      <c r="AV169" s="13" t="s">
        <v>228</v>
      </c>
      <c r="AW169" s="13" t="s">
        <v>41</v>
      </c>
      <c r="AX169" s="13" t="s">
        <v>86</v>
      </c>
      <c r="AY169" s="243" t="s">
        <v>209</v>
      </c>
    </row>
    <row r="170" spans="2:65" s="1" customFormat="1" ht="16.5" customHeight="1">
      <c r="B170" s="43"/>
      <c r="C170" s="244" t="s">
        <v>672</v>
      </c>
      <c r="D170" s="244" t="s">
        <v>348</v>
      </c>
      <c r="E170" s="245" t="s">
        <v>165</v>
      </c>
      <c r="F170" s="246" t="s">
        <v>4943</v>
      </c>
      <c r="G170" s="247" t="s">
        <v>351</v>
      </c>
      <c r="H170" s="248">
        <v>12.24</v>
      </c>
      <c r="I170" s="249"/>
      <c r="J170" s="250">
        <f>ROUND(I170*H170,2)</f>
        <v>0</v>
      </c>
      <c r="K170" s="246" t="s">
        <v>34</v>
      </c>
      <c r="L170" s="251"/>
      <c r="M170" s="252" t="s">
        <v>34</v>
      </c>
      <c r="N170" s="253" t="s">
        <v>49</v>
      </c>
      <c r="O170" s="44"/>
      <c r="P170" s="212">
        <f>O170*H170</f>
        <v>0</v>
      </c>
      <c r="Q170" s="212">
        <v>0</v>
      </c>
      <c r="R170" s="212">
        <f>Q170*H170</f>
        <v>0</v>
      </c>
      <c r="S170" s="212">
        <v>0</v>
      </c>
      <c r="T170" s="213">
        <f>S170*H170</f>
        <v>0</v>
      </c>
      <c r="AR170" s="25" t="s">
        <v>247</v>
      </c>
      <c r="AT170" s="25" t="s">
        <v>348</v>
      </c>
      <c r="AU170" s="25" t="s">
        <v>88</v>
      </c>
      <c r="AY170" s="25" t="s">
        <v>209</v>
      </c>
      <c r="BE170" s="214">
        <f>IF(N170="základní",J170,0)</f>
        <v>0</v>
      </c>
      <c r="BF170" s="214">
        <f>IF(N170="snížená",J170,0)</f>
        <v>0</v>
      </c>
      <c r="BG170" s="214">
        <f>IF(N170="zákl. přenesená",J170,0)</f>
        <v>0</v>
      </c>
      <c r="BH170" s="214">
        <f>IF(N170="sníž. přenesená",J170,0)</f>
        <v>0</v>
      </c>
      <c r="BI170" s="214">
        <f>IF(N170="nulová",J170,0)</f>
        <v>0</v>
      </c>
      <c r="BJ170" s="25" t="s">
        <v>86</v>
      </c>
      <c r="BK170" s="214">
        <f>ROUND(I170*H170,2)</f>
        <v>0</v>
      </c>
      <c r="BL170" s="25" t="s">
        <v>228</v>
      </c>
      <c r="BM170" s="25" t="s">
        <v>4944</v>
      </c>
    </row>
    <row r="171" spans="2:65" s="1" customFormat="1" ht="51" customHeight="1">
      <c r="B171" s="43"/>
      <c r="C171" s="203" t="s">
        <v>686</v>
      </c>
      <c r="D171" s="203" t="s">
        <v>212</v>
      </c>
      <c r="E171" s="204" t="s">
        <v>4945</v>
      </c>
      <c r="F171" s="205" t="s">
        <v>4946</v>
      </c>
      <c r="G171" s="206" t="s">
        <v>351</v>
      </c>
      <c r="H171" s="207">
        <v>44.2</v>
      </c>
      <c r="I171" s="208"/>
      <c r="J171" s="209">
        <f>ROUND(I171*H171,2)</f>
        <v>0</v>
      </c>
      <c r="K171" s="205" t="s">
        <v>216</v>
      </c>
      <c r="L171" s="63"/>
      <c r="M171" s="210" t="s">
        <v>34</v>
      </c>
      <c r="N171" s="211" t="s">
        <v>49</v>
      </c>
      <c r="O171" s="44"/>
      <c r="P171" s="212">
        <f>O171*H171</f>
        <v>0</v>
      </c>
      <c r="Q171" s="212">
        <v>0.10362</v>
      </c>
      <c r="R171" s="212">
        <f>Q171*H171</f>
        <v>4.5800040000000006</v>
      </c>
      <c r="S171" s="212">
        <v>0</v>
      </c>
      <c r="T171" s="213">
        <f>S171*H171</f>
        <v>0</v>
      </c>
      <c r="AR171" s="25" t="s">
        <v>228</v>
      </c>
      <c r="AT171" s="25" t="s">
        <v>212</v>
      </c>
      <c r="AU171" s="25" t="s">
        <v>88</v>
      </c>
      <c r="AY171" s="25" t="s">
        <v>209</v>
      </c>
      <c r="BE171" s="214">
        <f>IF(N171="základní",J171,0)</f>
        <v>0</v>
      </c>
      <c r="BF171" s="214">
        <f>IF(N171="snížená",J171,0)</f>
        <v>0</v>
      </c>
      <c r="BG171" s="214">
        <f>IF(N171="zákl. přenesená",J171,0)</f>
        <v>0</v>
      </c>
      <c r="BH171" s="214">
        <f>IF(N171="sníž. přenesená",J171,0)</f>
        <v>0</v>
      </c>
      <c r="BI171" s="214">
        <f>IF(N171="nulová",J171,0)</f>
        <v>0</v>
      </c>
      <c r="BJ171" s="25" t="s">
        <v>86</v>
      </c>
      <c r="BK171" s="214">
        <f>ROUND(I171*H171,2)</f>
        <v>0</v>
      </c>
      <c r="BL171" s="25" t="s">
        <v>228</v>
      </c>
      <c r="BM171" s="25" t="s">
        <v>4947</v>
      </c>
    </row>
    <row r="172" spans="2:65" s="1" customFormat="1" ht="121.5">
      <c r="B172" s="43"/>
      <c r="C172" s="65"/>
      <c r="D172" s="219" t="s">
        <v>272</v>
      </c>
      <c r="E172" s="65"/>
      <c r="F172" s="220" t="s">
        <v>1640</v>
      </c>
      <c r="G172" s="65"/>
      <c r="H172" s="65"/>
      <c r="I172" s="174"/>
      <c r="J172" s="65"/>
      <c r="K172" s="65"/>
      <c r="L172" s="63"/>
      <c r="M172" s="221"/>
      <c r="N172" s="44"/>
      <c r="O172" s="44"/>
      <c r="P172" s="44"/>
      <c r="Q172" s="44"/>
      <c r="R172" s="44"/>
      <c r="S172" s="44"/>
      <c r="T172" s="80"/>
      <c r="AT172" s="25" t="s">
        <v>272</v>
      </c>
      <c r="AU172" s="25" t="s">
        <v>88</v>
      </c>
    </row>
    <row r="173" spans="2:65" s="12" customFormat="1" ht="13.5">
      <c r="B173" s="222"/>
      <c r="C173" s="223"/>
      <c r="D173" s="219" t="s">
        <v>274</v>
      </c>
      <c r="E173" s="224" t="s">
        <v>34</v>
      </c>
      <c r="F173" s="225" t="s">
        <v>4920</v>
      </c>
      <c r="G173" s="223"/>
      <c r="H173" s="226">
        <v>44.2</v>
      </c>
      <c r="I173" s="227"/>
      <c r="J173" s="223"/>
      <c r="K173" s="223"/>
      <c r="L173" s="228"/>
      <c r="M173" s="229"/>
      <c r="N173" s="230"/>
      <c r="O173" s="230"/>
      <c r="P173" s="230"/>
      <c r="Q173" s="230"/>
      <c r="R173" s="230"/>
      <c r="S173" s="230"/>
      <c r="T173" s="231"/>
      <c r="AT173" s="232" t="s">
        <v>274</v>
      </c>
      <c r="AU173" s="232" t="s">
        <v>88</v>
      </c>
      <c r="AV173" s="12" t="s">
        <v>88</v>
      </c>
      <c r="AW173" s="12" t="s">
        <v>41</v>
      </c>
      <c r="AX173" s="12" t="s">
        <v>78</v>
      </c>
      <c r="AY173" s="232" t="s">
        <v>209</v>
      </c>
    </row>
    <row r="174" spans="2:65" s="13" customFormat="1" ht="13.5">
      <c r="B174" s="233"/>
      <c r="C174" s="234"/>
      <c r="D174" s="219" t="s">
        <v>274</v>
      </c>
      <c r="E174" s="235" t="s">
        <v>34</v>
      </c>
      <c r="F174" s="236" t="s">
        <v>302</v>
      </c>
      <c r="G174" s="234"/>
      <c r="H174" s="237">
        <v>44.2</v>
      </c>
      <c r="I174" s="238"/>
      <c r="J174" s="234"/>
      <c r="K174" s="234"/>
      <c r="L174" s="239"/>
      <c r="M174" s="240"/>
      <c r="N174" s="241"/>
      <c r="O174" s="241"/>
      <c r="P174" s="241"/>
      <c r="Q174" s="241"/>
      <c r="R174" s="241"/>
      <c r="S174" s="241"/>
      <c r="T174" s="242"/>
      <c r="AT174" s="243" t="s">
        <v>274</v>
      </c>
      <c r="AU174" s="243" t="s">
        <v>88</v>
      </c>
      <c r="AV174" s="13" t="s">
        <v>228</v>
      </c>
      <c r="AW174" s="13" t="s">
        <v>41</v>
      </c>
      <c r="AX174" s="13" t="s">
        <v>86</v>
      </c>
      <c r="AY174" s="243" t="s">
        <v>209</v>
      </c>
    </row>
    <row r="175" spans="2:65" s="1" customFormat="1" ht="16.5" customHeight="1">
      <c r="B175" s="43"/>
      <c r="C175" s="244" t="s">
        <v>688</v>
      </c>
      <c r="D175" s="244" t="s">
        <v>348</v>
      </c>
      <c r="E175" s="245" t="s">
        <v>4948</v>
      </c>
      <c r="F175" s="246" t="s">
        <v>4949</v>
      </c>
      <c r="G175" s="247" t="s">
        <v>351</v>
      </c>
      <c r="H175" s="248">
        <v>44.2</v>
      </c>
      <c r="I175" s="249"/>
      <c r="J175" s="250">
        <f>ROUND(I175*H175,2)</f>
        <v>0</v>
      </c>
      <c r="K175" s="246" t="s">
        <v>216</v>
      </c>
      <c r="L175" s="251"/>
      <c r="M175" s="252" t="s">
        <v>34</v>
      </c>
      <c r="N175" s="253" t="s">
        <v>49</v>
      </c>
      <c r="O175" s="44"/>
      <c r="P175" s="212">
        <f>O175*H175</f>
        <v>0</v>
      </c>
      <c r="Q175" s="212">
        <v>0.17</v>
      </c>
      <c r="R175" s="212">
        <f>Q175*H175</f>
        <v>7.5140000000000011</v>
      </c>
      <c r="S175" s="212">
        <v>0</v>
      </c>
      <c r="T175" s="213">
        <f>S175*H175</f>
        <v>0</v>
      </c>
      <c r="AR175" s="25" t="s">
        <v>247</v>
      </c>
      <c r="AT175" s="25" t="s">
        <v>348</v>
      </c>
      <c r="AU175" s="25" t="s">
        <v>88</v>
      </c>
      <c r="AY175" s="25" t="s">
        <v>209</v>
      </c>
      <c r="BE175" s="214">
        <f>IF(N175="základní",J175,0)</f>
        <v>0</v>
      </c>
      <c r="BF175" s="214">
        <f>IF(N175="snížená",J175,0)</f>
        <v>0</v>
      </c>
      <c r="BG175" s="214">
        <f>IF(N175="zákl. přenesená",J175,0)</f>
        <v>0</v>
      </c>
      <c r="BH175" s="214">
        <f>IF(N175="sníž. přenesená",J175,0)</f>
        <v>0</v>
      </c>
      <c r="BI175" s="214">
        <f>IF(N175="nulová",J175,0)</f>
        <v>0</v>
      </c>
      <c r="BJ175" s="25" t="s">
        <v>86</v>
      </c>
      <c r="BK175" s="214">
        <f>ROUND(I175*H175,2)</f>
        <v>0</v>
      </c>
      <c r="BL175" s="25" t="s">
        <v>228</v>
      </c>
      <c r="BM175" s="25" t="s">
        <v>4950</v>
      </c>
    </row>
    <row r="176" spans="2:65" s="11" customFormat="1" ht="29.85" customHeight="1">
      <c r="B176" s="187"/>
      <c r="C176" s="188"/>
      <c r="D176" s="189" t="s">
        <v>77</v>
      </c>
      <c r="E176" s="201" t="s">
        <v>311</v>
      </c>
      <c r="F176" s="201" t="s">
        <v>312</v>
      </c>
      <c r="G176" s="188"/>
      <c r="H176" s="188"/>
      <c r="I176" s="191"/>
      <c r="J176" s="202">
        <f>BK176</f>
        <v>0</v>
      </c>
      <c r="K176" s="188"/>
      <c r="L176" s="193"/>
      <c r="M176" s="194"/>
      <c r="N176" s="195"/>
      <c r="O176" s="195"/>
      <c r="P176" s="196">
        <f>SUM(P177:P223)</f>
        <v>0</v>
      </c>
      <c r="Q176" s="195"/>
      <c r="R176" s="196">
        <f>SUM(R177:R223)</f>
        <v>18.223748200000003</v>
      </c>
      <c r="S176" s="195"/>
      <c r="T176" s="197">
        <f>SUM(T177:T223)</f>
        <v>0</v>
      </c>
      <c r="AR176" s="198" t="s">
        <v>86</v>
      </c>
      <c r="AT176" s="199" t="s">
        <v>77</v>
      </c>
      <c r="AU176" s="199" t="s">
        <v>86</v>
      </c>
      <c r="AY176" s="198" t="s">
        <v>209</v>
      </c>
      <c r="BK176" s="200">
        <f>SUM(BK177:BK223)</f>
        <v>0</v>
      </c>
    </row>
    <row r="177" spans="2:65" s="1" customFormat="1" ht="25.5" customHeight="1">
      <c r="B177" s="43"/>
      <c r="C177" s="203" t="s">
        <v>693</v>
      </c>
      <c r="D177" s="203" t="s">
        <v>212</v>
      </c>
      <c r="E177" s="204" t="s">
        <v>171</v>
      </c>
      <c r="F177" s="205" t="s">
        <v>4951</v>
      </c>
      <c r="G177" s="206" t="s">
        <v>336</v>
      </c>
      <c r="H177" s="207">
        <v>6</v>
      </c>
      <c r="I177" s="208"/>
      <c r="J177" s="209">
        <f>ROUND(I177*H177,2)</f>
        <v>0</v>
      </c>
      <c r="K177" s="205" t="s">
        <v>34</v>
      </c>
      <c r="L177" s="63"/>
      <c r="M177" s="210" t="s">
        <v>34</v>
      </c>
      <c r="N177" s="211" t="s">
        <v>49</v>
      </c>
      <c r="O177" s="44"/>
      <c r="P177" s="212">
        <f>O177*H177</f>
        <v>0</v>
      </c>
      <c r="Q177" s="212">
        <v>0</v>
      </c>
      <c r="R177" s="212">
        <f>Q177*H177</f>
        <v>0</v>
      </c>
      <c r="S177" s="212">
        <v>0</v>
      </c>
      <c r="T177" s="213">
        <f>S177*H177</f>
        <v>0</v>
      </c>
      <c r="AR177" s="25" t="s">
        <v>228</v>
      </c>
      <c r="AT177" s="25" t="s">
        <v>212</v>
      </c>
      <c r="AU177" s="25" t="s">
        <v>88</v>
      </c>
      <c r="AY177" s="25" t="s">
        <v>209</v>
      </c>
      <c r="BE177" s="214">
        <f>IF(N177="základní",J177,0)</f>
        <v>0</v>
      </c>
      <c r="BF177" s="214">
        <f>IF(N177="snížená",J177,0)</f>
        <v>0</v>
      </c>
      <c r="BG177" s="214">
        <f>IF(N177="zákl. přenesená",J177,0)</f>
        <v>0</v>
      </c>
      <c r="BH177" s="214">
        <f>IF(N177="sníž. přenesená",J177,0)</f>
        <v>0</v>
      </c>
      <c r="BI177" s="214">
        <f>IF(N177="nulová",J177,0)</f>
        <v>0</v>
      </c>
      <c r="BJ177" s="25" t="s">
        <v>86</v>
      </c>
      <c r="BK177" s="214">
        <f>ROUND(I177*H177,2)</f>
        <v>0</v>
      </c>
      <c r="BL177" s="25" t="s">
        <v>228</v>
      </c>
      <c r="BM177" s="25" t="s">
        <v>4952</v>
      </c>
    </row>
    <row r="178" spans="2:65" s="1" customFormat="1" ht="16.5" customHeight="1">
      <c r="B178" s="43"/>
      <c r="C178" s="244" t="s">
        <v>695</v>
      </c>
      <c r="D178" s="244" t="s">
        <v>348</v>
      </c>
      <c r="E178" s="245" t="s">
        <v>324</v>
      </c>
      <c r="F178" s="246" t="s">
        <v>4953</v>
      </c>
      <c r="G178" s="247" t="s">
        <v>336</v>
      </c>
      <c r="H178" s="248">
        <v>6</v>
      </c>
      <c r="I178" s="249"/>
      <c r="J178" s="250">
        <f>ROUND(I178*H178,2)</f>
        <v>0</v>
      </c>
      <c r="K178" s="246" t="s">
        <v>34</v>
      </c>
      <c r="L178" s="251"/>
      <c r="M178" s="252" t="s">
        <v>34</v>
      </c>
      <c r="N178" s="253" t="s">
        <v>49</v>
      </c>
      <c r="O178" s="44"/>
      <c r="P178" s="212">
        <f>O178*H178</f>
        <v>0</v>
      </c>
      <c r="Q178" s="212">
        <v>0</v>
      </c>
      <c r="R178" s="212">
        <f>Q178*H178</f>
        <v>0</v>
      </c>
      <c r="S178" s="212">
        <v>0</v>
      </c>
      <c r="T178" s="213">
        <f>S178*H178</f>
        <v>0</v>
      </c>
      <c r="AR178" s="25" t="s">
        <v>247</v>
      </c>
      <c r="AT178" s="25" t="s">
        <v>348</v>
      </c>
      <c r="AU178" s="25" t="s">
        <v>88</v>
      </c>
      <c r="AY178" s="25" t="s">
        <v>209</v>
      </c>
      <c r="BE178" s="214">
        <f>IF(N178="základní",J178,0)</f>
        <v>0</v>
      </c>
      <c r="BF178" s="214">
        <f>IF(N178="snížená",J178,0)</f>
        <v>0</v>
      </c>
      <c r="BG178" s="214">
        <f>IF(N178="zákl. přenesená",J178,0)</f>
        <v>0</v>
      </c>
      <c r="BH178" s="214">
        <f>IF(N178="sníž. přenesená",J178,0)</f>
        <v>0</v>
      </c>
      <c r="BI178" s="214">
        <f>IF(N178="nulová",J178,0)</f>
        <v>0</v>
      </c>
      <c r="BJ178" s="25" t="s">
        <v>86</v>
      </c>
      <c r="BK178" s="214">
        <f>ROUND(I178*H178,2)</f>
        <v>0</v>
      </c>
      <c r="BL178" s="25" t="s">
        <v>228</v>
      </c>
      <c r="BM178" s="25" t="s">
        <v>4954</v>
      </c>
    </row>
    <row r="179" spans="2:65" s="1" customFormat="1" ht="16.5" customHeight="1">
      <c r="B179" s="43"/>
      <c r="C179" s="203" t="s">
        <v>698</v>
      </c>
      <c r="D179" s="203" t="s">
        <v>212</v>
      </c>
      <c r="E179" s="204" t="s">
        <v>276</v>
      </c>
      <c r="F179" s="205" t="s">
        <v>4955</v>
      </c>
      <c r="G179" s="206" t="s">
        <v>317</v>
      </c>
      <c r="H179" s="207">
        <v>13.5</v>
      </c>
      <c r="I179" s="208"/>
      <c r="J179" s="209">
        <f>ROUND(I179*H179,2)</f>
        <v>0</v>
      </c>
      <c r="K179" s="205" t="s">
        <v>34</v>
      </c>
      <c r="L179" s="63"/>
      <c r="M179" s="210" t="s">
        <v>34</v>
      </c>
      <c r="N179" s="211" t="s">
        <v>49</v>
      </c>
      <c r="O179" s="44"/>
      <c r="P179" s="212">
        <f>O179*H179</f>
        <v>0</v>
      </c>
      <c r="Q179" s="212">
        <v>0</v>
      </c>
      <c r="R179" s="212">
        <f>Q179*H179</f>
        <v>0</v>
      </c>
      <c r="S179" s="212">
        <v>0</v>
      </c>
      <c r="T179" s="213">
        <f>S179*H179</f>
        <v>0</v>
      </c>
      <c r="AR179" s="25" t="s">
        <v>228</v>
      </c>
      <c r="AT179" s="25" t="s">
        <v>212</v>
      </c>
      <c r="AU179" s="25" t="s">
        <v>88</v>
      </c>
      <c r="AY179" s="25" t="s">
        <v>209</v>
      </c>
      <c r="BE179" s="214">
        <f>IF(N179="základní",J179,0)</f>
        <v>0</v>
      </c>
      <c r="BF179" s="214">
        <f>IF(N179="snížená",J179,0)</f>
        <v>0</v>
      </c>
      <c r="BG179" s="214">
        <f>IF(N179="zákl. přenesená",J179,0)</f>
        <v>0</v>
      </c>
      <c r="BH179" s="214">
        <f>IF(N179="sníž. přenesená",J179,0)</f>
        <v>0</v>
      </c>
      <c r="BI179" s="214">
        <f>IF(N179="nulová",J179,0)</f>
        <v>0</v>
      </c>
      <c r="BJ179" s="25" t="s">
        <v>86</v>
      </c>
      <c r="BK179" s="214">
        <f>ROUND(I179*H179,2)</f>
        <v>0</v>
      </c>
      <c r="BL179" s="25" t="s">
        <v>228</v>
      </c>
      <c r="BM179" s="25" t="s">
        <v>4956</v>
      </c>
    </row>
    <row r="180" spans="2:65" s="12" customFormat="1" ht="13.5">
      <c r="B180" s="222"/>
      <c r="C180" s="223"/>
      <c r="D180" s="219" t="s">
        <v>274</v>
      </c>
      <c r="E180" s="224" t="s">
        <v>34</v>
      </c>
      <c r="F180" s="225" t="s">
        <v>4957</v>
      </c>
      <c r="G180" s="223"/>
      <c r="H180" s="226">
        <v>13.5</v>
      </c>
      <c r="I180" s="227"/>
      <c r="J180" s="223"/>
      <c r="K180" s="223"/>
      <c r="L180" s="228"/>
      <c r="M180" s="229"/>
      <c r="N180" s="230"/>
      <c r="O180" s="230"/>
      <c r="P180" s="230"/>
      <c r="Q180" s="230"/>
      <c r="R180" s="230"/>
      <c r="S180" s="230"/>
      <c r="T180" s="231"/>
      <c r="AT180" s="232" t="s">
        <v>274</v>
      </c>
      <c r="AU180" s="232" t="s">
        <v>88</v>
      </c>
      <c r="AV180" s="12" t="s">
        <v>88</v>
      </c>
      <c r="AW180" s="12" t="s">
        <v>41</v>
      </c>
      <c r="AX180" s="12" t="s">
        <v>78</v>
      </c>
      <c r="AY180" s="232" t="s">
        <v>209</v>
      </c>
    </row>
    <row r="181" spans="2:65" s="13" customFormat="1" ht="13.5">
      <c r="B181" s="233"/>
      <c r="C181" s="234"/>
      <c r="D181" s="219" t="s">
        <v>274</v>
      </c>
      <c r="E181" s="235" t="s">
        <v>34</v>
      </c>
      <c r="F181" s="236" t="s">
        <v>302</v>
      </c>
      <c r="G181" s="234"/>
      <c r="H181" s="237">
        <v>13.5</v>
      </c>
      <c r="I181" s="238"/>
      <c r="J181" s="234"/>
      <c r="K181" s="234"/>
      <c r="L181" s="239"/>
      <c r="M181" s="240"/>
      <c r="N181" s="241"/>
      <c r="O181" s="241"/>
      <c r="P181" s="241"/>
      <c r="Q181" s="241"/>
      <c r="R181" s="241"/>
      <c r="S181" s="241"/>
      <c r="T181" s="242"/>
      <c r="AT181" s="243" t="s">
        <v>274</v>
      </c>
      <c r="AU181" s="243" t="s">
        <v>88</v>
      </c>
      <c r="AV181" s="13" t="s">
        <v>228</v>
      </c>
      <c r="AW181" s="13" t="s">
        <v>41</v>
      </c>
      <c r="AX181" s="13" t="s">
        <v>86</v>
      </c>
      <c r="AY181" s="243" t="s">
        <v>209</v>
      </c>
    </row>
    <row r="182" spans="2:65" s="1" customFormat="1" ht="16.5" customHeight="1">
      <c r="B182" s="43"/>
      <c r="C182" s="244" t="s">
        <v>702</v>
      </c>
      <c r="D182" s="244" t="s">
        <v>348</v>
      </c>
      <c r="E182" s="245" t="s">
        <v>342</v>
      </c>
      <c r="F182" s="246" t="s">
        <v>4958</v>
      </c>
      <c r="G182" s="247" t="s">
        <v>336</v>
      </c>
      <c r="H182" s="248">
        <v>14</v>
      </c>
      <c r="I182" s="249"/>
      <c r="J182" s="250">
        <f>ROUND(I182*H182,2)</f>
        <v>0</v>
      </c>
      <c r="K182" s="246" t="s">
        <v>34</v>
      </c>
      <c r="L182" s="251"/>
      <c r="M182" s="252" t="s">
        <v>34</v>
      </c>
      <c r="N182" s="253" t="s">
        <v>49</v>
      </c>
      <c r="O182" s="44"/>
      <c r="P182" s="212">
        <f>O182*H182</f>
        <v>0</v>
      </c>
      <c r="Q182" s="212">
        <v>0</v>
      </c>
      <c r="R182" s="212">
        <f>Q182*H182</f>
        <v>0</v>
      </c>
      <c r="S182" s="212">
        <v>0</v>
      </c>
      <c r="T182" s="213">
        <f>S182*H182</f>
        <v>0</v>
      </c>
      <c r="AR182" s="25" t="s">
        <v>247</v>
      </c>
      <c r="AT182" s="25" t="s">
        <v>348</v>
      </c>
      <c r="AU182" s="25" t="s">
        <v>88</v>
      </c>
      <c r="AY182" s="25" t="s">
        <v>209</v>
      </c>
      <c r="BE182" s="214">
        <f>IF(N182="základní",J182,0)</f>
        <v>0</v>
      </c>
      <c r="BF182" s="214">
        <f>IF(N182="snížená",J182,0)</f>
        <v>0</v>
      </c>
      <c r="BG182" s="214">
        <f>IF(N182="zákl. přenesená",J182,0)</f>
        <v>0</v>
      </c>
      <c r="BH182" s="214">
        <f>IF(N182="sníž. přenesená",J182,0)</f>
        <v>0</v>
      </c>
      <c r="BI182" s="214">
        <f>IF(N182="nulová",J182,0)</f>
        <v>0</v>
      </c>
      <c r="BJ182" s="25" t="s">
        <v>86</v>
      </c>
      <c r="BK182" s="214">
        <f>ROUND(I182*H182,2)</f>
        <v>0</v>
      </c>
      <c r="BL182" s="25" t="s">
        <v>228</v>
      </c>
      <c r="BM182" s="25" t="s">
        <v>4959</v>
      </c>
    </row>
    <row r="183" spans="2:65" s="1" customFormat="1" ht="16.5" customHeight="1">
      <c r="B183" s="43"/>
      <c r="C183" s="203" t="s">
        <v>706</v>
      </c>
      <c r="D183" s="203" t="s">
        <v>212</v>
      </c>
      <c r="E183" s="204" t="s">
        <v>4960</v>
      </c>
      <c r="F183" s="205" t="s">
        <v>4961</v>
      </c>
      <c r="G183" s="206" t="s">
        <v>317</v>
      </c>
      <c r="H183" s="207">
        <v>2.64</v>
      </c>
      <c r="I183" s="208"/>
      <c r="J183" s="209">
        <f>ROUND(I183*H183,2)</f>
        <v>0</v>
      </c>
      <c r="K183" s="205" t="s">
        <v>216</v>
      </c>
      <c r="L183" s="63"/>
      <c r="M183" s="210" t="s">
        <v>34</v>
      </c>
      <c r="N183" s="211" t="s">
        <v>49</v>
      </c>
      <c r="O183" s="44"/>
      <c r="P183" s="212">
        <f>O183*H183</f>
        <v>0</v>
      </c>
      <c r="Q183" s="212">
        <v>8.4000000000000003E-4</v>
      </c>
      <c r="R183" s="212">
        <f>Q183*H183</f>
        <v>2.2176000000000001E-3</v>
      </c>
      <c r="S183" s="212">
        <v>0</v>
      </c>
      <c r="T183" s="213">
        <f>S183*H183</f>
        <v>0</v>
      </c>
      <c r="AR183" s="25" t="s">
        <v>228</v>
      </c>
      <c r="AT183" s="25" t="s">
        <v>212</v>
      </c>
      <c r="AU183" s="25" t="s">
        <v>88</v>
      </c>
      <c r="AY183" s="25" t="s">
        <v>209</v>
      </c>
      <c r="BE183" s="214">
        <f>IF(N183="základní",J183,0)</f>
        <v>0</v>
      </c>
      <c r="BF183" s="214">
        <f>IF(N183="snížená",J183,0)</f>
        <v>0</v>
      </c>
      <c r="BG183" s="214">
        <f>IF(N183="zákl. přenesená",J183,0)</f>
        <v>0</v>
      </c>
      <c r="BH183" s="214">
        <f>IF(N183="sníž. přenesená",J183,0)</f>
        <v>0</v>
      </c>
      <c r="BI183" s="214">
        <f>IF(N183="nulová",J183,0)</f>
        <v>0</v>
      </c>
      <c r="BJ183" s="25" t="s">
        <v>86</v>
      </c>
      <c r="BK183" s="214">
        <f>ROUND(I183*H183,2)</f>
        <v>0</v>
      </c>
      <c r="BL183" s="25" t="s">
        <v>228</v>
      </c>
      <c r="BM183" s="25" t="s">
        <v>4962</v>
      </c>
    </row>
    <row r="184" spans="2:65" s="1" customFormat="1" ht="94.5">
      <c r="B184" s="43"/>
      <c r="C184" s="65"/>
      <c r="D184" s="219" t="s">
        <v>272</v>
      </c>
      <c r="E184" s="65"/>
      <c r="F184" s="220" t="s">
        <v>4963</v>
      </c>
      <c r="G184" s="65"/>
      <c r="H184" s="65"/>
      <c r="I184" s="174"/>
      <c r="J184" s="65"/>
      <c r="K184" s="65"/>
      <c r="L184" s="63"/>
      <c r="M184" s="221"/>
      <c r="N184" s="44"/>
      <c r="O184" s="44"/>
      <c r="P184" s="44"/>
      <c r="Q184" s="44"/>
      <c r="R184" s="44"/>
      <c r="S184" s="44"/>
      <c r="T184" s="80"/>
      <c r="AT184" s="25" t="s">
        <v>272</v>
      </c>
      <c r="AU184" s="25" t="s">
        <v>88</v>
      </c>
    </row>
    <row r="185" spans="2:65" s="1" customFormat="1" ht="16.5" customHeight="1">
      <c r="B185" s="43"/>
      <c r="C185" s="244" t="s">
        <v>710</v>
      </c>
      <c r="D185" s="244" t="s">
        <v>348</v>
      </c>
      <c r="E185" s="245" t="s">
        <v>168</v>
      </c>
      <c r="F185" s="246" t="s">
        <v>4964</v>
      </c>
      <c r="G185" s="247" t="s">
        <v>2261</v>
      </c>
      <c r="H185" s="248">
        <v>18.614000000000001</v>
      </c>
      <c r="I185" s="249"/>
      <c r="J185" s="250">
        <f>ROUND(I185*H185,2)</f>
        <v>0</v>
      </c>
      <c r="K185" s="246" t="s">
        <v>34</v>
      </c>
      <c r="L185" s="251"/>
      <c r="M185" s="252" t="s">
        <v>34</v>
      </c>
      <c r="N185" s="253" t="s">
        <v>49</v>
      </c>
      <c r="O185" s="44"/>
      <c r="P185" s="212">
        <f>O185*H185</f>
        <v>0</v>
      </c>
      <c r="Q185" s="212">
        <v>0</v>
      </c>
      <c r="R185" s="212">
        <f>Q185*H185</f>
        <v>0</v>
      </c>
      <c r="S185" s="212">
        <v>0</v>
      </c>
      <c r="T185" s="213">
        <f>S185*H185</f>
        <v>0</v>
      </c>
      <c r="AR185" s="25" t="s">
        <v>247</v>
      </c>
      <c r="AT185" s="25" t="s">
        <v>348</v>
      </c>
      <c r="AU185" s="25" t="s">
        <v>88</v>
      </c>
      <c r="AY185" s="25" t="s">
        <v>209</v>
      </c>
      <c r="BE185" s="214">
        <f>IF(N185="základní",J185,0)</f>
        <v>0</v>
      </c>
      <c r="BF185" s="214">
        <f>IF(N185="snížená",J185,0)</f>
        <v>0</v>
      </c>
      <c r="BG185" s="214">
        <f>IF(N185="zákl. přenesená",J185,0)</f>
        <v>0</v>
      </c>
      <c r="BH185" s="214">
        <f>IF(N185="sníž. přenesená",J185,0)</f>
        <v>0</v>
      </c>
      <c r="BI185" s="214">
        <f>IF(N185="nulová",J185,0)</f>
        <v>0</v>
      </c>
      <c r="BJ185" s="25" t="s">
        <v>86</v>
      </c>
      <c r="BK185" s="214">
        <f>ROUND(I185*H185,2)</f>
        <v>0</v>
      </c>
      <c r="BL185" s="25" t="s">
        <v>228</v>
      </c>
      <c r="BM185" s="25" t="s">
        <v>4965</v>
      </c>
    </row>
    <row r="186" spans="2:65" s="1" customFormat="1" ht="25.5" customHeight="1">
      <c r="B186" s="43"/>
      <c r="C186" s="203" t="s">
        <v>716</v>
      </c>
      <c r="D186" s="203" t="s">
        <v>212</v>
      </c>
      <c r="E186" s="204" t="s">
        <v>4966</v>
      </c>
      <c r="F186" s="205" t="s">
        <v>4967</v>
      </c>
      <c r="G186" s="206" t="s">
        <v>357</v>
      </c>
      <c r="H186" s="207">
        <v>3</v>
      </c>
      <c r="I186" s="208"/>
      <c r="J186" s="209">
        <f>ROUND(I186*H186,2)</f>
        <v>0</v>
      </c>
      <c r="K186" s="205" t="s">
        <v>216</v>
      </c>
      <c r="L186" s="63"/>
      <c r="M186" s="210" t="s">
        <v>34</v>
      </c>
      <c r="N186" s="211" t="s">
        <v>49</v>
      </c>
      <c r="O186" s="44"/>
      <c r="P186" s="212">
        <f>O186*H186</f>
        <v>0</v>
      </c>
      <c r="Q186" s="212">
        <v>0</v>
      </c>
      <c r="R186" s="212">
        <f>Q186*H186</f>
        <v>0</v>
      </c>
      <c r="S186" s="212">
        <v>0</v>
      </c>
      <c r="T186" s="213">
        <f>S186*H186</f>
        <v>0</v>
      </c>
      <c r="AR186" s="25" t="s">
        <v>228</v>
      </c>
      <c r="AT186" s="25" t="s">
        <v>212</v>
      </c>
      <c r="AU186" s="25" t="s">
        <v>88</v>
      </c>
      <c r="AY186" s="25" t="s">
        <v>209</v>
      </c>
      <c r="BE186" s="214">
        <f>IF(N186="základní",J186,0)</f>
        <v>0</v>
      </c>
      <c r="BF186" s="214">
        <f>IF(N186="snížená",J186,0)</f>
        <v>0</v>
      </c>
      <c r="BG186" s="214">
        <f>IF(N186="zákl. přenesená",J186,0)</f>
        <v>0</v>
      </c>
      <c r="BH186" s="214">
        <f>IF(N186="sníž. přenesená",J186,0)</f>
        <v>0</v>
      </c>
      <c r="BI186" s="214">
        <f>IF(N186="nulová",J186,0)</f>
        <v>0</v>
      </c>
      <c r="BJ186" s="25" t="s">
        <v>86</v>
      </c>
      <c r="BK186" s="214">
        <f>ROUND(I186*H186,2)</f>
        <v>0</v>
      </c>
      <c r="BL186" s="25" t="s">
        <v>228</v>
      </c>
      <c r="BM186" s="25" t="s">
        <v>4968</v>
      </c>
    </row>
    <row r="187" spans="2:65" s="1" customFormat="1" ht="27">
      <c r="B187" s="43"/>
      <c r="C187" s="65"/>
      <c r="D187" s="219" t="s">
        <v>272</v>
      </c>
      <c r="E187" s="65"/>
      <c r="F187" s="220" t="s">
        <v>4969</v>
      </c>
      <c r="G187" s="65"/>
      <c r="H187" s="65"/>
      <c r="I187" s="174"/>
      <c r="J187" s="65"/>
      <c r="K187" s="65"/>
      <c r="L187" s="63"/>
      <c r="M187" s="221"/>
      <c r="N187" s="44"/>
      <c r="O187" s="44"/>
      <c r="P187" s="44"/>
      <c r="Q187" s="44"/>
      <c r="R187" s="44"/>
      <c r="S187" s="44"/>
      <c r="T187" s="80"/>
      <c r="AT187" s="25" t="s">
        <v>272</v>
      </c>
      <c r="AU187" s="25" t="s">
        <v>88</v>
      </c>
    </row>
    <row r="188" spans="2:65" s="1" customFormat="1" ht="25.5" customHeight="1">
      <c r="B188" s="43"/>
      <c r="C188" s="203" t="s">
        <v>725</v>
      </c>
      <c r="D188" s="203" t="s">
        <v>212</v>
      </c>
      <c r="E188" s="204" t="s">
        <v>4970</v>
      </c>
      <c r="F188" s="205" t="s">
        <v>4971</v>
      </c>
      <c r="G188" s="206" t="s">
        <v>357</v>
      </c>
      <c r="H188" s="207">
        <v>450</v>
      </c>
      <c r="I188" s="208"/>
      <c r="J188" s="209">
        <f>ROUND(I188*H188,2)</f>
        <v>0</v>
      </c>
      <c r="K188" s="205" t="s">
        <v>216</v>
      </c>
      <c r="L188" s="63"/>
      <c r="M188" s="210" t="s">
        <v>34</v>
      </c>
      <c r="N188" s="211" t="s">
        <v>49</v>
      </c>
      <c r="O188" s="44"/>
      <c r="P188" s="212">
        <f>O188*H188</f>
        <v>0</v>
      </c>
      <c r="Q188" s="212">
        <v>0</v>
      </c>
      <c r="R188" s="212">
        <f>Q188*H188</f>
        <v>0</v>
      </c>
      <c r="S188" s="212">
        <v>0</v>
      </c>
      <c r="T188" s="213">
        <f>S188*H188</f>
        <v>0</v>
      </c>
      <c r="AR188" s="25" t="s">
        <v>228</v>
      </c>
      <c r="AT188" s="25" t="s">
        <v>212</v>
      </c>
      <c r="AU188" s="25" t="s">
        <v>88</v>
      </c>
      <c r="AY188" s="25" t="s">
        <v>209</v>
      </c>
      <c r="BE188" s="214">
        <f>IF(N188="základní",J188,0)</f>
        <v>0</v>
      </c>
      <c r="BF188" s="214">
        <f>IF(N188="snížená",J188,0)</f>
        <v>0</v>
      </c>
      <c r="BG188" s="214">
        <f>IF(N188="zákl. přenesená",J188,0)</f>
        <v>0</v>
      </c>
      <c r="BH188" s="214">
        <f>IF(N188="sníž. přenesená",J188,0)</f>
        <v>0</v>
      </c>
      <c r="BI188" s="214">
        <f>IF(N188="nulová",J188,0)</f>
        <v>0</v>
      </c>
      <c r="BJ188" s="25" t="s">
        <v>86</v>
      </c>
      <c r="BK188" s="214">
        <f>ROUND(I188*H188,2)</f>
        <v>0</v>
      </c>
      <c r="BL188" s="25" t="s">
        <v>228</v>
      </c>
      <c r="BM188" s="25" t="s">
        <v>4972</v>
      </c>
    </row>
    <row r="189" spans="2:65" s="1" customFormat="1" ht="27">
      <c r="B189" s="43"/>
      <c r="C189" s="65"/>
      <c r="D189" s="219" t="s">
        <v>272</v>
      </c>
      <c r="E189" s="65"/>
      <c r="F189" s="220" t="s">
        <v>4969</v>
      </c>
      <c r="G189" s="65"/>
      <c r="H189" s="65"/>
      <c r="I189" s="174"/>
      <c r="J189" s="65"/>
      <c r="K189" s="65"/>
      <c r="L189" s="63"/>
      <c r="M189" s="221"/>
      <c r="N189" s="44"/>
      <c r="O189" s="44"/>
      <c r="P189" s="44"/>
      <c r="Q189" s="44"/>
      <c r="R189" s="44"/>
      <c r="S189" s="44"/>
      <c r="T189" s="80"/>
      <c r="AT189" s="25" t="s">
        <v>272</v>
      </c>
      <c r="AU189" s="25" t="s">
        <v>88</v>
      </c>
    </row>
    <row r="190" spans="2:65" s="12" customFormat="1" ht="13.5">
      <c r="B190" s="222"/>
      <c r="C190" s="223"/>
      <c r="D190" s="219" t="s">
        <v>274</v>
      </c>
      <c r="E190" s="224" t="s">
        <v>34</v>
      </c>
      <c r="F190" s="225" t="s">
        <v>4973</v>
      </c>
      <c r="G190" s="223"/>
      <c r="H190" s="226">
        <v>450</v>
      </c>
      <c r="I190" s="227"/>
      <c r="J190" s="223"/>
      <c r="K190" s="223"/>
      <c r="L190" s="228"/>
      <c r="M190" s="229"/>
      <c r="N190" s="230"/>
      <c r="O190" s="230"/>
      <c r="P190" s="230"/>
      <c r="Q190" s="230"/>
      <c r="R190" s="230"/>
      <c r="S190" s="230"/>
      <c r="T190" s="231"/>
      <c r="AT190" s="232" t="s">
        <v>274</v>
      </c>
      <c r="AU190" s="232" t="s">
        <v>88</v>
      </c>
      <c r="AV190" s="12" t="s">
        <v>88</v>
      </c>
      <c r="AW190" s="12" t="s">
        <v>41</v>
      </c>
      <c r="AX190" s="12" t="s">
        <v>78</v>
      </c>
      <c r="AY190" s="232" t="s">
        <v>209</v>
      </c>
    </row>
    <row r="191" spans="2:65" s="13" customFormat="1" ht="13.5">
      <c r="B191" s="233"/>
      <c r="C191" s="234"/>
      <c r="D191" s="219" t="s">
        <v>274</v>
      </c>
      <c r="E191" s="235" t="s">
        <v>34</v>
      </c>
      <c r="F191" s="236" t="s">
        <v>302</v>
      </c>
      <c r="G191" s="234"/>
      <c r="H191" s="237">
        <v>450</v>
      </c>
      <c r="I191" s="238"/>
      <c r="J191" s="234"/>
      <c r="K191" s="234"/>
      <c r="L191" s="239"/>
      <c r="M191" s="240"/>
      <c r="N191" s="241"/>
      <c r="O191" s="241"/>
      <c r="P191" s="241"/>
      <c r="Q191" s="241"/>
      <c r="R191" s="241"/>
      <c r="S191" s="241"/>
      <c r="T191" s="242"/>
      <c r="AT191" s="243" t="s">
        <v>274</v>
      </c>
      <c r="AU191" s="243" t="s">
        <v>88</v>
      </c>
      <c r="AV191" s="13" t="s">
        <v>228</v>
      </c>
      <c r="AW191" s="13" t="s">
        <v>41</v>
      </c>
      <c r="AX191" s="13" t="s">
        <v>86</v>
      </c>
      <c r="AY191" s="243" t="s">
        <v>209</v>
      </c>
    </row>
    <row r="192" spans="2:65" s="1" customFormat="1" ht="16.5" customHeight="1">
      <c r="B192" s="43"/>
      <c r="C192" s="203" t="s">
        <v>731</v>
      </c>
      <c r="D192" s="203" t="s">
        <v>212</v>
      </c>
      <c r="E192" s="204" t="s">
        <v>4974</v>
      </c>
      <c r="F192" s="205" t="s">
        <v>4975</v>
      </c>
      <c r="G192" s="206" t="s">
        <v>357</v>
      </c>
      <c r="H192" s="207">
        <v>5</v>
      </c>
      <c r="I192" s="208"/>
      <c r="J192" s="209">
        <f>ROUND(I192*H192,2)</f>
        <v>0</v>
      </c>
      <c r="K192" s="205" t="s">
        <v>216</v>
      </c>
      <c r="L192" s="63"/>
      <c r="M192" s="210" t="s">
        <v>34</v>
      </c>
      <c r="N192" s="211" t="s">
        <v>49</v>
      </c>
      <c r="O192" s="44"/>
      <c r="P192" s="212">
        <f>O192*H192</f>
        <v>0</v>
      </c>
      <c r="Q192" s="212">
        <v>0</v>
      </c>
      <c r="R192" s="212">
        <f>Q192*H192</f>
        <v>0</v>
      </c>
      <c r="S192" s="212">
        <v>0</v>
      </c>
      <c r="T192" s="213">
        <f>S192*H192</f>
        <v>0</v>
      </c>
      <c r="AR192" s="25" t="s">
        <v>228</v>
      </c>
      <c r="AT192" s="25" t="s">
        <v>212</v>
      </c>
      <c r="AU192" s="25" t="s">
        <v>88</v>
      </c>
      <c r="AY192" s="25" t="s">
        <v>209</v>
      </c>
      <c r="BE192" s="214">
        <f>IF(N192="základní",J192,0)</f>
        <v>0</v>
      </c>
      <c r="BF192" s="214">
        <f>IF(N192="snížená",J192,0)</f>
        <v>0</v>
      </c>
      <c r="BG192" s="214">
        <f>IF(N192="zákl. přenesená",J192,0)</f>
        <v>0</v>
      </c>
      <c r="BH192" s="214">
        <f>IF(N192="sníž. přenesená",J192,0)</f>
        <v>0</v>
      </c>
      <c r="BI192" s="214">
        <f>IF(N192="nulová",J192,0)</f>
        <v>0</v>
      </c>
      <c r="BJ192" s="25" t="s">
        <v>86</v>
      </c>
      <c r="BK192" s="214">
        <f>ROUND(I192*H192,2)</f>
        <v>0</v>
      </c>
      <c r="BL192" s="25" t="s">
        <v>228</v>
      </c>
      <c r="BM192" s="25" t="s">
        <v>4976</v>
      </c>
    </row>
    <row r="193" spans="2:65" s="1" customFormat="1" ht="27">
      <c r="B193" s="43"/>
      <c r="C193" s="65"/>
      <c r="D193" s="219" t="s">
        <v>272</v>
      </c>
      <c r="E193" s="65"/>
      <c r="F193" s="220" t="s">
        <v>4977</v>
      </c>
      <c r="G193" s="65"/>
      <c r="H193" s="65"/>
      <c r="I193" s="174"/>
      <c r="J193" s="65"/>
      <c r="K193" s="65"/>
      <c r="L193" s="63"/>
      <c r="M193" s="221"/>
      <c r="N193" s="44"/>
      <c r="O193" s="44"/>
      <c r="P193" s="44"/>
      <c r="Q193" s="44"/>
      <c r="R193" s="44"/>
      <c r="S193" s="44"/>
      <c r="T193" s="80"/>
      <c r="AT193" s="25" t="s">
        <v>272</v>
      </c>
      <c r="AU193" s="25" t="s">
        <v>88</v>
      </c>
    </row>
    <row r="194" spans="2:65" s="1" customFormat="1" ht="25.5" customHeight="1">
      <c r="B194" s="43"/>
      <c r="C194" s="203" t="s">
        <v>740</v>
      </c>
      <c r="D194" s="203" t="s">
        <v>212</v>
      </c>
      <c r="E194" s="204" t="s">
        <v>4978</v>
      </c>
      <c r="F194" s="205" t="s">
        <v>4979</v>
      </c>
      <c r="G194" s="206" t="s">
        <v>357</v>
      </c>
      <c r="H194" s="207">
        <v>750</v>
      </c>
      <c r="I194" s="208"/>
      <c r="J194" s="209">
        <f>ROUND(I194*H194,2)</f>
        <v>0</v>
      </c>
      <c r="K194" s="205" t="s">
        <v>216</v>
      </c>
      <c r="L194" s="63"/>
      <c r="M194" s="210" t="s">
        <v>34</v>
      </c>
      <c r="N194" s="211" t="s">
        <v>49</v>
      </c>
      <c r="O194" s="44"/>
      <c r="P194" s="212">
        <f>O194*H194</f>
        <v>0</v>
      </c>
      <c r="Q194" s="212">
        <v>0</v>
      </c>
      <c r="R194" s="212">
        <f>Q194*H194</f>
        <v>0</v>
      </c>
      <c r="S194" s="212">
        <v>0</v>
      </c>
      <c r="T194" s="213">
        <f>S194*H194</f>
        <v>0</v>
      </c>
      <c r="AR194" s="25" t="s">
        <v>228</v>
      </c>
      <c r="AT194" s="25" t="s">
        <v>212</v>
      </c>
      <c r="AU194" s="25" t="s">
        <v>88</v>
      </c>
      <c r="AY194" s="25" t="s">
        <v>209</v>
      </c>
      <c r="BE194" s="214">
        <f>IF(N194="základní",J194,0)</f>
        <v>0</v>
      </c>
      <c r="BF194" s="214">
        <f>IF(N194="snížená",J194,0)</f>
        <v>0</v>
      </c>
      <c r="BG194" s="214">
        <f>IF(N194="zákl. přenesená",J194,0)</f>
        <v>0</v>
      </c>
      <c r="BH194" s="214">
        <f>IF(N194="sníž. přenesená",J194,0)</f>
        <v>0</v>
      </c>
      <c r="BI194" s="214">
        <f>IF(N194="nulová",J194,0)</f>
        <v>0</v>
      </c>
      <c r="BJ194" s="25" t="s">
        <v>86</v>
      </c>
      <c r="BK194" s="214">
        <f>ROUND(I194*H194,2)</f>
        <v>0</v>
      </c>
      <c r="BL194" s="25" t="s">
        <v>228</v>
      </c>
      <c r="BM194" s="25" t="s">
        <v>4980</v>
      </c>
    </row>
    <row r="195" spans="2:65" s="1" customFormat="1" ht="27">
      <c r="B195" s="43"/>
      <c r="C195" s="65"/>
      <c r="D195" s="219" t="s">
        <v>272</v>
      </c>
      <c r="E195" s="65"/>
      <c r="F195" s="220" t="s">
        <v>4977</v>
      </c>
      <c r="G195" s="65"/>
      <c r="H195" s="65"/>
      <c r="I195" s="174"/>
      <c r="J195" s="65"/>
      <c r="K195" s="65"/>
      <c r="L195" s="63"/>
      <c r="M195" s="221"/>
      <c r="N195" s="44"/>
      <c r="O195" s="44"/>
      <c r="P195" s="44"/>
      <c r="Q195" s="44"/>
      <c r="R195" s="44"/>
      <c r="S195" s="44"/>
      <c r="T195" s="80"/>
      <c r="AT195" s="25" t="s">
        <v>272</v>
      </c>
      <c r="AU195" s="25" t="s">
        <v>88</v>
      </c>
    </row>
    <row r="196" spans="2:65" s="1" customFormat="1" ht="25.5" customHeight="1">
      <c r="B196" s="43"/>
      <c r="C196" s="203" t="s">
        <v>746</v>
      </c>
      <c r="D196" s="203" t="s">
        <v>212</v>
      </c>
      <c r="E196" s="204" t="s">
        <v>4981</v>
      </c>
      <c r="F196" s="205" t="s">
        <v>4982</v>
      </c>
      <c r="G196" s="206" t="s">
        <v>357</v>
      </c>
      <c r="H196" s="207">
        <v>4</v>
      </c>
      <c r="I196" s="208"/>
      <c r="J196" s="209">
        <f>ROUND(I196*H196,2)</f>
        <v>0</v>
      </c>
      <c r="K196" s="205" t="s">
        <v>216</v>
      </c>
      <c r="L196" s="63"/>
      <c r="M196" s="210" t="s">
        <v>34</v>
      </c>
      <c r="N196" s="211" t="s">
        <v>49</v>
      </c>
      <c r="O196" s="44"/>
      <c r="P196" s="212">
        <f>O196*H196</f>
        <v>0</v>
      </c>
      <c r="Q196" s="212">
        <v>6.9999999999999999E-4</v>
      </c>
      <c r="R196" s="212">
        <f>Q196*H196</f>
        <v>2.8E-3</v>
      </c>
      <c r="S196" s="212">
        <v>0</v>
      </c>
      <c r="T196" s="213">
        <f>S196*H196</f>
        <v>0</v>
      </c>
      <c r="AR196" s="25" t="s">
        <v>228</v>
      </c>
      <c r="AT196" s="25" t="s">
        <v>212</v>
      </c>
      <c r="AU196" s="25" t="s">
        <v>88</v>
      </c>
      <c r="AY196" s="25" t="s">
        <v>209</v>
      </c>
      <c r="BE196" s="214">
        <f>IF(N196="základní",J196,0)</f>
        <v>0</v>
      </c>
      <c r="BF196" s="214">
        <f>IF(N196="snížená",J196,0)</f>
        <v>0</v>
      </c>
      <c r="BG196" s="214">
        <f>IF(N196="zákl. přenesená",J196,0)</f>
        <v>0</v>
      </c>
      <c r="BH196" s="214">
        <f>IF(N196="sníž. přenesená",J196,0)</f>
        <v>0</v>
      </c>
      <c r="BI196" s="214">
        <f>IF(N196="nulová",J196,0)</f>
        <v>0</v>
      </c>
      <c r="BJ196" s="25" t="s">
        <v>86</v>
      </c>
      <c r="BK196" s="214">
        <f>ROUND(I196*H196,2)</f>
        <v>0</v>
      </c>
      <c r="BL196" s="25" t="s">
        <v>228</v>
      </c>
      <c r="BM196" s="25" t="s">
        <v>4983</v>
      </c>
    </row>
    <row r="197" spans="2:65" s="1" customFormat="1" ht="135">
      <c r="B197" s="43"/>
      <c r="C197" s="65"/>
      <c r="D197" s="219" t="s">
        <v>272</v>
      </c>
      <c r="E197" s="65"/>
      <c r="F197" s="220" t="s">
        <v>4984</v>
      </c>
      <c r="G197" s="65"/>
      <c r="H197" s="65"/>
      <c r="I197" s="174"/>
      <c r="J197" s="65"/>
      <c r="K197" s="65"/>
      <c r="L197" s="63"/>
      <c r="M197" s="221"/>
      <c r="N197" s="44"/>
      <c r="O197" s="44"/>
      <c r="P197" s="44"/>
      <c r="Q197" s="44"/>
      <c r="R197" s="44"/>
      <c r="S197" s="44"/>
      <c r="T197" s="80"/>
      <c r="AT197" s="25" t="s">
        <v>272</v>
      </c>
      <c r="AU197" s="25" t="s">
        <v>88</v>
      </c>
    </row>
    <row r="198" spans="2:65" s="1" customFormat="1" ht="16.5" customHeight="1">
      <c r="B198" s="43"/>
      <c r="C198" s="244" t="s">
        <v>752</v>
      </c>
      <c r="D198" s="244" t="s">
        <v>348</v>
      </c>
      <c r="E198" s="245" t="s">
        <v>4985</v>
      </c>
      <c r="F198" s="246" t="s">
        <v>4986</v>
      </c>
      <c r="G198" s="247" t="s">
        <v>357</v>
      </c>
      <c r="H198" s="248">
        <v>1</v>
      </c>
      <c r="I198" s="249"/>
      <c r="J198" s="250">
        <f>ROUND(I198*H198,2)</f>
        <v>0</v>
      </c>
      <c r="K198" s="246" t="s">
        <v>216</v>
      </c>
      <c r="L198" s="251"/>
      <c r="M198" s="252" t="s">
        <v>34</v>
      </c>
      <c r="N198" s="253" t="s">
        <v>49</v>
      </c>
      <c r="O198" s="44"/>
      <c r="P198" s="212">
        <f>O198*H198</f>
        <v>0</v>
      </c>
      <c r="Q198" s="212">
        <v>3.0000000000000001E-3</v>
      </c>
      <c r="R198" s="212">
        <f>Q198*H198</f>
        <v>3.0000000000000001E-3</v>
      </c>
      <c r="S198" s="212">
        <v>0</v>
      </c>
      <c r="T198" s="213">
        <f>S198*H198</f>
        <v>0</v>
      </c>
      <c r="AR198" s="25" t="s">
        <v>247</v>
      </c>
      <c r="AT198" s="25" t="s">
        <v>348</v>
      </c>
      <c r="AU198" s="25" t="s">
        <v>88</v>
      </c>
      <c r="AY198" s="25" t="s">
        <v>209</v>
      </c>
      <c r="BE198" s="214">
        <f>IF(N198="základní",J198,0)</f>
        <v>0</v>
      </c>
      <c r="BF198" s="214">
        <f>IF(N198="snížená",J198,0)</f>
        <v>0</v>
      </c>
      <c r="BG198" s="214">
        <f>IF(N198="zákl. přenesená",J198,0)</f>
        <v>0</v>
      </c>
      <c r="BH198" s="214">
        <f>IF(N198="sníž. přenesená",J198,0)</f>
        <v>0</v>
      </c>
      <c r="BI198" s="214">
        <f>IF(N198="nulová",J198,0)</f>
        <v>0</v>
      </c>
      <c r="BJ198" s="25" t="s">
        <v>86</v>
      </c>
      <c r="BK198" s="214">
        <f>ROUND(I198*H198,2)</f>
        <v>0</v>
      </c>
      <c r="BL198" s="25" t="s">
        <v>228</v>
      </c>
      <c r="BM198" s="25" t="s">
        <v>4987</v>
      </c>
    </row>
    <row r="199" spans="2:65" s="12" customFormat="1" ht="13.5">
      <c r="B199" s="222"/>
      <c r="C199" s="223"/>
      <c r="D199" s="219" t="s">
        <v>274</v>
      </c>
      <c r="E199" s="224" t="s">
        <v>34</v>
      </c>
      <c r="F199" s="225" t="s">
        <v>4988</v>
      </c>
      <c r="G199" s="223"/>
      <c r="H199" s="226">
        <v>1</v>
      </c>
      <c r="I199" s="227"/>
      <c r="J199" s="223"/>
      <c r="K199" s="223"/>
      <c r="L199" s="228"/>
      <c r="M199" s="229"/>
      <c r="N199" s="230"/>
      <c r="O199" s="230"/>
      <c r="P199" s="230"/>
      <c r="Q199" s="230"/>
      <c r="R199" s="230"/>
      <c r="S199" s="230"/>
      <c r="T199" s="231"/>
      <c r="AT199" s="232" t="s">
        <v>274</v>
      </c>
      <c r="AU199" s="232" t="s">
        <v>88</v>
      </c>
      <c r="AV199" s="12" t="s">
        <v>88</v>
      </c>
      <c r="AW199" s="12" t="s">
        <v>41</v>
      </c>
      <c r="AX199" s="12" t="s">
        <v>78</v>
      </c>
      <c r="AY199" s="232" t="s">
        <v>209</v>
      </c>
    </row>
    <row r="200" spans="2:65" s="13" customFormat="1" ht="13.5">
      <c r="B200" s="233"/>
      <c r="C200" s="234"/>
      <c r="D200" s="219" t="s">
        <v>274</v>
      </c>
      <c r="E200" s="235" t="s">
        <v>34</v>
      </c>
      <c r="F200" s="236" t="s">
        <v>302</v>
      </c>
      <c r="G200" s="234"/>
      <c r="H200" s="237">
        <v>1</v>
      </c>
      <c r="I200" s="238"/>
      <c r="J200" s="234"/>
      <c r="K200" s="234"/>
      <c r="L200" s="239"/>
      <c r="M200" s="240"/>
      <c r="N200" s="241"/>
      <c r="O200" s="241"/>
      <c r="P200" s="241"/>
      <c r="Q200" s="241"/>
      <c r="R200" s="241"/>
      <c r="S200" s="241"/>
      <c r="T200" s="242"/>
      <c r="AT200" s="243" t="s">
        <v>274</v>
      </c>
      <c r="AU200" s="243" t="s">
        <v>88</v>
      </c>
      <c r="AV200" s="13" t="s">
        <v>228</v>
      </c>
      <c r="AW200" s="13" t="s">
        <v>41</v>
      </c>
      <c r="AX200" s="13" t="s">
        <v>86</v>
      </c>
      <c r="AY200" s="243" t="s">
        <v>209</v>
      </c>
    </row>
    <row r="201" spans="2:65" s="1" customFormat="1" ht="16.5" customHeight="1">
      <c r="B201" s="43"/>
      <c r="C201" s="244" t="s">
        <v>1118</v>
      </c>
      <c r="D201" s="244" t="s">
        <v>348</v>
      </c>
      <c r="E201" s="245" t="s">
        <v>4989</v>
      </c>
      <c r="F201" s="246" t="s">
        <v>4990</v>
      </c>
      <c r="G201" s="247" t="s">
        <v>357</v>
      </c>
      <c r="H201" s="248">
        <v>2</v>
      </c>
      <c r="I201" s="249"/>
      <c r="J201" s="250">
        <f>ROUND(I201*H201,2)</f>
        <v>0</v>
      </c>
      <c r="K201" s="246" t="s">
        <v>216</v>
      </c>
      <c r="L201" s="251"/>
      <c r="M201" s="252" t="s">
        <v>34</v>
      </c>
      <c r="N201" s="253" t="s">
        <v>49</v>
      </c>
      <c r="O201" s="44"/>
      <c r="P201" s="212">
        <f>O201*H201</f>
        <v>0</v>
      </c>
      <c r="Q201" s="212">
        <v>4.0000000000000001E-3</v>
      </c>
      <c r="R201" s="212">
        <f>Q201*H201</f>
        <v>8.0000000000000002E-3</v>
      </c>
      <c r="S201" s="212">
        <v>0</v>
      </c>
      <c r="T201" s="213">
        <f>S201*H201</f>
        <v>0</v>
      </c>
      <c r="AR201" s="25" t="s">
        <v>247</v>
      </c>
      <c r="AT201" s="25" t="s">
        <v>348</v>
      </c>
      <c r="AU201" s="25" t="s">
        <v>88</v>
      </c>
      <c r="AY201" s="25" t="s">
        <v>209</v>
      </c>
      <c r="BE201" s="214">
        <f>IF(N201="základní",J201,0)</f>
        <v>0</v>
      </c>
      <c r="BF201" s="214">
        <f>IF(N201="snížená",J201,0)</f>
        <v>0</v>
      </c>
      <c r="BG201" s="214">
        <f>IF(N201="zákl. přenesená",J201,0)</f>
        <v>0</v>
      </c>
      <c r="BH201" s="214">
        <f>IF(N201="sníž. přenesená",J201,0)</f>
        <v>0</v>
      </c>
      <c r="BI201" s="214">
        <f>IF(N201="nulová",J201,0)</f>
        <v>0</v>
      </c>
      <c r="BJ201" s="25" t="s">
        <v>86</v>
      </c>
      <c r="BK201" s="214">
        <f>ROUND(I201*H201,2)</f>
        <v>0</v>
      </c>
      <c r="BL201" s="25" t="s">
        <v>228</v>
      </c>
      <c r="BM201" s="25" t="s">
        <v>4991</v>
      </c>
    </row>
    <row r="202" spans="2:65" s="1" customFormat="1" ht="16.5" customHeight="1">
      <c r="B202" s="43"/>
      <c r="C202" s="244" t="s">
        <v>1123</v>
      </c>
      <c r="D202" s="244" t="s">
        <v>348</v>
      </c>
      <c r="E202" s="245" t="s">
        <v>4992</v>
      </c>
      <c r="F202" s="246" t="s">
        <v>4993</v>
      </c>
      <c r="G202" s="247" t="s">
        <v>357</v>
      </c>
      <c r="H202" s="248">
        <v>1</v>
      </c>
      <c r="I202" s="249"/>
      <c r="J202" s="250">
        <f>ROUND(I202*H202,2)</f>
        <v>0</v>
      </c>
      <c r="K202" s="246" t="s">
        <v>216</v>
      </c>
      <c r="L202" s="251"/>
      <c r="M202" s="252" t="s">
        <v>34</v>
      </c>
      <c r="N202" s="253" t="s">
        <v>49</v>
      </c>
      <c r="O202" s="44"/>
      <c r="P202" s="212">
        <f>O202*H202</f>
        <v>0</v>
      </c>
      <c r="Q202" s="212">
        <v>6.0000000000000001E-3</v>
      </c>
      <c r="R202" s="212">
        <f>Q202*H202</f>
        <v>6.0000000000000001E-3</v>
      </c>
      <c r="S202" s="212">
        <v>0</v>
      </c>
      <c r="T202" s="213">
        <f>S202*H202</f>
        <v>0</v>
      </c>
      <c r="AR202" s="25" t="s">
        <v>247</v>
      </c>
      <c r="AT202" s="25" t="s">
        <v>348</v>
      </c>
      <c r="AU202" s="25" t="s">
        <v>88</v>
      </c>
      <c r="AY202" s="25" t="s">
        <v>209</v>
      </c>
      <c r="BE202" s="214">
        <f>IF(N202="základní",J202,0)</f>
        <v>0</v>
      </c>
      <c r="BF202" s="214">
        <f>IF(N202="snížená",J202,0)</f>
        <v>0</v>
      </c>
      <c r="BG202" s="214">
        <f>IF(N202="zákl. přenesená",J202,0)</f>
        <v>0</v>
      </c>
      <c r="BH202" s="214">
        <f>IF(N202="sníž. přenesená",J202,0)</f>
        <v>0</v>
      </c>
      <c r="BI202" s="214">
        <f>IF(N202="nulová",J202,0)</f>
        <v>0</v>
      </c>
      <c r="BJ202" s="25" t="s">
        <v>86</v>
      </c>
      <c r="BK202" s="214">
        <f>ROUND(I202*H202,2)</f>
        <v>0</v>
      </c>
      <c r="BL202" s="25" t="s">
        <v>228</v>
      </c>
      <c r="BM202" s="25" t="s">
        <v>4994</v>
      </c>
    </row>
    <row r="203" spans="2:65" s="12" customFormat="1" ht="13.5">
      <c r="B203" s="222"/>
      <c r="C203" s="223"/>
      <c r="D203" s="219" t="s">
        <v>274</v>
      </c>
      <c r="E203" s="224" t="s">
        <v>34</v>
      </c>
      <c r="F203" s="225" t="s">
        <v>4995</v>
      </c>
      <c r="G203" s="223"/>
      <c r="H203" s="226">
        <v>1</v>
      </c>
      <c r="I203" s="227"/>
      <c r="J203" s="223"/>
      <c r="K203" s="223"/>
      <c r="L203" s="228"/>
      <c r="M203" s="229"/>
      <c r="N203" s="230"/>
      <c r="O203" s="230"/>
      <c r="P203" s="230"/>
      <c r="Q203" s="230"/>
      <c r="R203" s="230"/>
      <c r="S203" s="230"/>
      <c r="T203" s="231"/>
      <c r="AT203" s="232" t="s">
        <v>274</v>
      </c>
      <c r="AU203" s="232" t="s">
        <v>88</v>
      </c>
      <c r="AV203" s="12" t="s">
        <v>88</v>
      </c>
      <c r="AW203" s="12" t="s">
        <v>41</v>
      </c>
      <c r="AX203" s="12" t="s">
        <v>78</v>
      </c>
      <c r="AY203" s="232" t="s">
        <v>209</v>
      </c>
    </row>
    <row r="204" spans="2:65" s="13" customFormat="1" ht="13.5">
      <c r="B204" s="233"/>
      <c r="C204" s="234"/>
      <c r="D204" s="219" t="s">
        <v>274</v>
      </c>
      <c r="E204" s="235" t="s">
        <v>34</v>
      </c>
      <c r="F204" s="236" t="s">
        <v>302</v>
      </c>
      <c r="G204" s="234"/>
      <c r="H204" s="237">
        <v>1</v>
      </c>
      <c r="I204" s="238"/>
      <c r="J204" s="234"/>
      <c r="K204" s="234"/>
      <c r="L204" s="239"/>
      <c r="M204" s="240"/>
      <c r="N204" s="241"/>
      <c r="O204" s="241"/>
      <c r="P204" s="241"/>
      <c r="Q204" s="241"/>
      <c r="R204" s="241"/>
      <c r="S204" s="241"/>
      <c r="T204" s="242"/>
      <c r="AT204" s="243" t="s">
        <v>274</v>
      </c>
      <c r="AU204" s="243" t="s">
        <v>88</v>
      </c>
      <c r="AV204" s="13" t="s">
        <v>228</v>
      </c>
      <c r="AW204" s="13" t="s">
        <v>41</v>
      </c>
      <c r="AX204" s="13" t="s">
        <v>86</v>
      </c>
      <c r="AY204" s="243" t="s">
        <v>209</v>
      </c>
    </row>
    <row r="205" spans="2:65" s="1" customFormat="1" ht="16.5" customHeight="1">
      <c r="B205" s="43"/>
      <c r="C205" s="244" t="s">
        <v>1130</v>
      </c>
      <c r="D205" s="244" t="s">
        <v>348</v>
      </c>
      <c r="E205" s="245" t="s">
        <v>4996</v>
      </c>
      <c r="F205" s="246" t="s">
        <v>4997</v>
      </c>
      <c r="G205" s="247" t="s">
        <v>357</v>
      </c>
      <c r="H205" s="248">
        <v>1</v>
      </c>
      <c r="I205" s="249"/>
      <c r="J205" s="250">
        <f>ROUND(I205*H205,2)</f>
        <v>0</v>
      </c>
      <c r="K205" s="246" t="s">
        <v>216</v>
      </c>
      <c r="L205" s="251"/>
      <c r="M205" s="252" t="s">
        <v>34</v>
      </c>
      <c r="N205" s="253" t="s">
        <v>49</v>
      </c>
      <c r="O205" s="44"/>
      <c r="P205" s="212">
        <f>O205*H205</f>
        <v>0</v>
      </c>
      <c r="Q205" s="212">
        <v>4.0000000000000001E-3</v>
      </c>
      <c r="R205" s="212">
        <f>Q205*H205</f>
        <v>4.0000000000000001E-3</v>
      </c>
      <c r="S205" s="212">
        <v>0</v>
      </c>
      <c r="T205" s="213">
        <f>S205*H205</f>
        <v>0</v>
      </c>
      <c r="AR205" s="25" t="s">
        <v>247</v>
      </c>
      <c r="AT205" s="25" t="s">
        <v>348</v>
      </c>
      <c r="AU205" s="25" t="s">
        <v>88</v>
      </c>
      <c r="AY205" s="25" t="s">
        <v>209</v>
      </c>
      <c r="BE205" s="214">
        <f>IF(N205="základní",J205,0)</f>
        <v>0</v>
      </c>
      <c r="BF205" s="214">
        <f>IF(N205="snížená",J205,0)</f>
        <v>0</v>
      </c>
      <c r="BG205" s="214">
        <f>IF(N205="zákl. přenesená",J205,0)</f>
        <v>0</v>
      </c>
      <c r="BH205" s="214">
        <f>IF(N205="sníž. přenesená",J205,0)</f>
        <v>0</v>
      </c>
      <c r="BI205" s="214">
        <f>IF(N205="nulová",J205,0)</f>
        <v>0</v>
      </c>
      <c r="BJ205" s="25" t="s">
        <v>86</v>
      </c>
      <c r="BK205" s="214">
        <f>ROUND(I205*H205,2)</f>
        <v>0</v>
      </c>
      <c r="BL205" s="25" t="s">
        <v>228</v>
      </c>
      <c r="BM205" s="25" t="s">
        <v>4998</v>
      </c>
    </row>
    <row r="206" spans="2:65" s="1" customFormat="1" ht="25.5" customHeight="1">
      <c r="B206" s="43"/>
      <c r="C206" s="203" t="s">
        <v>1135</v>
      </c>
      <c r="D206" s="203" t="s">
        <v>212</v>
      </c>
      <c r="E206" s="204" t="s">
        <v>4999</v>
      </c>
      <c r="F206" s="205" t="s">
        <v>5000</v>
      </c>
      <c r="G206" s="206" t="s">
        <v>357</v>
      </c>
      <c r="H206" s="207">
        <v>1</v>
      </c>
      <c r="I206" s="208"/>
      <c r="J206" s="209">
        <f>ROUND(I206*H206,2)</f>
        <v>0</v>
      </c>
      <c r="K206" s="205" t="s">
        <v>216</v>
      </c>
      <c r="L206" s="63"/>
      <c r="M206" s="210" t="s">
        <v>34</v>
      </c>
      <c r="N206" s="211" t="s">
        <v>49</v>
      </c>
      <c r="O206" s="44"/>
      <c r="P206" s="212">
        <f>O206*H206</f>
        <v>0</v>
      </c>
      <c r="Q206" s="212">
        <v>1.0000000000000001E-5</v>
      </c>
      <c r="R206" s="212">
        <f>Q206*H206</f>
        <v>1.0000000000000001E-5</v>
      </c>
      <c r="S206" s="212">
        <v>0</v>
      </c>
      <c r="T206" s="213">
        <f>S206*H206</f>
        <v>0</v>
      </c>
      <c r="AR206" s="25" t="s">
        <v>228</v>
      </c>
      <c r="AT206" s="25" t="s">
        <v>212</v>
      </c>
      <c r="AU206" s="25" t="s">
        <v>88</v>
      </c>
      <c r="AY206" s="25" t="s">
        <v>209</v>
      </c>
      <c r="BE206" s="214">
        <f>IF(N206="základní",J206,0)</f>
        <v>0</v>
      </c>
      <c r="BF206" s="214">
        <f>IF(N206="snížená",J206,0)</f>
        <v>0</v>
      </c>
      <c r="BG206" s="214">
        <f>IF(N206="zákl. přenesená",J206,0)</f>
        <v>0</v>
      </c>
      <c r="BH206" s="214">
        <f>IF(N206="sníž. přenesená",J206,0)</f>
        <v>0</v>
      </c>
      <c r="BI206" s="214">
        <f>IF(N206="nulová",J206,0)</f>
        <v>0</v>
      </c>
      <c r="BJ206" s="25" t="s">
        <v>86</v>
      </c>
      <c r="BK206" s="214">
        <f>ROUND(I206*H206,2)</f>
        <v>0</v>
      </c>
      <c r="BL206" s="25" t="s">
        <v>228</v>
      </c>
      <c r="BM206" s="25" t="s">
        <v>5001</v>
      </c>
    </row>
    <row r="207" spans="2:65" s="1" customFormat="1" ht="135">
      <c r="B207" s="43"/>
      <c r="C207" s="65"/>
      <c r="D207" s="219" t="s">
        <v>272</v>
      </c>
      <c r="E207" s="65"/>
      <c r="F207" s="220" t="s">
        <v>4984</v>
      </c>
      <c r="G207" s="65"/>
      <c r="H207" s="65"/>
      <c r="I207" s="174"/>
      <c r="J207" s="65"/>
      <c r="K207" s="65"/>
      <c r="L207" s="63"/>
      <c r="M207" s="221"/>
      <c r="N207" s="44"/>
      <c r="O207" s="44"/>
      <c r="P207" s="44"/>
      <c r="Q207" s="44"/>
      <c r="R207" s="44"/>
      <c r="S207" s="44"/>
      <c r="T207" s="80"/>
      <c r="AT207" s="25" t="s">
        <v>272</v>
      </c>
      <c r="AU207" s="25" t="s">
        <v>88</v>
      </c>
    </row>
    <row r="208" spans="2:65" s="1" customFormat="1" ht="16.5" customHeight="1">
      <c r="B208" s="43"/>
      <c r="C208" s="203" t="s">
        <v>1140</v>
      </c>
      <c r="D208" s="203" t="s">
        <v>212</v>
      </c>
      <c r="E208" s="204" t="s">
        <v>5002</v>
      </c>
      <c r="F208" s="205" t="s">
        <v>5003</v>
      </c>
      <c r="G208" s="206" t="s">
        <v>357</v>
      </c>
      <c r="H208" s="207">
        <v>3</v>
      </c>
      <c r="I208" s="208"/>
      <c r="J208" s="209">
        <f>ROUND(I208*H208,2)</f>
        <v>0</v>
      </c>
      <c r="K208" s="205" t="s">
        <v>216</v>
      </c>
      <c r="L208" s="63"/>
      <c r="M208" s="210" t="s">
        <v>34</v>
      </c>
      <c r="N208" s="211" t="s">
        <v>49</v>
      </c>
      <c r="O208" s="44"/>
      <c r="P208" s="212">
        <f>O208*H208</f>
        <v>0</v>
      </c>
      <c r="Q208" s="212">
        <v>0.11241</v>
      </c>
      <c r="R208" s="212">
        <f>Q208*H208</f>
        <v>0.33722999999999997</v>
      </c>
      <c r="S208" s="212">
        <v>0</v>
      </c>
      <c r="T208" s="213">
        <f>S208*H208</f>
        <v>0</v>
      </c>
      <c r="AR208" s="25" t="s">
        <v>228</v>
      </c>
      <c r="AT208" s="25" t="s">
        <v>212</v>
      </c>
      <c r="AU208" s="25" t="s">
        <v>88</v>
      </c>
      <c r="AY208" s="25" t="s">
        <v>209</v>
      </c>
      <c r="BE208" s="214">
        <f>IF(N208="základní",J208,0)</f>
        <v>0</v>
      </c>
      <c r="BF208" s="214">
        <f>IF(N208="snížená",J208,0)</f>
        <v>0</v>
      </c>
      <c r="BG208" s="214">
        <f>IF(N208="zákl. přenesená",J208,0)</f>
        <v>0</v>
      </c>
      <c r="BH208" s="214">
        <f>IF(N208="sníž. přenesená",J208,0)</f>
        <v>0</v>
      </c>
      <c r="BI208" s="214">
        <f>IF(N208="nulová",J208,0)</f>
        <v>0</v>
      </c>
      <c r="BJ208" s="25" t="s">
        <v>86</v>
      </c>
      <c r="BK208" s="214">
        <f>ROUND(I208*H208,2)</f>
        <v>0</v>
      </c>
      <c r="BL208" s="25" t="s">
        <v>228</v>
      </c>
      <c r="BM208" s="25" t="s">
        <v>5004</v>
      </c>
    </row>
    <row r="209" spans="2:65" s="1" customFormat="1" ht="94.5">
      <c r="B209" s="43"/>
      <c r="C209" s="65"/>
      <c r="D209" s="219" t="s">
        <v>272</v>
      </c>
      <c r="E209" s="65"/>
      <c r="F209" s="220" t="s">
        <v>5005</v>
      </c>
      <c r="G209" s="65"/>
      <c r="H209" s="65"/>
      <c r="I209" s="174"/>
      <c r="J209" s="65"/>
      <c r="K209" s="65"/>
      <c r="L209" s="63"/>
      <c r="M209" s="221"/>
      <c r="N209" s="44"/>
      <c r="O209" s="44"/>
      <c r="P209" s="44"/>
      <c r="Q209" s="44"/>
      <c r="R209" s="44"/>
      <c r="S209" s="44"/>
      <c r="T209" s="80"/>
      <c r="AT209" s="25" t="s">
        <v>272</v>
      </c>
      <c r="AU209" s="25" t="s">
        <v>88</v>
      </c>
    </row>
    <row r="210" spans="2:65" s="1" customFormat="1" ht="16.5" customHeight="1">
      <c r="B210" s="43"/>
      <c r="C210" s="244" t="s">
        <v>1145</v>
      </c>
      <c r="D210" s="244" t="s">
        <v>348</v>
      </c>
      <c r="E210" s="245" t="s">
        <v>5006</v>
      </c>
      <c r="F210" s="246" t="s">
        <v>5007</v>
      </c>
      <c r="G210" s="247" t="s">
        <v>357</v>
      </c>
      <c r="H210" s="248">
        <v>3</v>
      </c>
      <c r="I210" s="249"/>
      <c r="J210" s="250">
        <f>ROUND(I210*H210,2)</f>
        <v>0</v>
      </c>
      <c r="K210" s="246" t="s">
        <v>216</v>
      </c>
      <c r="L210" s="251"/>
      <c r="M210" s="252" t="s">
        <v>34</v>
      </c>
      <c r="N210" s="253" t="s">
        <v>49</v>
      </c>
      <c r="O210" s="44"/>
      <c r="P210" s="212">
        <f>O210*H210</f>
        <v>0</v>
      </c>
      <c r="Q210" s="212">
        <v>6.1000000000000004E-3</v>
      </c>
      <c r="R210" s="212">
        <f>Q210*H210</f>
        <v>1.83E-2</v>
      </c>
      <c r="S210" s="212">
        <v>0</v>
      </c>
      <c r="T210" s="213">
        <f>S210*H210</f>
        <v>0</v>
      </c>
      <c r="AR210" s="25" t="s">
        <v>247</v>
      </c>
      <c r="AT210" s="25" t="s">
        <v>348</v>
      </c>
      <c r="AU210" s="25" t="s">
        <v>88</v>
      </c>
      <c r="AY210" s="25" t="s">
        <v>209</v>
      </c>
      <c r="BE210" s="214">
        <f>IF(N210="základní",J210,0)</f>
        <v>0</v>
      </c>
      <c r="BF210" s="214">
        <f>IF(N210="snížená",J210,0)</f>
        <v>0</v>
      </c>
      <c r="BG210" s="214">
        <f>IF(N210="zákl. přenesená",J210,0)</f>
        <v>0</v>
      </c>
      <c r="BH210" s="214">
        <f>IF(N210="sníž. přenesená",J210,0)</f>
        <v>0</v>
      </c>
      <c r="BI210" s="214">
        <f>IF(N210="nulová",J210,0)</f>
        <v>0</v>
      </c>
      <c r="BJ210" s="25" t="s">
        <v>86</v>
      </c>
      <c r="BK210" s="214">
        <f>ROUND(I210*H210,2)</f>
        <v>0</v>
      </c>
      <c r="BL210" s="25" t="s">
        <v>228</v>
      </c>
      <c r="BM210" s="25" t="s">
        <v>5008</v>
      </c>
    </row>
    <row r="211" spans="2:65" s="1" customFormat="1" ht="16.5" customHeight="1">
      <c r="B211" s="43"/>
      <c r="C211" s="244" t="s">
        <v>1149</v>
      </c>
      <c r="D211" s="244" t="s">
        <v>348</v>
      </c>
      <c r="E211" s="245" t="s">
        <v>5009</v>
      </c>
      <c r="F211" s="246" t="s">
        <v>5010</v>
      </c>
      <c r="G211" s="247" t="s">
        <v>357</v>
      </c>
      <c r="H211" s="248">
        <v>3</v>
      </c>
      <c r="I211" s="249"/>
      <c r="J211" s="250">
        <f>ROUND(I211*H211,2)</f>
        <v>0</v>
      </c>
      <c r="K211" s="246" t="s">
        <v>216</v>
      </c>
      <c r="L211" s="251"/>
      <c r="M211" s="252" t="s">
        <v>34</v>
      </c>
      <c r="N211" s="253" t="s">
        <v>49</v>
      </c>
      <c r="O211" s="44"/>
      <c r="P211" s="212">
        <f>O211*H211</f>
        <v>0</v>
      </c>
      <c r="Q211" s="212">
        <v>3.0000000000000001E-3</v>
      </c>
      <c r="R211" s="212">
        <f>Q211*H211</f>
        <v>9.0000000000000011E-3</v>
      </c>
      <c r="S211" s="212">
        <v>0</v>
      </c>
      <c r="T211" s="213">
        <f>S211*H211</f>
        <v>0</v>
      </c>
      <c r="AR211" s="25" t="s">
        <v>247</v>
      </c>
      <c r="AT211" s="25" t="s">
        <v>348</v>
      </c>
      <c r="AU211" s="25" t="s">
        <v>88</v>
      </c>
      <c r="AY211" s="25" t="s">
        <v>209</v>
      </c>
      <c r="BE211" s="214">
        <f>IF(N211="základní",J211,0)</f>
        <v>0</v>
      </c>
      <c r="BF211" s="214">
        <f>IF(N211="snížená",J211,0)</f>
        <v>0</v>
      </c>
      <c r="BG211" s="214">
        <f>IF(N211="zákl. přenesená",J211,0)</f>
        <v>0</v>
      </c>
      <c r="BH211" s="214">
        <f>IF(N211="sníž. přenesená",J211,0)</f>
        <v>0</v>
      </c>
      <c r="BI211" s="214">
        <f>IF(N211="nulová",J211,0)</f>
        <v>0</v>
      </c>
      <c r="BJ211" s="25" t="s">
        <v>86</v>
      </c>
      <c r="BK211" s="214">
        <f>ROUND(I211*H211,2)</f>
        <v>0</v>
      </c>
      <c r="BL211" s="25" t="s">
        <v>228</v>
      </c>
      <c r="BM211" s="25" t="s">
        <v>5011</v>
      </c>
    </row>
    <row r="212" spans="2:65" s="1" customFormat="1" ht="16.5" customHeight="1">
      <c r="B212" s="43"/>
      <c r="C212" s="244" t="s">
        <v>1158</v>
      </c>
      <c r="D212" s="244" t="s">
        <v>348</v>
      </c>
      <c r="E212" s="245" t="s">
        <v>5012</v>
      </c>
      <c r="F212" s="246" t="s">
        <v>5013</v>
      </c>
      <c r="G212" s="247" t="s">
        <v>357</v>
      </c>
      <c r="H212" s="248">
        <v>3</v>
      </c>
      <c r="I212" s="249"/>
      <c r="J212" s="250">
        <f>ROUND(I212*H212,2)</f>
        <v>0</v>
      </c>
      <c r="K212" s="246" t="s">
        <v>216</v>
      </c>
      <c r="L212" s="251"/>
      <c r="M212" s="252" t="s">
        <v>34</v>
      </c>
      <c r="N212" s="253" t="s">
        <v>49</v>
      </c>
      <c r="O212" s="44"/>
      <c r="P212" s="212">
        <f>O212*H212</f>
        <v>0</v>
      </c>
      <c r="Q212" s="212">
        <v>1E-4</v>
      </c>
      <c r="R212" s="212">
        <f>Q212*H212</f>
        <v>3.0000000000000003E-4</v>
      </c>
      <c r="S212" s="212">
        <v>0</v>
      </c>
      <c r="T212" s="213">
        <f>S212*H212</f>
        <v>0</v>
      </c>
      <c r="AR212" s="25" t="s">
        <v>247</v>
      </c>
      <c r="AT212" s="25" t="s">
        <v>348</v>
      </c>
      <c r="AU212" s="25" t="s">
        <v>88</v>
      </c>
      <c r="AY212" s="25" t="s">
        <v>209</v>
      </c>
      <c r="BE212" s="214">
        <f>IF(N212="základní",J212,0)</f>
        <v>0</v>
      </c>
      <c r="BF212" s="214">
        <f>IF(N212="snížená",J212,0)</f>
        <v>0</v>
      </c>
      <c r="BG212" s="214">
        <f>IF(N212="zákl. přenesená",J212,0)</f>
        <v>0</v>
      </c>
      <c r="BH212" s="214">
        <f>IF(N212="sníž. přenesená",J212,0)</f>
        <v>0</v>
      </c>
      <c r="BI212" s="214">
        <f>IF(N212="nulová",J212,0)</f>
        <v>0</v>
      </c>
      <c r="BJ212" s="25" t="s">
        <v>86</v>
      </c>
      <c r="BK212" s="214">
        <f>ROUND(I212*H212,2)</f>
        <v>0</v>
      </c>
      <c r="BL212" s="25" t="s">
        <v>228</v>
      </c>
      <c r="BM212" s="25" t="s">
        <v>5014</v>
      </c>
    </row>
    <row r="213" spans="2:65" s="1" customFormat="1" ht="16.5" customHeight="1">
      <c r="B213" s="43"/>
      <c r="C213" s="244" t="s">
        <v>1163</v>
      </c>
      <c r="D213" s="244" t="s">
        <v>348</v>
      </c>
      <c r="E213" s="245" t="s">
        <v>5015</v>
      </c>
      <c r="F213" s="246" t="s">
        <v>5016</v>
      </c>
      <c r="G213" s="247" t="s">
        <v>357</v>
      </c>
      <c r="H213" s="248">
        <v>8</v>
      </c>
      <c r="I213" s="249"/>
      <c r="J213" s="250">
        <f>ROUND(I213*H213,2)</f>
        <v>0</v>
      </c>
      <c r="K213" s="246" t="s">
        <v>216</v>
      </c>
      <c r="L213" s="251"/>
      <c r="M213" s="252" t="s">
        <v>34</v>
      </c>
      <c r="N213" s="253" t="s">
        <v>49</v>
      </c>
      <c r="O213" s="44"/>
      <c r="P213" s="212">
        <f>O213*H213</f>
        <v>0</v>
      </c>
      <c r="Q213" s="212">
        <v>3.5E-4</v>
      </c>
      <c r="R213" s="212">
        <f>Q213*H213</f>
        <v>2.8E-3</v>
      </c>
      <c r="S213" s="212">
        <v>0</v>
      </c>
      <c r="T213" s="213">
        <f>S213*H213</f>
        <v>0</v>
      </c>
      <c r="AR213" s="25" t="s">
        <v>247</v>
      </c>
      <c r="AT213" s="25" t="s">
        <v>348</v>
      </c>
      <c r="AU213" s="25" t="s">
        <v>88</v>
      </c>
      <c r="AY213" s="25" t="s">
        <v>209</v>
      </c>
      <c r="BE213" s="214">
        <f>IF(N213="základní",J213,0)</f>
        <v>0</v>
      </c>
      <c r="BF213" s="214">
        <f>IF(N213="snížená",J213,0)</f>
        <v>0</v>
      </c>
      <c r="BG213" s="214">
        <f>IF(N213="zákl. přenesená",J213,0)</f>
        <v>0</v>
      </c>
      <c r="BH213" s="214">
        <f>IF(N213="sníž. přenesená",J213,0)</f>
        <v>0</v>
      </c>
      <c r="BI213" s="214">
        <f>IF(N213="nulová",J213,0)</f>
        <v>0</v>
      </c>
      <c r="BJ213" s="25" t="s">
        <v>86</v>
      </c>
      <c r="BK213" s="214">
        <f>ROUND(I213*H213,2)</f>
        <v>0</v>
      </c>
      <c r="BL213" s="25" t="s">
        <v>228</v>
      </c>
      <c r="BM213" s="25" t="s">
        <v>5017</v>
      </c>
    </row>
    <row r="214" spans="2:65" s="1" customFormat="1" ht="25.5" customHeight="1">
      <c r="B214" s="43"/>
      <c r="C214" s="203" t="s">
        <v>1169</v>
      </c>
      <c r="D214" s="203" t="s">
        <v>212</v>
      </c>
      <c r="E214" s="204" t="s">
        <v>5018</v>
      </c>
      <c r="F214" s="205" t="s">
        <v>5019</v>
      </c>
      <c r="G214" s="206" t="s">
        <v>317</v>
      </c>
      <c r="H214" s="207">
        <v>124.2</v>
      </c>
      <c r="I214" s="208"/>
      <c r="J214" s="209">
        <f>ROUND(I214*H214,2)</f>
        <v>0</v>
      </c>
      <c r="K214" s="205" t="s">
        <v>216</v>
      </c>
      <c r="L214" s="63"/>
      <c r="M214" s="210" t="s">
        <v>34</v>
      </c>
      <c r="N214" s="211" t="s">
        <v>49</v>
      </c>
      <c r="O214" s="44"/>
      <c r="P214" s="212">
        <f>O214*H214</f>
        <v>0</v>
      </c>
      <c r="Q214" s="212">
        <v>8.0000000000000007E-5</v>
      </c>
      <c r="R214" s="212">
        <f>Q214*H214</f>
        <v>9.9360000000000004E-3</v>
      </c>
      <c r="S214" s="212">
        <v>0</v>
      </c>
      <c r="T214" s="213">
        <f>S214*H214</f>
        <v>0</v>
      </c>
      <c r="AR214" s="25" t="s">
        <v>228</v>
      </c>
      <c r="AT214" s="25" t="s">
        <v>212</v>
      </c>
      <c r="AU214" s="25" t="s">
        <v>88</v>
      </c>
      <c r="AY214" s="25" t="s">
        <v>209</v>
      </c>
      <c r="BE214" s="214">
        <f>IF(N214="základní",J214,0)</f>
        <v>0</v>
      </c>
      <c r="BF214" s="214">
        <f>IF(N214="snížená",J214,0)</f>
        <v>0</v>
      </c>
      <c r="BG214" s="214">
        <f>IF(N214="zákl. přenesená",J214,0)</f>
        <v>0</v>
      </c>
      <c r="BH214" s="214">
        <f>IF(N214="sníž. přenesená",J214,0)</f>
        <v>0</v>
      </c>
      <c r="BI214" s="214">
        <f>IF(N214="nulová",J214,0)</f>
        <v>0</v>
      </c>
      <c r="BJ214" s="25" t="s">
        <v>86</v>
      </c>
      <c r="BK214" s="214">
        <f>ROUND(I214*H214,2)</f>
        <v>0</v>
      </c>
      <c r="BL214" s="25" t="s">
        <v>228</v>
      </c>
      <c r="BM214" s="25" t="s">
        <v>5020</v>
      </c>
    </row>
    <row r="215" spans="2:65" s="1" customFormat="1" ht="108">
      <c r="B215" s="43"/>
      <c r="C215" s="65"/>
      <c r="D215" s="219" t="s">
        <v>272</v>
      </c>
      <c r="E215" s="65"/>
      <c r="F215" s="220" t="s">
        <v>5021</v>
      </c>
      <c r="G215" s="65"/>
      <c r="H215" s="65"/>
      <c r="I215" s="174"/>
      <c r="J215" s="65"/>
      <c r="K215" s="65"/>
      <c r="L215" s="63"/>
      <c r="M215" s="221"/>
      <c r="N215" s="44"/>
      <c r="O215" s="44"/>
      <c r="P215" s="44"/>
      <c r="Q215" s="44"/>
      <c r="R215" s="44"/>
      <c r="S215" s="44"/>
      <c r="T215" s="80"/>
      <c r="AT215" s="25" t="s">
        <v>272</v>
      </c>
      <c r="AU215" s="25" t="s">
        <v>88</v>
      </c>
    </row>
    <row r="216" spans="2:65" s="12" customFormat="1" ht="13.5">
      <c r="B216" s="222"/>
      <c r="C216" s="223"/>
      <c r="D216" s="219" t="s">
        <v>274</v>
      </c>
      <c r="E216" s="224" t="s">
        <v>34</v>
      </c>
      <c r="F216" s="225" t="s">
        <v>5022</v>
      </c>
      <c r="G216" s="223"/>
      <c r="H216" s="226">
        <v>124.2</v>
      </c>
      <c r="I216" s="227"/>
      <c r="J216" s="223"/>
      <c r="K216" s="223"/>
      <c r="L216" s="228"/>
      <c r="M216" s="229"/>
      <c r="N216" s="230"/>
      <c r="O216" s="230"/>
      <c r="P216" s="230"/>
      <c r="Q216" s="230"/>
      <c r="R216" s="230"/>
      <c r="S216" s="230"/>
      <c r="T216" s="231"/>
      <c r="AT216" s="232" t="s">
        <v>274</v>
      </c>
      <c r="AU216" s="232" t="s">
        <v>88</v>
      </c>
      <c r="AV216" s="12" t="s">
        <v>88</v>
      </c>
      <c r="AW216" s="12" t="s">
        <v>41</v>
      </c>
      <c r="AX216" s="12" t="s">
        <v>78</v>
      </c>
      <c r="AY216" s="232" t="s">
        <v>209</v>
      </c>
    </row>
    <row r="217" spans="2:65" s="13" customFormat="1" ht="13.5">
      <c r="B217" s="233"/>
      <c r="C217" s="234"/>
      <c r="D217" s="219" t="s">
        <v>274</v>
      </c>
      <c r="E217" s="235" t="s">
        <v>34</v>
      </c>
      <c r="F217" s="236" t="s">
        <v>302</v>
      </c>
      <c r="G217" s="234"/>
      <c r="H217" s="237">
        <v>124.2</v>
      </c>
      <c r="I217" s="238"/>
      <c r="J217" s="234"/>
      <c r="K217" s="234"/>
      <c r="L217" s="239"/>
      <c r="M217" s="240"/>
      <c r="N217" s="241"/>
      <c r="O217" s="241"/>
      <c r="P217" s="241"/>
      <c r="Q217" s="241"/>
      <c r="R217" s="241"/>
      <c r="S217" s="241"/>
      <c r="T217" s="242"/>
      <c r="AT217" s="243" t="s">
        <v>274</v>
      </c>
      <c r="AU217" s="243" t="s">
        <v>88</v>
      </c>
      <c r="AV217" s="13" t="s">
        <v>228</v>
      </c>
      <c r="AW217" s="13" t="s">
        <v>41</v>
      </c>
      <c r="AX217" s="13" t="s">
        <v>86</v>
      </c>
      <c r="AY217" s="243" t="s">
        <v>209</v>
      </c>
    </row>
    <row r="218" spans="2:65" s="1" customFormat="1" ht="38.25" customHeight="1">
      <c r="B218" s="43"/>
      <c r="C218" s="203" t="s">
        <v>1177</v>
      </c>
      <c r="D218" s="203" t="s">
        <v>212</v>
      </c>
      <c r="E218" s="204" t="s">
        <v>5023</v>
      </c>
      <c r="F218" s="205" t="s">
        <v>5024</v>
      </c>
      <c r="G218" s="206" t="s">
        <v>317</v>
      </c>
      <c r="H218" s="207">
        <v>89.3</v>
      </c>
      <c r="I218" s="208"/>
      <c r="J218" s="209">
        <f>ROUND(I218*H218,2)</f>
        <v>0</v>
      </c>
      <c r="K218" s="205" t="s">
        <v>216</v>
      </c>
      <c r="L218" s="63"/>
      <c r="M218" s="210" t="s">
        <v>34</v>
      </c>
      <c r="N218" s="211" t="s">
        <v>49</v>
      </c>
      <c r="O218" s="44"/>
      <c r="P218" s="212">
        <f>O218*H218</f>
        <v>0</v>
      </c>
      <c r="Q218" s="212">
        <v>0.15540000000000001</v>
      </c>
      <c r="R218" s="212">
        <f>Q218*H218</f>
        <v>13.877220000000001</v>
      </c>
      <c r="S218" s="212">
        <v>0</v>
      </c>
      <c r="T218" s="213">
        <f>S218*H218</f>
        <v>0</v>
      </c>
      <c r="AR218" s="25" t="s">
        <v>228</v>
      </c>
      <c r="AT218" s="25" t="s">
        <v>212</v>
      </c>
      <c r="AU218" s="25" t="s">
        <v>88</v>
      </c>
      <c r="AY218" s="25" t="s">
        <v>209</v>
      </c>
      <c r="BE218" s="214">
        <f>IF(N218="základní",J218,0)</f>
        <v>0</v>
      </c>
      <c r="BF218" s="214">
        <f>IF(N218="snížená",J218,0)</f>
        <v>0</v>
      </c>
      <c r="BG218" s="214">
        <f>IF(N218="zákl. přenesená",J218,0)</f>
        <v>0</v>
      </c>
      <c r="BH218" s="214">
        <f>IF(N218="sníž. přenesená",J218,0)</f>
        <v>0</v>
      </c>
      <c r="BI218" s="214">
        <f>IF(N218="nulová",J218,0)</f>
        <v>0</v>
      </c>
      <c r="BJ218" s="25" t="s">
        <v>86</v>
      </c>
      <c r="BK218" s="214">
        <f>ROUND(I218*H218,2)</f>
        <v>0</v>
      </c>
      <c r="BL218" s="25" t="s">
        <v>228</v>
      </c>
      <c r="BM218" s="25" t="s">
        <v>5025</v>
      </c>
    </row>
    <row r="219" spans="2:65" s="1" customFormat="1" ht="94.5">
      <c r="B219" s="43"/>
      <c r="C219" s="65"/>
      <c r="D219" s="219" t="s">
        <v>272</v>
      </c>
      <c r="E219" s="65"/>
      <c r="F219" s="220" t="s">
        <v>5026</v>
      </c>
      <c r="G219" s="65"/>
      <c r="H219" s="65"/>
      <c r="I219" s="174"/>
      <c r="J219" s="65"/>
      <c r="K219" s="65"/>
      <c r="L219" s="63"/>
      <c r="M219" s="221"/>
      <c r="N219" s="44"/>
      <c r="O219" s="44"/>
      <c r="P219" s="44"/>
      <c r="Q219" s="44"/>
      <c r="R219" s="44"/>
      <c r="S219" s="44"/>
      <c r="T219" s="80"/>
      <c r="AT219" s="25" t="s">
        <v>272</v>
      </c>
      <c r="AU219" s="25" t="s">
        <v>88</v>
      </c>
    </row>
    <row r="220" spans="2:65" s="1" customFormat="1" ht="16.5" customHeight="1">
      <c r="B220" s="43"/>
      <c r="C220" s="244" t="s">
        <v>1183</v>
      </c>
      <c r="D220" s="244" t="s">
        <v>348</v>
      </c>
      <c r="E220" s="245" t="s">
        <v>5027</v>
      </c>
      <c r="F220" s="246" t="s">
        <v>5028</v>
      </c>
      <c r="G220" s="247" t="s">
        <v>357</v>
      </c>
      <c r="H220" s="248">
        <v>48.026000000000003</v>
      </c>
      <c r="I220" s="249"/>
      <c r="J220" s="250">
        <f>ROUND(I220*H220,2)</f>
        <v>0</v>
      </c>
      <c r="K220" s="246" t="s">
        <v>216</v>
      </c>
      <c r="L220" s="251"/>
      <c r="M220" s="252" t="s">
        <v>34</v>
      </c>
      <c r="N220" s="253" t="s">
        <v>49</v>
      </c>
      <c r="O220" s="44"/>
      <c r="P220" s="212">
        <f>O220*H220</f>
        <v>0</v>
      </c>
      <c r="Q220" s="212">
        <v>8.2100000000000006E-2</v>
      </c>
      <c r="R220" s="212">
        <f>Q220*H220</f>
        <v>3.9429346000000005</v>
      </c>
      <c r="S220" s="212">
        <v>0</v>
      </c>
      <c r="T220" s="213">
        <f>S220*H220</f>
        <v>0</v>
      </c>
      <c r="AR220" s="25" t="s">
        <v>247</v>
      </c>
      <c r="AT220" s="25" t="s">
        <v>348</v>
      </c>
      <c r="AU220" s="25" t="s">
        <v>88</v>
      </c>
      <c r="AY220" s="25" t="s">
        <v>209</v>
      </c>
      <c r="BE220" s="214">
        <f>IF(N220="základní",J220,0)</f>
        <v>0</v>
      </c>
      <c r="BF220" s="214">
        <f>IF(N220="snížená",J220,0)</f>
        <v>0</v>
      </c>
      <c r="BG220" s="214">
        <f>IF(N220="zákl. přenesená",J220,0)</f>
        <v>0</v>
      </c>
      <c r="BH220" s="214">
        <f>IF(N220="sníž. přenesená",J220,0)</f>
        <v>0</v>
      </c>
      <c r="BI220" s="214">
        <f>IF(N220="nulová",J220,0)</f>
        <v>0</v>
      </c>
      <c r="BJ220" s="25" t="s">
        <v>86</v>
      </c>
      <c r="BK220" s="214">
        <f>ROUND(I220*H220,2)</f>
        <v>0</v>
      </c>
      <c r="BL220" s="25" t="s">
        <v>228</v>
      </c>
      <c r="BM220" s="25" t="s">
        <v>5029</v>
      </c>
    </row>
    <row r="221" spans="2:65" s="12" customFormat="1" ht="13.5">
      <c r="B221" s="222"/>
      <c r="C221" s="223"/>
      <c r="D221" s="219" t="s">
        <v>274</v>
      </c>
      <c r="E221" s="224" t="s">
        <v>34</v>
      </c>
      <c r="F221" s="225" t="s">
        <v>5030</v>
      </c>
      <c r="G221" s="223"/>
      <c r="H221" s="226">
        <v>48.026000000000003</v>
      </c>
      <c r="I221" s="227"/>
      <c r="J221" s="223"/>
      <c r="K221" s="223"/>
      <c r="L221" s="228"/>
      <c r="M221" s="229"/>
      <c r="N221" s="230"/>
      <c r="O221" s="230"/>
      <c r="P221" s="230"/>
      <c r="Q221" s="230"/>
      <c r="R221" s="230"/>
      <c r="S221" s="230"/>
      <c r="T221" s="231"/>
      <c r="AT221" s="232" t="s">
        <v>274</v>
      </c>
      <c r="AU221" s="232" t="s">
        <v>88</v>
      </c>
      <c r="AV221" s="12" t="s">
        <v>88</v>
      </c>
      <c r="AW221" s="12" t="s">
        <v>41</v>
      </c>
      <c r="AX221" s="12" t="s">
        <v>78</v>
      </c>
      <c r="AY221" s="232" t="s">
        <v>209</v>
      </c>
    </row>
    <row r="222" spans="2:65" s="13" customFormat="1" ht="13.5">
      <c r="B222" s="233"/>
      <c r="C222" s="234"/>
      <c r="D222" s="219" t="s">
        <v>274</v>
      </c>
      <c r="E222" s="235" t="s">
        <v>34</v>
      </c>
      <c r="F222" s="236" t="s">
        <v>302</v>
      </c>
      <c r="G222" s="234"/>
      <c r="H222" s="237">
        <v>48.026000000000003</v>
      </c>
      <c r="I222" s="238"/>
      <c r="J222" s="234"/>
      <c r="K222" s="234"/>
      <c r="L222" s="239"/>
      <c r="M222" s="240"/>
      <c r="N222" s="241"/>
      <c r="O222" s="241"/>
      <c r="P222" s="241"/>
      <c r="Q222" s="241"/>
      <c r="R222" s="241"/>
      <c r="S222" s="241"/>
      <c r="T222" s="242"/>
      <c r="AT222" s="243" t="s">
        <v>274</v>
      </c>
      <c r="AU222" s="243" t="s">
        <v>88</v>
      </c>
      <c r="AV222" s="13" t="s">
        <v>228</v>
      </c>
      <c r="AW222" s="13" t="s">
        <v>41</v>
      </c>
      <c r="AX222" s="13" t="s">
        <v>86</v>
      </c>
      <c r="AY222" s="243" t="s">
        <v>209</v>
      </c>
    </row>
    <row r="223" spans="2:65" s="1" customFormat="1" ht="16.5" customHeight="1">
      <c r="B223" s="43"/>
      <c r="C223" s="244" t="s">
        <v>1187</v>
      </c>
      <c r="D223" s="244" t="s">
        <v>348</v>
      </c>
      <c r="E223" s="245" t="s">
        <v>5031</v>
      </c>
      <c r="F223" s="246" t="s">
        <v>5032</v>
      </c>
      <c r="G223" s="247" t="s">
        <v>336</v>
      </c>
      <c r="H223" s="248">
        <v>84.334999999999994</v>
      </c>
      <c r="I223" s="249"/>
      <c r="J223" s="250">
        <f>ROUND(I223*H223,2)</f>
        <v>0</v>
      </c>
      <c r="K223" s="246" t="s">
        <v>34</v>
      </c>
      <c r="L223" s="251"/>
      <c r="M223" s="252" t="s">
        <v>34</v>
      </c>
      <c r="N223" s="253" t="s">
        <v>49</v>
      </c>
      <c r="O223" s="44"/>
      <c r="P223" s="212">
        <f>O223*H223</f>
        <v>0</v>
      </c>
      <c r="Q223" s="212">
        <v>0</v>
      </c>
      <c r="R223" s="212">
        <f>Q223*H223</f>
        <v>0</v>
      </c>
      <c r="S223" s="212">
        <v>0</v>
      </c>
      <c r="T223" s="213">
        <f>S223*H223</f>
        <v>0</v>
      </c>
      <c r="AR223" s="25" t="s">
        <v>247</v>
      </c>
      <c r="AT223" s="25" t="s">
        <v>348</v>
      </c>
      <c r="AU223" s="25" t="s">
        <v>88</v>
      </c>
      <c r="AY223" s="25" t="s">
        <v>209</v>
      </c>
      <c r="BE223" s="214">
        <f>IF(N223="základní",J223,0)</f>
        <v>0</v>
      </c>
      <c r="BF223" s="214">
        <f>IF(N223="snížená",J223,0)</f>
        <v>0</v>
      </c>
      <c r="BG223" s="214">
        <f>IF(N223="zákl. přenesená",J223,0)</f>
        <v>0</v>
      </c>
      <c r="BH223" s="214">
        <f>IF(N223="sníž. přenesená",J223,0)</f>
        <v>0</v>
      </c>
      <c r="BI223" s="214">
        <f>IF(N223="nulová",J223,0)</f>
        <v>0</v>
      </c>
      <c r="BJ223" s="25" t="s">
        <v>86</v>
      </c>
      <c r="BK223" s="214">
        <f>ROUND(I223*H223,2)</f>
        <v>0</v>
      </c>
      <c r="BL223" s="25" t="s">
        <v>228</v>
      </c>
      <c r="BM223" s="25" t="s">
        <v>5033</v>
      </c>
    </row>
    <row r="224" spans="2:65" s="11" customFormat="1" ht="29.85" customHeight="1">
      <c r="B224" s="187"/>
      <c r="C224" s="188"/>
      <c r="D224" s="189" t="s">
        <v>77</v>
      </c>
      <c r="E224" s="201" t="s">
        <v>365</v>
      </c>
      <c r="F224" s="201" t="s">
        <v>366</v>
      </c>
      <c r="G224" s="188"/>
      <c r="H224" s="188"/>
      <c r="I224" s="191"/>
      <c r="J224" s="202">
        <f>BK224</f>
        <v>0</v>
      </c>
      <c r="K224" s="188"/>
      <c r="L224" s="193"/>
      <c r="M224" s="194"/>
      <c r="N224" s="195"/>
      <c r="O224" s="195"/>
      <c r="P224" s="196">
        <f>SUM(P225:P242)</f>
        <v>0</v>
      </c>
      <c r="Q224" s="195"/>
      <c r="R224" s="196">
        <f>SUM(R225:R242)</f>
        <v>0</v>
      </c>
      <c r="S224" s="195"/>
      <c r="T224" s="197">
        <f>SUM(T225:T242)</f>
        <v>0</v>
      </c>
      <c r="AR224" s="198" t="s">
        <v>86</v>
      </c>
      <c r="AT224" s="199" t="s">
        <v>77</v>
      </c>
      <c r="AU224" s="199" t="s">
        <v>86</v>
      </c>
      <c r="AY224" s="198" t="s">
        <v>209</v>
      </c>
      <c r="BK224" s="200">
        <f>SUM(BK225:BK242)</f>
        <v>0</v>
      </c>
    </row>
    <row r="225" spans="2:65" s="1" customFormat="1" ht="25.5" customHeight="1">
      <c r="B225" s="43"/>
      <c r="C225" s="203" t="s">
        <v>1194</v>
      </c>
      <c r="D225" s="203" t="s">
        <v>212</v>
      </c>
      <c r="E225" s="204" t="s">
        <v>368</v>
      </c>
      <c r="F225" s="205" t="s">
        <v>369</v>
      </c>
      <c r="G225" s="206" t="s">
        <v>307</v>
      </c>
      <c r="H225" s="207">
        <v>18.331</v>
      </c>
      <c r="I225" s="208"/>
      <c r="J225" s="209">
        <f>ROUND(I225*H225,2)</f>
        <v>0</v>
      </c>
      <c r="K225" s="205" t="s">
        <v>216</v>
      </c>
      <c r="L225" s="63"/>
      <c r="M225" s="210" t="s">
        <v>34</v>
      </c>
      <c r="N225" s="211" t="s">
        <v>49</v>
      </c>
      <c r="O225" s="44"/>
      <c r="P225" s="212">
        <f>O225*H225</f>
        <v>0</v>
      </c>
      <c r="Q225" s="212">
        <v>0</v>
      </c>
      <c r="R225" s="212">
        <f>Q225*H225</f>
        <v>0</v>
      </c>
      <c r="S225" s="212">
        <v>0</v>
      </c>
      <c r="T225" s="213">
        <f>S225*H225</f>
        <v>0</v>
      </c>
      <c r="AR225" s="25" t="s">
        <v>228</v>
      </c>
      <c r="AT225" s="25" t="s">
        <v>212</v>
      </c>
      <c r="AU225" s="25" t="s">
        <v>88</v>
      </c>
      <c r="AY225" s="25" t="s">
        <v>209</v>
      </c>
      <c r="BE225" s="214">
        <f>IF(N225="základní",J225,0)</f>
        <v>0</v>
      </c>
      <c r="BF225" s="214">
        <f>IF(N225="snížená",J225,0)</f>
        <v>0</v>
      </c>
      <c r="BG225" s="214">
        <f>IF(N225="zákl. přenesená",J225,0)</f>
        <v>0</v>
      </c>
      <c r="BH225" s="214">
        <f>IF(N225="sníž. přenesená",J225,0)</f>
        <v>0</v>
      </c>
      <c r="BI225" s="214">
        <f>IF(N225="nulová",J225,0)</f>
        <v>0</v>
      </c>
      <c r="BJ225" s="25" t="s">
        <v>86</v>
      </c>
      <c r="BK225" s="214">
        <f>ROUND(I225*H225,2)</f>
        <v>0</v>
      </c>
      <c r="BL225" s="25" t="s">
        <v>228</v>
      </c>
      <c r="BM225" s="25" t="s">
        <v>5034</v>
      </c>
    </row>
    <row r="226" spans="2:65" s="1" customFormat="1" ht="40.5">
      <c r="B226" s="43"/>
      <c r="C226" s="65"/>
      <c r="D226" s="219" t="s">
        <v>272</v>
      </c>
      <c r="E226" s="65"/>
      <c r="F226" s="220" t="s">
        <v>371</v>
      </c>
      <c r="G226" s="65"/>
      <c r="H226" s="65"/>
      <c r="I226" s="174"/>
      <c r="J226" s="65"/>
      <c r="K226" s="65"/>
      <c r="L226" s="63"/>
      <c r="M226" s="221"/>
      <c r="N226" s="44"/>
      <c r="O226" s="44"/>
      <c r="P226" s="44"/>
      <c r="Q226" s="44"/>
      <c r="R226" s="44"/>
      <c r="S226" s="44"/>
      <c r="T226" s="80"/>
      <c r="AT226" s="25" t="s">
        <v>272</v>
      </c>
      <c r="AU226" s="25" t="s">
        <v>88</v>
      </c>
    </row>
    <row r="227" spans="2:65" s="1" customFormat="1" ht="25.5" customHeight="1">
      <c r="B227" s="43"/>
      <c r="C227" s="203" t="s">
        <v>1213</v>
      </c>
      <c r="D227" s="203" t="s">
        <v>212</v>
      </c>
      <c r="E227" s="204" t="s">
        <v>5035</v>
      </c>
      <c r="F227" s="205" t="s">
        <v>5036</v>
      </c>
      <c r="G227" s="206" t="s">
        <v>307</v>
      </c>
      <c r="H227" s="207">
        <v>4.1470000000000002</v>
      </c>
      <c r="I227" s="208"/>
      <c r="J227" s="209">
        <f>ROUND(I227*H227,2)</f>
        <v>0</v>
      </c>
      <c r="K227" s="205" t="s">
        <v>216</v>
      </c>
      <c r="L227" s="63"/>
      <c r="M227" s="210" t="s">
        <v>34</v>
      </c>
      <c r="N227" s="211" t="s">
        <v>49</v>
      </c>
      <c r="O227" s="44"/>
      <c r="P227" s="212">
        <f>O227*H227</f>
        <v>0</v>
      </c>
      <c r="Q227" s="212">
        <v>0</v>
      </c>
      <c r="R227" s="212">
        <f>Q227*H227</f>
        <v>0</v>
      </c>
      <c r="S227" s="212">
        <v>0</v>
      </c>
      <c r="T227" s="213">
        <f>S227*H227</f>
        <v>0</v>
      </c>
      <c r="AR227" s="25" t="s">
        <v>228</v>
      </c>
      <c r="AT227" s="25" t="s">
        <v>212</v>
      </c>
      <c r="AU227" s="25" t="s">
        <v>88</v>
      </c>
      <c r="AY227" s="25" t="s">
        <v>209</v>
      </c>
      <c r="BE227" s="214">
        <f>IF(N227="základní",J227,0)</f>
        <v>0</v>
      </c>
      <c r="BF227" s="214">
        <f>IF(N227="snížená",J227,0)</f>
        <v>0</v>
      </c>
      <c r="BG227" s="214">
        <f>IF(N227="zákl. přenesená",J227,0)</f>
        <v>0</v>
      </c>
      <c r="BH227" s="214">
        <f>IF(N227="sníž. přenesená",J227,0)</f>
        <v>0</v>
      </c>
      <c r="BI227" s="214">
        <f>IF(N227="nulová",J227,0)</f>
        <v>0</v>
      </c>
      <c r="BJ227" s="25" t="s">
        <v>86</v>
      </c>
      <c r="BK227" s="214">
        <f>ROUND(I227*H227,2)</f>
        <v>0</v>
      </c>
      <c r="BL227" s="25" t="s">
        <v>228</v>
      </c>
      <c r="BM227" s="25" t="s">
        <v>5037</v>
      </c>
    </row>
    <row r="228" spans="2:65" s="1" customFormat="1" ht="94.5">
      <c r="B228" s="43"/>
      <c r="C228" s="65"/>
      <c r="D228" s="219" t="s">
        <v>272</v>
      </c>
      <c r="E228" s="65"/>
      <c r="F228" s="220" t="s">
        <v>5038</v>
      </c>
      <c r="G228" s="65"/>
      <c r="H228" s="65"/>
      <c r="I228" s="174"/>
      <c r="J228" s="65"/>
      <c r="K228" s="65"/>
      <c r="L228" s="63"/>
      <c r="M228" s="221"/>
      <c r="N228" s="44"/>
      <c r="O228" s="44"/>
      <c r="P228" s="44"/>
      <c r="Q228" s="44"/>
      <c r="R228" s="44"/>
      <c r="S228" s="44"/>
      <c r="T228" s="80"/>
      <c r="AT228" s="25" t="s">
        <v>272</v>
      </c>
      <c r="AU228" s="25" t="s">
        <v>88</v>
      </c>
    </row>
    <row r="229" spans="2:65" s="12" customFormat="1" ht="13.5">
      <c r="B229" s="222"/>
      <c r="C229" s="223"/>
      <c r="D229" s="219" t="s">
        <v>274</v>
      </c>
      <c r="E229" s="224" t="s">
        <v>34</v>
      </c>
      <c r="F229" s="225" t="s">
        <v>5039</v>
      </c>
      <c r="G229" s="223"/>
      <c r="H229" s="226">
        <v>4.1470000000000002</v>
      </c>
      <c r="I229" s="227"/>
      <c r="J229" s="223"/>
      <c r="K229" s="223"/>
      <c r="L229" s="228"/>
      <c r="M229" s="229"/>
      <c r="N229" s="230"/>
      <c r="O229" s="230"/>
      <c r="P229" s="230"/>
      <c r="Q229" s="230"/>
      <c r="R229" s="230"/>
      <c r="S229" s="230"/>
      <c r="T229" s="231"/>
      <c r="AT229" s="232" t="s">
        <v>274</v>
      </c>
      <c r="AU229" s="232" t="s">
        <v>88</v>
      </c>
      <c r="AV229" s="12" t="s">
        <v>88</v>
      </c>
      <c r="AW229" s="12" t="s">
        <v>41</v>
      </c>
      <c r="AX229" s="12" t="s">
        <v>78</v>
      </c>
      <c r="AY229" s="232" t="s">
        <v>209</v>
      </c>
    </row>
    <row r="230" spans="2:65" s="13" customFormat="1" ht="13.5">
      <c r="B230" s="233"/>
      <c r="C230" s="234"/>
      <c r="D230" s="219" t="s">
        <v>274</v>
      </c>
      <c r="E230" s="235" t="s">
        <v>34</v>
      </c>
      <c r="F230" s="236" t="s">
        <v>302</v>
      </c>
      <c r="G230" s="234"/>
      <c r="H230" s="237">
        <v>4.1470000000000002</v>
      </c>
      <c r="I230" s="238"/>
      <c r="J230" s="234"/>
      <c r="K230" s="234"/>
      <c r="L230" s="239"/>
      <c r="M230" s="240"/>
      <c r="N230" s="241"/>
      <c r="O230" s="241"/>
      <c r="P230" s="241"/>
      <c r="Q230" s="241"/>
      <c r="R230" s="241"/>
      <c r="S230" s="241"/>
      <c r="T230" s="242"/>
      <c r="AT230" s="243" t="s">
        <v>274</v>
      </c>
      <c r="AU230" s="243" t="s">
        <v>88</v>
      </c>
      <c r="AV230" s="13" t="s">
        <v>228</v>
      </c>
      <c r="AW230" s="13" t="s">
        <v>41</v>
      </c>
      <c r="AX230" s="13" t="s">
        <v>86</v>
      </c>
      <c r="AY230" s="243" t="s">
        <v>209</v>
      </c>
    </row>
    <row r="231" spans="2:65" s="1" customFormat="1" ht="25.5" customHeight="1">
      <c r="B231" s="43"/>
      <c r="C231" s="203" t="s">
        <v>1218</v>
      </c>
      <c r="D231" s="203" t="s">
        <v>212</v>
      </c>
      <c r="E231" s="204" t="s">
        <v>5040</v>
      </c>
      <c r="F231" s="205" t="s">
        <v>5041</v>
      </c>
      <c r="G231" s="206" t="s">
        <v>307</v>
      </c>
      <c r="H231" s="207">
        <v>58.058</v>
      </c>
      <c r="I231" s="208"/>
      <c r="J231" s="209">
        <f>ROUND(I231*H231,2)</f>
        <v>0</v>
      </c>
      <c r="K231" s="205" t="s">
        <v>216</v>
      </c>
      <c r="L231" s="63"/>
      <c r="M231" s="210" t="s">
        <v>34</v>
      </c>
      <c r="N231" s="211" t="s">
        <v>49</v>
      </c>
      <c r="O231" s="44"/>
      <c r="P231" s="212">
        <f>O231*H231</f>
        <v>0</v>
      </c>
      <c r="Q231" s="212">
        <v>0</v>
      </c>
      <c r="R231" s="212">
        <f>Q231*H231</f>
        <v>0</v>
      </c>
      <c r="S231" s="212">
        <v>0</v>
      </c>
      <c r="T231" s="213">
        <f>S231*H231</f>
        <v>0</v>
      </c>
      <c r="AR231" s="25" t="s">
        <v>228</v>
      </c>
      <c r="AT231" s="25" t="s">
        <v>212</v>
      </c>
      <c r="AU231" s="25" t="s">
        <v>88</v>
      </c>
      <c r="AY231" s="25" t="s">
        <v>209</v>
      </c>
      <c r="BE231" s="214">
        <f>IF(N231="základní",J231,0)</f>
        <v>0</v>
      </c>
      <c r="BF231" s="214">
        <f>IF(N231="snížená",J231,0)</f>
        <v>0</v>
      </c>
      <c r="BG231" s="214">
        <f>IF(N231="zákl. přenesená",J231,0)</f>
        <v>0</v>
      </c>
      <c r="BH231" s="214">
        <f>IF(N231="sníž. přenesená",J231,0)</f>
        <v>0</v>
      </c>
      <c r="BI231" s="214">
        <f>IF(N231="nulová",J231,0)</f>
        <v>0</v>
      </c>
      <c r="BJ231" s="25" t="s">
        <v>86</v>
      </c>
      <c r="BK231" s="214">
        <f>ROUND(I231*H231,2)</f>
        <v>0</v>
      </c>
      <c r="BL231" s="25" t="s">
        <v>228</v>
      </c>
      <c r="BM231" s="25" t="s">
        <v>5042</v>
      </c>
    </row>
    <row r="232" spans="2:65" s="1" customFormat="1" ht="94.5">
      <c r="B232" s="43"/>
      <c r="C232" s="65"/>
      <c r="D232" s="219" t="s">
        <v>272</v>
      </c>
      <c r="E232" s="65"/>
      <c r="F232" s="220" t="s">
        <v>5038</v>
      </c>
      <c r="G232" s="65"/>
      <c r="H232" s="65"/>
      <c r="I232" s="174"/>
      <c r="J232" s="65"/>
      <c r="K232" s="65"/>
      <c r="L232" s="63"/>
      <c r="M232" s="221"/>
      <c r="N232" s="44"/>
      <c r="O232" s="44"/>
      <c r="P232" s="44"/>
      <c r="Q232" s="44"/>
      <c r="R232" s="44"/>
      <c r="S232" s="44"/>
      <c r="T232" s="80"/>
      <c r="AT232" s="25" t="s">
        <v>272</v>
      </c>
      <c r="AU232" s="25" t="s">
        <v>88</v>
      </c>
    </row>
    <row r="233" spans="2:65" s="1" customFormat="1" ht="25.5" customHeight="1">
      <c r="B233" s="43"/>
      <c r="C233" s="203" t="s">
        <v>1234</v>
      </c>
      <c r="D233" s="203" t="s">
        <v>212</v>
      </c>
      <c r="E233" s="204" t="s">
        <v>5043</v>
      </c>
      <c r="F233" s="205" t="s">
        <v>5044</v>
      </c>
      <c r="G233" s="206" t="s">
        <v>307</v>
      </c>
      <c r="H233" s="207">
        <v>14.183999999999999</v>
      </c>
      <c r="I233" s="208"/>
      <c r="J233" s="209">
        <f>ROUND(I233*H233,2)</f>
        <v>0</v>
      </c>
      <c r="K233" s="205" t="s">
        <v>216</v>
      </c>
      <c r="L233" s="63"/>
      <c r="M233" s="210" t="s">
        <v>34</v>
      </c>
      <c r="N233" s="211" t="s">
        <v>49</v>
      </c>
      <c r="O233" s="44"/>
      <c r="P233" s="212">
        <f>O233*H233</f>
        <v>0</v>
      </c>
      <c r="Q233" s="212">
        <v>0</v>
      </c>
      <c r="R233" s="212">
        <f>Q233*H233</f>
        <v>0</v>
      </c>
      <c r="S233" s="212">
        <v>0</v>
      </c>
      <c r="T233" s="213">
        <f>S233*H233</f>
        <v>0</v>
      </c>
      <c r="AR233" s="25" t="s">
        <v>228</v>
      </c>
      <c r="AT233" s="25" t="s">
        <v>212</v>
      </c>
      <c r="AU233" s="25" t="s">
        <v>88</v>
      </c>
      <c r="AY233" s="25" t="s">
        <v>209</v>
      </c>
      <c r="BE233" s="214">
        <f>IF(N233="základní",J233,0)</f>
        <v>0</v>
      </c>
      <c r="BF233" s="214">
        <f>IF(N233="snížená",J233,0)</f>
        <v>0</v>
      </c>
      <c r="BG233" s="214">
        <f>IF(N233="zákl. přenesená",J233,0)</f>
        <v>0</v>
      </c>
      <c r="BH233" s="214">
        <f>IF(N233="sníž. přenesená",J233,0)</f>
        <v>0</v>
      </c>
      <c r="BI233" s="214">
        <f>IF(N233="nulová",J233,0)</f>
        <v>0</v>
      </c>
      <c r="BJ233" s="25" t="s">
        <v>86</v>
      </c>
      <c r="BK233" s="214">
        <f>ROUND(I233*H233,2)</f>
        <v>0</v>
      </c>
      <c r="BL233" s="25" t="s">
        <v>228</v>
      </c>
      <c r="BM233" s="25" t="s">
        <v>5045</v>
      </c>
    </row>
    <row r="234" spans="2:65" s="1" customFormat="1" ht="94.5">
      <c r="B234" s="43"/>
      <c r="C234" s="65"/>
      <c r="D234" s="219" t="s">
        <v>272</v>
      </c>
      <c r="E234" s="65"/>
      <c r="F234" s="220" t="s">
        <v>5038</v>
      </c>
      <c r="G234" s="65"/>
      <c r="H234" s="65"/>
      <c r="I234" s="174"/>
      <c r="J234" s="65"/>
      <c r="K234" s="65"/>
      <c r="L234" s="63"/>
      <c r="M234" s="221"/>
      <c r="N234" s="44"/>
      <c r="O234" s="44"/>
      <c r="P234" s="44"/>
      <c r="Q234" s="44"/>
      <c r="R234" s="44"/>
      <c r="S234" s="44"/>
      <c r="T234" s="80"/>
      <c r="AT234" s="25" t="s">
        <v>272</v>
      </c>
      <c r="AU234" s="25" t="s">
        <v>88</v>
      </c>
    </row>
    <row r="235" spans="2:65" s="12" customFormat="1" ht="13.5">
      <c r="B235" s="222"/>
      <c r="C235" s="223"/>
      <c r="D235" s="219" t="s">
        <v>274</v>
      </c>
      <c r="E235" s="224" t="s">
        <v>34</v>
      </c>
      <c r="F235" s="225" t="s">
        <v>5046</v>
      </c>
      <c r="G235" s="223"/>
      <c r="H235" s="226">
        <v>14.183999999999999</v>
      </c>
      <c r="I235" s="227"/>
      <c r="J235" s="223"/>
      <c r="K235" s="223"/>
      <c r="L235" s="228"/>
      <c r="M235" s="229"/>
      <c r="N235" s="230"/>
      <c r="O235" s="230"/>
      <c r="P235" s="230"/>
      <c r="Q235" s="230"/>
      <c r="R235" s="230"/>
      <c r="S235" s="230"/>
      <c r="T235" s="231"/>
      <c r="AT235" s="232" t="s">
        <v>274</v>
      </c>
      <c r="AU235" s="232" t="s">
        <v>88</v>
      </c>
      <c r="AV235" s="12" t="s">
        <v>88</v>
      </c>
      <c r="AW235" s="12" t="s">
        <v>41</v>
      </c>
      <c r="AX235" s="12" t="s">
        <v>78</v>
      </c>
      <c r="AY235" s="232" t="s">
        <v>209</v>
      </c>
    </row>
    <row r="236" spans="2:65" s="13" customFormat="1" ht="13.5">
      <c r="B236" s="233"/>
      <c r="C236" s="234"/>
      <c r="D236" s="219" t="s">
        <v>274</v>
      </c>
      <c r="E236" s="235" t="s">
        <v>34</v>
      </c>
      <c r="F236" s="236" t="s">
        <v>302</v>
      </c>
      <c r="G236" s="234"/>
      <c r="H236" s="237">
        <v>14.183999999999999</v>
      </c>
      <c r="I236" s="238"/>
      <c r="J236" s="234"/>
      <c r="K236" s="234"/>
      <c r="L236" s="239"/>
      <c r="M236" s="240"/>
      <c r="N236" s="241"/>
      <c r="O236" s="241"/>
      <c r="P236" s="241"/>
      <c r="Q236" s="241"/>
      <c r="R236" s="241"/>
      <c r="S236" s="241"/>
      <c r="T236" s="242"/>
      <c r="AT236" s="243" t="s">
        <v>274</v>
      </c>
      <c r="AU236" s="243" t="s">
        <v>88</v>
      </c>
      <c r="AV236" s="13" t="s">
        <v>228</v>
      </c>
      <c r="AW236" s="13" t="s">
        <v>41</v>
      </c>
      <c r="AX236" s="13" t="s">
        <v>86</v>
      </c>
      <c r="AY236" s="243" t="s">
        <v>209</v>
      </c>
    </row>
    <row r="237" spans="2:65" s="1" customFormat="1" ht="25.5" customHeight="1">
      <c r="B237" s="43"/>
      <c r="C237" s="203" t="s">
        <v>1242</v>
      </c>
      <c r="D237" s="203" t="s">
        <v>212</v>
      </c>
      <c r="E237" s="204" t="s">
        <v>5047</v>
      </c>
      <c r="F237" s="205" t="s">
        <v>5041</v>
      </c>
      <c r="G237" s="206" t="s">
        <v>307</v>
      </c>
      <c r="H237" s="207">
        <v>198.57599999999999</v>
      </c>
      <c r="I237" s="208"/>
      <c r="J237" s="209">
        <f>ROUND(I237*H237,2)</f>
        <v>0</v>
      </c>
      <c r="K237" s="205" t="s">
        <v>216</v>
      </c>
      <c r="L237" s="63"/>
      <c r="M237" s="210" t="s">
        <v>34</v>
      </c>
      <c r="N237" s="211" t="s">
        <v>49</v>
      </c>
      <c r="O237" s="44"/>
      <c r="P237" s="212">
        <f>O237*H237</f>
        <v>0</v>
      </c>
      <c r="Q237" s="212">
        <v>0</v>
      </c>
      <c r="R237" s="212">
        <f>Q237*H237</f>
        <v>0</v>
      </c>
      <c r="S237" s="212">
        <v>0</v>
      </c>
      <c r="T237" s="213">
        <f>S237*H237</f>
        <v>0</v>
      </c>
      <c r="AR237" s="25" t="s">
        <v>228</v>
      </c>
      <c r="AT237" s="25" t="s">
        <v>212</v>
      </c>
      <c r="AU237" s="25" t="s">
        <v>88</v>
      </c>
      <c r="AY237" s="25" t="s">
        <v>209</v>
      </c>
      <c r="BE237" s="214">
        <f>IF(N237="základní",J237,0)</f>
        <v>0</v>
      </c>
      <c r="BF237" s="214">
        <f>IF(N237="snížená",J237,0)</f>
        <v>0</v>
      </c>
      <c r="BG237" s="214">
        <f>IF(N237="zákl. přenesená",J237,0)</f>
        <v>0</v>
      </c>
      <c r="BH237" s="214">
        <f>IF(N237="sníž. přenesená",J237,0)</f>
        <v>0</v>
      </c>
      <c r="BI237" s="214">
        <f>IF(N237="nulová",J237,0)</f>
        <v>0</v>
      </c>
      <c r="BJ237" s="25" t="s">
        <v>86</v>
      </c>
      <c r="BK237" s="214">
        <f>ROUND(I237*H237,2)</f>
        <v>0</v>
      </c>
      <c r="BL237" s="25" t="s">
        <v>228</v>
      </c>
      <c r="BM237" s="25" t="s">
        <v>5048</v>
      </c>
    </row>
    <row r="238" spans="2:65" s="1" customFormat="1" ht="94.5">
      <c r="B238" s="43"/>
      <c r="C238" s="65"/>
      <c r="D238" s="219" t="s">
        <v>272</v>
      </c>
      <c r="E238" s="65"/>
      <c r="F238" s="220" t="s">
        <v>5038</v>
      </c>
      <c r="G238" s="65"/>
      <c r="H238" s="65"/>
      <c r="I238" s="174"/>
      <c r="J238" s="65"/>
      <c r="K238" s="65"/>
      <c r="L238" s="63"/>
      <c r="M238" s="221"/>
      <c r="N238" s="44"/>
      <c r="O238" s="44"/>
      <c r="P238" s="44"/>
      <c r="Q238" s="44"/>
      <c r="R238" s="44"/>
      <c r="S238" s="44"/>
      <c r="T238" s="80"/>
      <c r="AT238" s="25" t="s">
        <v>272</v>
      </c>
      <c r="AU238" s="25" t="s">
        <v>88</v>
      </c>
    </row>
    <row r="239" spans="2:65" s="1" customFormat="1" ht="16.5" customHeight="1">
      <c r="B239" s="43"/>
      <c r="C239" s="203" t="s">
        <v>1247</v>
      </c>
      <c r="D239" s="203" t="s">
        <v>212</v>
      </c>
      <c r="E239" s="204" t="s">
        <v>5049</v>
      </c>
      <c r="F239" s="205" t="s">
        <v>700</v>
      </c>
      <c r="G239" s="206" t="s">
        <v>307</v>
      </c>
      <c r="H239" s="207">
        <v>14.183999999999999</v>
      </c>
      <c r="I239" s="208"/>
      <c r="J239" s="209">
        <f>ROUND(I239*H239,2)</f>
        <v>0</v>
      </c>
      <c r="K239" s="205" t="s">
        <v>216</v>
      </c>
      <c r="L239" s="63"/>
      <c r="M239" s="210" t="s">
        <v>34</v>
      </c>
      <c r="N239" s="211" t="s">
        <v>49</v>
      </c>
      <c r="O239" s="44"/>
      <c r="P239" s="212">
        <f>O239*H239</f>
        <v>0</v>
      </c>
      <c r="Q239" s="212">
        <v>0</v>
      </c>
      <c r="R239" s="212">
        <f>Q239*H239</f>
        <v>0</v>
      </c>
      <c r="S239" s="212">
        <v>0</v>
      </c>
      <c r="T239" s="213">
        <f>S239*H239</f>
        <v>0</v>
      </c>
      <c r="AR239" s="25" t="s">
        <v>228</v>
      </c>
      <c r="AT239" s="25" t="s">
        <v>212</v>
      </c>
      <c r="AU239" s="25" t="s">
        <v>88</v>
      </c>
      <c r="AY239" s="25" t="s">
        <v>209</v>
      </c>
      <c r="BE239" s="214">
        <f>IF(N239="základní",J239,0)</f>
        <v>0</v>
      </c>
      <c r="BF239" s="214">
        <f>IF(N239="snížená",J239,0)</f>
        <v>0</v>
      </c>
      <c r="BG239" s="214">
        <f>IF(N239="zákl. přenesená",J239,0)</f>
        <v>0</v>
      </c>
      <c r="BH239" s="214">
        <f>IF(N239="sníž. přenesená",J239,0)</f>
        <v>0</v>
      </c>
      <c r="BI239" s="214">
        <f>IF(N239="nulová",J239,0)</f>
        <v>0</v>
      </c>
      <c r="BJ239" s="25" t="s">
        <v>86</v>
      </c>
      <c r="BK239" s="214">
        <f>ROUND(I239*H239,2)</f>
        <v>0</v>
      </c>
      <c r="BL239" s="25" t="s">
        <v>228</v>
      </c>
      <c r="BM239" s="25" t="s">
        <v>5050</v>
      </c>
    </row>
    <row r="240" spans="2:65" s="1" customFormat="1" ht="67.5">
      <c r="B240" s="43"/>
      <c r="C240" s="65"/>
      <c r="D240" s="219" t="s">
        <v>272</v>
      </c>
      <c r="E240" s="65"/>
      <c r="F240" s="220" t="s">
        <v>5051</v>
      </c>
      <c r="G240" s="65"/>
      <c r="H240" s="65"/>
      <c r="I240" s="174"/>
      <c r="J240" s="65"/>
      <c r="K240" s="65"/>
      <c r="L240" s="63"/>
      <c r="M240" s="221"/>
      <c r="N240" s="44"/>
      <c r="O240" s="44"/>
      <c r="P240" s="44"/>
      <c r="Q240" s="44"/>
      <c r="R240" s="44"/>
      <c r="S240" s="44"/>
      <c r="T240" s="80"/>
      <c r="AT240" s="25" t="s">
        <v>272</v>
      </c>
      <c r="AU240" s="25" t="s">
        <v>88</v>
      </c>
    </row>
    <row r="241" spans="2:65" s="1" customFormat="1" ht="25.5" customHeight="1">
      <c r="B241" s="43"/>
      <c r="C241" s="203" t="s">
        <v>1275</v>
      </c>
      <c r="D241" s="203" t="s">
        <v>212</v>
      </c>
      <c r="E241" s="204" t="s">
        <v>5052</v>
      </c>
      <c r="F241" s="205" t="s">
        <v>5053</v>
      </c>
      <c r="G241" s="206" t="s">
        <v>307</v>
      </c>
      <c r="H241" s="207">
        <v>4.1470000000000002</v>
      </c>
      <c r="I241" s="208"/>
      <c r="J241" s="209">
        <f>ROUND(I241*H241,2)</f>
        <v>0</v>
      </c>
      <c r="K241" s="205" t="s">
        <v>216</v>
      </c>
      <c r="L241" s="63"/>
      <c r="M241" s="210" t="s">
        <v>34</v>
      </c>
      <c r="N241" s="211" t="s">
        <v>49</v>
      </c>
      <c r="O241" s="44"/>
      <c r="P241" s="212">
        <f>O241*H241</f>
        <v>0</v>
      </c>
      <c r="Q241" s="212">
        <v>0</v>
      </c>
      <c r="R241" s="212">
        <f>Q241*H241</f>
        <v>0</v>
      </c>
      <c r="S241" s="212">
        <v>0</v>
      </c>
      <c r="T241" s="213">
        <f>S241*H241</f>
        <v>0</v>
      </c>
      <c r="AR241" s="25" t="s">
        <v>228</v>
      </c>
      <c r="AT241" s="25" t="s">
        <v>212</v>
      </c>
      <c r="AU241" s="25" t="s">
        <v>88</v>
      </c>
      <c r="AY241" s="25" t="s">
        <v>209</v>
      </c>
      <c r="BE241" s="214">
        <f>IF(N241="základní",J241,0)</f>
        <v>0</v>
      </c>
      <c r="BF241" s="214">
        <f>IF(N241="snížená",J241,0)</f>
        <v>0</v>
      </c>
      <c r="BG241" s="214">
        <f>IF(N241="zákl. přenesená",J241,0)</f>
        <v>0</v>
      </c>
      <c r="BH241" s="214">
        <f>IF(N241="sníž. přenesená",J241,0)</f>
        <v>0</v>
      </c>
      <c r="BI241" s="214">
        <f>IF(N241="nulová",J241,0)</f>
        <v>0</v>
      </c>
      <c r="BJ241" s="25" t="s">
        <v>86</v>
      </c>
      <c r="BK241" s="214">
        <f>ROUND(I241*H241,2)</f>
        <v>0</v>
      </c>
      <c r="BL241" s="25" t="s">
        <v>228</v>
      </c>
      <c r="BM241" s="25" t="s">
        <v>5054</v>
      </c>
    </row>
    <row r="242" spans="2:65" s="1" customFormat="1" ht="67.5">
      <c r="B242" s="43"/>
      <c r="C242" s="65"/>
      <c r="D242" s="219" t="s">
        <v>272</v>
      </c>
      <c r="E242" s="65"/>
      <c r="F242" s="220" t="s">
        <v>5051</v>
      </c>
      <c r="G242" s="65"/>
      <c r="H242" s="65"/>
      <c r="I242" s="174"/>
      <c r="J242" s="65"/>
      <c r="K242" s="65"/>
      <c r="L242" s="63"/>
      <c r="M242" s="281"/>
      <c r="N242" s="216"/>
      <c r="O242" s="216"/>
      <c r="P242" s="216"/>
      <c r="Q242" s="216"/>
      <c r="R242" s="216"/>
      <c r="S242" s="216"/>
      <c r="T242" s="282"/>
      <c r="AT242" s="25" t="s">
        <v>272</v>
      </c>
      <c r="AU242" s="25" t="s">
        <v>88</v>
      </c>
    </row>
    <row r="243" spans="2:65" s="1" customFormat="1" ht="6.95" customHeight="1">
      <c r="B243" s="58"/>
      <c r="C243" s="59"/>
      <c r="D243" s="59"/>
      <c r="E243" s="59"/>
      <c r="F243" s="59"/>
      <c r="G243" s="59"/>
      <c r="H243" s="59"/>
      <c r="I243" s="150"/>
      <c r="J243" s="59"/>
      <c r="K243" s="59"/>
      <c r="L243" s="63"/>
    </row>
  </sheetData>
  <sheetProtection algorithmName="SHA-512" hashValue="mfC/to+jTFA7lWRdACqnOUhn4QwLphaWgXXJ0h+eah1IbJlvBsKp5HQ4woG675J7V9mTTq1OqfTFh2dZ7NTGnQ==" saltValue="cEFVKKpv0+GniVCQegMl2y+6tzidGxMJz88tj4MmtFuzA2+XC0vThxVKK7IjT0JxHX+6Gdu3UZ/wvj89ohbM3A==" spinCount="100000" sheet="1" objects="1" scenarios="1" formatColumns="0" formatRows="0" autoFilter="0"/>
  <autoFilter ref="C81:K242"/>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170</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5055</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ROUND(J79,2)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ROUND(SUM(BE79:BE83), 2)</f>
        <v>0</v>
      </c>
      <c r="G30" s="44"/>
      <c r="H30" s="44"/>
      <c r="I30" s="142">
        <v>0.21</v>
      </c>
      <c r="J30" s="141">
        <f>ROUND(ROUND((SUM(BE79:BE83)), 2)*I30, 2)</f>
        <v>0</v>
      </c>
      <c r="K30" s="47"/>
    </row>
    <row r="31" spans="2:11" s="1" customFormat="1" ht="14.45" customHeight="1">
      <c r="B31" s="43"/>
      <c r="C31" s="44"/>
      <c r="D31" s="44"/>
      <c r="E31" s="51" t="s">
        <v>50</v>
      </c>
      <c r="F31" s="141">
        <f>ROUND(SUM(BF79:BF83), 2)</f>
        <v>0</v>
      </c>
      <c r="G31" s="44"/>
      <c r="H31" s="44"/>
      <c r="I31" s="142">
        <v>0.15</v>
      </c>
      <c r="J31" s="141">
        <f>ROUND(ROUND((SUM(BF79:BF83)), 2)*I31, 2)</f>
        <v>0</v>
      </c>
      <c r="K31" s="47"/>
    </row>
    <row r="32" spans="2:11" s="1" customFormat="1" ht="14.45" hidden="1" customHeight="1">
      <c r="B32" s="43"/>
      <c r="C32" s="44"/>
      <c r="D32" s="44"/>
      <c r="E32" s="51" t="s">
        <v>51</v>
      </c>
      <c r="F32" s="141">
        <f>ROUND(SUM(BG79:BG83), 2)</f>
        <v>0</v>
      </c>
      <c r="G32" s="44"/>
      <c r="H32" s="44"/>
      <c r="I32" s="142">
        <v>0.21</v>
      </c>
      <c r="J32" s="141">
        <v>0</v>
      </c>
      <c r="K32" s="47"/>
    </row>
    <row r="33" spans="2:11" s="1" customFormat="1" ht="14.45" hidden="1" customHeight="1">
      <c r="B33" s="43"/>
      <c r="C33" s="44"/>
      <c r="D33" s="44"/>
      <c r="E33" s="51" t="s">
        <v>52</v>
      </c>
      <c r="F33" s="141">
        <f>ROUND(SUM(BH79:BH83), 2)</f>
        <v>0</v>
      </c>
      <c r="G33" s="44"/>
      <c r="H33" s="44"/>
      <c r="I33" s="142">
        <v>0.15</v>
      </c>
      <c r="J33" s="141">
        <v>0</v>
      </c>
      <c r="K33" s="47"/>
    </row>
    <row r="34" spans="2:11" s="1" customFormat="1" ht="14.45" hidden="1" customHeight="1">
      <c r="B34" s="43"/>
      <c r="C34" s="44"/>
      <c r="D34" s="44"/>
      <c r="E34" s="51" t="s">
        <v>53</v>
      </c>
      <c r="F34" s="141">
        <f>ROUND(SUM(BI79:BI83),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08 - SO-13 Vegetační úpravy</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J79</f>
        <v>0</v>
      </c>
      <c r="K56" s="47"/>
      <c r="AU56" s="25" t="s">
        <v>187</v>
      </c>
    </row>
    <row r="57" spans="2:47" s="8" customFormat="1" ht="24.95" customHeight="1">
      <c r="B57" s="160"/>
      <c r="C57" s="161"/>
      <c r="D57" s="162" t="s">
        <v>252</v>
      </c>
      <c r="E57" s="163"/>
      <c r="F57" s="163"/>
      <c r="G57" s="163"/>
      <c r="H57" s="163"/>
      <c r="I57" s="164"/>
      <c r="J57" s="165">
        <f>J80</f>
        <v>0</v>
      </c>
      <c r="K57" s="166"/>
    </row>
    <row r="58" spans="2:47" s="9" customFormat="1" ht="19.899999999999999" customHeight="1">
      <c r="B58" s="167"/>
      <c r="C58" s="168"/>
      <c r="D58" s="169" t="s">
        <v>253</v>
      </c>
      <c r="E58" s="170"/>
      <c r="F58" s="170"/>
      <c r="G58" s="170"/>
      <c r="H58" s="170"/>
      <c r="I58" s="171"/>
      <c r="J58" s="172">
        <f>J81</f>
        <v>0</v>
      </c>
      <c r="K58" s="173"/>
    </row>
    <row r="59" spans="2:47" s="9" customFormat="1" ht="14.85" customHeight="1">
      <c r="B59" s="167"/>
      <c r="C59" s="168"/>
      <c r="D59" s="169" t="s">
        <v>3997</v>
      </c>
      <c r="E59" s="170"/>
      <c r="F59" s="170"/>
      <c r="G59" s="170"/>
      <c r="H59" s="170"/>
      <c r="I59" s="171"/>
      <c r="J59" s="172">
        <f>J82</f>
        <v>0</v>
      </c>
      <c r="K59" s="173"/>
    </row>
    <row r="60" spans="2:47" s="1" customFormat="1" ht="21.75" customHeight="1">
      <c r="B60" s="43"/>
      <c r="C60" s="44"/>
      <c r="D60" s="44"/>
      <c r="E60" s="44"/>
      <c r="F60" s="44"/>
      <c r="G60" s="44"/>
      <c r="H60" s="44"/>
      <c r="I60" s="129"/>
      <c r="J60" s="44"/>
      <c r="K60" s="47"/>
    </row>
    <row r="61" spans="2:47" s="1" customFormat="1" ht="6.95" customHeight="1">
      <c r="B61" s="58"/>
      <c r="C61" s="59"/>
      <c r="D61" s="59"/>
      <c r="E61" s="59"/>
      <c r="F61" s="59"/>
      <c r="G61" s="59"/>
      <c r="H61" s="59"/>
      <c r="I61" s="150"/>
      <c r="J61" s="59"/>
      <c r="K61" s="60"/>
    </row>
    <row r="65" spans="2:63" s="1" customFormat="1" ht="6.95" customHeight="1">
      <c r="B65" s="61"/>
      <c r="C65" s="62"/>
      <c r="D65" s="62"/>
      <c r="E65" s="62"/>
      <c r="F65" s="62"/>
      <c r="G65" s="62"/>
      <c r="H65" s="62"/>
      <c r="I65" s="153"/>
      <c r="J65" s="62"/>
      <c r="K65" s="62"/>
      <c r="L65" s="63"/>
    </row>
    <row r="66" spans="2:63" s="1" customFormat="1" ht="36.950000000000003" customHeight="1">
      <c r="B66" s="43"/>
      <c r="C66" s="64" t="s">
        <v>193</v>
      </c>
      <c r="D66" s="65"/>
      <c r="E66" s="65"/>
      <c r="F66" s="65"/>
      <c r="G66" s="65"/>
      <c r="H66" s="65"/>
      <c r="I66" s="174"/>
      <c r="J66" s="65"/>
      <c r="K66" s="65"/>
      <c r="L66" s="63"/>
    </row>
    <row r="67" spans="2:63" s="1" customFormat="1" ht="6.95" customHeight="1">
      <c r="B67" s="43"/>
      <c r="C67" s="65"/>
      <c r="D67" s="65"/>
      <c r="E67" s="65"/>
      <c r="F67" s="65"/>
      <c r="G67" s="65"/>
      <c r="H67" s="65"/>
      <c r="I67" s="174"/>
      <c r="J67" s="65"/>
      <c r="K67" s="65"/>
      <c r="L67" s="63"/>
    </row>
    <row r="68" spans="2:63" s="1" customFormat="1" ht="14.45" customHeight="1">
      <c r="B68" s="43"/>
      <c r="C68" s="67" t="s">
        <v>18</v>
      </c>
      <c r="D68" s="65"/>
      <c r="E68" s="65"/>
      <c r="F68" s="65"/>
      <c r="G68" s="65"/>
      <c r="H68" s="65"/>
      <c r="I68" s="174"/>
      <c r="J68" s="65"/>
      <c r="K68" s="65"/>
      <c r="L68" s="63"/>
    </row>
    <row r="69" spans="2:63" s="1" customFormat="1" ht="16.5" customHeight="1">
      <c r="B69" s="43"/>
      <c r="C69" s="65"/>
      <c r="D69" s="65"/>
      <c r="E69" s="408" t="str">
        <f>E7</f>
        <v>Vytváření podmínek ke vzdělávání a mezigenerační spolupráci Mže</v>
      </c>
      <c r="F69" s="409"/>
      <c r="G69" s="409"/>
      <c r="H69" s="409"/>
      <c r="I69" s="174"/>
      <c r="J69" s="65"/>
      <c r="K69" s="65"/>
      <c r="L69" s="63"/>
    </row>
    <row r="70" spans="2:63" s="1" customFormat="1" ht="14.45" customHeight="1">
      <c r="B70" s="43"/>
      <c r="C70" s="67" t="s">
        <v>180</v>
      </c>
      <c r="D70" s="65"/>
      <c r="E70" s="65"/>
      <c r="F70" s="65"/>
      <c r="G70" s="65"/>
      <c r="H70" s="65"/>
      <c r="I70" s="174"/>
      <c r="J70" s="65"/>
      <c r="K70" s="65"/>
      <c r="L70" s="63"/>
    </row>
    <row r="71" spans="2:63" s="1" customFormat="1" ht="17.25" customHeight="1">
      <c r="B71" s="43"/>
      <c r="C71" s="65"/>
      <c r="D71" s="65"/>
      <c r="E71" s="379" t="str">
        <f>E9</f>
        <v>08 - SO-13 Vegetační úpravy</v>
      </c>
      <c r="F71" s="410"/>
      <c r="G71" s="410"/>
      <c r="H71" s="410"/>
      <c r="I71" s="174"/>
      <c r="J71" s="65"/>
      <c r="K71" s="65"/>
      <c r="L71" s="63"/>
    </row>
    <row r="72" spans="2:63" s="1" customFormat="1" ht="6.95" customHeight="1">
      <c r="B72" s="43"/>
      <c r="C72" s="65"/>
      <c r="D72" s="65"/>
      <c r="E72" s="65"/>
      <c r="F72" s="65"/>
      <c r="G72" s="65"/>
      <c r="H72" s="65"/>
      <c r="I72" s="174"/>
      <c r="J72" s="65"/>
      <c r="K72" s="65"/>
      <c r="L72" s="63"/>
    </row>
    <row r="73" spans="2:63" s="1" customFormat="1" ht="18" customHeight="1">
      <c r="B73" s="43"/>
      <c r="C73" s="67" t="s">
        <v>24</v>
      </c>
      <c r="D73" s="65"/>
      <c r="E73" s="65"/>
      <c r="F73" s="175" t="str">
        <f>F12</f>
        <v>Tachov</v>
      </c>
      <c r="G73" s="65"/>
      <c r="H73" s="65"/>
      <c r="I73" s="176" t="s">
        <v>26</v>
      </c>
      <c r="J73" s="75" t="str">
        <f>IF(J12="","",J12)</f>
        <v>2. 1. 2018</v>
      </c>
      <c r="K73" s="65"/>
      <c r="L73" s="63"/>
    </row>
    <row r="74" spans="2:63" s="1" customFormat="1" ht="6.95" customHeight="1">
      <c r="B74" s="43"/>
      <c r="C74" s="65"/>
      <c r="D74" s="65"/>
      <c r="E74" s="65"/>
      <c r="F74" s="65"/>
      <c r="G74" s="65"/>
      <c r="H74" s="65"/>
      <c r="I74" s="174"/>
      <c r="J74" s="65"/>
      <c r="K74" s="65"/>
      <c r="L74" s="63"/>
    </row>
    <row r="75" spans="2:63" s="1" customFormat="1">
      <c r="B75" s="43"/>
      <c r="C75" s="67" t="s">
        <v>32</v>
      </c>
      <c r="D75" s="65"/>
      <c r="E75" s="65"/>
      <c r="F75" s="175" t="str">
        <f>E15</f>
        <v>město Tachov</v>
      </c>
      <c r="G75" s="65"/>
      <c r="H75" s="65"/>
      <c r="I75" s="176" t="s">
        <v>39</v>
      </c>
      <c r="J75" s="175" t="str">
        <f>E21</f>
        <v>Architektonické studio Hysek spol s r.o.</v>
      </c>
      <c r="K75" s="65"/>
      <c r="L75" s="63"/>
    </row>
    <row r="76" spans="2:63" s="1" customFormat="1" ht="14.45" customHeight="1">
      <c r="B76" s="43"/>
      <c r="C76" s="67" t="s">
        <v>37</v>
      </c>
      <c r="D76" s="65"/>
      <c r="E76" s="65"/>
      <c r="F76" s="175" t="str">
        <f>IF(E18="","",E18)</f>
        <v/>
      </c>
      <c r="G76" s="65"/>
      <c r="H76" s="65"/>
      <c r="I76" s="174"/>
      <c r="J76" s="65"/>
      <c r="K76" s="65"/>
      <c r="L76" s="63"/>
    </row>
    <row r="77" spans="2:63" s="1" customFormat="1" ht="10.35" customHeight="1">
      <c r="B77" s="43"/>
      <c r="C77" s="65"/>
      <c r="D77" s="65"/>
      <c r="E77" s="65"/>
      <c r="F77" s="65"/>
      <c r="G77" s="65"/>
      <c r="H77" s="65"/>
      <c r="I77" s="174"/>
      <c r="J77" s="65"/>
      <c r="K77" s="65"/>
      <c r="L77" s="63"/>
    </row>
    <row r="78" spans="2:63" s="10" customFormat="1" ht="29.25" customHeight="1">
      <c r="B78" s="177"/>
      <c r="C78" s="178" t="s">
        <v>194</v>
      </c>
      <c r="D78" s="179" t="s">
        <v>63</v>
      </c>
      <c r="E78" s="179" t="s">
        <v>59</v>
      </c>
      <c r="F78" s="179" t="s">
        <v>195</v>
      </c>
      <c r="G78" s="179" t="s">
        <v>196</v>
      </c>
      <c r="H78" s="179" t="s">
        <v>197</v>
      </c>
      <c r="I78" s="180" t="s">
        <v>198</v>
      </c>
      <c r="J78" s="179" t="s">
        <v>185</v>
      </c>
      <c r="K78" s="181" t="s">
        <v>199</v>
      </c>
      <c r="L78" s="182"/>
      <c r="M78" s="83" t="s">
        <v>200</v>
      </c>
      <c r="N78" s="84" t="s">
        <v>48</v>
      </c>
      <c r="O78" s="84" t="s">
        <v>201</v>
      </c>
      <c r="P78" s="84" t="s">
        <v>202</v>
      </c>
      <c r="Q78" s="84" t="s">
        <v>203</v>
      </c>
      <c r="R78" s="84" t="s">
        <v>204</v>
      </c>
      <c r="S78" s="84" t="s">
        <v>205</v>
      </c>
      <c r="T78" s="85" t="s">
        <v>206</v>
      </c>
    </row>
    <row r="79" spans="2:63" s="1" customFormat="1" ht="29.25" customHeight="1">
      <c r="B79" s="43"/>
      <c r="C79" s="89" t="s">
        <v>186</v>
      </c>
      <c r="D79" s="65"/>
      <c r="E79" s="65"/>
      <c r="F79" s="65"/>
      <c r="G79" s="65"/>
      <c r="H79" s="65"/>
      <c r="I79" s="174"/>
      <c r="J79" s="183">
        <f>BK79</f>
        <v>0</v>
      </c>
      <c r="K79" s="65"/>
      <c r="L79" s="63"/>
      <c r="M79" s="86"/>
      <c r="N79" s="87"/>
      <c r="O79" s="87"/>
      <c r="P79" s="184">
        <f>P80</f>
        <v>0</v>
      </c>
      <c r="Q79" s="87"/>
      <c r="R79" s="184">
        <f>R80</f>
        <v>0</v>
      </c>
      <c r="S79" s="87"/>
      <c r="T79" s="185">
        <f>T80</f>
        <v>0</v>
      </c>
      <c r="AT79" s="25" t="s">
        <v>77</v>
      </c>
      <c r="AU79" s="25" t="s">
        <v>187</v>
      </c>
      <c r="BK79" s="186">
        <f>BK80</f>
        <v>0</v>
      </c>
    </row>
    <row r="80" spans="2:63" s="11" customFormat="1" ht="37.35" customHeight="1">
      <c r="B80" s="187"/>
      <c r="C80" s="188"/>
      <c r="D80" s="189" t="s">
        <v>77</v>
      </c>
      <c r="E80" s="190" t="s">
        <v>263</v>
      </c>
      <c r="F80" s="190" t="s">
        <v>264</v>
      </c>
      <c r="G80" s="188"/>
      <c r="H80" s="188"/>
      <c r="I80" s="191"/>
      <c r="J80" s="192">
        <f>BK80</f>
        <v>0</v>
      </c>
      <c r="K80" s="188"/>
      <c r="L80" s="193"/>
      <c r="M80" s="194"/>
      <c r="N80" s="195"/>
      <c r="O80" s="195"/>
      <c r="P80" s="196">
        <f>P81</f>
        <v>0</v>
      </c>
      <c r="Q80" s="195"/>
      <c r="R80" s="196">
        <f>R81</f>
        <v>0</v>
      </c>
      <c r="S80" s="195"/>
      <c r="T80" s="197">
        <f>T81</f>
        <v>0</v>
      </c>
      <c r="AR80" s="198" t="s">
        <v>86</v>
      </c>
      <c r="AT80" s="199" t="s">
        <v>77</v>
      </c>
      <c r="AU80" s="199" t="s">
        <v>78</v>
      </c>
      <c r="AY80" s="198" t="s">
        <v>209</v>
      </c>
      <c r="BK80" s="200">
        <f>BK81</f>
        <v>0</v>
      </c>
    </row>
    <row r="81" spans="2:65" s="11" customFormat="1" ht="19.899999999999999" customHeight="1">
      <c r="B81" s="187"/>
      <c r="C81" s="188"/>
      <c r="D81" s="189" t="s">
        <v>77</v>
      </c>
      <c r="E81" s="201" t="s">
        <v>86</v>
      </c>
      <c r="F81" s="201" t="s">
        <v>265</v>
      </c>
      <c r="G81" s="188"/>
      <c r="H81" s="188"/>
      <c r="I81" s="191"/>
      <c r="J81" s="202">
        <f>BK81</f>
        <v>0</v>
      </c>
      <c r="K81" s="188"/>
      <c r="L81" s="193"/>
      <c r="M81" s="194"/>
      <c r="N81" s="195"/>
      <c r="O81" s="195"/>
      <c r="P81" s="196">
        <f>P82</f>
        <v>0</v>
      </c>
      <c r="Q81" s="195"/>
      <c r="R81" s="196">
        <f>R82</f>
        <v>0</v>
      </c>
      <c r="S81" s="195"/>
      <c r="T81" s="197">
        <f>T82</f>
        <v>0</v>
      </c>
      <c r="AR81" s="198" t="s">
        <v>86</v>
      </c>
      <c r="AT81" s="199" t="s">
        <v>77</v>
      </c>
      <c r="AU81" s="199" t="s">
        <v>86</v>
      </c>
      <c r="AY81" s="198" t="s">
        <v>209</v>
      </c>
      <c r="BK81" s="200">
        <f>BK82</f>
        <v>0</v>
      </c>
    </row>
    <row r="82" spans="2:65" s="11" customFormat="1" ht="14.85" customHeight="1">
      <c r="B82" s="187"/>
      <c r="C82" s="188"/>
      <c r="D82" s="189" t="s">
        <v>77</v>
      </c>
      <c r="E82" s="201" t="s">
        <v>367</v>
      </c>
      <c r="F82" s="201" t="s">
        <v>4040</v>
      </c>
      <c r="G82" s="188"/>
      <c r="H82" s="188"/>
      <c r="I82" s="191"/>
      <c r="J82" s="202">
        <f>BK82</f>
        <v>0</v>
      </c>
      <c r="K82" s="188"/>
      <c r="L82" s="193"/>
      <c r="M82" s="194"/>
      <c r="N82" s="195"/>
      <c r="O82" s="195"/>
      <c r="P82" s="196">
        <f>P83</f>
        <v>0</v>
      </c>
      <c r="Q82" s="195"/>
      <c r="R82" s="196">
        <f>R83</f>
        <v>0</v>
      </c>
      <c r="S82" s="195"/>
      <c r="T82" s="197">
        <f>T83</f>
        <v>0</v>
      </c>
      <c r="AR82" s="198" t="s">
        <v>86</v>
      </c>
      <c r="AT82" s="199" t="s">
        <v>77</v>
      </c>
      <c r="AU82" s="199" t="s">
        <v>88</v>
      </c>
      <c r="AY82" s="198" t="s">
        <v>209</v>
      </c>
      <c r="BK82" s="200">
        <f>BK83</f>
        <v>0</v>
      </c>
    </row>
    <row r="83" spans="2:65" s="1" customFormat="1" ht="16.5" customHeight="1">
      <c r="B83" s="43"/>
      <c r="C83" s="203" t="s">
        <v>86</v>
      </c>
      <c r="D83" s="203" t="s">
        <v>212</v>
      </c>
      <c r="E83" s="204" t="s">
        <v>5056</v>
      </c>
      <c r="F83" s="205" t="s">
        <v>5057</v>
      </c>
      <c r="G83" s="206" t="s">
        <v>3431</v>
      </c>
      <c r="H83" s="207">
        <v>1</v>
      </c>
      <c r="I83" s="208"/>
      <c r="J83" s="209">
        <f>ROUND(I83*H83,2)</f>
        <v>0</v>
      </c>
      <c r="K83" s="205" t="s">
        <v>34</v>
      </c>
      <c r="L83" s="63"/>
      <c r="M83" s="210" t="s">
        <v>34</v>
      </c>
      <c r="N83" s="215" t="s">
        <v>49</v>
      </c>
      <c r="O83" s="216"/>
      <c r="P83" s="217">
        <f>O83*H83</f>
        <v>0</v>
      </c>
      <c r="Q83" s="217">
        <v>0</v>
      </c>
      <c r="R83" s="217">
        <f>Q83*H83</f>
        <v>0</v>
      </c>
      <c r="S83" s="217">
        <v>0</v>
      </c>
      <c r="T83" s="218">
        <f>S83*H83</f>
        <v>0</v>
      </c>
      <c r="AR83" s="25" t="s">
        <v>228</v>
      </c>
      <c r="AT83" s="25" t="s">
        <v>212</v>
      </c>
      <c r="AU83" s="25" t="s">
        <v>224</v>
      </c>
      <c r="AY83" s="25" t="s">
        <v>209</v>
      </c>
      <c r="BE83" s="214">
        <f>IF(N83="základní",J83,0)</f>
        <v>0</v>
      </c>
      <c r="BF83" s="214">
        <f>IF(N83="snížená",J83,0)</f>
        <v>0</v>
      </c>
      <c r="BG83" s="214">
        <f>IF(N83="zákl. přenesená",J83,0)</f>
        <v>0</v>
      </c>
      <c r="BH83" s="214">
        <f>IF(N83="sníž. přenesená",J83,0)</f>
        <v>0</v>
      </c>
      <c r="BI83" s="214">
        <f>IF(N83="nulová",J83,0)</f>
        <v>0</v>
      </c>
      <c r="BJ83" s="25" t="s">
        <v>86</v>
      </c>
      <c r="BK83" s="214">
        <f>ROUND(I83*H83,2)</f>
        <v>0</v>
      </c>
      <c r="BL83" s="25" t="s">
        <v>228</v>
      </c>
      <c r="BM83" s="25" t="s">
        <v>5058</v>
      </c>
    </row>
    <row r="84" spans="2:65" s="1" customFormat="1" ht="6.95" customHeight="1">
      <c r="B84" s="58"/>
      <c r="C84" s="59"/>
      <c r="D84" s="59"/>
      <c r="E84" s="59"/>
      <c r="F84" s="59"/>
      <c r="G84" s="59"/>
      <c r="H84" s="59"/>
      <c r="I84" s="150"/>
      <c r="J84" s="59"/>
      <c r="K84" s="59"/>
      <c r="L84" s="63"/>
    </row>
  </sheetData>
  <sheetProtection algorithmName="SHA-512" hashValue="EmBSm8YzCyw7zoIRE8sNVu0tVsYGTJYzBEnat4tNBB0Do90wOEUw7bo7WQ+9olrVZSPIgGf4U+dLwflIHwEHIg==" saltValue="FqzHNIMOfaySqtZVtK7hfHHHi2UEdzlk2rASA1tU4pry2RanGR5+T/tNFtkRpRoVU36FZeh3mlNhaO0/vbBeqw==" spinCount="100000" sheet="1" objects="1" scenarios="1" formatColumns="0" formatRows="0" autoFilter="0"/>
  <autoFilter ref="C78:K83"/>
  <mergeCells count="10">
    <mergeCell ref="J51:J52"/>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173</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5059</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ROUND(J84,2)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ROUND(SUM(BE84:BE140), 2)</f>
        <v>0</v>
      </c>
      <c r="G30" s="44"/>
      <c r="H30" s="44"/>
      <c r="I30" s="142">
        <v>0.21</v>
      </c>
      <c r="J30" s="141">
        <f>ROUND(ROUND((SUM(BE84:BE140)), 2)*I30, 2)</f>
        <v>0</v>
      </c>
      <c r="K30" s="47"/>
    </row>
    <row r="31" spans="2:11" s="1" customFormat="1" ht="14.45" customHeight="1">
      <c r="B31" s="43"/>
      <c r="C31" s="44"/>
      <c r="D31" s="44"/>
      <c r="E31" s="51" t="s">
        <v>50</v>
      </c>
      <c r="F31" s="141">
        <f>ROUND(SUM(BF84:BF140), 2)</f>
        <v>0</v>
      </c>
      <c r="G31" s="44"/>
      <c r="H31" s="44"/>
      <c r="I31" s="142">
        <v>0.15</v>
      </c>
      <c r="J31" s="141">
        <f>ROUND(ROUND((SUM(BF84:BF140)), 2)*I31, 2)</f>
        <v>0</v>
      </c>
      <c r="K31" s="47"/>
    </row>
    <row r="32" spans="2:11" s="1" customFormat="1" ht="14.45" hidden="1" customHeight="1">
      <c r="B32" s="43"/>
      <c r="C32" s="44"/>
      <c r="D32" s="44"/>
      <c r="E32" s="51" t="s">
        <v>51</v>
      </c>
      <c r="F32" s="141">
        <f>ROUND(SUM(BG84:BG140), 2)</f>
        <v>0</v>
      </c>
      <c r="G32" s="44"/>
      <c r="H32" s="44"/>
      <c r="I32" s="142">
        <v>0.21</v>
      </c>
      <c r="J32" s="141">
        <v>0</v>
      </c>
      <c r="K32" s="47"/>
    </row>
    <row r="33" spans="2:11" s="1" customFormat="1" ht="14.45" hidden="1" customHeight="1">
      <c r="B33" s="43"/>
      <c r="C33" s="44"/>
      <c r="D33" s="44"/>
      <c r="E33" s="51" t="s">
        <v>52</v>
      </c>
      <c r="F33" s="141">
        <f>ROUND(SUM(BH84:BH140), 2)</f>
        <v>0</v>
      </c>
      <c r="G33" s="44"/>
      <c r="H33" s="44"/>
      <c r="I33" s="142">
        <v>0.15</v>
      </c>
      <c r="J33" s="141">
        <v>0</v>
      </c>
      <c r="K33" s="47"/>
    </row>
    <row r="34" spans="2:11" s="1" customFormat="1" ht="14.45" hidden="1" customHeight="1">
      <c r="B34" s="43"/>
      <c r="C34" s="44"/>
      <c r="D34" s="44"/>
      <c r="E34" s="51" t="s">
        <v>53</v>
      </c>
      <c r="F34" s="141">
        <f>ROUND(SUM(BI84:BI140),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09 - SO-14 Oplocení</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J84</f>
        <v>0</v>
      </c>
      <c r="K56" s="47"/>
      <c r="AU56" s="25" t="s">
        <v>187</v>
      </c>
    </row>
    <row r="57" spans="2:47" s="8" customFormat="1" ht="24.95" customHeight="1">
      <c r="B57" s="160"/>
      <c r="C57" s="161"/>
      <c r="D57" s="162" t="s">
        <v>5060</v>
      </c>
      <c r="E57" s="163"/>
      <c r="F57" s="163"/>
      <c r="G57" s="163"/>
      <c r="H57" s="163"/>
      <c r="I57" s="164"/>
      <c r="J57" s="165">
        <f>J85</f>
        <v>0</v>
      </c>
      <c r="K57" s="166"/>
    </row>
    <row r="58" spans="2:47" s="9" customFormat="1" ht="19.899999999999999" customHeight="1">
      <c r="B58" s="167"/>
      <c r="C58" s="168"/>
      <c r="D58" s="169" t="s">
        <v>253</v>
      </c>
      <c r="E58" s="170"/>
      <c r="F58" s="170"/>
      <c r="G58" s="170"/>
      <c r="H58" s="170"/>
      <c r="I58" s="171"/>
      <c r="J58" s="172">
        <f>J86</f>
        <v>0</v>
      </c>
      <c r="K58" s="173"/>
    </row>
    <row r="59" spans="2:47" s="9" customFormat="1" ht="14.85" customHeight="1">
      <c r="B59" s="167"/>
      <c r="C59" s="168"/>
      <c r="D59" s="169" t="s">
        <v>255</v>
      </c>
      <c r="E59" s="170"/>
      <c r="F59" s="170"/>
      <c r="G59" s="170"/>
      <c r="H59" s="170"/>
      <c r="I59" s="171"/>
      <c r="J59" s="172">
        <f>J87</f>
        <v>0</v>
      </c>
      <c r="K59" s="173"/>
    </row>
    <row r="60" spans="2:47" s="9" customFormat="1" ht="14.85" customHeight="1">
      <c r="B60" s="167"/>
      <c r="C60" s="168"/>
      <c r="D60" s="169" t="s">
        <v>256</v>
      </c>
      <c r="E60" s="170"/>
      <c r="F60" s="170"/>
      <c r="G60" s="170"/>
      <c r="H60" s="170"/>
      <c r="I60" s="171"/>
      <c r="J60" s="172">
        <f>J100</f>
        <v>0</v>
      </c>
      <c r="K60" s="173"/>
    </row>
    <row r="61" spans="2:47" s="9" customFormat="1" ht="14.85" customHeight="1">
      <c r="B61" s="167"/>
      <c r="C61" s="168"/>
      <c r="D61" s="169" t="s">
        <v>257</v>
      </c>
      <c r="E61" s="170"/>
      <c r="F61" s="170"/>
      <c r="G61" s="170"/>
      <c r="H61" s="170"/>
      <c r="I61" s="171"/>
      <c r="J61" s="172">
        <f>J106</f>
        <v>0</v>
      </c>
      <c r="K61" s="173"/>
    </row>
    <row r="62" spans="2:47" s="9" customFormat="1" ht="14.85" customHeight="1">
      <c r="B62" s="167"/>
      <c r="C62" s="168"/>
      <c r="D62" s="169" t="s">
        <v>3997</v>
      </c>
      <c r="E62" s="170"/>
      <c r="F62" s="170"/>
      <c r="G62" s="170"/>
      <c r="H62" s="170"/>
      <c r="I62" s="171"/>
      <c r="J62" s="172">
        <f>J113</f>
        <v>0</v>
      </c>
      <c r="K62" s="173"/>
    </row>
    <row r="63" spans="2:47" s="9" customFormat="1" ht="19.899999999999999" customHeight="1">
      <c r="B63" s="167"/>
      <c r="C63" s="168"/>
      <c r="D63" s="169" t="s">
        <v>761</v>
      </c>
      <c r="E63" s="170"/>
      <c r="F63" s="170"/>
      <c r="G63" s="170"/>
      <c r="H63" s="170"/>
      <c r="I63" s="171"/>
      <c r="J63" s="172">
        <f>J119</f>
        <v>0</v>
      </c>
      <c r="K63" s="173"/>
    </row>
    <row r="64" spans="2:47" s="9" customFormat="1" ht="19.899999999999999" customHeight="1">
      <c r="B64" s="167"/>
      <c r="C64" s="168"/>
      <c r="D64" s="169" t="s">
        <v>777</v>
      </c>
      <c r="E64" s="170"/>
      <c r="F64" s="170"/>
      <c r="G64" s="170"/>
      <c r="H64" s="170"/>
      <c r="I64" s="171"/>
      <c r="J64" s="172">
        <f>J138</f>
        <v>0</v>
      </c>
      <c r="K64" s="173"/>
    </row>
    <row r="65" spans="2:12" s="1" customFormat="1" ht="21.75" customHeight="1">
      <c r="B65" s="43"/>
      <c r="C65" s="44"/>
      <c r="D65" s="44"/>
      <c r="E65" s="44"/>
      <c r="F65" s="44"/>
      <c r="G65" s="44"/>
      <c r="H65" s="44"/>
      <c r="I65" s="129"/>
      <c r="J65" s="44"/>
      <c r="K65" s="47"/>
    </row>
    <row r="66" spans="2:12" s="1" customFormat="1" ht="6.95" customHeight="1">
      <c r="B66" s="58"/>
      <c r="C66" s="59"/>
      <c r="D66" s="59"/>
      <c r="E66" s="59"/>
      <c r="F66" s="59"/>
      <c r="G66" s="59"/>
      <c r="H66" s="59"/>
      <c r="I66" s="150"/>
      <c r="J66" s="59"/>
      <c r="K66" s="60"/>
    </row>
    <row r="70" spans="2:12" s="1" customFormat="1" ht="6.95" customHeight="1">
      <c r="B70" s="61"/>
      <c r="C70" s="62"/>
      <c r="D70" s="62"/>
      <c r="E70" s="62"/>
      <c r="F70" s="62"/>
      <c r="G70" s="62"/>
      <c r="H70" s="62"/>
      <c r="I70" s="153"/>
      <c r="J70" s="62"/>
      <c r="K70" s="62"/>
      <c r="L70" s="63"/>
    </row>
    <row r="71" spans="2:12" s="1" customFormat="1" ht="36.950000000000003" customHeight="1">
      <c r="B71" s="43"/>
      <c r="C71" s="64" t="s">
        <v>193</v>
      </c>
      <c r="D71" s="65"/>
      <c r="E71" s="65"/>
      <c r="F71" s="65"/>
      <c r="G71" s="65"/>
      <c r="H71" s="65"/>
      <c r="I71" s="174"/>
      <c r="J71" s="65"/>
      <c r="K71" s="65"/>
      <c r="L71" s="63"/>
    </row>
    <row r="72" spans="2:12" s="1" customFormat="1" ht="6.95" customHeight="1">
      <c r="B72" s="43"/>
      <c r="C72" s="65"/>
      <c r="D72" s="65"/>
      <c r="E72" s="65"/>
      <c r="F72" s="65"/>
      <c r="G72" s="65"/>
      <c r="H72" s="65"/>
      <c r="I72" s="174"/>
      <c r="J72" s="65"/>
      <c r="K72" s="65"/>
      <c r="L72" s="63"/>
    </row>
    <row r="73" spans="2:12" s="1" customFormat="1" ht="14.45" customHeight="1">
      <c r="B73" s="43"/>
      <c r="C73" s="67" t="s">
        <v>18</v>
      </c>
      <c r="D73" s="65"/>
      <c r="E73" s="65"/>
      <c r="F73" s="65"/>
      <c r="G73" s="65"/>
      <c r="H73" s="65"/>
      <c r="I73" s="174"/>
      <c r="J73" s="65"/>
      <c r="K73" s="65"/>
      <c r="L73" s="63"/>
    </row>
    <row r="74" spans="2:12" s="1" customFormat="1" ht="16.5" customHeight="1">
      <c r="B74" s="43"/>
      <c r="C74" s="65"/>
      <c r="D74" s="65"/>
      <c r="E74" s="408" t="str">
        <f>E7</f>
        <v>Vytváření podmínek ke vzdělávání a mezigenerační spolupráci Mže</v>
      </c>
      <c r="F74" s="409"/>
      <c r="G74" s="409"/>
      <c r="H74" s="409"/>
      <c r="I74" s="174"/>
      <c r="J74" s="65"/>
      <c r="K74" s="65"/>
      <c r="L74" s="63"/>
    </row>
    <row r="75" spans="2:12" s="1" customFormat="1" ht="14.45" customHeight="1">
      <c r="B75" s="43"/>
      <c r="C75" s="67" t="s">
        <v>180</v>
      </c>
      <c r="D75" s="65"/>
      <c r="E75" s="65"/>
      <c r="F75" s="65"/>
      <c r="G75" s="65"/>
      <c r="H75" s="65"/>
      <c r="I75" s="174"/>
      <c r="J75" s="65"/>
      <c r="K75" s="65"/>
      <c r="L75" s="63"/>
    </row>
    <row r="76" spans="2:12" s="1" customFormat="1" ht="17.25" customHeight="1">
      <c r="B76" s="43"/>
      <c r="C76" s="65"/>
      <c r="D76" s="65"/>
      <c r="E76" s="379" t="str">
        <f>E9</f>
        <v>09 - SO-14 Oplocení</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F12</f>
        <v>Tachov</v>
      </c>
      <c r="G78" s="65"/>
      <c r="H78" s="65"/>
      <c r="I78" s="176" t="s">
        <v>26</v>
      </c>
      <c r="J78" s="75" t="str">
        <f>IF(J12="","",J12)</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E15</f>
        <v>město Tachov</v>
      </c>
      <c r="G80" s="65"/>
      <c r="H80" s="65"/>
      <c r="I80" s="176" t="s">
        <v>39</v>
      </c>
      <c r="J80" s="175" t="str">
        <f>E21</f>
        <v>Architektonické studio Hysek spol s r.o.</v>
      </c>
      <c r="K80" s="65"/>
      <c r="L80" s="63"/>
    </row>
    <row r="81" spans="2:65" s="1" customFormat="1" ht="14.45" customHeight="1">
      <c r="B81" s="43"/>
      <c r="C81" s="67" t="s">
        <v>37</v>
      </c>
      <c r="D81" s="65"/>
      <c r="E81" s="65"/>
      <c r="F81" s="175" t="str">
        <f>IF(E18="","",E18)</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8.2607839999999992</v>
      </c>
      <c r="S84" s="87"/>
      <c r="T84" s="185">
        <f>T85</f>
        <v>0</v>
      </c>
      <c r="AT84" s="25" t="s">
        <v>77</v>
      </c>
      <c r="AU84" s="25" t="s">
        <v>187</v>
      </c>
      <c r="BK84" s="186">
        <f>BK85</f>
        <v>0</v>
      </c>
    </row>
    <row r="85" spans="2:65" s="11" customFormat="1" ht="37.35" customHeight="1">
      <c r="B85" s="187"/>
      <c r="C85" s="188"/>
      <c r="D85" s="189" t="s">
        <v>77</v>
      </c>
      <c r="E85" s="190" t="s">
        <v>263</v>
      </c>
      <c r="F85" s="190" t="s">
        <v>263</v>
      </c>
      <c r="G85" s="188"/>
      <c r="H85" s="188"/>
      <c r="I85" s="191"/>
      <c r="J85" s="192">
        <f>BK85</f>
        <v>0</v>
      </c>
      <c r="K85" s="188"/>
      <c r="L85" s="193"/>
      <c r="M85" s="194"/>
      <c r="N85" s="195"/>
      <c r="O85" s="195"/>
      <c r="P85" s="196">
        <f>P86+P119+P138</f>
        <v>0</v>
      </c>
      <c r="Q85" s="195"/>
      <c r="R85" s="196">
        <f>R86+R119+R138</f>
        <v>8.2607839999999992</v>
      </c>
      <c r="S85" s="195"/>
      <c r="T85" s="197">
        <f>T86+T119+T138</f>
        <v>0</v>
      </c>
      <c r="AR85" s="198" t="s">
        <v>86</v>
      </c>
      <c r="AT85" s="199" t="s">
        <v>77</v>
      </c>
      <c r="AU85" s="199" t="s">
        <v>78</v>
      </c>
      <c r="AY85" s="198" t="s">
        <v>209</v>
      </c>
      <c r="BK85" s="200">
        <f>BK86+BK119+BK138</f>
        <v>0</v>
      </c>
    </row>
    <row r="86" spans="2:65" s="11" customFormat="1" ht="19.899999999999999" customHeight="1">
      <c r="B86" s="187"/>
      <c r="C86" s="188"/>
      <c r="D86" s="189" t="s">
        <v>77</v>
      </c>
      <c r="E86" s="201" t="s">
        <v>86</v>
      </c>
      <c r="F86" s="201" t="s">
        <v>265</v>
      </c>
      <c r="G86" s="188"/>
      <c r="H86" s="188"/>
      <c r="I86" s="191"/>
      <c r="J86" s="202">
        <f>BK86</f>
        <v>0</v>
      </c>
      <c r="K86" s="188"/>
      <c r="L86" s="193"/>
      <c r="M86" s="194"/>
      <c r="N86" s="195"/>
      <c r="O86" s="195"/>
      <c r="P86" s="196">
        <f>P87+P100+P106+P113</f>
        <v>0</v>
      </c>
      <c r="Q86" s="195"/>
      <c r="R86" s="196">
        <f>R87+R100+R106+R113</f>
        <v>1.204E-3</v>
      </c>
      <c r="S86" s="195"/>
      <c r="T86" s="197">
        <f>T87+T100+T106+T113</f>
        <v>0</v>
      </c>
      <c r="AR86" s="198" t="s">
        <v>86</v>
      </c>
      <c r="AT86" s="199" t="s">
        <v>77</v>
      </c>
      <c r="AU86" s="199" t="s">
        <v>86</v>
      </c>
      <c r="AY86" s="198" t="s">
        <v>209</v>
      </c>
      <c r="BK86" s="200">
        <f>BK87+BK100+BK106+BK113</f>
        <v>0</v>
      </c>
    </row>
    <row r="87" spans="2:65" s="11" customFormat="1" ht="14.85" customHeight="1">
      <c r="B87" s="187"/>
      <c r="C87" s="188"/>
      <c r="D87" s="189" t="s">
        <v>77</v>
      </c>
      <c r="E87" s="201" t="s">
        <v>276</v>
      </c>
      <c r="F87" s="201" t="s">
        <v>277</v>
      </c>
      <c r="G87" s="188"/>
      <c r="H87" s="188"/>
      <c r="I87" s="191"/>
      <c r="J87" s="202">
        <f>BK87</f>
        <v>0</v>
      </c>
      <c r="K87" s="188"/>
      <c r="L87" s="193"/>
      <c r="M87" s="194"/>
      <c r="N87" s="195"/>
      <c r="O87" s="195"/>
      <c r="P87" s="196">
        <f>SUM(P88:P99)</f>
        <v>0</v>
      </c>
      <c r="Q87" s="195"/>
      <c r="R87" s="196">
        <f>SUM(R88:R99)</f>
        <v>0</v>
      </c>
      <c r="S87" s="195"/>
      <c r="T87" s="197">
        <f>SUM(T88:T99)</f>
        <v>0</v>
      </c>
      <c r="AR87" s="198" t="s">
        <v>86</v>
      </c>
      <c r="AT87" s="199" t="s">
        <v>77</v>
      </c>
      <c r="AU87" s="199" t="s">
        <v>88</v>
      </c>
      <c r="AY87" s="198" t="s">
        <v>209</v>
      </c>
      <c r="BK87" s="200">
        <f>SUM(BK88:BK99)</f>
        <v>0</v>
      </c>
    </row>
    <row r="88" spans="2:65" s="1" customFormat="1" ht="38.25" customHeight="1">
      <c r="B88" s="43"/>
      <c r="C88" s="203" t="s">
        <v>86</v>
      </c>
      <c r="D88" s="203" t="s">
        <v>212</v>
      </c>
      <c r="E88" s="204" t="s">
        <v>5061</v>
      </c>
      <c r="F88" s="205" t="s">
        <v>5062</v>
      </c>
      <c r="G88" s="206" t="s">
        <v>270</v>
      </c>
      <c r="H88" s="207">
        <v>2.4079999999999999</v>
      </c>
      <c r="I88" s="208"/>
      <c r="J88" s="209">
        <f>ROUND(I88*H88,2)</f>
        <v>0</v>
      </c>
      <c r="K88" s="205" t="s">
        <v>216</v>
      </c>
      <c r="L88" s="63"/>
      <c r="M88" s="210" t="s">
        <v>34</v>
      </c>
      <c r="N88" s="211" t="s">
        <v>49</v>
      </c>
      <c r="O88" s="44"/>
      <c r="P88" s="212">
        <f>O88*H88</f>
        <v>0</v>
      </c>
      <c r="Q88" s="212">
        <v>0</v>
      </c>
      <c r="R88" s="212">
        <f>Q88*H88</f>
        <v>0</v>
      </c>
      <c r="S88" s="212">
        <v>0</v>
      </c>
      <c r="T88" s="213">
        <f>S88*H88</f>
        <v>0</v>
      </c>
      <c r="AR88" s="25" t="s">
        <v>228</v>
      </c>
      <c r="AT88" s="25" t="s">
        <v>212</v>
      </c>
      <c r="AU88" s="25" t="s">
        <v>224</v>
      </c>
      <c r="AY88" s="25" t="s">
        <v>209</v>
      </c>
      <c r="BE88" s="214">
        <f>IF(N88="základní",J88,0)</f>
        <v>0</v>
      </c>
      <c r="BF88" s="214">
        <f>IF(N88="snížená",J88,0)</f>
        <v>0</v>
      </c>
      <c r="BG88" s="214">
        <f>IF(N88="zákl. přenesená",J88,0)</f>
        <v>0</v>
      </c>
      <c r="BH88" s="214">
        <f>IF(N88="sníž. přenesená",J88,0)</f>
        <v>0</v>
      </c>
      <c r="BI88" s="214">
        <f>IF(N88="nulová",J88,0)</f>
        <v>0</v>
      </c>
      <c r="BJ88" s="25" t="s">
        <v>86</v>
      </c>
      <c r="BK88" s="214">
        <f>ROUND(I88*H88,2)</f>
        <v>0</v>
      </c>
      <c r="BL88" s="25" t="s">
        <v>228</v>
      </c>
      <c r="BM88" s="25" t="s">
        <v>5063</v>
      </c>
    </row>
    <row r="89" spans="2:65" s="1" customFormat="1" ht="54">
      <c r="B89" s="43"/>
      <c r="C89" s="65"/>
      <c r="D89" s="219" t="s">
        <v>272</v>
      </c>
      <c r="E89" s="65"/>
      <c r="F89" s="220" t="s">
        <v>5064</v>
      </c>
      <c r="G89" s="65"/>
      <c r="H89" s="65"/>
      <c r="I89" s="174"/>
      <c r="J89" s="65"/>
      <c r="K89" s="65"/>
      <c r="L89" s="63"/>
      <c r="M89" s="221"/>
      <c r="N89" s="44"/>
      <c r="O89" s="44"/>
      <c r="P89" s="44"/>
      <c r="Q89" s="44"/>
      <c r="R89" s="44"/>
      <c r="S89" s="44"/>
      <c r="T89" s="80"/>
      <c r="AT89" s="25" t="s">
        <v>272</v>
      </c>
      <c r="AU89" s="25" t="s">
        <v>224</v>
      </c>
    </row>
    <row r="90" spans="2:65" s="12" customFormat="1" ht="13.5">
      <c r="B90" s="222"/>
      <c r="C90" s="223"/>
      <c r="D90" s="219" t="s">
        <v>274</v>
      </c>
      <c r="E90" s="224" t="s">
        <v>34</v>
      </c>
      <c r="F90" s="225" t="s">
        <v>5065</v>
      </c>
      <c r="G90" s="223"/>
      <c r="H90" s="226">
        <v>2.4079999999999999</v>
      </c>
      <c r="I90" s="227"/>
      <c r="J90" s="223"/>
      <c r="K90" s="223"/>
      <c r="L90" s="228"/>
      <c r="M90" s="229"/>
      <c r="N90" s="230"/>
      <c r="O90" s="230"/>
      <c r="P90" s="230"/>
      <c r="Q90" s="230"/>
      <c r="R90" s="230"/>
      <c r="S90" s="230"/>
      <c r="T90" s="231"/>
      <c r="AT90" s="232" t="s">
        <v>274</v>
      </c>
      <c r="AU90" s="232" t="s">
        <v>224</v>
      </c>
      <c r="AV90" s="12" t="s">
        <v>88</v>
      </c>
      <c r="AW90" s="12" t="s">
        <v>41</v>
      </c>
      <c r="AX90" s="12" t="s">
        <v>86</v>
      </c>
      <c r="AY90" s="232" t="s">
        <v>209</v>
      </c>
    </row>
    <row r="91" spans="2:65" s="1" customFormat="1" ht="38.25" customHeight="1">
      <c r="B91" s="43"/>
      <c r="C91" s="203" t="s">
        <v>88</v>
      </c>
      <c r="D91" s="203" t="s">
        <v>212</v>
      </c>
      <c r="E91" s="204" t="s">
        <v>5066</v>
      </c>
      <c r="F91" s="205" t="s">
        <v>5067</v>
      </c>
      <c r="G91" s="206" t="s">
        <v>270</v>
      </c>
      <c r="H91" s="207">
        <v>1.204</v>
      </c>
      <c r="I91" s="208"/>
      <c r="J91" s="209">
        <f>ROUND(I91*H91,2)</f>
        <v>0</v>
      </c>
      <c r="K91" s="205" t="s">
        <v>216</v>
      </c>
      <c r="L91" s="63"/>
      <c r="M91" s="210" t="s">
        <v>34</v>
      </c>
      <c r="N91" s="211" t="s">
        <v>49</v>
      </c>
      <c r="O91" s="44"/>
      <c r="P91" s="212">
        <f>O91*H91</f>
        <v>0</v>
      </c>
      <c r="Q91" s="212">
        <v>0</v>
      </c>
      <c r="R91" s="212">
        <f>Q91*H91</f>
        <v>0</v>
      </c>
      <c r="S91" s="212">
        <v>0</v>
      </c>
      <c r="T91" s="213">
        <f>S91*H91</f>
        <v>0</v>
      </c>
      <c r="AR91" s="25" t="s">
        <v>228</v>
      </c>
      <c r="AT91" s="25" t="s">
        <v>212</v>
      </c>
      <c r="AU91" s="25" t="s">
        <v>224</v>
      </c>
      <c r="AY91" s="25" t="s">
        <v>209</v>
      </c>
      <c r="BE91" s="214">
        <f>IF(N91="základní",J91,0)</f>
        <v>0</v>
      </c>
      <c r="BF91" s="214">
        <f>IF(N91="snížená",J91,0)</f>
        <v>0</v>
      </c>
      <c r="BG91" s="214">
        <f>IF(N91="zákl. přenesená",J91,0)</f>
        <v>0</v>
      </c>
      <c r="BH91" s="214">
        <f>IF(N91="sníž. přenesená",J91,0)</f>
        <v>0</v>
      </c>
      <c r="BI91" s="214">
        <f>IF(N91="nulová",J91,0)</f>
        <v>0</v>
      </c>
      <c r="BJ91" s="25" t="s">
        <v>86</v>
      </c>
      <c r="BK91" s="214">
        <f>ROUND(I91*H91,2)</f>
        <v>0</v>
      </c>
      <c r="BL91" s="25" t="s">
        <v>228</v>
      </c>
      <c r="BM91" s="25" t="s">
        <v>5068</v>
      </c>
    </row>
    <row r="92" spans="2:65" s="1" customFormat="1" ht="54">
      <c r="B92" s="43"/>
      <c r="C92" s="65"/>
      <c r="D92" s="219" t="s">
        <v>272</v>
      </c>
      <c r="E92" s="65"/>
      <c r="F92" s="220" t="s">
        <v>5064</v>
      </c>
      <c r="G92" s="65"/>
      <c r="H92" s="65"/>
      <c r="I92" s="174"/>
      <c r="J92" s="65"/>
      <c r="K92" s="65"/>
      <c r="L92" s="63"/>
      <c r="M92" s="221"/>
      <c r="N92" s="44"/>
      <c r="O92" s="44"/>
      <c r="P92" s="44"/>
      <c r="Q92" s="44"/>
      <c r="R92" s="44"/>
      <c r="S92" s="44"/>
      <c r="T92" s="80"/>
      <c r="AT92" s="25" t="s">
        <v>272</v>
      </c>
      <c r="AU92" s="25" t="s">
        <v>224</v>
      </c>
    </row>
    <row r="93" spans="2:65" s="12" customFormat="1" ht="13.5">
      <c r="B93" s="222"/>
      <c r="C93" s="223"/>
      <c r="D93" s="219" t="s">
        <v>274</v>
      </c>
      <c r="E93" s="223"/>
      <c r="F93" s="225" t="s">
        <v>5069</v>
      </c>
      <c r="G93" s="223"/>
      <c r="H93" s="226">
        <v>1.204</v>
      </c>
      <c r="I93" s="227"/>
      <c r="J93" s="223"/>
      <c r="K93" s="223"/>
      <c r="L93" s="228"/>
      <c r="M93" s="229"/>
      <c r="N93" s="230"/>
      <c r="O93" s="230"/>
      <c r="P93" s="230"/>
      <c r="Q93" s="230"/>
      <c r="R93" s="230"/>
      <c r="S93" s="230"/>
      <c r="T93" s="231"/>
      <c r="AT93" s="232" t="s">
        <v>274</v>
      </c>
      <c r="AU93" s="232" t="s">
        <v>224</v>
      </c>
      <c r="AV93" s="12" t="s">
        <v>88</v>
      </c>
      <c r="AW93" s="12" t="s">
        <v>6</v>
      </c>
      <c r="AX93" s="12" t="s">
        <v>86</v>
      </c>
      <c r="AY93" s="232" t="s">
        <v>209</v>
      </c>
    </row>
    <row r="94" spans="2:65" s="1" customFormat="1" ht="38.25" customHeight="1">
      <c r="B94" s="43"/>
      <c r="C94" s="203" t="s">
        <v>224</v>
      </c>
      <c r="D94" s="203" t="s">
        <v>212</v>
      </c>
      <c r="E94" s="204" t="s">
        <v>5070</v>
      </c>
      <c r="F94" s="205" t="s">
        <v>5071</v>
      </c>
      <c r="G94" s="206" t="s">
        <v>270</v>
      </c>
      <c r="H94" s="207">
        <v>4.01</v>
      </c>
      <c r="I94" s="208"/>
      <c r="J94" s="209">
        <f>ROUND(I94*H94,2)</f>
        <v>0</v>
      </c>
      <c r="K94" s="205" t="s">
        <v>216</v>
      </c>
      <c r="L94" s="63"/>
      <c r="M94" s="210" t="s">
        <v>34</v>
      </c>
      <c r="N94" s="211" t="s">
        <v>49</v>
      </c>
      <c r="O94" s="44"/>
      <c r="P94" s="212">
        <f>O94*H94</f>
        <v>0</v>
      </c>
      <c r="Q94" s="212">
        <v>0</v>
      </c>
      <c r="R94" s="212">
        <f>Q94*H94</f>
        <v>0</v>
      </c>
      <c r="S94" s="212">
        <v>0</v>
      </c>
      <c r="T94" s="213">
        <f>S94*H94</f>
        <v>0</v>
      </c>
      <c r="AR94" s="25" t="s">
        <v>228</v>
      </c>
      <c r="AT94" s="25" t="s">
        <v>212</v>
      </c>
      <c r="AU94" s="25" t="s">
        <v>224</v>
      </c>
      <c r="AY94" s="25" t="s">
        <v>209</v>
      </c>
      <c r="BE94" s="214">
        <f>IF(N94="základní",J94,0)</f>
        <v>0</v>
      </c>
      <c r="BF94" s="214">
        <f>IF(N94="snížená",J94,0)</f>
        <v>0</v>
      </c>
      <c r="BG94" s="214">
        <f>IF(N94="zákl. přenesená",J94,0)</f>
        <v>0</v>
      </c>
      <c r="BH94" s="214">
        <f>IF(N94="sníž. přenesená",J94,0)</f>
        <v>0</v>
      </c>
      <c r="BI94" s="214">
        <f>IF(N94="nulová",J94,0)</f>
        <v>0</v>
      </c>
      <c r="BJ94" s="25" t="s">
        <v>86</v>
      </c>
      <c r="BK94" s="214">
        <f>ROUND(I94*H94,2)</f>
        <v>0</v>
      </c>
      <c r="BL94" s="25" t="s">
        <v>228</v>
      </c>
      <c r="BM94" s="25" t="s">
        <v>5072</v>
      </c>
    </row>
    <row r="95" spans="2:65" s="1" customFormat="1" ht="54">
      <c r="B95" s="43"/>
      <c r="C95" s="65"/>
      <c r="D95" s="219" t="s">
        <v>272</v>
      </c>
      <c r="E95" s="65"/>
      <c r="F95" s="220" t="s">
        <v>5073</v>
      </c>
      <c r="G95" s="65"/>
      <c r="H95" s="65"/>
      <c r="I95" s="174"/>
      <c r="J95" s="65"/>
      <c r="K95" s="65"/>
      <c r="L95" s="63"/>
      <c r="M95" s="221"/>
      <c r="N95" s="44"/>
      <c r="O95" s="44"/>
      <c r="P95" s="44"/>
      <c r="Q95" s="44"/>
      <c r="R95" s="44"/>
      <c r="S95" s="44"/>
      <c r="T95" s="80"/>
      <c r="AT95" s="25" t="s">
        <v>272</v>
      </c>
      <c r="AU95" s="25" t="s">
        <v>224</v>
      </c>
    </row>
    <row r="96" spans="2:65" s="12" customFormat="1" ht="13.5">
      <c r="B96" s="222"/>
      <c r="C96" s="223"/>
      <c r="D96" s="219" t="s">
        <v>274</v>
      </c>
      <c r="E96" s="224" t="s">
        <v>34</v>
      </c>
      <c r="F96" s="225" t="s">
        <v>5074</v>
      </c>
      <c r="G96" s="223"/>
      <c r="H96" s="226">
        <v>4.01</v>
      </c>
      <c r="I96" s="227"/>
      <c r="J96" s="223"/>
      <c r="K96" s="223"/>
      <c r="L96" s="228"/>
      <c r="M96" s="229"/>
      <c r="N96" s="230"/>
      <c r="O96" s="230"/>
      <c r="P96" s="230"/>
      <c r="Q96" s="230"/>
      <c r="R96" s="230"/>
      <c r="S96" s="230"/>
      <c r="T96" s="231"/>
      <c r="AT96" s="232" t="s">
        <v>274</v>
      </c>
      <c r="AU96" s="232" t="s">
        <v>224</v>
      </c>
      <c r="AV96" s="12" t="s">
        <v>88</v>
      </c>
      <c r="AW96" s="12" t="s">
        <v>41</v>
      </c>
      <c r="AX96" s="12" t="s">
        <v>86</v>
      </c>
      <c r="AY96" s="232" t="s">
        <v>209</v>
      </c>
    </row>
    <row r="97" spans="2:65" s="1" customFormat="1" ht="51" customHeight="1">
      <c r="B97" s="43"/>
      <c r="C97" s="203" t="s">
        <v>228</v>
      </c>
      <c r="D97" s="203" t="s">
        <v>212</v>
      </c>
      <c r="E97" s="204" t="s">
        <v>5075</v>
      </c>
      <c r="F97" s="205" t="s">
        <v>5076</v>
      </c>
      <c r="G97" s="206" t="s">
        <v>270</v>
      </c>
      <c r="H97" s="207">
        <v>2.0049999999999999</v>
      </c>
      <c r="I97" s="208"/>
      <c r="J97" s="209">
        <f>ROUND(I97*H97,2)</f>
        <v>0</v>
      </c>
      <c r="K97" s="205" t="s">
        <v>216</v>
      </c>
      <c r="L97" s="63"/>
      <c r="M97" s="210" t="s">
        <v>34</v>
      </c>
      <c r="N97" s="211" t="s">
        <v>49</v>
      </c>
      <c r="O97" s="44"/>
      <c r="P97" s="212">
        <f>O97*H97</f>
        <v>0</v>
      </c>
      <c r="Q97" s="212">
        <v>0</v>
      </c>
      <c r="R97" s="212">
        <f>Q97*H97</f>
        <v>0</v>
      </c>
      <c r="S97" s="212">
        <v>0</v>
      </c>
      <c r="T97" s="213">
        <f>S97*H97</f>
        <v>0</v>
      </c>
      <c r="AR97" s="25" t="s">
        <v>228</v>
      </c>
      <c r="AT97" s="25" t="s">
        <v>212</v>
      </c>
      <c r="AU97" s="25" t="s">
        <v>224</v>
      </c>
      <c r="AY97" s="25" t="s">
        <v>209</v>
      </c>
      <c r="BE97" s="214">
        <f>IF(N97="základní",J97,0)</f>
        <v>0</v>
      </c>
      <c r="BF97" s="214">
        <f>IF(N97="snížená",J97,0)</f>
        <v>0</v>
      </c>
      <c r="BG97" s="214">
        <f>IF(N97="zákl. přenesená",J97,0)</f>
        <v>0</v>
      </c>
      <c r="BH97" s="214">
        <f>IF(N97="sníž. přenesená",J97,0)</f>
        <v>0</v>
      </c>
      <c r="BI97" s="214">
        <f>IF(N97="nulová",J97,0)</f>
        <v>0</v>
      </c>
      <c r="BJ97" s="25" t="s">
        <v>86</v>
      </c>
      <c r="BK97" s="214">
        <f>ROUND(I97*H97,2)</f>
        <v>0</v>
      </c>
      <c r="BL97" s="25" t="s">
        <v>228</v>
      </c>
      <c r="BM97" s="25" t="s">
        <v>5077</v>
      </c>
    </row>
    <row r="98" spans="2:65" s="1" customFormat="1" ht="54">
      <c r="B98" s="43"/>
      <c r="C98" s="65"/>
      <c r="D98" s="219" t="s">
        <v>272</v>
      </c>
      <c r="E98" s="65"/>
      <c r="F98" s="220" t="s">
        <v>5073</v>
      </c>
      <c r="G98" s="65"/>
      <c r="H98" s="65"/>
      <c r="I98" s="174"/>
      <c r="J98" s="65"/>
      <c r="K98" s="65"/>
      <c r="L98" s="63"/>
      <c r="M98" s="221"/>
      <c r="N98" s="44"/>
      <c r="O98" s="44"/>
      <c r="P98" s="44"/>
      <c r="Q98" s="44"/>
      <c r="R98" s="44"/>
      <c r="S98" s="44"/>
      <c r="T98" s="80"/>
      <c r="AT98" s="25" t="s">
        <v>272</v>
      </c>
      <c r="AU98" s="25" t="s">
        <v>224</v>
      </c>
    </row>
    <row r="99" spans="2:65" s="12" customFormat="1" ht="13.5">
      <c r="B99" s="222"/>
      <c r="C99" s="223"/>
      <c r="D99" s="219" t="s">
        <v>274</v>
      </c>
      <c r="E99" s="223"/>
      <c r="F99" s="225" t="s">
        <v>5078</v>
      </c>
      <c r="G99" s="223"/>
      <c r="H99" s="226">
        <v>2.0049999999999999</v>
      </c>
      <c r="I99" s="227"/>
      <c r="J99" s="223"/>
      <c r="K99" s="223"/>
      <c r="L99" s="228"/>
      <c r="M99" s="229"/>
      <c r="N99" s="230"/>
      <c r="O99" s="230"/>
      <c r="P99" s="230"/>
      <c r="Q99" s="230"/>
      <c r="R99" s="230"/>
      <c r="S99" s="230"/>
      <c r="T99" s="231"/>
      <c r="AT99" s="232" t="s">
        <v>274</v>
      </c>
      <c r="AU99" s="232" t="s">
        <v>224</v>
      </c>
      <c r="AV99" s="12" t="s">
        <v>88</v>
      </c>
      <c r="AW99" s="12" t="s">
        <v>6</v>
      </c>
      <c r="AX99" s="12" t="s">
        <v>86</v>
      </c>
      <c r="AY99" s="232" t="s">
        <v>209</v>
      </c>
    </row>
    <row r="100" spans="2:65" s="11" customFormat="1" ht="22.35" customHeight="1">
      <c r="B100" s="187"/>
      <c r="C100" s="188"/>
      <c r="D100" s="189" t="s">
        <v>77</v>
      </c>
      <c r="E100" s="201" t="s">
        <v>287</v>
      </c>
      <c r="F100" s="201" t="s">
        <v>288</v>
      </c>
      <c r="G100" s="188"/>
      <c r="H100" s="188"/>
      <c r="I100" s="191"/>
      <c r="J100" s="202">
        <f>BK100</f>
        <v>0</v>
      </c>
      <c r="K100" s="188"/>
      <c r="L100" s="193"/>
      <c r="M100" s="194"/>
      <c r="N100" s="195"/>
      <c r="O100" s="195"/>
      <c r="P100" s="196">
        <f>SUM(P101:P105)</f>
        <v>0</v>
      </c>
      <c r="Q100" s="195"/>
      <c r="R100" s="196">
        <f>SUM(R101:R105)</f>
        <v>0</v>
      </c>
      <c r="S100" s="195"/>
      <c r="T100" s="197">
        <f>SUM(T101:T105)</f>
        <v>0</v>
      </c>
      <c r="AR100" s="198" t="s">
        <v>86</v>
      </c>
      <c r="AT100" s="199" t="s">
        <v>77</v>
      </c>
      <c r="AU100" s="199" t="s">
        <v>88</v>
      </c>
      <c r="AY100" s="198" t="s">
        <v>209</v>
      </c>
      <c r="BK100" s="200">
        <f>SUM(BK101:BK105)</f>
        <v>0</v>
      </c>
    </row>
    <row r="101" spans="2:65" s="1" customFormat="1" ht="25.5" customHeight="1">
      <c r="B101" s="43"/>
      <c r="C101" s="203" t="s">
        <v>208</v>
      </c>
      <c r="D101" s="203" t="s">
        <v>212</v>
      </c>
      <c r="E101" s="204" t="s">
        <v>4879</v>
      </c>
      <c r="F101" s="205" t="s">
        <v>4880</v>
      </c>
      <c r="G101" s="206" t="s">
        <v>270</v>
      </c>
      <c r="H101" s="207">
        <v>6.4180000000000001</v>
      </c>
      <c r="I101" s="208"/>
      <c r="J101" s="209">
        <f>ROUND(I101*H101,2)</f>
        <v>0</v>
      </c>
      <c r="K101" s="205" t="s">
        <v>216</v>
      </c>
      <c r="L101" s="63"/>
      <c r="M101" s="210" t="s">
        <v>34</v>
      </c>
      <c r="N101" s="211" t="s">
        <v>49</v>
      </c>
      <c r="O101" s="44"/>
      <c r="P101" s="212">
        <f>O101*H101</f>
        <v>0</v>
      </c>
      <c r="Q101" s="212">
        <v>0</v>
      </c>
      <c r="R101" s="212">
        <f>Q101*H101</f>
        <v>0</v>
      </c>
      <c r="S101" s="212">
        <v>0</v>
      </c>
      <c r="T101" s="213">
        <f>S101*H101</f>
        <v>0</v>
      </c>
      <c r="AR101" s="25" t="s">
        <v>228</v>
      </c>
      <c r="AT101" s="25" t="s">
        <v>212</v>
      </c>
      <c r="AU101" s="25" t="s">
        <v>224</v>
      </c>
      <c r="AY101" s="25" t="s">
        <v>209</v>
      </c>
      <c r="BE101" s="214">
        <f>IF(N101="základní",J101,0)</f>
        <v>0</v>
      </c>
      <c r="BF101" s="214">
        <f>IF(N101="snížená",J101,0)</f>
        <v>0</v>
      </c>
      <c r="BG101" s="214">
        <f>IF(N101="zákl. přenesená",J101,0)</f>
        <v>0</v>
      </c>
      <c r="BH101" s="214">
        <f>IF(N101="sníž. přenesená",J101,0)</f>
        <v>0</v>
      </c>
      <c r="BI101" s="214">
        <f>IF(N101="nulová",J101,0)</f>
        <v>0</v>
      </c>
      <c r="BJ101" s="25" t="s">
        <v>86</v>
      </c>
      <c r="BK101" s="214">
        <f>ROUND(I101*H101,2)</f>
        <v>0</v>
      </c>
      <c r="BL101" s="25" t="s">
        <v>228</v>
      </c>
      <c r="BM101" s="25" t="s">
        <v>5079</v>
      </c>
    </row>
    <row r="102" spans="2:65" s="1" customFormat="1" ht="148.5">
      <c r="B102" s="43"/>
      <c r="C102" s="65"/>
      <c r="D102" s="219" t="s">
        <v>272</v>
      </c>
      <c r="E102" s="65"/>
      <c r="F102" s="220" t="s">
        <v>300</v>
      </c>
      <c r="G102" s="65"/>
      <c r="H102" s="65"/>
      <c r="I102" s="174"/>
      <c r="J102" s="65"/>
      <c r="K102" s="65"/>
      <c r="L102" s="63"/>
      <c r="M102" s="221"/>
      <c r="N102" s="44"/>
      <c r="O102" s="44"/>
      <c r="P102" s="44"/>
      <c r="Q102" s="44"/>
      <c r="R102" s="44"/>
      <c r="S102" s="44"/>
      <c r="T102" s="80"/>
      <c r="AT102" s="25" t="s">
        <v>272</v>
      </c>
      <c r="AU102" s="25" t="s">
        <v>224</v>
      </c>
    </row>
    <row r="103" spans="2:65" s="12" customFormat="1" ht="13.5">
      <c r="B103" s="222"/>
      <c r="C103" s="223"/>
      <c r="D103" s="219" t="s">
        <v>274</v>
      </c>
      <c r="E103" s="224" t="s">
        <v>34</v>
      </c>
      <c r="F103" s="225" t="s">
        <v>5080</v>
      </c>
      <c r="G103" s="223"/>
      <c r="H103" s="226">
        <v>2.4079999999999999</v>
      </c>
      <c r="I103" s="227"/>
      <c r="J103" s="223"/>
      <c r="K103" s="223"/>
      <c r="L103" s="228"/>
      <c r="M103" s="229"/>
      <c r="N103" s="230"/>
      <c r="O103" s="230"/>
      <c r="P103" s="230"/>
      <c r="Q103" s="230"/>
      <c r="R103" s="230"/>
      <c r="S103" s="230"/>
      <c r="T103" s="231"/>
      <c r="AT103" s="232" t="s">
        <v>274</v>
      </c>
      <c r="AU103" s="232" t="s">
        <v>224</v>
      </c>
      <c r="AV103" s="12" t="s">
        <v>88</v>
      </c>
      <c r="AW103" s="12" t="s">
        <v>41</v>
      </c>
      <c r="AX103" s="12" t="s">
        <v>78</v>
      </c>
      <c r="AY103" s="232" t="s">
        <v>209</v>
      </c>
    </row>
    <row r="104" spans="2:65" s="12" customFormat="1" ht="13.5">
      <c r="B104" s="222"/>
      <c r="C104" s="223"/>
      <c r="D104" s="219" t="s">
        <v>274</v>
      </c>
      <c r="E104" s="224" t="s">
        <v>34</v>
      </c>
      <c r="F104" s="225" t="s">
        <v>5081</v>
      </c>
      <c r="G104" s="223"/>
      <c r="H104" s="226">
        <v>4.01</v>
      </c>
      <c r="I104" s="227"/>
      <c r="J104" s="223"/>
      <c r="K104" s="223"/>
      <c r="L104" s="228"/>
      <c r="M104" s="229"/>
      <c r="N104" s="230"/>
      <c r="O104" s="230"/>
      <c r="P104" s="230"/>
      <c r="Q104" s="230"/>
      <c r="R104" s="230"/>
      <c r="S104" s="230"/>
      <c r="T104" s="231"/>
      <c r="AT104" s="232" t="s">
        <v>274</v>
      </c>
      <c r="AU104" s="232" t="s">
        <v>224</v>
      </c>
      <c r="AV104" s="12" t="s">
        <v>88</v>
      </c>
      <c r="AW104" s="12" t="s">
        <v>41</v>
      </c>
      <c r="AX104" s="12" t="s">
        <v>78</v>
      </c>
      <c r="AY104" s="232" t="s">
        <v>209</v>
      </c>
    </row>
    <row r="105" spans="2:65" s="13" customFormat="1" ht="13.5">
      <c r="B105" s="233"/>
      <c r="C105" s="234"/>
      <c r="D105" s="219" t="s">
        <v>274</v>
      </c>
      <c r="E105" s="235" t="s">
        <v>34</v>
      </c>
      <c r="F105" s="236" t="s">
        <v>302</v>
      </c>
      <c r="G105" s="234"/>
      <c r="H105" s="237">
        <v>6.4180000000000001</v>
      </c>
      <c r="I105" s="238"/>
      <c r="J105" s="234"/>
      <c r="K105" s="234"/>
      <c r="L105" s="239"/>
      <c r="M105" s="240"/>
      <c r="N105" s="241"/>
      <c r="O105" s="241"/>
      <c r="P105" s="241"/>
      <c r="Q105" s="241"/>
      <c r="R105" s="241"/>
      <c r="S105" s="241"/>
      <c r="T105" s="242"/>
      <c r="AT105" s="243" t="s">
        <v>274</v>
      </c>
      <c r="AU105" s="243" t="s">
        <v>224</v>
      </c>
      <c r="AV105" s="13" t="s">
        <v>228</v>
      </c>
      <c r="AW105" s="13" t="s">
        <v>41</v>
      </c>
      <c r="AX105" s="13" t="s">
        <v>86</v>
      </c>
      <c r="AY105" s="243" t="s">
        <v>209</v>
      </c>
    </row>
    <row r="106" spans="2:65" s="11" customFormat="1" ht="22.35" customHeight="1">
      <c r="B106" s="187"/>
      <c r="C106" s="188"/>
      <c r="D106" s="189" t="s">
        <v>77</v>
      </c>
      <c r="E106" s="201" t="s">
        <v>303</v>
      </c>
      <c r="F106" s="201" t="s">
        <v>304</v>
      </c>
      <c r="G106" s="188"/>
      <c r="H106" s="188"/>
      <c r="I106" s="191"/>
      <c r="J106" s="202">
        <f>BK106</f>
        <v>0</v>
      </c>
      <c r="K106" s="188"/>
      <c r="L106" s="193"/>
      <c r="M106" s="194"/>
      <c r="N106" s="195"/>
      <c r="O106" s="195"/>
      <c r="P106" s="196">
        <f>SUM(P107:P112)</f>
        <v>0</v>
      </c>
      <c r="Q106" s="195"/>
      <c r="R106" s="196">
        <f>SUM(R107:R112)</f>
        <v>0</v>
      </c>
      <c r="S106" s="195"/>
      <c r="T106" s="197">
        <f>SUM(T107:T112)</f>
        <v>0</v>
      </c>
      <c r="AR106" s="198" t="s">
        <v>86</v>
      </c>
      <c r="AT106" s="199" t="s">
        <v>77</v>
      </c>
      <c r="AU106" s="199" t="s">
        <v>88</v>
      </c>
      <c r="AY106" s="198" t="s">
        <v>209</v>
      </c>
      <c r="BK106" s="200">
        <f>SUM(BK107:BK112)</f>
        <v>0</v>
      </c>
    </row>
    <row r="107" spans="2:65" s="1" customFormat="1" ht="25.5" customHeight="1">
      <c r="B107" s="43"/>
      <c r="C107" s="203" t="s">
        <v>235</v>
      </c>
      <c r="D107" s="203" t="s">
        <v>212</v>
      </c>
      <c r="E107" s="204" t="s">
        <v>5082</v>
      </c>
      <c r="F107" s="205" t="s">
        <v>5083</v>
      </c>
      <c r="G107" s="206" t="s">
        <v>270</v>
      </c>
      <c r="H107" s="207">
        <v>6.4180000000000001</v>
      </c>
      <c r="I107" s="208"/>
      <c r="J107" s="209">
        <f>ROUND(I107*H107,2)</f>
        <v>0</v>
      </c>
      <c r="K107" s="205" t="s">
        <v>216</v>
      </c>
      <c r="L107" s="63"/>
      <c r="M107" s="210" t="s">
        <v>34</v>
      </c>
      <c r="N107" s="211" t="s">
        <v>49</v>
      </c>
      <c r="O107" s="44"/>
      <c r="P107" s="212">
        <f>O107*H107</f>
        <v>0</v>
      </c>
      <c r="Q107" s="212">
        <v>0</v>
      </c>
      <c r="R107" s="212">
        <f>Q107*H107</f>
        <v>0</v>
      </c>
      <c r="S107" s="212">
        <v>0</v>
      </c>
      <c r="T107" s="213">
        <f>S107*H107</f>
        <v>0</v>
      </c>
      <c r="AR107" s="25" t="s">
        <v>228</v>
      </c>
      <c r="AT107" s="25" t="s">
        <v>212</v>
      </c>
      <c r="AU107" s="25" t="s">
        <v>224</v>
      </c>
      <c r="AY107" s="25" t="s">
        <v>209</v>
      </c>
      <c r="BE107" s="214">
        <f>IF(N107="základní",J107,0)</f>
        <v>0</v>
      </c>
      <c r="BF107" s="214">
        <f>IF(N107="snížená",J107,0)</f>
        <v>0</v>
      </c>
      <c r="BG107" s="214">
        <f>IF(N107="zákl. přenesená",J107,0)</f>
        <v>0</v>
      </c>
      <c r="BH107" s="214">
        <f>IF(N107="sníž. přenesená",J107,0)</f>
        <v>0</v>
      </c>
      <c r="BI107" s="214">
        <f>IF(N107="nulová",J107,0)</f>
        <v>0</v>
      </c>
      <c r="BJ107" s="25" t="s">
        <v>86</v>
      </c>
      <c r="BK107" s="214">
        <f>ROUND(I107*H107,2)</f>
        <v>0</v>
      </c>
      <c r="BL107" s="25" t="s">
        <v>228</v>
      </c>
      <c r="BM107" s="25" t="s">
        <v>5084</v>
      </c>
    </row>
    <row r="108" spans="2:65" s="1" customFormat="1" ht="81">
      <c r="B108" s="43"/>
      <c r="C108" s="65"/>
      <c r="D108" s="219" t="s">
        <v>272</v>
      </c>
      <c r="E108" s="65"/>
      <c r="F108" s="220" t="s">
        <v>5085</v>
      </c>
      <c r="G108" s="65"/>
      <c r="H108" s="65"/>
      <c r="I108" s="174"/>
      <c r="J108" s="65"/>
      <c r="K108" s="65"/>
      <c r="L108" s="63"/>
      <c r="M108" s="221"/>
      <c r="N108" s="44"/>
      <c r="O108" s="44"/>
      <c r="P108" s="44"/>
      <c r="Q108" s="44"/>
      <c r="R108" s="44"/>
      <c r="S108" s="44"/>
      <c r="T108" s="80"/>
      <c r="AT108" s="25" t="s">
        <v>272</v>
      </c>
      <c r="AU108" s="25" t="s">
        <v>224</v>
      </c>
    </row>
    <row r="109" spans="2:65" s="14" customFormat="1" ht="13.5">
      <c r="B109" s="254"/>
      <c r="C109" s="255"/>
      <c r="D109" s="219" t="s">
        <v>274</v>
      </c>
      <c r="E109" s="256" t="s">
        <v>34</v>
      </c>
      <c r="F109" s="257" t="s">
        <v>5086</v>
      </c>
      <c r="G109" s="255"/>
      <c r="H109" s="256" t="s">
        <v>34</v>
      </c>
      <c r="I109" s="258"/>
      <c r="J109" s="255"/>
      <c r="K109" s="255"/>
      <c r="L109" s="259"/>
      <c r="M109" s="260"/>
      <c r="N109" s="261"/>
      <c r="O109" s="261"/>
      <c r="P109" s="261"/>
      <c r="Q109" s="261"/>
      <c r="R109" s="261"/>
      <c r="S109" s="261"/>
      <c r="T109" s="262"/>
      <c r="AT109" s="263" t="s">
        <v>274</v>
      </c>
      <c r="AU109" s="263" t="s">
        <v>224</v>
      </c>
      <c r="AV109" s="14" t="s">
        <v>86</v>
      </c>
      <c r="AW109" s="14" t="s">
        <v>41</v>
      </c>
      <c r="AX109" s="14" t="s">
        <v>78</v>
      </c>
      <c r="AY109" s="263" t="s">
        <v>209</v>
      </c>
    </row>
    <row r="110" spans="2:65" s="12" customFormat="1" ht="13.5">
      <c r="B110" s="222"/>
      <c r="C110" s="223"/>
      <c r="D110" s="219" t="s">
        <v>274</v>
      </c>
      <c r="E110" s="224" t="s">
        <v>34</v>
      </c>
      <c r="F110" s="225" t="s">
        <v>5080</v>
      </c>
      <c r="G110" s="223"/>
      <c r="H110" s="226">
        <v>2.4079999999999999</v>
      </c>
      <c r="I110" s="227"/>
      <c r="J110" s="223"/>
      <c r="K110" s="223"/>
      <c r="L110" s="228"/>
      <c r="M110" s="229"/>
      <c r="N110" s="230"/>
      <c r="O110" s="230"/>
      <c r="P110" s="230"/>
      <c r="Q110" s="230"/>
      <c r="R110" s="230"/>
      <c r="S110" s="230"/>
      <c r="T110" s="231"/>
      <c r="AT110" s="232" t="s">
        <v>274</v>
      </c>
      <c r="AU110" s="232" t="s">
        <v>224</v>
      </c>
      <c r="AV110" s="12" t="s">
        <v>88</v>
      </c>
      <c r="AW110" s="12" t="s">
        <v>41</v>
      </c>
      <c r="AX110" s="12" t="s">
        <v>78</v>
      </c>
      <c r="AY110" s="232" t="s">
        <v>209</v>
      </c>
    </row>
    <row r="111" spans="2:65" s="12" customFormat="1" ht="13.5">
      <c r="B111" s="222"/>
      <c r="C111" s="223"/>
      <c r="D111" s="219" t="s">
        <v>274</v>
      </c>
      <c r="E111" s="224" t="s">
        <v>34</v>
      </c>
      <c r="F111" s="225" t="s">
        <v>5081</v>
      </c>
      <c r="G111" s="223"/>
      <c r="H111" s="226">
        <v>4.01</v>
      </c>
      <c r="I111" s="227"/>
      <c r="J111" s="223"/>
      <c r="K111" s="223"/>
      <c r="L111" s="228"/>
      <c r="M111" s="229"/>
      <c r="N111" s="230"/>
      <c r="O111" s="230"/>
      <c r="P111" s="230"/>
      <c r="Q111" s="230"/>
      <c r="R111" s="230"/>
      <c r="S111" s="230"/>
      <c r="T111" s="231"/>
      <c r="AT111" s="232" t="s">
        <v>274</v>
      </c>
      <c r="AU111" s="232" t="s">
        <v>224</v>
      </c>
      <c r="AV111" s="12" t="s">
        <v>88</v>
      </c>
      <c r="AW111" s="12" t="s">
        <v>41</v>
      </c>
      <c r="AX111" s="12" t="s">
        <v>78</v>
      </c>
      <c r="AY111" s="232" t="s">
        <v>209</v>
      </c>
    </row>
    <row r="112" spans="2:65" s="13" customFormat="1" ht="13.5">
      <c r="B112" s="233"/>
      <c r="C112" s="234"/>
      <c r="D112" s="219" t="s">
        <v>274</v>
      </c>
      <c r="E112" s="235" t="s">
        <v>34</v>
      </c>
      <c r="F112" s="236" t="s">
        <v>302</v>
      </c>
      <c r="G112" s="234"/>
      <c r="H112" s="237">
        <v>6.4180000000000001</v>
      </c>
      <c r="I112" s="238"/>
      <c r="J112" s="234"/>
      <c r="K112" s="234"/>
      <c r="L112" s="239"/>
      <c r="M112" s="240"/>
      <c r="N112" s="241"/>
      <c r="O112" s="241"/>
      <c r="P112" s="241"/>
      <c r="Q112" s="241"/>
      <c r="R112" s="241"/>
      <c r="S112" s="241"/>
      <c r="T112" s="242"/>
      <c r="AT112" s="243" t="s">
        <v>274</v>
      </c>
      <c r="AU112" s="243" t="s">
        <v>224</v>
      </c>
      <c r="AV112" s="13" t="s">
        <v>228</v>
      </c>
      <c r="AW112" s="13" t="s">
        <v>41</v>
      </c>
      <c r="AX112" s="13" t="s">
        <v>86</v>
      </c>
      <c r="AY112" s="243" t="s">
        <v>209</v>
      </c>
    </row>
    <row r="113" spans="2:65" s="11" customFormat="1" ht="22.35" customHeight="1">
      <c r="B113" s="187"/>
      <c r="C113" s="188"/>
      <c r="D113" s="189" t="s">
        <v>77</v>
      </c>
      <c r="E113" s="201" t="s">
        <v>367</v>
      </c>
      <c r="F113" s="201" t="s">
        <v>4040</v>
      </c>
      <c r="G113" s="188"/>
      <c r="H113" s="188"/>
      <c r="I113" s="191"/>
      <c r="J113" s="202">
        <f>BK113</f>
        <v>0</v>
      </c>
      <c r="K113" s="188"/>
      <c r="L113" s="193"/>
      <c r="M113" s="194"/>
      <c r="N113" s="195"/>
      <c r="O113" s="195"/>
      <c r="P113" s="196">
        <f>SUM(P114:P118)</f>
        <v>0</v>
      </c>
      <c r="Q113" s="195"/>
      <c r="R113" s="196">
        <f>SUM(R114:R118)</f>
        <v>1.204E-3</v>
      </c>
      <c r="S113" s="195"/>
      <c r="T113" s="197">
        <f>SUM(T114:T118)</f>
        <v>0</v>
      </c>
      <c r="AR113" s="198" t="s">
        <v>86</v>
      </c>
      <c r="AT113" s="199" t="s">
        <v>77</v>
      </c>
      <c r="AU113" s="199" t="s">
        <v>88</v>
      </c>
      <c r="AY113" s="198" t="s">
        <v>209</v>
      </c>
      <c r="BK113" s="200">
        <f>SUM(BK114:BK118)</f>
        <v>0</v>
      </c>
    </row>
    <row r="114" spans="2:65" s="1" customFormat="1" ht="25.5" customHeight="1">
      <c r="B114" s="43"/>
      <c r="C114" s="203" t="s">
        <v>241</v>
      </c>
      <c r="D114" s="203" t="s">
        <v>212</v>
      </c>
      <c r="E114" s="204" t="s">
        <v>5087</v>
      </c>
      <c r="F114" s="205" t="s">
        <v>5088</v>
      </c>
      <c r="G114" s="206" t="s">
        <v>351</v>
      </c>
      <c r="H114" s="207">
        <v>80.28</v>
      </c>
      <c r="I114" s="208"/>
      <c r="J114" s="209">
        <f>ROUND(I114*H114,2)</f>
        <v>0</v>
      </c>
      <c r="K114" s="205" t="s">
        <v>216</v>
      </c>
      <c r="L114" s="63"/>
      <c r="M114" s="210" t="s">
        <v>34</v>
      </c>
      <c r="N114" s="211" t="s">
        <v>49</v>
      </c>
      <c r="O114" s="44"/>
      <c r="P114" s="212">
        <f>O114*H114</f>
        <v>0</v>
      </c>
      <c r="Q114" s="212">
        <v>0</v>
      </c>
      <c r="R114" s="212">
        <f>Q114*H114</f>
        <v>0</v>
      </c>
      <c r="S114" s="212">
        <v>0</v>
      </c>
      <c r="T114" s="213">
        <f>S114*H114</f>
        <v>0</v>
      </c>
      <c r="AR114" s="25" t="s">
        <v>228</v>
      </c>
      <c r="AT114" s="25" t="s">
        <v>212</v>
      </c>
      <c r="AU114" s="25" t="s">
        <v>224</v>
      </c>
      <c r="AY114" s="25" t="s">
        <v>209</v>
      </c>
      <c r="BE114" s="214">
        <f>IF(N114="základní",J114,0)</f>
        <v>0</v>
      </c>
      <c r="BF114" s="214">
        <f>IF(N114="snížená",J114,0)</f>
        <v>0</v>
      </c>
      <c r="BG114" s="214">
        <f>IF(N114="zákl. přenesená",J114,0)</f>
        <v>0</v>
      </c>
      <c r="BH114" s="214">
        <f>IF(N114="sníž. přenesená",J114,0)</f>
        <v>0</v>
      </c>
      <c r="BI114" s="214">
        <f>IF(N114="nulová",J114,0)</f>
        <v>0</v>
      </c>
      <c r="BJ114" s="25" t="s">
        <v>86</v>
      </c>
      <c r="BK114" s="214">
        <f>ROUND(I114*H114,2)</f>
        <v>0</v>
      </c>
      <c r="BL114" s="25" t="s">
        <v>228</v>
      </c>
      <c r="BM114" s="25" t="s">
        <v>5089</v>
      </c>
    </row>
    <row r="115" spans="2:65" s="1" customFormat="1" ht="121.5">
      <c r="B115" s="43"/>
      <c r="C115" s="65"/>
      <c r="D115" s="219" t="s">
        <v>272</v>
      </c>
      <c r="E115" s="65"/>
      <c r="F115" s="220" t="s">
        <v>4604</v>
      </c>
      <c r="G115" s="65"/>
      <c r="H115" s="65"/>
      <c r="I115" s="174"/>
      <c r="J115" s="65"/>
      <c r="K115" s="65"/>
      <c r="L115" s="63"/>
      <c r="M115" s="221"/>
      <c r="N115" s="44"/>
      <c r="O115" s="44"/>
      <c r="P115" s="44"/>
      <c r="Q115" s="44"/>
      <c r="R115" s="44"/>
      <c r="S115" s="44"/>
      <c r="T115" s="80"/>
      <c r="AT115" s="25" t="s">
        <v>272</v>
      </c>
      <c r="AU115" s="25" t="s">
        <v>224</v>
      </c>
    </row>
    <row r="116" spans="2:65" s="12" customFormat="1" ht="13.5">
      <c r="B116" s="222"/>
      <c r="C116" s="223"/>
      <c r="D116" s="219" t="s">
        <v>274</v>
      </c>
      <c r="E116" s="224" t="s">
        <v>34</v>
      </c>
      <c r="F116" s="225" t="s">
        <v>5090</v>
      </c>
      <c r="G116" s="223"/>
      <c r="H116" s="226">
        <v>80.28</v>
      </c>
      <c r="I116" s="227"/>
      <c r="J116" s="223"/>
      <c r="K116" s="223"/>
      <c r="L116" s="228"/>
      <c r="M116" s="229"/>
      <c r="N116" s="230"/>
      <c r="O116" s="230"/>
      <c r="P116" s="230"/>
      <c r="Q116" s="230"/>
      <c r="R116" s="230"/>
      <c r="S116" s="230"/>
      <c r="T116" s="231"/>
      <c r="AT116" s="232" t="s">
        <v>274</v>
      </c>
      <c r="AU116" s="232" t="s">
        <v>224</v>
      </c>
      <c r="AV116" s="12" t="s">
        <v>88</v>
      </c>
      <c r="AW116" s="12" t="s">
        <v>41</v>
      </c>
      <c r="AX116" s="12" t="s">
        <v>86</v>
      </c>
      <c r="AY116" s="232" t="s">
        <v>209</v>
      </c>
    </row>
    <row r="117" spans="2:65" s="1" customFormat="1" ht="16.5" customHeight="1">
      <c r="B117" s="43"/>
      <c r="C117" s="244" t="s">
        <v>247</v>
      </c>
      <c r="D117" s="244" t="s">
        <v>348</v>
      </c>
      <c r="E117" s="245" t="s">
        <v>5091</v>
      </c>
      <c r="F117" s="246" t="s">
        <v>5092</v>
      </c>
      <c r="G117" s="247" t="s">
        <v>2261</v>
      </c>
      <c r="H117" s="248">
        <v>1.204</v>
      </c>
      <c r="I117" s="249"/>
      <c r="J117" s="250">
        <f>ROUND(I117*H117,2)</f>
        <v>0</v>
      </c>
      <c r="K117" s="246" t="s">
        <v>216</v>
      </c>
      <c r="L117" s="251"/>
      <c r="M117" s="252" t="s">
        <v>34</v>
      </c>
      <c r="N117" s="253" t="s">
        <v>49</v>
      </c>
      <c r="O117" s="44"/>
      <c r="P117" s="212">
        <f>O117*H117</f>
        <v>0</v>
      </c>
      <c r="Q117" s="212">
        <v>1E-3</v>
      </c>
      <c r="R117" s="212">
        <f>Q117*H117</f>
        <v>1.204E-3</v>
      </c>
      <c r="S117" s="212">
        <v>0</v>
      </c>
      <c r="T117" s="213">
        <f>S117*H117</f>
        <v>0</v>
      </c>
      <c r="AR117" s="25" t="s">
        <v>247</v>
      </c>
      <c r="AT117" s="25" t="s">
        <v>348</v>
      </c>
      <c r="AU117" s="25" t="s">
        <v>224</v>
      </c>
      <c r="AY117" s="25" t="s">
        <v>209</v>
      </c>
      <c r="BE117" s="214">
        <f>IF(N117="základní",J117,0)</f>
        <v>0</v>
      </c>
      <c r="BF117" s="214">
        <f>IF(N117="snížená",J117,0)</f>
        <v>0</v>
      </c>
      <c r="BG117" s="214">
        <f>IF(N117="zákl. přenesená",J117,0)</f>
        <v>0</v>
      </c>
      <c r="BH117" s="214">
        <f>IF(N117="sníž. přenesená",J117,0)</f>
        <v>0</v>
      </c>
      <c r="BI117" s="214">
        <f>IF(N117="nulová",J117,0)</f>
        <v>0</v>
      </c>
      <c r="BJ117" s="25" t="s">
        <v>86</v>
      </c>
      <c r="BK117" s="214">
        <f>ROUND(I117*H117,2)</f>
        <v>0</v>
      </c>
      <c r="BL117" s="25" t="s">
        <v>228</v>
      </c>
      <c r="BM117" s="25" t="s">
        <v>5093</v>
      </c>
    </row>
    <row r="118" spans="2:65" s="12" customFormat="1" ht="13.5">
      <c r="B118" s="222"/>
      <c r="C118" s="223"/>
      <c r="D118" s="219" t="s">
        <v>274</v>
      </c>
      <c r="E118" s="223"/>
      <c r="F118" s="225" t="s">
        <v>5094</v>
      </c>
      <c r="G118" s="223"/>
      <c r="H118" s="226">
        <v>1.204</v>
      </c>
      <c r="I118" s="227"/>
      <c r="J118" s="223"/>
      <c r="K118" s="223"/>
      <c r="L118" s="228"/>
      <c r="M118" s="229"/>
      <c r="N118" s="230"/>
      <c r="O118" s="230"/>
      <c r="P118" s="230"/>
      <c r="Q118" s="230"/>
      <c r="R118" s="230"/>
      <c r="S118" s="230"/>
      <c r="T118" s="231"/>
      <c r="AT118" s="232" t="s">
        <v>274</v>
      </c>
      <c r="AU118" s="232" t="s">
        <v>224</v>
      </c>
      <c r="AV118" s="12" t="s">
        <v>88</v>
      </c>
      <c r="AW118" s="12" t="s">
        <v>6</v>
      </c>
      <c r="AX118" s="12" t="s">
        <v>86</v>
      </c>
      <c r="AY118" s="232" t="s">
        <v>209</v>
      </c>
    </row>
    <row r="119" spans="2:65" s="11" customFormat="1" ht="29.85" customHeight="1">
      <c r="B119" s="187"/>
      <c r="C119" s="188"/>
      <c r="D119" s="189" t="s">
        <v>77</v>
      </c>
      <c r="E119" s="201" t="s">
        <v>224</v>
      </c>
      <c r="F119" s="201" t="s">
        <v>993</v>
      </c>
      <c r="G119" s="188"/>
      <c r="H119" s="188"/>
      <c r="I119" s="191"/>
      <c r="J119" s="202">
        <f>BK119</f>
        <v>0</v>
      </c>
      <c r="K119" s="188"/>
      <c r="L119" s="193"/>
      <c r="M119" s="194"/>
      <c r="N119" s="195"/>
      <c r="O119" s="195"/>
      <c r="P119" s="196">
        <f>SUM(P120:P137)</f>
        <v>0</v>
      </c>
      <c r="Q119" s="195"/>
      <c r="R119" s="196">
        <f>SUM(R120:R137)</f>
        <v>8.2595799999999997</v>
      </c>
      <c r="S119" s="195"/>
      <c r="T119" s="197">
        <f>SUM(T120:T137)</f>
        <v>0</v>
      </c>
      <c r="AR119" s="198" t="s">
        <v>86</v>
      </c>
      <c r="AT119" s="199" t="s">
        <v>77</v>
      </c>
      <c r="AU119" s="199" t="s">
        <v>86</v>
      </c>
      <c r="AY119" s="198" t="s">
        <v>209</v>
      </c>
      <c r="BK119" s="200">
        <f>SUM(BK120:BK137)</f>
        <v>0</v>
      </c>
    </row>
    <row r="120" spans="2:65" s="1" customFormat="1" ht="38.25" customHeight="1">
      <c r="B120" s="43"/>
      <c r="C120" s="203" t="s">
        <v>311</v>
      </c>
      <c r="D120" s="203" t="s">
        <v>212</v>
      </c>
      <c r="E120" s="204" t="s">
        <v>1235</v>
      </c>
      <c r="F120" s="205" t="s">
        <v>1236</v>
      </c>
      <c r="G120" s="206" t="s">
        <v>357</v>
      </c>
      <c r="H120" s="207">
        <v>22</v>
      </c>
      <c r="I120" s="208"/>
      <c r="J120" s="209">
        <f>ROUND(I120*H120,2)</f>
        <v>0</v>
      </c>
      <c r="K120" s="205" t="s">
        <v>216</v>
      </c>
      <c r="L120" s="63"/>
      <c r="M120" s="210" t="s">
        <v>34</v>
      </c>
      <c r="N120" s="211" t="s">
        <v>49</v>
      </c>
      <c r="O120" s="44"/>
      <c r="P120" s="212">
        <f>O120*H120</f>
        <v>0</v>
      </c>
      <c r="Q120" s="212">
        <v>0.17488999999999999</v>
      </c>
      <c r="R120" s="212">
        <f>Q120*H120</f>
        <v>3.8475799999999998</v>
      </c>
      <c r="S120" s="212">
        <v>0</v>
      </c>
      <c r="T120" s="213">
        <f>S120*H120</f>
        <v>0</v>
      </c>
      <c r="AR120" s="25" t="s">
        <v>228</v>
      </c>
      <c r="AT120" s="25" t="s">
        <v>212</v>
      </c>
      <c r="AU120" s="25" t="s">
        <v>88</v>
      </c>
      <c r="AY120" s="25" t="s">
        <v>209</v>
      </c>
      <c r="BE120" s="214">
        <f>IF(N120="základní",J120,0)</f>
        <v>0</v>
      </c>
      <c r="BF120" s="214">
        <f>IF(N120="snížená",J120,0)</f>
        <v>0</v>
      </c>
      <c r="BG120" s="214">
        <f>IF(N120="zákl. přenesená",J120,0)</f>
        <v>0</v>
      </c>
      <c r="BH120" s="214">
        <f>IF(N120="sníž. přenesená",J120,0)</f>
        <v>0</v>
      </c>
      <c r="BI120" s="214">
        <f>IF(N120="nulová",J120,0)</f>
        <v>0</v>
      </c>
      <c r="BJ120" s="25" t="s">
        <v>86</v>
      </c>
      <c r="BK120" s="214">
        <f>ROUND(I120*H120,2)</f>
        <v>0</v>
      </c>
      <c r="BL120" s="25" t="s">
        <v>228</v>
      </c>
      <c r="BM120" s="25" t="s">
        <v>5095</v>
      </c>
    </row>
    <row r="121" spans="2:65" s="1" customFormat="1" ht="67.5">
      <c r="B121" s="43"/>
      <c r="C121" s="65"/>
      <c r="D121" s="219" t="s">
        <v>272</v>
      </c>
      <c r="E121" s="65"/>
      <c r="F121" s="220" t="s">
        <v>1238</v>
      </c>
      <c r="G121" s="65"/>
      <c r="H121" s="65"/>
      <c r="I121" s="174"/>
      <c r="J121" s="65"/>
      <c r="K121" s="65"/>
      <c r="L121" s="63"/>
      <c r="M121" s="221"/>
      <c r="N121" s="44"/>
      <c r="O121" s="44"/>
      <c r="P121" s="44"/>
      <c r="Q121" s="44"/>
      <c r="R121" s="44"/>
      <c r="S121" s="44"/>
      <c r="T121" s="80"/>
      <c r="AT121" s="25" t="s">
        <v>272</v>
      </c>
      <c r="AU121" s="25" t="s">
        <v>88</v>
      </c>
    </row>
    <row r="122" spans="2:65" s="1" customFormat="1" ht="16.5" customHeight="1">
      <c r="B122" s="43"/>
      <c r="C122" s="244" t="s">
        <v>324</v>
      </c>
      <c r="D122" s="244" t="s">
        <v>348</v>
      </c>
      <c r="E122" s="245" t="s">
        <v>5096</v>
      </c>
      <c r="F122" s="246" t="s">
        <v>5097</v>
      </c>
      <c r="G122" s="247" t="s">
        <v>307</v>
      </c>
      <c r="H122" s="248">
        <v>0.92400000000000004</v>
      </c>
      <c r="I122" s="249"/>
      <c r="J122" s="250">
        <f>ROUND(I122*H122,2)</f>
        <v>0</v>
      </c>
      <c r="K122" s="246" t="s">
        <v>34</v>
      </c>
      <c r="L122" s="251"/>
      <c r="M122" s="252" t="s">
        <v>34</v>
      </c>
      <c r="N122" s="253" t="s">
        <v>49</v>
      </c>
      <c r="O122" s="44"/>
      <c r="P122" s="212">
        <f>O122*H122</f>
        <v>0</v>
      </c>
      <c r="Q122" s="212">
        <v>1</v>
      </c>
      <c r="R122" s="212">
        <f>Q122*H122</f>
        <v>0.92400000000000004</v>
      </c>
      <c r="S122" s="212">
        <v>0</v>
      </c>
      <c r="T122" s="213">
        <f>S122*H122</f>
        <v>0</v>
      </c>
      <c r="AR122" s="25" t="s">
        <v>247</v>
      </c>
      <c r="AT122" s="25" t="s">
        <v>348</v>
      </c>
      <c r="AU122" s="25" t="s">
        <v>88</v>
      </c>
      <c r="AY122" s="25" t="s">
        <v>209</v>
      </c>
      <c r="BE122" s="214">
        <f>IF(N122="základní",J122,0)</f>
        <v>0</v>
      </c>
      <c r="BF122" s="214">
        <f>IF(N122="snížená",J122,0)</f>
        <v>0</v>
      </c>
      <c r="BG122" s="214">
        <f>IF(N122="zákl. přenesená",J122,0)</f>
        <v>0</v>
      </c>
      <c r="BH122" s="214">
        <f>IF(N122="sníž. přenesená",J122,0)</f>
        <v>0</v>
      </c>
      <c r="BI122" s="214">
        <f>IF(N122="nulová",J122,0)</f>
        <v>0</v>
      </c>
      <c r="BJ122" s="25" t="s">
        <v>86</v>
      </c>
      <c r="BK122" s="214">
        <f>ROUND(I122*H122,2)</f>
        <v>0</v>
      </c>
      <c r="BL122" s="25" t="s">
        <v>228</v>
      </c>
      <c r="BM122" s="25" t="s">
        <v>5098</v>
      </c>
    </row>
    <row r="123" spans="2:65" s="12" customFormat="1" ht="13.5">
      <c r="B123" s="222"/>
      <c r="C123" s="223"/>
      <c r="D123" s="219" t="s">
        <v>274</v>
      </c>
      <c r="E123" s="224" t="s">
        <v>34</v>
      </c>
      <c r="F123" s="225" t="s">
        <v>5099</v>
      </c>
      <c r="G123" s="223"/>
      <c r="H123" s="226">
        <v>0.84</v>
      </c>
      <c r="I123" s="227"/>
      <c r="J123" s="223"/>
      <c r="K123" s="223"/>
      <c r="L123" s="228"/>
      <c r="M123" s="229"/>
      <c r="N123" s="230"/>
      <c r="O123" s="230"/>
      <c r="P123" s="230"/>
      <c r="Q123" s="230"/>
      <c r="R123" s="230"/>
      <c r="S123" s="230"/>
      <c r="T123" s="231"/>
      <c r="AT123" s="232" t="s">
        <v>274</v>
      </c>
      <c r="AU123" s="232" t="s">
        <v>88</v>
      </c>
      <c r="AV123" s="12" t="s">
        <v>88</v>
      </c>
      <c r="AW123" s="12" t="s">
        <v>41</v>
      </c>
      <c r="AX123" s="12" t="s">
        <v>86</v>
      </c>
      <c r="AY123" s="232" t="s">
        <v>209</v>
      </c>
    </row>
    <row r="124" spans="2:65" s="12" customFormat="1" ht="13.5">
      <c r="B124" s="222"/>
      <c r="C124" s="223"/>
      <c r="D124" s="219" t="s">
        <v>274</v>
      </c>
      <c r="E124" s="223"/>
      <c r="F124" s="225" t="s">
        <v>5100</v>
      </c>
      <c r="G124" s="223"/>
      <c r="H124" s="226">
        <v>0.92400000000000004</v>
      </c>
      <c r="I124" s="227"/>
      <c r="J124" s="223"/>
      <c r="K124" s="223"/>
      <c r="L124" s="228"/>
      <c r="M124" s="229"/>
      <c r="N124" s="230"/>
      <c r="O124" s="230"/>
      <c r="P124" s="230"/>
      <c r="Q124" s="230"/>
      <c r="R124" s="230"/>
      <c r="S124" s="230"/>
      <c r="T124" s="231"/>
      <c r="AT124" s="232" t="s">
        <v>274</v>
      </c>
      <c r="AU124" s="232" t="s">
        <v>88</v>
      </c>
      <c r="AV124" s="12" t="s">
        <v>88</v>
      </c>
      <c r="AW124" s="12" t="s">
        <v>6</v>
      </c>
      <c r="AX124" s="12" t="s">
        <v>86</v>
      </c>
      <c r="AY124" s="232" t="s">
        <v>209</v>
      </c>
    </row>
    <row r="125" spans="2:65" s="1" customFormat="1" ht="25.5" customHeight="1">
      <c r="B125" s="43"/>
      <c r="C125" s="203" t="s">
        <v>329</v>
      </c>
      <c r="D125" s="203" t="s">
        <v>212</v>
      </c>
      <c r="E125" s="204" t="s">
        <v>5101</v>
      </c>
      <c r="F125" s="205" t="s">
        <v>5102</v>
      </c>
      <c r="G125" s="206" t="s">
        <v>357</v>
      </c>
      <c r="H125" s="207">
        <v>20</v>
      </c>
      <c r="I125" s="208"/>
      <c r="J125" s="209">
        <f>ROUND(I125*H125,2)</f>
        <v>0</v>
      </c>
      <c r="K125" s="205" t="s">
        <v>216</v>
      </c>
      <c r="L125" s="63"/>
      <c r="M125" s="210" t="s">
        <v>34</v>
      </c>
      <c r="N125" s="211" t="s">
        <v>49</v>
      </c>
      <c r="O125" s="44"/>
      <c r="P125" s="212">
        <f>O125*H125</f>
        <v>0</v>
      </c>
      <c r="Q125" s="212">
        <v>4.0000000000000002E-4</v>
      </c>
      <c r="R125" s="212">
        <f>Q125*H125</f>
        <v>8.0000000000000002E-3</v>
      </c>
      <c r="S125" s="212">
        <v>0</v>
      </c>
      <c r="T125" s="213">
        <f>S125*H125</f>
        <v>0</v>
      </c>
      <c r="AR125" s="25" t="s">
        <v>228</v>
      </c>
      <c r="AT125" s="25" t="s">
        <v>212</v>
      </c>
      <c r="AU125" s="25" t="s">
        <v>88</v>
      </c>
      <c r="AY125" s="25" t="s">
        <v>209</v>
      </c>
      <c r="BE125" s="214">
        <f>IF(N125="základní",J125,0)</f>
        <v>0</v>
      </c>
      <c r="BF125" s="214">
        <f>IF(N125="snížená",J125,0)</f>
        <v>0</v>
      </c>
      <c r="BG125" s="214">
        <f>IF(N125="zákl. přenesená",J125,0)</f>
        <v>0</v>
      </c>
      <c r="BH125" s="214">
        <f>IF(N125="sníž. přenesená",J125,0)</f>
        <v>0</v>
      </c>
      <c r="BI125" s="214">
        <f>IF(N125="nulová",J125,0)</f>
        <v>0</v>
      </c>
      <c r="BJ125" s="25" t="s">
        <v>86</v>
      </c>
      <c r="BK125" s="214">
        <f>ROUND(I125*H125,2)</f>
        <v>0</v>
      </c>
      <c r="BL125" s="25" t="s">
        <v>228</v>
      </c>
      <c r="BM125" s="25" t="s">
        <v>5103</v>
      </c>
    </row>
    <row r="126" spans="2:65" s="1" customFormat="1" ht="40.5">
      <c r="B126" s="43"/>
      <c r="C126" s="65"/>
      <c r="D126" s="219" t="s">
        <v>272</v>
      </c>
      <c r="E126" s="65"/>
      <c r="F126" s="220" t="s">
        <v>5104</v>
      </c>
      <c r="G126" s="65"/>
      <c r="H126" s="65"/>
      <c r="I126" s="174"/>
      <c r="J126" s="65"/>
      <c r="K126" s="65"/>
      <c r="L126" s="63"/>
      <c r="M126" s="221"/>
      <c r="N126" s="44"/>
      <c r="O126" s="44"/>
      <c r="P126" s="44"/>
      <c r="Q126" s="44"/>
      <c r="R126" s="44"/>
      <c r="S126" s="44"/>
      <c r="T126" s="80"/>
      <c r="AT126" s="25" t="s">
        <v>272</v>
      </c>
      <c r="AU126" s="25" t="s">
        <v>88</v>
      </c>
    </row>
    <row r="127" spans="2:65" s="1" customFormat="1" ht="16.5" customHeight="1">
      <c r="B127" s="43"/>
      <c r="C127" s="244" t="s">
        <v>266</v>
      </c>
      <c r="D127" s="244" t="s">
        <v>348</v>
      </c>
      <c r="E127" s="245" t="s">
        <v>1407</v>
      </c>
      <c r="F127" s="246" t="s">
        <v>5105</v>
      </c>
      <c r="G127" s="247" t="s">
        <v>336</v>
      </c>
      <c r="H127" s="248">
        <v>20</v>
      </c>
      <c r="I127" s="249"/>
      <c r="J127" s="250">
        <f>ROUND(I127*H127,2)</f>
        <v>0</v>
      </c>
      <c r="K127" s="246" t="s">
        <v>34</v>
      </c>
      <c r="L127" s="251"/>
      <c r="M127" s="252" t="s">
        <v>34</v>
      </c>
      <c r="N127" s="253" t="s">
        <v>49</v>
      </c>
      <c r="O127" s="44"/>
      <c r="P127" s="212">
        <f>O127*H127</f>
        <v>0</v>
      </c>
      <c r="Q127" s="212">
        <v>0.108</v>
      </c>
      <c r="R127" s="212">
        <f>Q127*H127</f>
        <v>2.16</v>
      </c>
      <c r="S127" s="212">
        <v>0</v>
      </c>
      <c r="T127" s="213">
        <f>S127*H127</f>
        <v>0</v>
      </c>
      <c r="AR127" s="25" t="s">
        <v>247</v>
      </c>
      <c r="AT127" s="25" t="s">
        <v>348</v>
      </c>
      <c r="AU127" s="25" t="s">
        <v>88</v>
      </c>
      <c r="AY127" s="25" t="s">
        <v>209</v>
      </c>
      <c r="BE127" s="214">
        <f>IF(N127="základní",J127,0)</f>
        <v>0</v>
      </c>
      <c r="BF127" s="214">
        <f>IF(N127="snížená",J127,0)</f>
        <v>0</v>
      </c>
      <c r="BG127" s="214">
        <f>IF(N127="zákl. přenesená",J127,0)</f>
        <v>0</v>
      </c>
      <c r="BH127" s="214">
        <f>IF(N127="sníž. přenesená",J127,0)</f>
        <v>0</v>
      </c>
      <c r="BI127" s="214">
        <f>IF(N127="nulová",J127,0)</f>
        <v>0</v>
      </c>
      <c r="BJ127" s="25" t="s">
        <v>86</v>
      </c>
      <c r="BK127" s="214">
        <f>ROUND(I127*H127,2)</f>
        <v>0</v>
      </c>
      <c r="BL127" s="25" t="s">
        <v>228</v>
      </c>
      <c r="BM127" s="25" t="s">
        <v>5106</v>
      </c>
    </row>
    <row r="128" spans="2:65" s="1" customFormat="1" ht="25.5" customHeight="1">
      <c r="B128" s="43"/>
      <c r="C128" s="203" t="s">
        <v>276</v>
      </c>
      <c r="D128" s="203" t="s">
        <v>212</v>
      </c>
      <c r="E128" s="204" t="s">
        <v>1399</v>
      </c>
      <c r="F128" s="205" t="s">
        <v>1400</v>
      </c>
      <c r="G128" s="206" t="s">
        <v>317</v>
      </c>
      <c r="H128" s="207">
        <v>40.14</v>
      </c>
      <c r="I128" s="208"/>
      <c r="J128" s="209">
        <f>ROUND(I128*H128,2)</f>
        <v>0</v>
      </c>
      <c r="K128" s="205" t="s">
        <v>216</v>
      </c>
      <c r="L128" s="63"/>
      <c r="M128" s="210" t="s">
        <v>34</v>
      </c>
      <c r="N128" s="211" t="s">
        <v>49</v>
      </c>
      <c r="O128" s="44"/>
      <c r="P128" s="212">
        <f>O128*H128</f>
        <v>0</v>
      </c>
      <c r="Q128" s="212">
        <v>0</v>
      </c>
      <c r="R128" s="212">
        <f>Q128*H128</f>
        <v>0</v>
      </c>
      <c r="S128" s="212">
        <v>0</v>
      </c>
      <c r="T128" s="213">
        <f>S128*H128</f>
        <v>0</v>
      </c>
      <c r="AR128" s="25" t="s">
        <v>228</v>
      </c>
      <c r="AT128" s="25" t="s">
        <v>212</v>
      </c>
      <c r="AU128" s="25" t="s">
        <v>88</v>
      </c>
      <c r="AY128" s="25" t="s">
        <v>209</v>
      </c>
      <c r="BE128" s="214">
        <f>IF(N128="základní",J128,0)</f>
        <v>0</v>
      </c>
      <c r="BF128" s="214">
        <f>IF(N128="snížená",J128,0)</f>
        <v>0</v>
      </c>
      <c r="BG128" s="214">
        <f>IF(N128="zákl. přenesená",J128,0)</f>
        <v>0</v>
      </c>
      <c r="BH128" s="214">
        <f>IF(N128="sníž. přenesená",J128,0)</f>
        <v>0</v>
      </c>
      <c r="BI128" s="214">
        <f>IF(N128="nulová",J128,0)</f>
        <v>0</v>
      </c>
      <c r="BJ128" s="25" t="s">
        <v>86</v>
      </c>
      <c r="BK128" s="214">
        <f>ROUND(I128*H128,2)</f>
        <v>0</v>
      </c>
      <c r="BL128" s="25" t="s">
        <v>228</v>
      </c>
      <c r="BM128" s="25" t="s">
        <v>5107</v>
      </c>
    </row>
    <row r="129" spans="2:65" s="1" customFormat="1" ht="27">
      <c r="B129" s="43"/>
      <c r="C129" s="65"/>
      <c r="D129" s="219" t="s">
        <v>272</v>
      </c>
      <c r="E129" s="65"/>
      <c r="F129" s="220" t="s">
        <v>1402</v>
      </c>
      <c r="G129" s="65"/>
      <c r="H129" s="65"/>
      <c r="I129" s="174"/>
      <c r="J129" s="65"/>
      <c r="K129" s="65"/>
      <c r="L129" s="63"/>
      <c r="M129" s="221"/>
      <c r="N129" s="44"/>
      <c r="O129" s="44"/>
      <c r="P129" s="44"/>
      <c r="Q129" s="44"/>
      <c r="R129" s="44"/>
      <c r="S129" s="44"/>
      <c r="T129" s="80"/>
      <c r="AT129" s="25" t="s">
        <v>272</v>
      </c>
      <c r="AU129" s="25" t="s">
        <v>88</v>
      </c>
    </row>
    <row r="130" spans="2:65" s="14" customFormat="1" ht="13.5">
      <c r="B130" s="254"/>
      <c r="C130" s="255"/>
      <c r="D130" s="219" t="s">
        <v>274</v>
      </c>
      <c r="E130" s="256" t="s">
        <v>34</v>
      </c>
      <c r="F130" s="257" t="s">
        <v>5108</v>
      </c>
      <c r="G130" s="255"/>
      <c r="H130" s="256" t="s">
        <v>34</v>
      </c>
      <c r="I130" s="258"/>
      <c r="J130" s="255"/>
      <c r="K130" s="255"/>
      <c r="L130" s="259"/>
      <c r="M130" s="260"/>
      <c r="N130" s="261"/>
      <c r="O130" s="261"/>
      <c r="P130" s="261"/>
      <c r="Q130" s="261"/>
      <c r="R130" s="261"/>
      <c r="S130" s="261"/>
      <c r="T130" s="262"/>
      <c r="AT130" s="263" t="s">
        <v>274</v>
      </c>
      <c r="AU130" s="263" t="s">
        <v>88</v>
      </c>
      <c r="AV130" s="14" t="s">
        <v>86</v>
      </c>
      <c r="AW130" s="14" t="s">
        <v>41</v>
      </c>
      <c r="AX130" s="14" t="s">
        <v>78</v>
      </c>
      <c r="AY130" s="263" t="s">
        <v>209</v>
      </c>
    </row>
    <row r="131" spans="2:65" s="12" customFormat="1" ht="13.5">
      <c r="B131" s="222"/>
      <c r="C131" s="223"/>
      <c r="D131" s="219" t="s">
        <v>274</v>
      </c>
      <c r="E131" s="224" t="s">
        <v>34</v>
      </c>
      <c r="F131" s="225" t="s">
        <v>5109</v>
      </c>
      <c r="G131" s="223"/>
      <c r="H131" s="226">
        <v>19.84</v>
      </c>
      <c r="I131" s="227"/>
      <c r="J131" s="223"/>
      <c r="K131" s="223"/>
      <c r="L131" s="228"/>
      <c r="M131" s="229"/>
      <c r="N131" s="230"/>
      <c r="O131" s="230"/>
      <c r="P131" s="230"/>
      <c r="Q131" s="230"/>
      <c r="R131" s="230"/>
      <c r="S131" s="230"/>
      <c r="T131" s="231"/>
      <c r="AT131" s="232" t="s">
        <v>274</v>
      </c>
      <c r="AU131" s="232" t="s">
        <v>88</v>
      </c>
      <c r="AV131" s="12" t="s">
        <v>88</v>
      </c>
      <c r="AW131" s="12" t="s">
        <v>41</v>
      </c>
      <c r="AX131" s="12" t="s">
        <v>78</v>
      </c>
      <c r="AY131" s="232" t="s">
        <v>209</v>
      </c>
    </row>
    <row r="132" spans="2:65" s="12" customFormat="1" ht="13.5">
      <c r="B132" s="222"/>
      <c r="C132" s="223"/>
      <c r="D132" s="219" t="s">
        <v>274</v>
      </c>
      <c r="E132" s="224" t="s">
        <v>34</v>
      </c>
      <c r="F132" s="225" t="s">
        <v>5110</v>
      </c>
      <c r="G132" s="223"/>
      <c r="H132" s="226">
        <v>14.64</v>
      </c>
      <c r="I132" s="227"/>
      <c r="J132" s="223"/>
      <c r="K132" s="223"/>
      <c r="L132" s="228"/>
      <c r="M132" s="229"/>
      <c r="N132" s="230"/>
      <c r="O132" s="230"/>
      <c r="P132" s="230"/>
      <c r="Q132" s="230"/>
      <c r="R132" s="230"/>
      <c r="S132" s="230"/>
      <c r="T132" s="231"/>
      <c r="AT132" s="232" t="s">
        <v>274</v>
      </c>
      <c r="AU132" s="232" t="s">
        <v>88</v>
      </c>
      <c r="AV132" s="12" t="s">
        <v>88</v>
      </c>
      <c r="AW132" s="12" t="s">
        <v>41</v>
      </c>
      <c r="AX132" s="12" t="s">
        <v>78</v>
      </c>
      <c r="AY132" s="232" t="s">
        <v>209</v>
      </c>
    </row>
    <row r="133" spans="2:65" s="12" customFormat="1" ht="13.5">
      <c r="B133" s="222"/>
      <c r="C133" s="223"/>
      <c r="D133" s="219" t="s">
        <v>274</v>
      </c>
      <c r="E133" s="224" t="s">
        <v>34</v>
      </c>
      <c r="F133" s="225" t="s">
        <v>5111</v>
      </c>
      <c r="G133" s="223"/>
      <c r="H133" s="226">
        <v>5.66</v>
      </c>
      <c r="I133" s="227"/>
      <c r="J133" s="223"/>
      <c r="K133" s="223"/>
      <c r="L133" s="228"/>
      <c r="M133" s="229"/>
      <c r="N133" s="230"/>
      <c r="O133" s="230"/>
      <c r="P133" s="230"/>
      <c r="Q133" s="230"/>
      <c r="R133" s="230"/>
      <c r="S133" s="230"/>
      <c r="T133" s="231"/>
      <c r="AT133" s="232" t="s">
        <v>274</v>
      </c>
      <c r="AU133" s="232" t="s">
        <v>88</v>
      </c>
      <c r="AV133" s="12" t="s">
        <v>88</v>
      </c>
      <c r="AW133" s="12" t="s">
        <v>41</v>
      </c>
      <c r="AX133" s="12" t="s">
        <v>78</v>
      </c>
      <c r="AY133" s="232" t="s">
        <v>209</v>
      </c>
    </row>
    <row r="134" spans="2:65" s="13" customFormat="1" ht="13.5">
      <c r="B134" s="233"/>
      <c r="C134" s="234"/>
      <c r="D134" s="219" t="s">
        <v>274</v>
      </c>
      <c r="E134" s="235" t="s">
        <v>34</v>
      </c>
      <c r="F134" s="236" t="s">
        <v>302</v>
      </c>
      <c r="G134" s="234"/>
      <c r="H134" s="237">
        <v>40.14</v>
      </c>
      <c r="I134" s="238"/>
      <c r="J134" s="234"/>
      <c r="K134" s="234"/>
      <c r="L134" s="239"/>
      <c r="M134" s="240"/>
      <c r="N134" s="241"/>
      <c r="O134" s="241"/>
      <c r="P134" s="241"/>
      <c r="Q134" s="241"/>
      <c r="R134" s="241"/>
      <c r="S134" s="241"/>
      <c r="T134" s="242"/>
      <c r="AT134" s="243" t="s">
        <v>274</v>
      </c>
      <c r="AU134" s="243" t="s">
        <v>88</v>
      </c>
      <c r="AV134" s="13" t="s">
        <v>228</v>
      </c>
      <c r="AW134" s="13" t="s">
        <v>41</v>
      </c>
      <c r="AX134" s="13" t="s">
        <v>86</v>
      </c>
      <c r="AY134" s="243" t="s">
        <v>209</v>
      </c>
    </row>
    <row r="135" spans="2:65" s="1" customFormat="1" ht="16.5" customHeight="1">
      <c r="B135" s="43"/>
      <c r="C135" s="244" t="s">
        <v>342</v>
      </c>
      <c r="D135" s="244" t="s">
        <v>348</v>
      </c>
      <c r="E135" s="245" t="s">
        <v>5112</v>
      </c>
      <c r="F135" s="246" t="s">
        <v>5113</v>
      </c>
      <c r="G135" s="247" t="s">
        <v>307</v>
      </c>
      <c r="H135" s="248">
        <v>1.32</v>
      </c>
      <c r="I135" s="249"/>
      <c r="J135" s="250">
        <f>ROUND(I135*H135,2)</f>
        <v>0</v>
      </c>
      <c r="K135" s="246" t="s">
        <v>34</v>
      </c>
      <c r="L135" s="251"/>
      <c r="M135" s="252" t="s">
        <v>34</v>
      </c>
      <c r="N135" s="253" t="s">
        <v>49</v>
      </c>
      <c r="O135" s="44"/>
      <c r="P135" s="212">
        <f>O135*H135</f>
        <v>0</v>
      </c>
      <c r="Q135" s="212">
        <v>1</v>
      </c>
      <c r="R135" s="212">
        <f>Q135*H135</f>
        <v>1.32</v>
      </c>
      <c r="S135" s="212">
        <v>0</v>
      </c>
      <c r="T135" s="213">
        <f>S135*H135</f>
        <v>0</v>
      </c>
      <c r="AR135" s="25" t="s">
        <v>247</v>
      </c>
      <c r="AT135" s="25" t="s">
        <v>348</v>
      </c>
      <c r="AU135" s="25" t="s">
        <v>88</v>
      </c>
      <c r="AY135" s="25" t="s">
        <v>209</v>
      </c>
      <c r="BE135" s="214">
        <f>IF(N135="základní",J135,0)</f>
        <v>0</v>
      </c>
      <c r="BF135" s="214">
        <f>IF(N135="snížená",J135,0)</f>
        <v>0</v>
      </c>
      <c r="BG135" s="214">
        <f>IF(N135="zákl. přenesená",J135,0)</f>
        <v>0</v>
      </c>
      <c r="BH135" s="214">
        <f>IF(N135="sníž. přenesená",J135,0)</f>
        <v>0</v>
      </c>
      <c r="BI135" s="214">
        <f>IF(N135="nulová",J135,0)</f>
        <v>0</v>
      </c>
      <c r="BJ135" s="25" t="s">
        <v>86</v>
      </c>
      <c r="BK135" s="214">
        <f>ROUND(I135*H135,2)</f>
        <v>0</v>
      </c>
      <c r="BL135" s="25" t="s">
        <v>228</v>
      </c>
      <c r="BM135" s="25" t="s">
        <v>5114</v>
      </c>
    </row>
    <row r="136" spans="2:65" s="12" customFormat="1" ht="13.5">
      <c r="B136" s="222"/>
      <c r="C136" s="223"/>
      <c r="D136" s="219" t="s">
        <v>274</v>
      </c>
      <c r="E136" s="223"/>
      <c r="F136" s="225" t="s">
        <v>5115</v>
      </c>
      <c r="G136" s="223"/>
      <c r="H136" s="226">
        <v>1.32</v>
      </c>
      <c r="I136" s="227"/>
      <c r="J136" s="223"/>
      <c r="K136" s="223"/>
      <c r="L136" s="228"/>
      <c r="M136" s="229"/>
      <c r="N136" s="230"/>
      <c r="O136" s="230"/>
      <c r="P136" s="230"/>
      <c r="Q136" s="230"/>
      <c r="R136" s="230"/>
      <c r="S136" s="230"/>
      <c r="T136" s="231"/>
      <c r="AT136" s="232" t="s">
        <v>274</v>
      </c>
      <c r="AU136" s="232" t="s">
        <v>88</v>
      </c>
      <c r="AV136" s="12" t="s">
        <v>88</v>
      </c>
      <c r="AW136" s="12" t="s">
        <v>6</v>
      </c>
      <c r="AX136" s="12" t="s">
        <v>86</v>
      </c>
      <c r="AY136" s="232" t="s">
        <v>209</v>
      </c>
    </row>
    <row r="137" spans="2:65" s="1" customFormat="1" ht="16.5" customHeight="1">
      <c r="B137" s="43"/>
      <c r="C137" s="203" t="s">
        <v>10</v>
      </c>
      <c r="D137" s="203" t="s">
        <v>212</v>
      </c>
      <c r="E137" s="204" t="s">
        <v>5116</v>
      </c>
      <c r="F137" s="205" t="s">
        <v>5117</v>
      </c>
      <c r="G137" s="206" t="s">
        <v>2261</v>
      </c>
      <c r="H137" s="207">
        <v>2040</v>
      </c>
      <c r="I137" s="208"/>
      <c r="J137" s="209">
        <f>ROUND(I137*H137,2)</f>
        <v>0</v>
      </c>
      <c r="K137" s="205" t="s">
        <v>34</v>
      </c>
      <c r="L137" s="63"/>
      <c r="M137" s="210" t="s">
        <v>34</v>
      </c>
      <c r="N137" s="211" t="s">
        <v>49</v>
      </c>
      <c r="O137" s="44"/>
      <c r="P137" s="212">
        <f>O137*H137</f>
        <v>0</v>
      </c>
      <c r="Q137" s="212">
        <v>0</v>
      </c>
      <c r="R137" s="212">
        <f>Q137*H137</f>
        <v>0</v>
      </c>
      <c r="S137" s="212">
        <v>0</v>
      </c>
      <c r="T137" s="213">
        <f>S137*H137</f>
        <v>0</v>
      </c>
      <c r="AR137" s="25" t="s">
        <v>228</v>
      </c>
      <c r="AT137" s="25" t="s">
        <v>212</v>
      </c>
      <c r="AU137" s="25" t="s">
        <v>88</v>
      </c>
      <c r="AY137" s="25" t="s">
        <v>209</v>
      </c>
      <c r="BE137" s="214">
        <f>IF(N137="základní",J137,0)</f>
        <v>0</v>
      </c>
      <c r="BF137" s="214">
        <f>IF(N137="snížená",J137,0)</f>
        <v>0</v>
      </c>
      <c r="BG137" s="214">
        <f>IF(N137="zákl. přenesená",J137,0)</f>
        <v>0</v>
      </c>
      <c r="BH137" s="214">
        <f>IF(N137="sníž. přenesená",J137,0)</f>
        <v>0</v>
      </c>
      <c r="BI137" s="214">
        <f>IF(N137="nulová",J137,0)</f>
        <v>0</v>
      </c>
      <c r="BJ137" s="25" t="s">
        <v>86</v>
      </c>
      <c r="BK137" s="214">
        <f>ROUND(I137*H137,2)</f>
        <v>0</v>
      </c>
      <c r="BL137" s="25" t="s">
        <v>228</v>
      </c>
      <c r="BM137" s="25" t="s">
        <v>5118</v>
      </c>
    </row>
    <row r="138" spans="2:65" s="11" customFormat="1" ht="29.85" customHeight="1">
      <c r="B138" s="187"/>
      <c r="C138" s="188"/>
      <c r="D138" s="189" t="s">
        <v>77</v>
      </c>
      <c r="E138" s="201" t="s">
        <v>2113</v>
      </c>
      <c r="F138" s="201" t="s">
        <v>2114</v>
      </c>
      <c r="G138" s="188"/>
      <c r="H138" s="188"/>
      <c r="I138" s="191"/>
      <c r="J138" s="202">
        <f>BK138</f>
        <v>0</v>
      </c>
      <c r="K138" s="188"/>
      <c r="L138" s="193"/>
      <c r="M138" s="194"/>
      <c r="N138" s="195"/>
      <c r="O138" s="195"/>
      <c r="P138" s="196">
        <f>SUM(P139:P140)</f>
        <v>0</v>
      </c>
      <c r="Q138" s="195"/>
      <c r="R138" s="196">
        <f>SUM(R139:R140)</f>
        <v>0</v>
      </c>
      <c r="S138" s="195"/>
      <c r="T138" s="197">
        <f>SUM(T139:T140)</f>
        <v>0</v>
      </c>
      <c r="AR138" s="198" t="s">
        <v>86</v>
      </c>
      <c r="AT138" s="199" t="s">
        <v>77</v>
      </c>
      <c r="AU138" s="199" t="s">
        <v>86</v>
      </c>
      <c r="AY138" s="198" t="s">
        <v>209</v>
      </c>
      <c r="BK138" s="200">
        <f>SUM(BK139:BK140)</f>
        <v>0</v>
      </c>
    </row>
    <row r="139" spans="2:65" s="1" customFormat="1" ht="38.25" customHeight="1">
      <c r="B139" s="43"/>
      <c r="C139" s="203" t="s">
        <v>287</v>
      </c>
      <c r="D139" s="203" t="s">
        <v>212</v>
      </c>
      <c r="E139" s="204" t="s">
        <v>5119</v>
      </c>
      <c r="F139" s="205" t="s">
        <v>5120</v>
      </c>
      <c r="G139" s="206" t="s">
        <v>307</v>
      </c>
      <c r="H139" s="207">
        <v>8.2609999999999992</v>
      </c>
      <c r="I139" s="208"/>
      <c r="J139" s="209">
        <f>ROUND(I139*H139,2)</f>
        <v>0</v>
      </c>
      <c r="K139" s="205" t="s">
        <v>216</v>
      </c>
      <c r="L139" s="63"/>
      <c r="M139" s="210" t="s">
        <v>34</v>
      </c>
      <c r="N139" s="211" t="s">
        <v>49</v>
      </c>
      <c r="O139" s="44"/>
      <c r="P139" s="212">
        <f>O139*H139</f>
        <v>0</v>
      </c>
      <c r="Q139" s="212">
        <v>0</v>
      </c>
      <c r="R139" s="212">
        <f>Q139*H139</f>
        <v>0</v>
      </c>
      <c r="S139" s="212">
        <v>0</v>
      </c>
      <c r="T139" s="213">
        <f>S139*H139</f>
        <v>0</v>
      </c>
      <c r="AR139" s="25" t="s">
        <v>228</v>
      </c>
      <c r="AT139" s="25" t="s">
        <v>212</v>
      </c>
      <c r="AU139" s="25" t="s">
        <v>88</v>
      </c>
      <c r="AY139" s="25" t="s">
        <v>209</v>
      </c>
      <c r="BE139" s="214">
        <f>IF(N139="základní",J139,0)</f>
        <v>0</v>
      </c>
      <c r="BF139" s="214">
        <f>IF(N139="snížená",J139,0)</f>
        <v>0</v>
      </c>
      <c r="BG139" s="214">
        <f>IF(N139="zákl. přenesená",J139,0)</f>
        <v>0</v>
      </c>
      <c r="BH139" s="214">
        <f>IF(N139="sníž. přenesená",J139,0)</f>
        <v>0</v>
      </c>
      <c r="BI139" s="214">
        <f>IF(N139="nulová",J139,0)</f>
        <v>0</v>
      </c>
      <c r="BJ139" s="25" t="s">
        <v>86</v>
      </c>
      <c r="BK139" s="214">
        <f>ROUND(I139*H139,2)</f>
        <v>0</v>
      </c>
      <c r="BL139" s="25" t="s">
        <v>228</v>
      </c>
      <c r="BM139" s="25" t="s">
        <v>5121</v>
      </c>
    </row>
    <row r="140" spans="2:65" s="1" customFormat="1" ht="40.5">
      <c r="B140" s="43"/>
      <c r="C140" s="65"/>
      <c r="D140" s="219" t="s">
        <v>272</v>
      </c>
      <c r="E140" s="65"/>
      <c r="F140" s="220" t="s">
        <v>5122</v>
      </c>
      <c r="G140" s="65"/>
      <c r="H140" s="65"/>
      <c r="I140" s="174"/>
      <c r="J140" s="65"/>
      <c r="K140" s="65"/>
      <c r="L140" s="63"/>
      <c r="M140" s="281"/>
      <c r="N140" s="216"/>
      <c r="O140" s="216"/>
      <c r="P140" s="216"/>
      <c r="Q140" s="216"/>
      <c r="R140" s="216"/>
      <c r="S140" s="216"/>
      <c r="T140" s="282"/>
      <c r="AT140" s="25" t="s">
        <v>272</v>
      </c>
      <c r="AU140" s="25" t="s">
        <v>88</v>
      </c>
    </row>
    <row r="141" spans="2:65" s="1" customFormat="1" ht="6.95" customHeight="1">
      <c r="B141" s="58"/>
      <c r="C141" s="59"/>
      <c r="D141" s="59"/>
      <c r="E141" s="59"/>
      <c r="F141" s="59"/>
      <c r="G141" s="59"/>
      <c r="H141" s="59"/>
      <c r="I141" s="150"/>
      <c r="J141" s="59"/>
      <c r="K141" s="59"/>
      <c r="L141" s="63"/>
    </row>
  </sheetData>
  <sheetProtection algorithmName="SHA-512" hashValue="rUFdeO+u9cjL8hRCqREhWK9dagzVOJTIovudM8FIuSp3h9AwZAgSqbZ2wC4K712HdpvT3xpO0/RBYk6nV+HjgA==" saltValue="cdGhQReQ25zW+/SrofMg1UZuZ5CPr5jtL2VWO/wLiEh+eFcv1gtFadWGJJfSFjvBts16s41Wm5cxRq5KzwdhyQ==" spinCount="100000" sheet="1" objects="1" scenarios="1" formatColumns="0" formatRows="0" autoFilter="0"/>
  <autoFilter ref="C83:K140"/>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3.5"/>
  <cols>
    <col min="1" max="1" width="8.33203125" style="283" customWidth="1"/>
    <col min="2" max="2" width="1.6640625" style="283" customWidth="1"/>
    <col min="3" max="4" width="5" style="283" customWidth="1"/>
    <col min="5" max="5" width="11.6640625" style="283" customWidth="1"/>
    <col min="6" max="6" width="9.1640625" style="283" customWidth="1"/>
    <col min="7" max="7" width="5" style="283" customWidth="1"/>
    <col min="8" max="8" width="77.83203125" style="283" customWidth="1"/>
    <col min="9" max="10" width="20" style="283" customWidth="1"/>
    <col min="11" max="11" width="1.6640625" style="283" customWidth="1"/>
  </cols>
  <sheetData>
    <row r="1" spans="2:11" ht="37.5" customHeight="1"/>
    <row r="2" spans="2:11" ht="7.5" customHeight="1">
      <c r="B2" s="284"/>
      <c r="C2" s="285"/>
      <c r="D2" s="285"/>
      <c r="E2" s="285"/>
      <c r="F2" s="285"/>
      <c r="G2" s="285"/>
      <c r="H2" s="285"/>
      <c r="I2" s="285"/>
      <c r="J2" s="285"/>
      <c r="K2" s="286"/>
    </row>
    <row r="3" spans="2:11" s="16" customFormat="1" ht="45" customHeight="1">
      <c r="B3" s="287"/>
      <c r="C3" s="415" t="s">
        <v>5123</v>
      </c>
      <c r="D3" s="415"/>
      <c r="E3" s="415"/>
      <c r="F3" s="415"/>
      <c r="G3" s="415"/>
      <c r="H3" s="415"/>
      <c r="I3" s="415"/>
      <c r="J3" s="415"/>
      <c r="K3" s="288"/>
    </row>
    <row r="4" spans="2:11" ht="25.5" customHeight="1">
      <c r="B4" s="289"/>
      <c r="C4" s="419" t="s">
        <v>5124</v>
      </c>
      <c r="D4" s="419"/>
      <c r="E4" s="419"/>
      <c r="F4" s="419"/>
      <c r="G4" s="419"/>
      <c r="H4" s="419"/>
      <c r="I4" s="419"/>
      <c r="J4" s="419"/>
      <c r="K4" s="290"/>
    </row>
    <row r="5" spans="2:11" ht="5.25" customHeight="1">
      <c r="B5" s="289"/>
      <c r="C5" s="291"/>
      <c r="D5" s="291"/>
      <c r="E5" s="291"/>
      <c r="F5" s="291"/>
      <c r="G5" s="291"/>
      <c r="H5" s="291"/>
      <c r="I5" s="291"/>
      <c r="J5" s="291"/>
      <c r="K5" s="290"/>
    </row>
    <row r="6" spans="2:11" ht="15" customHeight="1">
      <c r="B6" s="289"/>
      <c r="C6" s="418" t="s">
        <v>5125</v>
      </c>
      <c r="D6" s="418"/>
      <c r="E6" s="418"/>
      <c r="F6" s="418"/>
      <c r="G6" s="418"/>
      <c r="H6" s="418"/>
      <c r="I6" s="418"/>
      <c r="J6" s="418"/>
      <c r="K6" s="290"/>
    </row>
    <row r="7" spans="2:11" ht="15" customHeight="1">
      <c r="B7" s="293"/>
      <c r="C7" s="418" t="s">
        <v>5126</v>
      </c>
      <c r="D7" s="418"/>
      <c r="E7" s="418"/>
      <c r="F7" s="418"/>
      <c r="G7" s="418"/>
      <c r="H7" s="418"/>
      <c r="I7" s="418"/>
      <c r="J7" s="418"/>
      <c r="K7" s="290"/>
    </row>
    <row r="8" spans="2:11" ht="12.75" customHeight="1">
      <c r="B8" s="293"/>
      <c r="C8" s="292"/>
      <c r="D8" s="292"/>
      <c r="E8" s="292"/>
      <c r="F8" s="292"/>
      <c r="G8" s="292"/>
      <c r="H8" s="292"/>
      <c r="I8" s="292"/>
      <c r="J8" s="292"/>
      <c r="K8" s="290"/>
    </row>
    <row r="9" spans="2:11" ht="15" customHeight="1">
      <c r="B9" s="293"/>
      <c r="C9" s="418" t="s">
        <v>5127</v>
      </c>
      <c r="D9" s="418"/>
      <c r="E9" s="418"/>
      <c r="F9" s="418"/>
      <c r="G9" s="418"/>
      <c r="H9" s="418"/>
      <c r="I9" s="418"/>
      <c r="J9" s="418"/>
      <c r="K9" s="290"/>
    </row>
    <row r="10" spans="2:11" ht="15" customHeight="1">
      <c r="B10" s="293"/>
      <c r="C10" s="292"/>
      <c r="D10" s="418" t="s">
        <v>5128</v>
      </c>
      <c r="E10" s="418"/>
      <c r="F10" s="418"/>
      <c r="G10" s="418"/>
      <c r="H10" s="418"/>
      <c r="I10" s="418"/>
      <c r="J10" s="418"/>
      <c r="K10" s="290"/>
    </row>
    <row r="11" spans="2:11" ht="15" customHeight="1">
      <c r="B11" s="293"/>
      <c r="C11" s="294"/>
      <c r="D11" s="418" t="s">
        <v>5129</v>
      </c>
      <c r="E11" s="418"/>
      <c r="F11" s="418"/>
      <c r="G11" s="418"/>
      <c r="H11" s="418"/>
      <c r="I11" s="418"/>
      <c r="J11" s="418"/>
      <c r="K11" s="290"/>
    </row>
    <row r="12" spans="2:11" ht="12.75" customHeight="1">
      <c r="B12" s="293"/>
      <c r="C12" s="294"/>
      <c r="D12" s="294"/>
      <c r="E12" s="294"/>
      <c r="F12" s="294"/>
      <c r="G12" s="294"/>
      <c r="H12" s="294"/>
      <c r="I12" s="294"/>
      <c r="J12" s="294"/>
      <c r="K12" s="290"/>
    </row>
    <row r="13" spans="2:11" ht="15" customHeight="1">
      <c r="B13" s="293"/>
      <c r="C13" s="294"/>
      <c r="D13" s="418" t="s">
        <v>5130</v>
      </c>
      <c r="E13" s="418"/>
      <c r="F13" s="418"/>
      <c r="G13" s="418"/>
      <c r="H13" s="418"/>
      <c r="I13" s="418"/>
      <c r="J13" s="418"/>
      <c r="K13" s="290"/>
    </row>
    <row r="14" spans="2:11" ht="15" customHeight="1">
      <c r="B14" s="293"/>
      <c r="C14" s="294"/>
      <c r="D14" s="418" t="s">
        <v>5131</v>
      </c>
      <c r="E14" s="418"/>
      <c r="F14" s="418"/>
      <c r="G14" s="418"/>
      <c r="H14" s="418"/>
      <c r="I14" s="418"/>
      <c r="J14" s="418"/>
      <c r="K14" s="290"/>
    </row>
    <row r="15" spans="2:11" ht="15" customHeight="1">
      <c r="B15" s="293"/>
      <c r="C15" s="294"/>
      <c r="D15" s="418" t="s">
        <v>5132</v>
      </c>
      <c r="E15" s="418"/>
      <c r="F15" s="418"/>
      <c r="G15" s="418"/>
      <c r="H15" s="418"/>
      <c r="I15" s="418"/>
      <c r="J15" s="418"/>
      <c r="K15" s="290"/>
    </row>
    <row r="16" spans="2:11" ht="15" customHeight="1">
      <c r="B16" s="293"/>
      <c r="C16" s="294"/>
      <c r="D16" s="294"/>
      <c r="E16" s="295" t="s">
        <v>85</v>
      </c>
      <c r="F16" s="418" t="s">
        <v>5133</v>
      </c>
      <c r="G16" s="418"/>
      <c r="H16" s="418"/>
      <c r="I16" s="418"/>
      <c r="J16" s="418"/>
      <c r="K16" s="290"/>
    </row>
    <row r="17" spans="2:11" ht="15" customHeight="1">
      <c r="B17" s="293"/>
      <c r="C17" s="294"/>
      <c r="D17" s="294"/>
      <c r="E17" s="295" t="s">
        <v>5134</v>
      </c>
      <c r="F17" s="418" t="s">
        <v>5135</v>
      </c>
      <c r="G17" s="418"/>
      <c r="H17" s="418"/>
      <c r="I17" s="418"/>
      <c r="J17" s="418"/>
      <c r="K17" s="290"/>
    </row>
    <row r="18" spans="2:11" ht="15" customHeight="1">
      <c r="B18" s="293"/>
      <c r="C18" s="294"/>
      <c r="D18" s="294"/>
      <c r="E18" s="295" t="s">
        <v>5136</v>
      </c>
      <c r="F18" s="418" t="s">
        <v>5137</v>
      </c>
      <c r="G18" s="418"/>
      <c r="H18" s="418"/>
      <c r="I18" s="418"/>
      <c r="J18" s="418"/>
      <c r="K18" s="290"/>
    </row>
    <row r="19" spans="2:11" ht="15" customHeight="1">
      <c r="B19" s="293"/>
      <c r="C19" s="294"/>
      <c r="D19" s="294"/>
      <c r="E19" s="295" t="s">
        <v>5138</v>
      </c>
      <c r="F19" s="418" t="s">
        <v>5139</v>
      </c>
      <c r="G19" s="418"/>
      <c r="H19" s="418"/>
      <c r="I19" s="418"/>
      <c r="J19" s="418"/>
      <c r="K19" s="290"/>
    </row>
    <row r="20" spans="2:11" ht="15" customHeight="1">
      <c r="B20" s="293"/>
      <c r="C20" s="294"/>
      <c r="D20" s="294"/>
      <c r="E20" s="295" t="s">
        <v>3803</v>
      </c>
      <c r="F20" s="418" t="s">
        <v>3804</v>
      </c>
      <c r="G20" s="418"/>
      <c r="H20" s="418"/>
      <c r="I20" s="418"/>
      <c r="J20" s="418"/>
      <c r="K20" s="290"/>
    </row>
    <row r="21" spans="2:11" ht="15" customHeight="1">
      <c r="B21" s="293"/>
      <c r="C21" s="294"/>
      <c r="D21" s="294"/>
      <c r="E21" s="295" t="s">
        <v>100</v>
      </c>
      <c r="F21" s="418" t="s">
        <v>5140</v>
      </c>
      <c r="G21" s="418"/>
      <c r="H21" s="418"/>
      <c r="I21" s="418"/>
      <c r="J21" s="418"/>
      <c r="K21" s="290"/>
    </row>
    <row r="22" spans="2:11" ht="12.75" customHeight="1">
      <c r="B22" s="293"/>
      <c r="C22" s="294"/>
      <c r="D22" s="294"/>
      <c r="E22" s="294"/>
      <c r="F22" s="294"/>
      <c r="G22" s="294"/>
      <c r="H22" s="294"/>
      <c r="I22" s="294"/>
      <c r="J22" s="294"/>
      <c r="K22" s="290"/>
    </row>
    <row r="23" spans="2:11" ht="15" customHeight="1">
      <c r="B23" s="293"/>
      <c r="C23" s="418" t="s">
        <v>5141</v>
      </c>
      <c r="D23" s="418"/>
      <c r="E23" s="418"/>
      <c r="F23" s="418"/>
      <c r="G23" s="418"/>
      <c r="H23" s="418"/>
      <c r="I23" s="418"/>
      <c r="J23" s="418"/>
      <c r="K23" s="290"/>
    </row>
    <row r="24" spans="2:11" ht="15" customHeight="1">
      <c r="B24" s="293"/>
      <c r="C24" s="418" t="s">
        <v>5142</v>
      </c>
      <c r="D24" s="418"/>
      <c r="E24" s="418"/>
      <c r="F24" s="418"/>
      <c r="G24" s="418"/>
      <c r="H24" s="418"/>
      <c r="I24" s="418"/>
      <c r="J24" s="418"/>
      <c r="K24" s="290"/>
    </row>
    <row r="25" spans="2:11" ht="15" customHeight="1">
      <c r="B25" s="293"/>
      <c r="C25" s="292"/>
      <c r="D25" s="418" t="s">
        <v>5143</v>
      </c>
      <c r="E25" s="418"/>
      <c r="F25" s="418"/>
      <c r="G25" s="418"/>
      <c r="H25" s="418"/>
      <c r="I25" s="418"/>
      <c r="J25" s="418"/>
      <c r="K25" s="290"/>
    </row>
    <row r="26" spans="2:11" ht="15" customHeight="1">
      <c r="B26" s="293"/>
      <c r="C26" s="294"/>
      <c r="D26" s="418" t="s">
        <v>5144</v>
      </c>
      <c r="E26" s="418"/>
      <c r="F26" s="418"/>
      <c r="G26" s="418"/>
      <c r="H26" s="418"/>
      <c r="I26" s="418"/>
      <c r="J26" s="418"/>
      <c r="K26" s="290"/>
    </row>
    <row r="27" spans="2:11" ht="12.75" customHeight="1">
      <c r="B27" s="293"/>
      <c r="C27" s="294"/>
      <c r="D27" s="294"/>
      <c r="E27" s="294"/>
      <c r="F27" s="294"/>
      <c r="G27" s="294"/>
      <c r="H27" s="294"/>
      <c r="I27" s="294"/>
      <c r="J27" s="294"/>
      <c r="K27" s="290"/>
    </row>
    <row r="28" spans="2:11" ht="15" customHeight="1">
      <c r="B28" s="293"/>
      <c r="C28" s="294"/>
      <c r="D28" s="418" t="s">
        <v>5145</v>
      </c>
      <c r="E28" s="418"/>
      <c r="F28" s="418"/>
      <c r="G28" s="418"/>
      <c r="H28" s="418"/>
      <c r="I28" s="418"/>
      <c r="J28" s="418"/>
      <c r="K28" s="290"/>
    </row>
    <row r="29" spans="2:11" ht="15" customHeight="1">
      <c r="B29" s="293"/>
      <c r="C29" s="294"/>
      <c r="D29" s="418" t="s">
        <v>5146</v>
      </c>
      <c r="E29" s="418"/>
      <c r="F29" s="418"/>
      <c r="G29" s="418"/>
      <c r="H29" s="418"/>
      <c r="I29" s="418"/>
      <c r="J29" s="418"/>
      <c r="K29" s="290"/>
    </row>
    <row r="30" spans="2:11" ht="12.75" customHeight="1">
      <c r="B30" s="293"/>
      <c r="C30" s="294"/>
      <c r="D30" s="294"/>
      <c r="E30" s="294"/>
      <c r="F30" s="294"/>
      <c r="G30" s="294"/>
      <c r="H30" s="294"/>
      <c r="I30" s="294"/>
      <c r="J30" s="294"/>
      <c r="K30" s="290"/>
    </row>
    <row r="31" spans="2:11" ht="15" customHeight="1">
      <c r="B31" s="293"/>
      <c r="C31" s="294"/>
      <c r="D31" s="418" t="s">
        <v>5147</v>
      </c>
      <c r="E31" s="418"/>
      <c r="F31" s="418"/>
      <c r="G31" s="418"/>
      <c r="H31" s="418"/>
      <c r="I31" s="418"/>
      <c r="J31" s="418"/>
      <c r="K31" s="290"/>
    </row>
    <row r="32" spans="2:11" ht="15" customHeight="1">
      <c r="B32" s="293"/>
      <c r="C32" s="294"/>
      <c r="D32" s="418" t="s">
        <v>5148</v>
      </c>
      <c r="E32" s="418"/>
      <c r="F32" s="418"/>
      <c r="G32" s="418"/>
      <c r="H32" s="418"/>
      <c r="I32" s="418"/>
      <c r="J32" s="418"/>
      <c r="K32" s="290"/>
    </row>
    <row r="33" spans="2:11" ht="15" customHeight="1">
      <c r="B33" s="293"/>
      <c r="C33" s="294"/>
      <c r="D33" s="418" t="s">
        <v>5149</v>
      </c>
      <c r="E33" s="418"/>
      <c r="F33" s="418"/>
      <c r="G33" s="418"/>
      <c r="H33" s="418"/>
      <c r="I33" s="418"/>
      <c r="J33" s="418"/>
      <c r="K33" s="290"/>
    </row>
    <row r="34" spans="2:11" ht="15" customHeight="1">
      <c r="B34" s="293"/>
      <c r="C34" s="294"/>
      <c r="D34" s="292"/>
      <c r="E34" s="296" t="s">
        <v>194</v>
      </c>
      <c r="F34" s="292"/>
      <c r="G34" s="418" t="s">
        <v>5150</v>
      </c>
      <c r="H34" s="418"/>
      <c r="I34" s="418"/>
      <c r="J34" s="418"/>
      <c r="K34" s="290"/>
    </row>
    <row r="35" spans="2:11" ht="30.75" customHeight="1">
      <c r="B35" s="293"/>
      <c r="C35" s="294"/>
      <c r="D35" s="292"/>
      <c r="E35" s="296" t="s">
        <v>5151</v>
      </c>
      <c r="F35" s="292"/>
      <c r="G35" s="418" t="s">
        <v>5152</v>
      </c>
      <c r="H35" s="418"/>
      <c r="I35" s="418"/>
      <c r="J35" s="418"/>
      <c r="K35" s="290"/>
    </row>
    <row r="36" spans="2:11" ht="15" customHeight="1">
      <c r="B36" s="293"/>
      <c r="C36" s="294"/>
      <c r="D36" s="292"/>
      <c r="E36" s="296" t="s">
        <v>59</v>
      </c>
      <c r="F36" s="292"/>
      <c r="G36" s="418" t="s">
        <v>5153</v>
      </c>
      <c r="H36" s="418"/>
      <c r="I36" s="418"/>
      <c r="J36" s="418"/>
      <c r="K36" s="290"/>
    </row>
    <row r="37" spans="2:11" ht="15" customHeight="1">
      <c r="B37" s="293"/>
      <c r="C37" s="294"/>
      <c r="D37" s="292"/>
      <c r="E37" s="296" t="s">
        <v>195</v>
      </c>
      <c r="F37" s="292"/>
      <c r="G37" s="418" t="s">
        <v>5154</v>
      </c>
      <c r="H37" s="418"/>
      <c r="I37" s="418"/>
      <c r="J37" s="418"/>
      <c r="K37" s="290"/>
    </row>
    <row r="38" spans="2:11" ht="15" customHeight="1">
      <c r="B38" s="293"/>
      <c r="C38" s="294"/>
      <c r="D38" s="292"/>
      <c r="E38" s="296" t="s">
        <v>196</v>
      </c>
      <c r="F38" s="292"/>
      <c r="G38" s="418" t="s">
        <v>5155</v>
      </c>
      <c r="H38" s="418"/>
      <c r="I38" s="418"/>
      <c r="J38" s="418"/>
      <c r="K38" s="290"/>
    </row>
    <row r="39" spans="2:11" ht="15" customHeight="1">
      <c r="B39" s="293"/>
      <c r="C39" s="294"/>
      <c r="D39" s="292"/>
      <c r="E39" s="296" t="s">
        <v>197</v>
      </c>
      <c r="F39" s="292"/>
      <c r="G39" s="418" t="s">
        <v>5156</v>
      </c>
      <c r="H39" s="418"/>
      <c r="I39" s="418"/>
      <c r="J39" s="418"/>
      <c r="K39" s="290"/>
    </row>
    <row r="40" spans="2:11" ht="15" customHeight="1">
      <c r="B40" s="293"/>
      <c r="C40" s="294"/>
      <c r="D40" s="292"/>
      <c r="E40" s="296" t="s">
        <v>5157</v>
      </c>
      <c r="F40" s="292"/>
      <c r="G40" s="418" t="s">
        <v>5158</v>
      </c>
      <c r="H40" s="418"/>
      <c r="I40" s="418"/>
      <c r="J40" s="418"/>
      <c r="K40" s="290"/>
    </row>
    <row r="41" spans="2:11" ht="15" customHeight="1">
      <c r="B41" s="293"/>
      <c r="C41" s="294"/>
      <c r="D41" s="292"/>
      <c r="E41" s="296"/>
      <c r="F41" s="292"/>
      <c r="G41" s="418" t="s">
        <v>5159</v>
      </c>
      <c r="H41" s="418"/>
      <c r="I41" s="418"/>
      <c r="J41" s="418"/>
      <c r="K41" s="290"/>
    </row>
    <row r="42" spans="2:11" ht="15" customHeight="1">
      <c r="B42" s="293"/>
      <c r="C42" s="294"/>
      <c r="D42" s="292"/>
      <c r="E42" s="296" t="s">
        <v>5160</v>
      </c>
      <c r="F42" s="292"/>
      <c r="G42" s="418" t="s">
        <v>5161</v>
      </c>
      <c r="H42" s="418"/>
      <c r="I42" s="418"/>
      <c r="J42" s="418"/>
      <c r="K42" s="290"/>
    </row>
    <row r="43" spans="2:11" ht="15" customHeight="1">
      <c r="B43" s="293"/>
      <c r="C43" s="294"/>
      <c r="D43" s="292"/>
      <c r="E43" s="296" t="s">
        <v>199</v>
      </c>
      <c r="F43" s="292"/>
      <c r="G43" s="418" t="s">
        <v>5162</v>
      </c>
      <c r="H43" s="418"/>
      <c r="I43" s="418"/>
      <c r="J43" s="418"/>
      <c r="K43" s="290"/>
    </row>
    <row r="44" spans="2:11" ht="12.75" customHeight="1">
      <c r="B44" s="293"/>
      <c r="C44" s="294"/>
      <c r="D44" s="292"/>
      <c r="E44" s="292"/>
      <c r="F44" s="292"/>
      <c r="G44" s="292"/>
      <c r="H44" s="292"/>
      <c r="I44" s="292"/>
      <c r="J44" s="292"/>
      <c r="K44" s="290"/>
    </row>
    <row r="45" spans="2:11" ht="15" customHeight="1">
      <c r="B45" s="293"/>
      <c r="C45" s="294"/>
      <c r="D45" s="418" t="s">
        <v>5163</v>
      </c>
      <c r="E45" s="418"/>
      <c r="F45" s="418"/>
      <c r="G45" s="418"/>
      <c r="H45" s="418"/>
      <c r="I45" s="418"/>
      <c r="J45" s="418"/>
      <c r="K45" s="290"/>
    </row>
    <row r="46" spans="2:11" ht="15" customHeight="1">
      <c r="B46" s="293"/>
      <c r="C46" s="294"/>
      <c r="D46" s="294"/>
      <c r="E46" s="418" t="s">
        <v>5164</v>
      </c>
      <c r="F46" s="418"/>
      <c r="G46" s="418"/>
      <c r="H46" s="418"/>
      <c r="I46" s="418"/>
      <c r="J46" s="418"/>
      <c r="K46" s="290"/>
    </row>
    <row r="47" spans="2:11" ht="15" customHeight="1">
      <c r="B47" s="293"/>
      <c r="C47" s="294"/>
      <c r="D47" s="294"/>
      <c r="E47" s="418" t="s">
        <v>5165</v>
      </c>
      <c r="F47" s="418"/>
      <c r="G47" s="418"/>
      <c r="H47" s="418"/>
      <c r="I47" s="418"/>
      <c r="J47" s="418"/>
      <c r="K47" s="290"/>
    </row>
    <row r="48" spans="2:11" ht="15" customHeight="1">
      <c r="B48" s="293"/>
      <c r="C48" s="294"/>
      <c r="D48" s="294"/>
      <c r="E48" s="418" t="s">
        <v>5166</v>
      </c>
      <c r="F48" s="418"/>
      <c r="G48" s="418"/>
      <c r="H48" s="418"/>
      <c r="I48" s="418"/>
      <c r="J48" s="418"/>
      <c r="K48" s="290"/>
    </row>
    <row r="49" spans="2:11" ht="15" customHeight="1">
      <c r="B49" s="293"/>
      <c r="C49" s="294"/>
      <c r="D49" s="418" t="s">
        <v>5167</v>
      </c>
      <c r="E49" s="418"/>
      <c r="F49" s="418"/>
      <c r="G49" s="418"/>
      <c r="H49" s="418"/>
      <c r="I49" s="418"/>
      <c r="J49" s="418"/>
      <c r="K49" s="290"/>
    </row>
    <row r="50" spans="2:11" ht="25.5" customHeight="1">
      <c r="B50" s="289"/>
      <c r="C50" s="419" t="s">
        <v>5168</v>
      </c>
      <c r="D50" s="419"/>
      <c r="E50" s="419"/>
      <c r="F50" s="419"/>
      <c r="G50" s="419"/>
      <c r="H50" s="419"/>
      <c r="I50" s="419"/>
      <c r="J50" s="419"/>
      <c r="K50" s="290"/>
    </row>
    <row r="51" spans="2:11" ht="5.25" customHeight="1">
      <c r="B51" s="289"/>
      <c r="C51" s="291"/>
      <c r="D51" s="291"/>
      <c r="E51" s="291"/>
      <c r="F51" s="291"/>
      <c r="G51" s="291"/>
      <c r="H51" s="291"/>
      <c r="I51" s="291"/>
      <c r="J51" s="291"/>
      <c r="K51" s="290"/>
    </row>
    <row r="52" spans="2:11" ht="15" customHeight="1">
      <c r="B52" s="289"/>
      <c r="C52" s="418" t="s">
        <v>5169</v>
      </c>
      <c r="D52" s="418"/>
      <c r="E52" s="418"/>
      <c r="F52" s="418"/>
      <c r="G52" s="418"/>
      <c r="H52" s="418"/>
      <c r="I52" s="418"/>
      <c r="J52" s="418"/>
      <c r="K52" s="290"/>
    </row>
    <row r="53" spans="2:11" ht="15" customHeight="1">
      <c r="B53" s="289"/>
      <c r="C53" s="418" t="s">
        <v>5170</v>
      </c>
      <c r="D53" s="418"/>
      <c r="E53" s="418"/>
      <c r="F53" s="418"/>
      <c r="G53" s="418"/>
      <c r="H53" s="418"/>
      <c r="I53" s="418"/>
      <c r="J53" s="418"/>
      <c r="K53" s="290"/>
    </row>
    <row r="54" spans="2:11" ht="12.75" customHeight="1">
      <c r="B54" s="289"/>
      <c r="C54" s="292"/>
      <c r="D54" s="292"/>
      <c r="E54" s="292"/>
      <c r="F54" s="292"/>
      <c r="G54" s="292"/>
      <c r="H54" s="292"/>
      <c r="I54" s="292"/>
      <c r="J54" s="292"/>
      <c r="K54" s="290"/>
    </row>
    <row r="55" spans="2:11" ht="15" customHeight="1">
      <c r="B55" s="289"/>
      <c r="C55" s="418" t="s">
        <v>5171</v>
      </c>
      <c r="D55" s="418"/>
      <c r="E55" s="418"/>
      <c r="F55" s="418"/>
      <c r="G55" s="418"/>
      <c r="H55" s="418"/>
      <c r="I55" s="418"/>
      <c r="J55" s="418"/>
      <c r="K55" s="290"/>
    </row>
    <row r="56" spans="2:11" ht="15" customHeight="1">
      <c r="B56" s="289"/>
      <c r="C56" s="294"/>
      <c r="D56" s="418" t="s">
        <v>5172</v>
      </c>
      <c r="E56" s="418"/>
      <c r="F56" s="418"/>
      <c r="G56" s="418"/>
      <c r="H56" s="418"/>
      <c r="I56" s="418"/>
      <c r="J56" s="418"/>
      <c r="K56" s="290"/>
    </row>
    <row r="57" spans="2:11" ht="15" customHeight="1">
      <c r="B57" s="289"/>
      <c r="C57" s="294"/>
      <c r="D57" s="418" t="s">
        <v>5173</v>
      </c>
      <c r="E57" s="418"/>
      <c r="F57" s="418"/>
      <c r="G57" s="418"/>
      <c r="H57" s="418"/>
      <c r="I57" s="418"/>
      <c r="J57" s="418"/>
      <c r="K57" s="290"/>
    </row>
    <row r="58" spans="2:11" ht="15" customHeight="1">
      <c r="B58" s="289"/>
      <c r="C58" s="294"/>
      <c r="D58" s="418" t="s">
        <v>5174</v>
      </c>
      <c r="E58" s="418"/>
      <c r="F58" s="418"/>
      <c r="G58" s="418"/>
      <c r="H58" s="418"/>
      <c r="I58" s="418"/>
      <c r="J58" s="418"/>
      <c r="K58" s="290"/>
    </row>
    <row r="59" spans="2:11" ht="15" customHeight="1">
      <c r="B59" s="289"/>
      <c r="C59" s="294"/>
      <c r="D59" s="418" t="s">
        <v>5175</v>
      </c>
      <c r="E59" s="418"/>
      <c r="F59" s="418"/>
      <c r="G59" s="418"/>
      <c r="H59" s="418"/>
      <c r="I59" s="418"/>
      <c r="J59" s="418"/>
      <c r="K59" s="290"/>
    </row>
    <row r="60" spans="2:11" ht="15" customHeight="1">
      <c r="B60" s="289"/>
      <c r="C60" s="294"/>
      <c r="D60" s="417" t="s">
        <v>5176</v>
      </c>
      <c r="E60" s="417"/>
      <c r="F60" s="417"/>
      <c r="G60" s="417"/>
      <c r="H60" s="417"/>
      <c r="I60" s="417"/>
      <c r="J60" s="417"/>
      <c r="K60" s="290"/>
    </row>
    <row r="61" spans="2:11" ht="15" customHeight="1">
      <c r="B61" s="289"/>
      <c r="C61" s="294"/>
      <c r="D61" s="418" t="s">
        <v>5177</v>
      </c>
      <c r="E61" s="418"/>
      <c r="F61" s="418"/>
      <c r="G61" s="418"/>
      <c r="H61" s="418"/>
      <c r="I61" s="418"/>
      <c r="J61" s="418"/>
      <c r="K61" s="290"/>
    </row>
    <row r="62" spans="2:11" ht="12.75" customHeight="1">
      <c r="B62" s="289"/>
      <c r="C62" s="294"/>
      <c r="D62" s="294"/>
      <c r="E62" s="297"/>
      <c r="F62" s="294"/>
      <c r="G62" s="294"/>
      <c r="H62" s="294"/>
      <c r="I62" s="294"/>
      <c r="J62" s="294"/>
      <c r="K62" s="290"/>
    </row>
    <row r="63" spans="2:11" ht="15" customHeight="1">
      <c r="B63" s="289"/>
      <c r="C63" s="294"/>
      <c r="D63" s="418" t="s">
        <v>5178</v>
      </c>
      <c r="E63" s="418"/>
      <c r="F63" s="418"/>
      <c r="G63" s="418"/>
      <c r="H63" s="418"/>
      <c r="I63" s="418"/>
      <c r="J63" s="418"/>
      <c r="K63" s="290"/>
    </row>
    <row r="64" spans="2:11" ht="15" customHeight="1">
      <c r="B64" s="289"/>
      <c r="C64" s="294"/>
      <c r="D64" s="417" t="s">
        <v>5179</v>
      </c>
      <c r="E64" s="417"/>
      <c r="F64" s="417"/>
      <c r="G64" s="417"/>
      <c r="H64" s="417"/>
      <c r="I64" s="417"/>
      <c r="J64" s="417"/>
      <c r="K64" s="290"/>
    </row>
    <row r="65" spans="2:11" ht="15" customHeight="1">
      <c r="B65" s="289"/>
      <c r="C65" s="294"/>
      <c r="D65" s="418" t="s">
        <v>5180</v>
      </c>
      <c r="E65" s="418"/>
      <c r="F65" s="418"/>
      <c r="G65" s="418"/>
      <c r="H65" s="418"/>
      <c r="I65" s="418"/>
      <c r="J65" s="418"/>
      <c r="K65" s="290"/>
    </row>
    <row r="66" spans="2:11" ht="15" customHeight="1">
      <c r="B66" s="289"/>
      <c r="C66" s="294"/>
      <c r="D66" s="418" t="s">
        <v>5181</v>
      </c>
      <c r="E66" s="418"/>
      <c r="F66" s="418"/>
      <c r="G66" s="418"/>
      <c r="H66" s="418"/>
      <c r="I66" s="418"/>
      <c r="J66" s="418"/>
      <c r="K66" s="290"/>
    </row>
    <row r="67" spans="2:11" ht="15" customHeight="1">
      <c r="B67" s="289"/>
      <c r="C67" s="294"/>
      <c r="D67" s="418" t="s">
        <v>5182</v>
      </c>
      <c r="E67" s="418"/>
      <c r="F67" s="418"/>
      <c r="G67" s="418"/>
      <c r="H67" s="418"/>
      <c r="I67" s="418"/>
      <c r="J67" s="418"/>
      <c r="K67" s="290"/>
    </row>
    <row r="68" spans="2:11" ht="15" customHeight="1">
      <c r="B68" s="289"/>
      <c r="C68" s="294"/>
      <c r="D68" s="418" t="s">
        <v>5183</v>
      </c>
      <c r="E68" s="418"/>
      <c r="F68" s="418"/>
      <c r="G68" s="418"/>
      <c r="H68" s="418"/>
      <c r="I68" s="418"/>
      <c r="J68" s="418"/>
      <c r="K68" s="290"/>
    </row>
    <row r="69" spans="2:11" ht="12.75" customHeight="1">
      <c r="B69" s="298"/>
      <c r="C69" s="299"/>
      <c r="D69" s="299"/>
      <c r="E69" s="299"/>
      <c r="F69" s="299"/>
      <c r="G69" s="299"/>
      <c r="H69" s="299"/>
      <c r="I69" s="299"/>
      <c r="J69" s="299"/>
      <c r="K69" s="300"/>
    </row>
    <row r="70" spans="2:11" ht="18.75" customHeight="1">
      <c r="B70" s="301"/>
      <c r="C70" s="301"/>
      <c r="D70" s="301"/>
      <c r="E70" s="301"/>
      <c r="F70" s="301"/>
      <c r="G70" s="301"/>
      <c r="H70" s="301"/>
      <c r="I70" s="301"/>
      <c r="J70" s="301"/>
      <c r="K70" s="302"/>
    </row>
    <row r="71" spans="2:11" ht="18.75" customHeight="1">
      <c r="B71" s="302"/>
      <c r="C71" s="302"/>
      <c r="D71" s="302"/>
      <c r="E71" s="302"/>
      <c r="F71" s="302"/>
      <c r="G71" s="302"/>
      <c r="H71" s="302"/>
      <c r="I71" s="302"/>
      <c r="J71" s="302"/>
      <c r="K71" s="302"/>
    </row>
    <row r="72" spans="2:11" ht="7.5" customHeight="1">
      <c r="B72" s="303"/>
      <c r="C72" s="304"/>
      <c r="D72" s="304"/>
      <c r="E72" s="304"/>
      <c r="F72" s="304"/>
      <c r="G72" s="304"/>
      <c r="H72" s="304"/>
      <c r="I72" s="304"/>
      <c r="J72" s="304"/>
      <c r="K72" s="305"/>
    </row>
    <row r="73" spans="2:11" ht="45" customHeight="1">
      <c r="B73" s="306"/>
      <c r="C73" s="416" t="s">
        <v>178</v>
      </c>
      <c r="D73" s="416"/>
      <c r="E73" s="416"/>
      <c r="F73" s="416"/>
      <c r="G73" s="416"/>
      <c r="H73" s="416"/>
      <c r="I73" s="416"/>
      <c r="J73" s="416"/>
      <c r="K73" s="307"/>
    </row>
    <row r="74" spans="2:11" ht="17.25" customHeight="1">
      <c r="B74" s="306"/>
      <c r="C74" s="308" t="s">
        <v>5184</v>
      </c>
      <c r="D74" s="308"/>
      <c r="E74" s="308"/>
      <c r="F74" s="308" t="s">
        <v>5185</v>
      </c>
      <c r="G74" s="309"/>
      <c r="H74" s="308" t="s">
        <v>195</v>
      </c>
      <c r="I74" s="308" t="s">
        <v>63</v>
      </c>
      <c r="J74" s="308" t="s">
        <v>5186</v>
      </c>
      <c r="K74" s="307"/>
    </row>
    <row r="75" spans="2:11" ht="17.25" customHeight="1">
      <c r="B75" s="306"/>
      <c r="C75" s="310" t="s">
        <v>5187</v>
      </c>
      <c r="D75" s="310"/>
      <c r="E75" s="310"/>
      <c r="F75" s="311" t="s">
        <v>5188</v>
      </c>
      <c r="G75" s="312"/>
      <c r="H75" s="310"/>
      <c r="I75" s="310"/>
      <c r="J75" s="310" t="s">
        <v>5189</v>
      </c>
      <c r="K75" s="307"/>
    </row>
    <row r="76" spans="2:11" ht="5.25" customHeight="1">
      <c r="B76" s="306"/>
      <c r="C76" s="313"/>
      <c r="D76" s="313"/>
      <c r="E76" s="313"/>
      <c r="F76" s="313"/>
      <c r="G76" s="314"/>
      <c r="H76" s="313"/>
      <c r="I76" s="313"/>
      <c r="J76" s="313"/>
      <c r="K76" s="307"/>
    </row>
    <row r="77" spans="2:11" ht="15" customHeight="1">
      <c r="B77" s="306"/>
      <c r="C77" s="296" t="s">
        <v>59</v>
      </c>
      <c r="D77" s="313"/>
      <c r="E77" s="313"/>
      <c r="F77" s="315" t="s">
        <v>5190</v>
      </c>
      <c r="G77" s="314"/>
      <c r="H77" s="296" t="s">
        <v>5191</v>
      </c>
      <c r="I77" s="296" t="s">
        <v>5192</v>
      </c>
      <c r="J77" s="296">
        <v>20</v>
      </c>
      <c r="K77" s="307"/>
    </row>
    <row r="78" spans="2:11" ht="15" customHeight="1">
      <c r="B78" s="306"/>
      <c r="C78" s="296" t="s">
        <v>5193</v>
      </c>
      <c r="D78" s="296"/>
      <c r="E78" s="296"/>
      <c r="F78" s="315" t="s">
        <v>5190</v>
      </c>
      <c r="G78" s="314"/>
      <c r="H78" s="296" t="s">
        <v>5194</v>
      </c>
      <c r="I78" s="296" t="s">
        <v>5192</v>
      </c>
      <c r="J78" s="296">
        <v>120</v>
      </c>
      <c r="K78" s="307"/>
    </row>
    <row r="79" spans="2:11" ht="15" customHeight="1">
      <c r="B79" s="316"/>
      <c r="C79" s="296" t="s">
        <v>5195</v>
      </c>
      <c r="D79" s="296"/>
      <c r="E79" s="296"/>
      <c r="F79" s="315" t="s">
        <v>5196</v>
      </c>
      <c r="G79" s="314"/>
      <c r="H79" s="296" t="s">
        <v>5197</v>
      </c>
      <c r="I79" s="296" t="s">
        <v>5192</v>
      </c>
      <c r="J79" s="296">
        <v>50</v>
      </c>
      <c r="K79" s="307"/>
    </row>
    <row r="80" spans="2:11" ht="15" customHeight="1">
      <c r="B80" s="316"/>
      <c r="C80" s="296" t="s">
        <v>5198</v>
      </c>
      <c r="D80" s="296"/>
      <c r="E80" s="296"/>
      <c r="F80" s="315" t="s">
        <v>5190</v>
      </c>
      <c r="G80" s="314"/>
      <c r="H80" s="296" t="s">
        <v>5199</v>
      </c>
      <c r="I80" s="296" t="s">
        <v>5200</v>
      </c>
      <c r="J80" s="296"/>
      <c r="K80" s="307"/>
    </row>
    <row r="81" spans="2:11" ht="15" customHeight="1">
      <c r="B81" s="316"/>
      <c r="C81" s="317" t="s">
        <v>5201</v>
      </c>
      <c r="D81" s="317"/>
      <c r="E81" s="317"/>
      <c r="F81" s="318" t="s">
        <v>5196</v>
      </c>
      <c r="G81" s="317"/>
      <c r="H81" s="317" t="s">
        <v>5202</v>
      </c>
      <c r="I81" s="317" t="s">
        <v>5192</v>
      </c>
      <c r="J81" s="317">
        <v>15</v>
      </c>
      <c r="K81" s="307"/>
    </row>
    <row r="82" spans="2:11" ht="15" customHeight="1">
      <c r="B82" s="316"/>
      <c r="C82" s="317" t="s">
        <v>5203</v>
      </c>
      <c r="D82" s="317"/>
      <c r="E82" s="317"/>
      <c r="F82" s="318" t="s">
        <v>5196</v>
      </c>
      <c r="G82" s="317"/>
      <c r="H82" s="317" t="s">
        <v>5204</v>
      </c>
      <c r="I82" s="317" t="s">
        <v>5192</v>
      </c>
      <c r="J82" s="317">
        <v>15</v>
      </c>
      <c r="K82" s="307"/>
    </row>
    <row r="83" spans="2:11" ht="15" customHeight="1">
      <c r="B83" s="316"/>
      <c r="C83" s="317" t="s">
        <v>5205</v>
      </c>
      <c r="D83" s="317"/>
      <c r="E83" s="317"/>
      <c r="F83" s="318" t="s">
        <v>5196</v>
      </c>
      <c r="G83" s="317"/>
      <c r="H83" s="317" t="s">
        <v>5206</v>
      </c>
      <c r="I83" s="317" t="s">
        <v>5192</v>
      </c>
      <c r="J83" s="317">
        <v>20</v>
      </c>
      <c r="K83" s="307"/>
    </row>
    <row r="84" spans="2:11" ht="15" customHeight="1">
      <c r="B84" s="316"/>
      <c r="C84" s="317" t="s">
        <v>5207</v>
      </c>
      <c r="D84" s="317"/>
      <c r="E84" s="317"/>
      <c r="F84" s="318" t="s">
        <v>5196</v>
      </c>
      <c r="G84" s="317"/>
      <c r="H84" s="317" t="s">
        <v>5208</v>
      </c>
      <c r="I84" s="317" t="s">
        <v>5192</v>
      </c>
      <c r="J84" s="317">
        <v>20</v>
      </c>
      <c r="K84" s="307"/>
    </row>
    <row r="85" spans="2:11" ht="15" customHeight="1">
      <c r="B85" s="316"/>
      <c r="C85" s="296" t="s">
        <v>5209</v>
      </c>
      <c r="D85" s="296"/>
      <c r="E85" s="296"/>
      <c r="F85" s="315" t="s">
        <v>5196</v>
      </c>
      <c r="G85" s="314"/>
      <c r="H85" s="296" t="s">
        <v>5210</v>
      </c>
      <c r="I85" s="296" t="s">
        <v>5192</v>
      </c>
      <c r="J85" s="296">
        <v>50</v>
      </c>
      <c r="K85" s="307"/>
    </row>
    <row r="86" spans="2:11" ht="15" customHeight="1">
      <c r="B86" s="316"/>
      <c r="C86" s="296" t="s">
        <v>5211</v>
      </c>
      <c r="D86" s="296"/>
      <c r="E86" s="296"/>
      <c r="F86" s="315" t="s">
        <v>5196</v>
      </c>
      <c r="G86" s="314"/>
      <c r="H86" s="296" t="s">
        <v>5212</v>
      </c>
      <c r="I86" s="296" t="s">
        <v>5192</v>
      </c>
      <c r="J86" s="296">
        <v>20</v>
      </c>
      <c r="K86" s="307"/>
    </row>
    <row r="87" spans="2:11" ht="15" customHeight="1">
      <c r="B87" s="316"/>
      <c r="C87" s="296" t="s">
        <v>5213</v>
      </c>
      <c r="D87" s="296"/>
      <c r="E87" s="296"/>
      <c r="F87" s="315" t="s">
        <v>5196</v>
      </c>
      <c r="G87" s="314"/>
      <c r="H87" s="296" t="s">
        <v>5214</v>
      </c>
      <c r="I87" s="296" t="s">
        <v>5192</v>
      </c>
      <c r="J87" s="296">
        <v>20</v>
      </c>
      <c r="K87" s="307"/>
    </row>
    <row r="88" spans="2:11" ht="15" customHeight="1">
      <c r="B88" s="316"/>
      <c r="C88" s="296" t="s">
        <v>5215</v>
      </c>
      <c r="D88" s="296"/>
      <c r="E88" s="296"/>
      <c r="F88" s="315" t="s">
        <v>5196</v>
      </c>
      <c r="G88" s="314"/>
      <c r="H88" s="296" t="s">
        <v>5216</v>
      </c>
      <c r="I88" s="296" t="s">
        <v>5192</v>
      </c>
      <c r="J88" s="296">
        <v>50</v>
      </c>
      <c r="K88" s="307"/>
    </row>
    <row r="89" spans="2:11" ht="15" customHeight="1">
      <c r="B89" s="316"/>
      <c r="C89" s="296" t="s">
        <v>5217</v>
      </c>
      <c r="D89" s="296"/>
      <c r="E89" s="296"/>
      <c r="F89" s="315" t="s">
        <v>5196</v>
      </c>
      <c r="G89" s="314"/>
      <c r="H89" s="296" t="s">
        <v>5217</v>
      </c>
      <c r="I89" s="296" t="s">
        <v>5192</v>
      </c>
      <c r="J89" s="296">
        <v>50</v>
      </c>
      <c r="K89" s="307"/>
    </row>
    <row r="90" spans="2:11" ht="15" customHeight="1">
      <c r="B90" s="316"/>
      <c r="C90" s="296" t="s">
        <v>200</v>
      </c>
      <c r="D90" s="296"/>
      <c r="E90" s="296"/>
      <c r="F90" s="315" t="s">
        <v>5196</v>
      </c>
      <c r="G90" s="314"/>
      <c r="H90" s="296" t="s">
        <v>5218</v>
      </c>
      <c r="I90" s="296" t="s">
        <v>5192</v>
      </c>
      <c r="J90" s="296">
        <v>255</v>
      </c>
      <c r="K90" s="307"/>
    </row>
    <row r="91" spans="2:11" ht="15" customHeight="1">
      <c r="B91" s="316"/>
      <c r="C91" s="296" t="s">
        <v>5219</v>
      </c>
      <c r="D91" s="296"/>
      <c r="E91" s="296"/>
      <c r="F91" s="315" t="s">
        <v>5190</v>
      </c>
      <c r="G91" s="314"/>
      <c r="H91" s="296" t="s">
        <v>5220</v>
      </c>
      <c r="I91" s="296" t="s">
        <v>5221</v>
      </c>
      <c r="J91" s="296"/>
      <c r="K91" s="307"/>
    </row>
    <row r="92" spans="2:11" ht="15" customHeight="1">
      <c r="B92" s="316"/>
      <c r="C92" s="296" t="s">
        <v>5222</v>
      </c>
      <c r="D92" s="296"/>
      <c r="E92" s="296"/>
      <c r="F92" s="315" t="s">
        <v>5190</v>
      </c>
      <c r="G92" s="314"/>
      <c r="H92" s="296" t="s">
        <v>5223</v>
      </c>
      <c r="I92" s="296" t="s">
        <v>5224</v>
      </c>
      <c r="J92" s="296"/>
      <c r="K92" s="307"/>
    </row>
    <row r="93" spans="2:11" ht="15" customHeight="1">
      <c r="B93" s="316"/>
      <c r="C93" s="296" t="s">
        <v>5225</v>
      </c>
      <c r="D93" s="296"/>
      <c r="E93" s="296"/>
      <c r="F93" s="315" t="s">
        <v>5190</v>
      </c>
      <c r="G93" s="314"/>
      <c r="H93" s="296" t="s">
        <v>5225</v>
      </c>
      <c r="I93" s="296" t="s">
        <v>5224</v>
      </c>
      <c r="J93" s="296"/>
      <c r="K93" s="307"/>
    </row>
    <row r="94" spans="2:11" ht="15" customHeight="1">
      <c r="B94" s="316"/>
      <c r="C94" s="296" t="s">
        <v>44</v>
      </c>
      <c r="D94" s="296"/>
      <c r="E94" s="296"/>
      <c r="F94" s="315" t="s">
        <v>5190</v>
      </c>
      <c r="G94" s="314"/>
      <c r="H94" s="296" t="s">
        <v>5226</v>
      </c>
      <c r="I94" s="296" t="s">
        <v>5224</v>
      </c>
      <c r="J94" s="296"/>
      <c r="K94" s="307"/>
    </row>
    <row r="95" spans="2:11" ht="15" customHeight="1">
      <c r="B95" s="316"/>
      <c r="C95" s="296" t="s">
        <v>54</v>
      </c>
      <c r="D95" s="296"/>
      <c r="E95" s="296"/>
      <c r="F95" s="315" t="s">
        <v>5190</v>
      </c>
      <c r="G95" s="314"/>
      <c r="H95" s="296" t="s">
        <v>5227</v>
      </c>
      <c r="I95" s="296" t="s">
        <v>5224</v>
      </c>
      <c r="J95" s="296"/>
      <c r="K95" s="307"/>
    </row>
    <row r="96" spans="2:11" ht="15" customHeight="1">
      <c r="B96" s="319"/>
      <c r="C96" s="320"/>
      <c r="D96" s="320"/>
      <c r="E96" s="320"/>
      <c r="F96" s="320"/>
      <c r="G96" s="320"/>
      <c r="H96" s="320"/>
      <c r="I96" s="320"/>
      <c r="J96" s="320"/>
      <c r="K96" s="321"/>
    </row>
    <row r="97" spans="2:11" ht="18.75" customHeight="1">
      <c r="B97" s="322"/>
      <c r="C97" s="323"/>
      <c r="D97" s="323"/>
      <c r="E97" s="323"/>
      <c r="F97" s="323"/>
      <c r="G97" s="323"/>
      <c r="H97" s="323"/>
      <c r="I97" s="323"/>
      <c r="J97" s="323"/>
      <c r="K97" s="322"/>
    </row>
    <row r="98" spans="2:11" ht="18.75" customHeight="1">
      <c r="B98" s="302"/>
      <c r="C98" s="302"/>
      <c r="D98" s="302"/>
      <c r="E98" s="302"/>
      <c r="F98" s="302"/>
      <c r="G98" s="302"/>
      <c r="H98" s="302"/>
      <c r="I98" s="302"/>
      <c r="J98" s="302"/>
      <c r="K98" s="302"/>
    </row>
    <row r="99" spans="2:11" ht="7.5" customHeight="1">
      <c r="B99" s="303"/>
      <c r="C99" s="304"/>
      <c r="D99" s="304"/>
      <c r="E99" s="304"/>
      <c r="F99" s="304"/>
      <c r="G99" s="304"/>
      <c r="H99" s="304"/>
      <c r="I99" s="304"/>
      <c r="J99" s="304"/>
      <c r="K99" s="305"/>
    </row>
    <row r="100" spans="2:11" ht="45" customHeight="1">
      <c r="B100" s="306"/>
      <c r="C100" s="416" t="s">
        <v>5228</v>
      </c>
      <c r="D100" s="416"/>
      <c r="E100" s="416"/>
      <c r="F100" s="416"/>
      <c r="G100" s="416"/>
      <c r="H100" s="416"/>
      <c r="I100" s="416"/>
      <c r="J100" s="416"/>
      <c r="K100" s="307"/>
    </row>
    <row r="101" spans="2:11" ht="17.25" customHeight="1">
      <c r="B101" s="306"/>
      <c r="C101" s="308" t="s">
        <v>5184</v>
      </c>
      <c r="D101" s="308"/>
      <c r="E101" s="308"/>
      <c r="F101" s="308" t="s">
        <v>5185</v>
      </c>
      <c r="G101" s="309"/>
      <c r="H101" s="308" t="s">
        <v>195</v>
      </c>
      <c r="I101" s="308" t="s">
        <v>63</v>
      </c>
      <c r="J101" s="308" t="s">
        <v>5186</v>
      </c>
      <c r="K101" s="307"/>
    </row>
    <row r="102" spans="2:11" ht="17.25" customHeight="1">
      <c r="B102" s="306"/>
      <c r="C102" s="310" t="s">
        <v>5187</v>
      </c>
      <c r="D102" s="310"/>
      <c r="E102" s="310"/>
      <c r="F102" s="311" t="s">
        <v>5188</v>
      </c>
      <c r="G102" s="312"/>
      <c r="H102" s="310"/>
      <c r="I102" s="310"/>
      <c r="J102" s="310" t="s">
        <v>5189</v>
      </c>
      <c r="K102" s="307"/>
    </row>
    <row r="103" spans="2:11" ht="5.25" customHeight="1">
      <c r="B103" s="306"/>
      <c r="C103" s="308"/>
      <c r="D103" s="308"/>
      <c r="E103" s="308"/>
      <c r="F103" s="308"/>
      <c r="G103" s="324"/>
      <c r="H103" s="308"/>
      <c r="I103" s="308"/>
      <c r="J103" s="308"/>
      <c r="K103" s="307"/>
    </row>
    <row r="104" spans="2:11" ht="15" customHeight="1">
      <c r="B104" s="306"/>
      <c r="C104" s="296" t="s">
        <v>59</v>
      </c>
      <c r="D104" s="313"/>
      <c r="E104" s="313"/>
      <c r="F104" s="315" t="s">
        <v>5190</v>
      </c>
      <c r="G104" s="324"/>
      <c r="H104" s="296" t="s">
        <v>5229</v>
      </c>
      <c r="I104" s="296" t="s">
        <v>5192</v>
      </c>
      <c r="J104" s="296">
        <v>20</v>
      </c>
      <c r="K104" s="307"/>
    </row>
    <row r="105" spans="2:11" ht="15" customHeight="1">
      <c r="B105" s="306"/>
      <c r="C105" s="296" t="s">
        <v>5193</v>
      </c>
      <c r="D105" s="296"/>
      <c r="E105" s="296"/>
      <c r="F105" s="315" t="s">
        <v>5190</v>
      </c>
      <c r="G105" s="296"/>
      <c r="H105" s="296" t="s">
        <v>5229</v>
      </c>
      <c r="I105" s="296" t="s">
        <v>5192</v>
      </c>
      <c r="J105" s="296">
        <v>120</v>
      </c>
      <c r="K105" s="307"/>
    </row>
    <row r="106" spans="2:11" ht="15" customHeight="1">
      <c r="B106" s="316"/>
      <c r="C106" s="296" t="s">
        <v>5195</v>
      </c>
      <c r="D106" s="296"/>
      <c r="E106" s="296"/>
      <c r="F106" s="315" t="s">
        <v>5196</v>
      </c>
      <c r="G106" s="296"/>
      <c r="H106" s="296" t="s">
        <v>5229</v>
      </c>
      <c r="I106" s="296" t="s">
        <v>5192</v>
      </c>
      <c r="J106" s="296">
        <v>50</v>
      </c>
      <c r="K106" s="307"/>
    </row>
    <row r="107" spans="2:11" ht="15" customHeight="1">
      <c r="B107" s="316"/>
      <c r="C107" s="296" t="s">
        <v>5198</v>
      </c>
      <c r="D107" s="296"/>
      <c r="E107" s="296"/>
      <c r="F107" s="315" t="s">
        <v>5190</v>
      </c>
      <c r="G107" s="296"/>
      <c r="H107" s="296" t="s">
        <v>5229</v>
      </c>
      <c r="I107" s="296" t="s">
        <v>5200</v>
      </c>
      <c r="J107" s="296"/>
      <c r="K107" s="307"/>
    </row>
    <row r="108" spans="2:11" ht="15" customHeight="1">
      <c r="B108" s="316"/>
      <c r="C108" s="296" t="s">
        <v>5209</v>
      </c>
      <c r="D108" s="296"/>
      <c r="E108" s="296"/>
      <c r="F108" s="315" t="s">
        <v>5196</v>
      </c>
      <c r="G108" s="296"/>
      <c r="H108" s="296" t="s">
        <v>5229</v>
      </c>
      <c r="I108" s="296" t="s">
        <v>5192</v>
      </c>
      <c r="J108" s="296">
        <v>50</v>
      </c>
      <c r="K108" s="307"/>
    </row>
    <row r="109" spans="2:11" ht="15" customHeight="1">
      <c r="B109" s="316"/>
      <c r="C109" s="296" t="s">
        <v>5217</v>
      </c>
      <c r="D109" s="296"/>
      <c r="E109" s="296"/>
      <c r="F109" s="315" t="s">
        <v>5196</v>
      </c>
      <c r="G109" s="296"/>
      <c r="H109" s="296" t="s">
        <v>5229</v>
      </c>
      <c r="I109" s="296" t="s">
        <v>5192</v>
      </c>
      <c r="J109" s="296">
        <v>50</v>
      </c>
      <c r="K109" s="307"/>
    </row>
    <row r="110" spans="2:11" ht="15" customHeight="1">
      <c r="B110" s="316"/>
      <c r="C110" s="296" t="s">
        <v>5215</v>
      </c>
      <c r="D110" s="296"/>
      <c r="E110" s="296"/>
      <c r="F110" s="315" t="s">
        <v>5196</v>
      </c>
      <c r="G110" s="296"/>
      <c r="H110" s="296" t="s">
        <v>5229</v>
      </c>
      <c r="I110" s="296" t="s">
        <v>5192</v>
      </c>
      <c r="J110" s="296">
        <v>50</v>
      </c>
      <c r="K110" s="307"/>
    </row>
    <row r="111" spans="2:11" ht="15" customHeight="1">
      <c r="B111" s="316"/>
      <c r="C111" s="296" t="s">
        <v>59</v>
      </c>
      <c r="D111" s="296"/>
      <c r="E111" s="296"/>
      <c r="F111" s="315" t="s">
        <v>5190</v>
      </c>
      <c r="G111" s="296"/>
      <c r="H111" s="296" t="s">
        <v>5230</v>
      </c>
      <c r="I111" s="296" t="s">
        <v>5192</v>
      </c>
      <c r="J111" s="296">
        <v>20</v>
      </c>
      <c r="K111" s="307"/>
    </row>
    <row r="112" spans="2:11" ht="15" customHeight="1">
      <c r="B112" s="316"/>
      <c r="C112" s="296" t="s">
        <v>5231</v>
      </c>
      <c r="D112" s="296"/>
      <c r="E112" s="296"/>
      <c r="F112" s="315" t="s">
        <v>5190</v>
      </c>
      <c r="G112" s="296"/>
      <c r="H112" s="296" t="s">
        <v>5232</v>
      </c>
      <c r="I112" s="296" t="s">
        <v>5192</v>
      </c>
      <c r="J112" s="296">
        <v>120</v>
      </c>
      <c r="K112" s="307"/>
    </row>
    <row r="113" spans="2:11" ht="15" customHeight="1">
      <c r="B113" s="316"/>
      <c r="C113" s="296" t="s">
        <v>44</v>
      </c>
      <c r="D113" s="296"/>
      <c r="E113" s="296"/>
      <c r="F113" s="315" t="s">
        <v>5190</v>
      </c>
      <c r="G113" s="296"/>
      <c r="H113" s="296" t="s">
        <v>5233</v>
      </c>
      <c r="I113" s="296" t="s">
        <v>5224</v>
      </c>
      <c r="J113" s="296"/>
      <c r="K113" s="307"/>
    </row>
    <row r="114" spans="2:11" ht="15" customHeight="1">
      <c r="B114" s="316"/>
      <c r="C114" s="296" t="s">
        <v>54</v>
      </c>
      <c r="D114" s="296"/>
      <c r="E114" s="296"/>
      <c r="F114" s="315" t="s">
        <v>5190</v>
      </c>
      <c r="G114" s="296"/>
      <c r="H114" s="296" t="s">
        <v>5234</v>
      </c>
      <c r="I114" s="296" t="s">
        <v>5224</v>
      </c>
      <c r="J114" s="296"/>
      <c r="K114" s="307"/>
    </row>
    <row r="115" spans="2:11" ht="15" customHeight="1">
      <c r="B115" s="316"/>
      <c r="C115" s="296" t="s">
        <v>63</v>
      </c>
      <c r="D115" s="296"/>
      <c r="E115" s="296"/>
      <c r="F115" s="315" t="s">
        <v>5190</v>
      </c>
      <c r="G115" s="296"/>
      <c r="H115" s="296" t="s">
        <v>5235</v>
      </c>
      <c r="I115" s="296" t="s">
        <v>5236</v>
      </c>
      <c r="J115" s="296"/>
      <c r="K115" s="307"/>
    </row>
    <row r="116" spans="2:11" ht="15" customHeight="1">
      <c r="B116" s="319"/>
      <c r="C116" s="325"/>
      <c r="D116" s="325"/>
      <c r="E116" s="325"/>
      <c r="F116" s="325"/>
      <c r="G116" s="325"/>
      <c r="H116" s="325"/>
      <c r="I116" s="325"/>
      <c r="J116" s="325"/>
      <c r="K116" s="321"/>
    </row>
    <row r="117" spans="2:11" ht="18.75" customHeight="1">
      <c r="B117" s="326"/>
      <c r="C117" s="292"/>
      <c r="D117" s="292"/>
      <c r="E117" s="292"/>
      <c r="F117" s="327"/>
      <c r="G117" s="292"/>
      <c r="H117" s="292"/>
      <c r="I117" s="292"/>
      <c r="J117" s="292"/>
      <c r="K117" s="326"/>
    </row>
    <row r="118" spans="2:11" ht="18.75" customHeight="1">
      <c r="B118" s="302"/>
      <c r="C118" s="302"/>
      <c r="D118" s="302"/>
      <c r="E118" s="302"/>
      <c r="F118" s="302"/>
      <c r="G118" s="302"/>
      <c r="H118" s="302"/>
      <c r="I118" s="302"/>
      <c r="J118" s="302"/>
      <c r="K118" s="302"/>
    </row>
    <row r="119" spans="2:11" ht="7.5" customHeight="1">
      <c r="B119" s="328"/>
      <c r="C119" s="329"/>
      <c r="D119" s="329"/>
      <c r="E119" s="329"/>
      <c r="F119" s="329"/>
      <c r="G119" s="329"/>
      <c r="H119" s="329"/>
      <c r="I119" s="329"/>
      <c r="J119" s="329"/>
      <c r="K119" s="330"/>
    </row>
    <row r="120" spans="2:11" ht="45" customHeight="1">
      <c r="B120" s="331"/>
      <c r="C120" s="415" t="s">
        <v>5237</v>
      </c>
      <c r="D120" s="415"/>
      <c r="E120" s="415"/>
      <c r="F120" s="415"/>
      <c r="G120" s="415"/>
      <c r="H120" s="415"/>
      <c r="I120" s="415"/>
      <c r="J120" s="415"/>
      <c r="K120" s="332"/>
    </row>
    <row r="121" spans="2:11" ht="17.25" customHeight="1">
      <c r="B121" s="333"/>
      <c r="C121" s="308" t="s">
        <v>5184</v>
      </c>
      <c r="D121" s="308"/>
      <c r="E121" s="308"/>
      <c r="F121" s="308" t="s">
        <v>5185</v>
      </c>
      <c r="G121" s="309"/>
      <c r="H121" s="308" t="s">
        <v>195</v>
      </c>
      <c r="I121" s="308" t="s">
        <v>63</v>
      </c>
      <c r="J121" s="308" t="s">
        <v>5186</v>
      </c>
      <c r="K121" s="334"/>
    </row>
    <row r="122" spans="2:11" ht="17.25" customHeight="1">
      <c r="B122" s="333"/>
      <c r="C122" s="310" t="s">
        <v>5187</v>
      </c>
      <c r="D122" s="310"/>
      <c r="E122" s="310"/>
      <c r="F122" s="311" t="s">
        <v>5188</v>
      </c>
      <c r="G122" s="312"/>
      <c r="H122" s="310"/>
      <c r="I122" s="310"/>
      <c r="J122" s="310" t="s">
        <v>5189</v>
      </c>
      <c r="K122" s="334"/>
    </row>
    <row r="123" spans="2:11" ht="5.25" customHeight="1">
      <c r="B123" s="335"/>
      <c r="C123" s="313"/>
      <c r="D123" s="313"/>
      <c r="E123" s="313"/>
      <c r="F123" s="313"/>
      <c r="G123" s="296"/>
      <c r="H123" s="313"/>
      <c r="I123" s="313"/>
      <c r="J123" s="313"/>
      <c r="K123" s="336"/>
    </row>
    <row r="124" spans="2:11" ht="15" customHeight="1">
      <c r="B124" s="335"/>
      <c r="C124" s="296" t="s">
        <v>5193</v>
      </c>
      <c r="D124" s="313"/>
      <c r="E124" s="313"/>
      <c r="F124" s="315" t="s">
        <v>5190</v>
      </c>
      <c r="G124" s="296"/>
      <c r="H124" s="296" t="s">
        <v>5229</v>
      </c>
      <c r="I124" s="296" t="s">
        <v>5192</v>
      </c>
      <c r="J124" s="296">
        <v>120</v>
      </c>
      <c r="K124" s="337"/>
    </row>
    <row r="125" spans="2:11" ht="15" customHeight="1">
      <c r="B125" s="335"/>
      <c r="C125" s="296" t="s">
        <v>5238</v>
      </c>
      <c r="D125" s="296"/>
      <c r="E125" s="296"/>
      <c r="F125" s="315" t="s">
        <v>5190</v>
      </c>
      <c r="G125" s="296"/>
      <c r="H125" s="296" t="s">
        <v>5239</v>
      </c>
      <c r="I125" s="296" t="s">
        <v>5192</v>
      </c>
      <c r="J125" s="296" t="s">
        <v>5240</v>
      </c>
      <c r="K125" s="337"/>
    </row>
    <row r="126" spans="2:11" ht="15" customHeight="1">
      <c r="B126" s="335"/>
      <c r="C126" s="296" t="s">
        <v>100</v>
      </c>
      <c r="D126" s="296"/>
      <c r="E126" s="296"/>
      <c r="F126" s="315" t="s">
        <v>5190</v>
      </c>
      <c r="G126" s="296"/>
      <c r="H126" s="296" t="s">
        <v>5241</v>
      </c>
      <c r="I126" s="296" t="s">
        <v>5192</v>
      </c>
      <c r="J126" s="296" t="s">
        <v>5240</v>
      </c>
      <c r="K126" s="337"/>
    </row>
    <row r="127" spans="2:11" ht="15" customHeight="1">
      <c r="B127" s="335"/>
      <c r="C127" s="296" t="s">
        <v>5201</v>
      </c>
      <c r="D127" s="296"/>
      <c r="E127" s="296"/>
      <c r="F127" s="315" t="s">
        <v>5196</v>
      </c>
      <c r="G127" s="296"/>
      <c r="H127" s="296" t="s">
        <v>5202</v>
      </c>
      <c r="I127" s="296" t="s">
        <v>5192</v>
      </c>
      <c r="J127" s="296">
        <v>15</v>
      </c>
      <c r="K127" s="337"/>
    </row>
    <row r="128" spans="2:11" ht="15" customHeight="1">
      <c r="B128" s="335"/>
      <c r="C128" s="317" t="s">
        <v>5203</v>
      </c>
      <c r="D128" s="317"/>
      <c r="E128" s="317"/>
      <c r="F128" s="318" t="s">
        <v>5196</v>
      </c>
      <c r="G128" s="317"/>
      <c r="H128" s="317" t="s">
        <v>5204</v>
      </c>
      <c r="I128" s="317" t="s">
        <v>5192</v>
      </c>
      <c r="J128" s="317">
        <v>15</v>
      </c>
      <c r="K128" s="337"/>
    </row>
    <row r="129" spans="2:11" ht="15" customHeight="1">
      <c r="B129" s="335"/>
      <c r="C129" s="317" t="s">
        <v>5205</v>
      </c>
      <c r="D129" s="317"/>
      <c r="E129" s="317"/>
      <c r="F129" s="318" t="s">
        <v>5196</v>
      </c>
      <c r="G129" s="317"/>
      <c r="H129" s="317" t="s">
        <v>5206</v>
      </c>
      <c r="I129" s="317" t="s">
        <v>5192</v>
      </c>
      <c r="J129" s="317">
        <v>20</v>
      </c>
      <c r="K129" s="337"/>
    </row>
    <row r="130" spans="2:11" ht="15" customHeight="1">
      <c r="B130" s="335"/>
      <c r="C130" s="317" t="s">
        <v>5207</v>
      </c>
      <c r="D130" s="317"/>
      <c r="E130" s="317"/>
      <c r="F130" s="318" t="s">
        <v>5196</v>
      </c>
      <c r="G130" s="317"/>
      <c r="H130" s="317" t="s">
        <v>5208</v>
      </c>
      <c r="I130" s="317" t="s">
        <v>5192</v>
      </c>
      <c r="J130" s="317">
        <v>20</v>
      </c>
      <c r="K130" s="337"/>
    </row>
    <row r="131" spans="2:11" ht="15" customHeight="1">
      <c r="B131" s="335"/>
      <c r="C131" s="296" t="s">
        <v>5195</v>
      </c>
      <c r="D131" s="296"/>
      <c r="E131" s="296"/>
      <c r="F131" s="315" t="s">
        <v>5196</v>
      </c>
      <c r="G131" s="296"/>
      <c r="H131" s="296" t="s">
        <v>5229</v>
      </c>
      <c r="I131" s="296" t="s">
        <v>5192</v>
      </c>
      <c r="J131" s="296">
        <v>50</v>
      </c>
      <c r="K131" s="337"/>
    </row>
    <row r="132" spans="2:11" ht="15" customHeight="1">
      <c r="B132" s="335"/>
      <c r="C132" s="296" t="s">
        <v>5209</v>
      </c>
      <c r="D132" s="296"/>
      <c r="E132" s="296"/>
      <c r="F132" s="315" t="s">
        <v>5196</v>
      </c>
      <c r="G132" s="296"/>
      <c r="H132" s="296" t="s">
        <v>5229</v>
      </c>
      <c r="I132" s="296" t="s">
        <v>5192</v>
      </c>
      <c r="J132" s="296">
        <v>50</v>
      </c>
      <c r="K132" s="337"/>
    </row>
    <row r="133" spans="2:11" ht="15" customHeight="1">
      <c r="B133" s="335"/>
      <c r="C133" s="296" t="s">
        <v>5215</v>
      </c>
      <c r="D133" s="296"/>
      <c r="E133" s="296"/>
      <c r="F133" s="315" t="s">
        <v>5196</v>
      </c>
      <c r="G133" s="296"/>
      <c r="H133" s="296" t="s">
        <v>5229</v>
      </c>
      <c r="I133" s="296" t="s">
        <v>5192</v>
      </c>
      <c r="J133" s="296">
        <v>50</v>
      </c>
      <c r="K133" s="337"/>
    </row>
    <row r="134" spans="2:11" ht="15" customHeight="1">
      <c r="B134" s="335"/>
      <c r="C134" s="296" t="s">
        <v>5217</v>
      </c>
      <c r="D134" s="296"/>
      <c r="E134" s="296"/>
      <c r="F134" s="315" t="s">
        <v>5196</v>
      </c>
      <c r="G134" s="296"/>
      <c r="H134" s="296" t="s">
        <v>5229</v>
      </c>
      <c r="I134" s="296" t="s">
        <v>5192</v>
      </c>
      <c r="J134" s="296">
        <v>50</v>
      </c>
      <c r="K134" s="337"/>
    </row>
    <row r="135" spans="2:11" ht="15" customHeight="1">
      <c r="B135" s="335"/>
      <c r="C135" s="296" t="s">
        <v>200</v>
      </c>
      <c r="D135" s="296"/>
      <c r="E135" s="296"/>
      <c r="F135" s="315" t="s">
        <v>5196</v>
      </c>
      <c r="G135" s="296"/>
      <c r="H135" s="296" t="s">
        <v>5242</v>
      </c>
      <c r="I135" s="296" t="s">
        <v>5192</v>
      </c>
      <c r="J135" s="296">
        <v>255</v>
      </c>
      <c r="K135" s="337"/>
    </row>
    <row r="136" spans="2:11" ht="15" customHeight="1">
      <c r="B136" s="335"/>
      <c r="C136" s="296" t="s">
        <v>5219</v>
      </c>
      <c r="D136" s="296"/>
      <c r="E136" s="296"/>
      <c r="F136" s="315" t="s">
        <v>5190</v>
      </c>
      <c r="G136" s="296"/>
      <c r="H136" s="296" t="s">
        <v>5243</v>
      </c>
      <c r="I136" s="296" t="s">
        <v>5221</v>
      </c>
      <c r="J136" s="296"/>
      <c r="K136" s="337"/>
    </row>
    <row r="137" spans="2:11" ht="15" customHeight="1">
      <c r="B137" s="335"/>
      <c r="C137" s="296" t="s">
        <v>5222</v>
      </c>
      <c r="D137" s="296"/>
      <c r="E137" s="296"/>
      <c r="F137" s="315" t="s">
        <v>5190</v>
      </c>
      <c r="G137" s="296"/>
      <c r="H137" s="296" t="s">
        <v>5244</v>
      </c>
      <c r="I137" s="296" t="s">
        <v>5224</v>
      </c>
      <c r="J137" s="296"/>
      <c r="K137" s="337"/>
    </row>
    <row r="138" spans="2:11" ht="15" customHeight="1">
      <c r="B138" s="335"/>
      <c r="C138" s="296" t="s">
        <v>5225</v>
      </c>
      <c r="D138" s="296"/>
      <c r="E138" s="296"/>
      <c r="F138" s="315" t="s">
        <v>5190</v>
      </c>
      <c r="G138" s="296"/>
      <c r="H138" s="296" t="s">
        <v>5225</v>
      </c>
      <c r="I138" s="296" t="s">
        <v>5224</v>
      </c>
      <c r="J138" s="296"/>
      <c r="K138" s="337"/>
    </row>
    <row r="139" spans="2:11" ht="15" customHeight="1">
      <c r="B139" s="335"/>
      <c r="C139" s="296" t="s">
        <v>44</v>
      </c>
      <c r="D139" s="296"/>
      <c r="E139" s="296"/>
      <c r="F139" s="315" t="s">
        <v>5190</v>
      </c>
      <c r="G139" s="296"/>
      <c r="H139" s="296" t="s">
        <v>5245</v>
      </c>
      <c r="I139" s="296" t="s">
        <v>5224</v>
      </c>
      <c r="J139" s="296"/>
      <c r="K139" s="337"/>
    </row>
    <row r="140" spans="2:11" ht="15" customHeight="1">
      <c r="B140" s="335"/>
      <c r="C140" s="296" t="s">
        <v>5246</v>
      </c>
      <c r="D140" s="296"/>
      <c r="E140" s="296"/>
      <c r="F140" s="315" t="s">
        <v>5190</v>
      </c>
      <c r="G140" s="296"/>
      <c r="H140" s="296" t="s">
        <v>5247</v>
      </c>
      <c r="I140" s="296" t="s">
        <v>5224</v>
      </c>
      <c r="J140" s="296"/>
      <c r="K140" s="337"/>
    </row>
    <row r="141" spans="2:11" ht="15" customHeight="1">
      <c r="B141" s="338"/>
      <c r="C141" s="339"/>
      <c r="D141" s="339"/>
      <c r="E141" s="339"/>
      <c r="F141" s="339"/>
      <c r="G141" s="339"/>
      <c r="H141" s="339"/>
      <c r="I141" s="339"/>
      <c r="J141" s="339"/>
      <c r="K141" s="340"/>
    </row>
    <row r="142" spans="2:11" ht="18.75" customHeight="1">
      <c r="B142" s="292"/>
      <c r="C142" s="292"/>
      <c r="D142" s="292"/>
      <c r="E142" s="292"/>
      <c r="F142" s="327"/>
      <c r="G142" s="292"/>
      <c r="H142" s="292"/>
      <c r="I142" s="292"/>
      <c r="J142" s="292"/>
      <c r="K142" s="292"/>
    </row>
    <row r="143" spans="2:11" ht="18.75" customHeight="1">
      <c r="B143" s="302"/>
      <c r="C143" s="302"/>
      <c r="D143" s="302"/>
      <c r="E143" s="302"/>
      <c r="F143" s="302"/>
      <c r="G143" s="302"/>
      <c r="H143" s="302"/>
      <c r="I143" s="302"/>
      <c r="J143" s="302"/>
      <c r="K143" s="302"/>
    </row>
    <row r="144" spans="2:11" ht="7.5" customHeight="1">
      <c r="B144" s="303"/>
      <c r="C144" s="304"/>
      <c r="D144" s="304"/>
      <c r="E144" s="304"/>
      <c r="F144" s="304"/>
      <c r="G144" s="304"/>
      <c r="H144" s="304"/>
      <c r="I144" s="304"/>
      <c r="J144" s="304"/>
      <c r="K144" s="305"/>
    </row>
    <row r="145" spans="2:11" ht="45" customHeight="1">
      <c r="B145" s="306"/>
      <c r="C145" s="416" t="s">
        <v>5248</v>
      </c>
      <c r="D145" s="416"/>
      <c r="E145" s="416"/>
      <c r="F145" s="416"/>
      <c r="G145" s="416"/>
      <c r="H145" s="416"/>
      <c r="I145" s="416"/>
      <c r="J145" s="416"/>
      <c r="K145" s="307"/>
    </row>
    <row r="146" spans="2:11" ht="17.25" customHeight="1">
      <c r="B146" s="306"/>
      <c r="C146" s="308" t="s">
        <v>5184</v>
      </c>
      <c r="D146" s="308"/>
      <c r="E146" s="308"/>
      <c r="F146" s="308" t="s">
        <v>5185</v>
      </c>
      <c r="G146" s="309"/>
      <c r="H146" s="308" t="s">
        <v>195</v>
      </c>
      <c r="I146" s="308" t="s">
        <v>63</v>
      </c>
      <c r="J146" s="308" t="s">
        <v>5186</v>
      </c>
      <c r="K146" s="307"/>
    </row>
    <row r="147" spans="2:11" ht="17.25" customHeight="1">
      <c r="B147" s="306"/>
      <c r="C147" s="310" t="s">
        <v>5187</v>
      </c>
      <c r="D147" s="310"/>
      <c r="E147" s="310"/>
      <c r="F147" s="311" t="s">
        <v>5188</v>
      </c>
      <c r="G147" s="312"/>
      <c r="H147" s="310"/>
      <c r="I147" s="310"/>
      <c r="J147" s="310" t="s">
        <v>5189</v>
      </c>
      <c r="K147" s="307"/>
    </row>
    <row r="148" spans="2:11" ht="5.25" customHeight="1">
      <c r="B148" s="316"/>
      <c r="C148" s="313"/>
      <c r="D148" s="313"/>
      <c r="E148" s="313"/>
      <c r="F148" s="313"/>
      <c r="G148" s="314"/>
      <c r="H148" s="313"/>
      <c r="I148" s="313"/>
      <c r="J148" s="313"/>
      <c r="K148" s="337"/>
    </row>
    <row r="149" spans="2:11" ht="15" customHeight="1">
      <c r="B149" s="316"/>
      <c r="C149" s="341" t="s">
        <v>5193</v>
      </c>
      <c r="D149" s="296"/>
      <c r="E149" s="296"/>
      <c r="F149" s="342" t="s">
        <v>5190</v>
      </c>
      <c r="G149" s="296"/>
      <c r="H149" s="341" t="s">
        <v>5229</v>
      </c>
      <c r="I149" s="341" t="s">
        <v>5192</v>
      </c>
      <c r="J149" s="341">
        <v>120</v>
      </c>
      <c r="K149" s="337"/>
    </row>
    <row r="150" spans="2:11" ht="15" customHeight="1">
      <c r="B150" s="316"/>
      <c r="C150" s="341" t="s">
        <v>5238</v>
      </c>
      <c r="D150" s="296"/>
      <c r="E150" s="296"/>
      <c r="F150" s="342" t="s">
        <v>5190</v>
      </c>
      <c r="G150" s="296"/>
      <c r="H150" s="341" t="s">
        <v>5249</v>
      </c>
      <c r="I150" s="341" t="s">
        <v>5192</v>
      </c>
      <c r="J150" s="341" t="s">
        <v>5240</v>
      </c>
      <c r="K150" s="337"/>
    </row>
    <row r="151" spans="2:11" ht="15" customHeight="1">
      <c r="B151" s="316"/>
      <c r="C151" s="341" t="s">
        <v>100</v>
      </c>
      <c r="D151" s="296"/>
      <c r="E151" s="296"/>
      <c r="F151" s="342" t="s">
        <v>5190</v>
      </c>
      <c r="G151" s="296"/>
      <c r="H151" s="341" t="s">
        <v>5250</v>
      </c>
      <c r="I151" s="341" t="s">
        <v>5192</v>
      </c>
      <c r="J151" s="341" t="s">
        <v>5240</v>
      </c>
      <c r="K151" s="337"/>
    </row>
    <row r="152" spans="2:11" ht="15" customHeight="1">
      <c r="B152" s="316"/>
      <c r="C152" s="341" t="s">
        <v>5195</v>
      </c>
      <c r="D152" s="296"/>
      <c r="E152" s="296"/>
      <c r="F152" s="342" t="s">
        <v>5196</v>
      </c>
      <c r="G152" s="296"/>
      <c r="H152" s="341" t="s">
        <v>5229</v>
      </c>
      <c r="I152" s="341" t="s">
        <v>5192</v>
      </c>
      <c r="J152" s="341">
        <v>50</v>
      </c>
      <c r="K152" s="337"/>
    </row>
    <row r="153" spans="2:11" ht="15" customHeight="1">
      <c r="B153" s="316"/>
      <c r="C153" s="341" t="s">
        <v>5198</v>
      </c>
      <c r="D153" s="296"/>
      <c r="E153" s="296"/>
      <c r="F153" s="342" t="s">
        <v>5190</v>
      </c>
      <c r="G153" s="296"/>
      <c r="H153" s="341" t="s">
        <v>5229</v>
      </c>
      <c r="I153" s="341" t="s">
        <v>5200</v>
      </c>
      <c r="J153" s="341"/>
      <c r="K153" s="337"/>
    </row>
    <row r="154" spans="2:11" ht="15" customHeight="1">
      <c r="B154" s="316"/>
      <c r="C154" s="341" t="s">
        <v>5209</v>
      </c>
      <c r="D154" s="296"/>
      <c r="E154" s="296"/>
      <c r="F154" s="342" t="s">
        <v>5196</v>
      </c>
      <c r="G154" s="296"/>
      <c r="H154" s="341" t="s">
        <v>5229</v>
      </c>
      <c r="I154" s="341" t="s">
        <v>5192</v>
      </c>
      <c r="J154" s="341">
        <v>50</v>
      </c>
      <c r="K154" s="337"/>
    </row>
    <row r="155" spans="2:11" ht="15" customHeight="1">
      <c r="B155" s="316"/>
      <c r="C155" s="341" t="s">
        <v>5217</v>
      </c>
      <c r="D155" s="296"/>
      <c r="E155" s="296"/>
      <c r="F155" s="342" t="s">
        <v>5196</v>
      </c>
      <c r="G155" s="296"/>
      <c r="H155" s="341" t="s">
        <v>5229</v>
      </c>
      <c r="I155" s="341" t="s">
        <v>5192</v>
      </c>
      <c r="J155" s="341">
        <v>50</v>
      </c>
      <c r="K155" s="337"/>
    </row>
    <row r="156" spans="2:11" ht="15" customHeight="1">
      <c r="B156" s="316"/>
      <c r="C156" s="341" t="s">
        <v>5215</v>
      </c>
      <c r="D156" s="296"/>
      <c r="E156" s="296"/>
      <c r="F156" s="342" t="s">
        <v>5196</v>
      </c>
      <c r="G156" s="296"/>
      <c r="H156" s="341" t="s">
        <v>5229</v>
      </c>
      <c r="I156" s="341" t="s">
        <v>5192</v>
      </c>
      <c r="J156" s="341">
        <v>50</v>
      </c>
      <c r="K156" s="337"/>
    </row>
    <row r="157" spans="2:11" ht="15" customHeight="1">
      <c r="B157" s="316"/>
      <c r="C157" s="341" t="s">
        <v>184</v>
      </c>
      <c r="D157" s="296"/>
      <c r="E157" s="296"/>
      <c r="F157" s="342" t="s">
        <v>5190</v>
      </c>
      <c r="G157" s="296"/>
      <c r="H157" s="341" t="s">
        <v>5251</v>
      </c>
      <c r="I157" s="341" t="s">
        <v>5192</v>
      </c>
      <c r="J157" s="341" t="s">
        <v>5252</v>
      </c>
      <c r="K157" s="337"/>
    </row>
    <row r="158" spans="2:11" ht="15" customHeight="1">
      <c r="B158" s="316"/>
      <c r="C158" s="341" t="s">
        <v>5253</v>
      </c>
      <c r="D158" s="296"/>
      <c r="E158" s="296"/>
      <c r="F158" s="342" t="s">
        <v>5190</v>
      </c>
      <c r="G158" s="296"/>
      <c r="H158" s="341" t="s">
        <v>5254</v>
      </c>
      <c r="I158" s="341" t="s">
        <v>5224</v>
      </c>
      <c r="J158" s="341"/>
      <c r="K158" s="337"/>
    </row>
    <row r="159" spans="2:11" ht="15" customHeight="1">
      <c r="B159" s="343"/>
      <c r="C159" s="325"/>
      <c r="D159" s="325"/>
      <c r="E159" s="325"/>
      <c r="F159" s="325"/>
      <c r="G159" s="325"/>
      <c r="H159" s="325"/>
      <c r="I159" s="325"/>
      <c r="J159" s="325"/>
      <c r="K159" s="344"/>
    </row>
    <row r="160" spans="2:11" ht="18.75" customHeight="1">
      <c r="B160" s="292"/>
      <c r="C160" s="296"/>
      <c r="D160" s="296"/>
      <c r="E160" s="296"/>
      <c r="F160" s="315"/>
      <c r="G160" s="296"/>
      <c r="H160" s="296"/>
      <c r="I160" s="296"/>
      <c r="J160" s="296"/>
      <c r="K160" s="292"/>
    </row>
    <row r="161" spans="2:11" ht="18.75" customHeight="1">
      <c r="B161" s="302"/>
      <c r="C161" s="302"/>
      <c r="D161" s="302"/>
      <c r="E161" s="302"/>
      <c r="F161" s="302"/>
      <c r="G161" s="302"/>
      <c r="H161" s="302"/>
      <c r="I161" s="302"/>
      <c r="J161" s="302"/>
      <c r="K161" s="302"/>
    </row>
    <row r="162" spans="2:11" ht="7.5" customHeight="1">
      <c r="B162" s="284"/>
      <c r="C162" s="285"/>
      <c r="D162" s="285"/>
      <c r="E162" s="285"/>
      <c r="F162" s="285"/>
      <c r="G162" s="285"/>
      <c r="H162" s="285"/>
      <c r="I162" s="285"/>
      <c r="J162" s="285"/>
      <c r="K162" s="286"/>
    </row>
    <row r="163" spans="2:11" ht="45" customHeight="1">
      <c r="B163" s="287"/>
      <c r="C163" s="415" t="s">
        <v>5255</v>
      </c>
      <c r="D163" s="415"/>
      <c r="E163" s="415"/>
      <c r="F163" s="415"/>
      <c r="G163" s="415"/>
      <c r="H163" s="415"/>
      <c r="I163" s="415"/>
      <c r="J163" s="415"/>
      <c r="K163" s="288"/>
    </row>
    <row r="164" spans="2:11" ht="17.25" customHeight="1">
      <c r="B164" s="287"/>
      <c r="C164" s="308" t="s">
        <v>5184</v>
      </c>
      <c r="D164" s="308"/>
      <c r="E164" s="308"/>
      <c r="F164" s="308" t="s">
        <v>5185</v>
      </c>
      <c r="G164" s="345"/>
      <c r="H164" s="346" t="s">
        <v>195</v>
      </c>
      <c r="I164" s="346" t="s">
        <v>63</v>
      </c>
      <c r="J164" s="308" t="s">
        <v>5186</v>
      </c>
      <c r="K164" s="288"/>
    </row>
    <row r="165" spans="2:11" ht="17.25" customHeight="1">
      <c r="B165" s="289"/>
      <c r="C165" s="310" t="s">
        <v>5187</v>
      </c>
      <c r="D165" s="310"/>
      <c r="E165" s="310"/>
      <c r="F165" s="311" t="s">
        <v>5188</v>
      </c>
      <c r="G165" s="347"/>
      <c r="H165" s="348"/>
      <c r="I165" s="348"/>
      <c r="J165" s="310" t="s">
        <v>5189</v>
      </c>
      <c r="K165" s="290"/>
    </row>
    <row r="166" spans="2:11" ht="5.25" customHeight="1">
      <c r="B166" s="316"/>
      <c r="C166" s="313"/>
      <c r="D166" s="313"/>
      <c r="E166" s="313"/>
      <c r="F166" s="313"/>
      <c r="G166" s="314"/>
      <c r="H166" s="313"/>
      <c r="I166" s="313"/>
      <c r="J166" s="313"/>
      <c r="K166" s="337"/>
    </row>
    <row r="167" spans="2:11" ht="15" customHeight="1">
      <c r="B167" s="316"/>
      <c r="C167" s="296" t="s">
        <v>5193</v>
      </c>
      <c r="D167" s="296"/>
      <c r="E167" s="296"/>
      <c r="F167" s="315" t="s">
        <v>5190</v>
      </c>
      <c r="G167" s="296"/>
      <c r="H167" s="296" t="s">
        <v>5229</v>
      </c>
      <c r="I167" s="296" t="s">
        <v>5192</v>
      </c>
      <c r="J167" s="296">
        <v>120</v>
      </c>
      <c r="K167" s="337"/>
    </row>
    <row r="168" spans="2:11" ht="15" customHeight="1">
      <c r="B168" s="316"/>
      <c r="C168" s="296" t="s">
        <v>5238</v>
      </c>
      <c r="D168" s="296"/>
      <c r="E168" s="296"/>
      <c r="F168" s="315" t="s">
        <v>5190</v>
      </c>
      <c r="G168" s="296"/>
      <c r="H168" s="296" t="s">
        <v>5239</v>
      </c>
      <c r="I168" s="296" t="s">
        <v>5192</v>
      </c>
      <c r="J168" s="296" t="s">
        <v>5240</v>
      </c>
      <c r="K168" s="337"/>
    </row>
    <row r="169" spans="2:11" ht="15" customHeight="1">
      <c r="B169" s="316"/>
      <c r="C169" s="296" t="s">
        <v>100</v>
      </c>
      <c r="D169" s="296"/>
      <c r="E169" s="296"/>
      <c r="F169" s="315" t="s">
        <v>5190</v>
      </c>
      <c r="G169" s="296"/>
      <c r="H169" s="296" t="s">
        <v>5256</v>
      </c>
      <c r="I169" s="296" t="s">
        <v>5192</v>
      </c>
      <c r="J169" s="296" t="s">
        <v>5240</v>
      </c>
      <c r="K169" s="337"/>
    </row>
    <row r="170" spans="2:11" ht="15" customHeight="1">
      <c r="B170" s="316"/>
      <c r="C170" s="296" t="s">
        <v>5195</v>
      </c>
      <c r="D170" s="296"/>
      <c r="E170" s="296"/>
      <c r="F170" s="315" t="s">
        <v>5196</v>
      </c>
      <c r="G170" s="296"/>
      <c r="H170" s="296" t="s">
        <v>5256</v>
      </c>
      <c r="I170" s="296" t="s">
        <v>5192</v>
      </c>
      <c r="J170" s="296">
        <v>50</v>
      </c>
      <c r="K170" s="337"/>
    </row>
    <row r="171" spans="2:11" ht="15" customHeight="1">
      <c r="B171" s="316"/>
      <c r="C171" s="296" t="s">
        <v>5198</v>
      </c>
      <c r="D171" s="296"/>
      <c r="E171" s="296"/>
      <c r="F171" s="315" t="s">
        <v>5190</v>
      </c>
      <c r="G171" s="296"/>
      <c r="H171" s="296" t="s">
        <v>5256</v>
      </c>
      <c r="I171" s="296" t="s">
        <v>5200</v>
      </c>
      <c r="J171" s="296"/>
      <c r="K171" s="337"/>
    </row>
    <row r="172" spans="2:11" ht="15" customHeight="1">
      <c r="B172" s="316"/>
      <c r="C172" s="296" t="s">
        <v>5209</v>
      </c>
      <c r="D172" s="296"/>
      <c r="E172" s="296"/>
      <c r="F172" s="315" t="s">
        <v>5196</v>
      </c>
      <c r="G172" s="296"/>
      <c r="H172" s="296" t="s">
        <v>5256</v>
      </c>
      <c r="I172" s="296" t="s">
        <v>5192</v>
      </c>
      <c r="J172" s="296">
        <v>50</v>
      </c>
      <c r="K172" s="337"/>
    </row>
    <row r="173" spans="2:11" ht="15" customHeight="1">
      <c r="B173" s="316"/>
      <c r="C173" s="296" t="s">
        <v>5217</v>
      </c>
      <c r="D173" s="296"/>
      <c r="E173" s="296"/>
      <c r="F173" s="315" t="s">
        <v>5196</v>
      </c>
      <c r="G173" s="296"/>
      <c r="H173" s="296" t="s">
        <v>5256</v>
      </c>
      <c r="I173" s="296" t="s">
        <v>5192</v>
      </c>
      <c r="J173" s="296">
        <v>50</v>
      </c>
      <c r="K173" s="337"/>
    </row>
    <row r="174" spans="2:11" ht="15" customHeight="1">
      <c r="B174" s="316"/>
      <c r="C174" s="296" t="s">
        <v>5215</v>
      </c>
      <c r="D174" s="296"/>
      <c r="E174" s="296"/>
      <c r="F174" s="315" t="s">
        <v>5196</v>
      </c>
      <c r="G174" s="296"/>
      <c r="H174" s="296" t="s">
        <v>5256</v>
      </c>
      <c r="I174" s="296" t="s">
        <v>5192</v>
      </c>
      <c r="J174" s="296">
        <v>50</v>
      </c>
      <c r="K174" s="337"/>
    </row>
    <row r="175" spans="2:11" ht="15" customHeight="1">
      <c r="B175" s="316"/>
      <c r="C175" s="296" t="s">
        <v>194</v>
      </c>
      <c r="D175" s="296"/>
      <c r="E175" s="296"/>
      <c r="F175" s="315" t="s">
        <v>5190</v>
      </c>
      <c r="G175" s="296"/>
      <c r="H175" s="296" t="s">
        <v>5257</v>
      </c>
      <c r="I175" s="296" t="s">
        <v>5258</v>
      </c>
      <c r="J175" s="296"/>
      <c r="K175" s="337"/>
    </row>
    <row r="176" spans="2:11" ht="15" customHeight="1">
      <c r="B176" s="316"/>
      <c r="C176" s="296" t="s">
        <v>63</v>
      </c>
      <c r="D176" s="296"/>
      <c r="E176" s="296"/>
      <c r="F176" s="315" t="s">
        <v>5190</v>
      </c>
      <c r="G176" s="296"/>
      <c r="H176" s="296" t="s">
        <v>5259</v>
      </c>
      <c r="I176" s="296" t="s">
        <v>5260</v>
      </c>
      <c r="J176" s="296">
        <v>1</v>
      </c>
      <c r="K176" s="337"/>
    </row>
    <row r="177" spans="2:11" ht="15" customHeight="1">
      <c r="B177" s="316"/>
      <c r="C177" s="296" t="s">
        <v>59</v>
      </c>
      <c r="D177" s="296"/>
      <c r="E177" s="296"/>
      <c r="F177" s="315" t="s">
        <v>5190</v>
      </c>
      <c r="G177" s="296"/>
      <c r="H177" s="296" t="s">
        <v>5261</v>
      </c>
      <c r="I177" s="296" t="s">
        <v>5192</v>
      </c>
      <c r="J177" s="296">
        <v>20</v>
      </c>
      <c r="K177" s="337"/>
    </row>
    <row r="178" spans="2:11" ht="15" customHeight="1">
      <c r="B178" s="316"/>
      <c r="C178" s="296" t="s">
        <v>195</v>
      </c>
      <c r="D178" s="296"/>
      <c r="E178" s="296"/>
      <c r="F178" s="315" t="s">
        <v>5190</v>
      </c>
      <c r="G178" s="296"/>
      <c r="H178" s="296" t="s">
        <v>5262</v>
      </c>
      <c r="I178" s="296" t="s">
        <v>5192</v>
      </c>
      <c r="J178" s="296">
        <v>255</v>
      </c>
      <c r="K178" s="337"/>
    </row>
    <row r="179" spans="2:11" ht="15" customHeight="1">
      <c r="B179" s="316"/>
      <c r="C179" s="296" t="s">
        <v>196</v>
      </c>
      <c r="D179" s="296"/>
      <c r="E179" s="296"/>
      <c r="F179" s="315" t="s">
        <v>5190</v>
      </c>
      <c r="G179" s="296"/>
      <c r="H179" s="296" t="s">
        <v>5155</v>
      </c>
      <c r="I179" s="296" t="s">
        <v>5192</v>
      </c>
      <c r="J179" s="296">
        <v>10</v>
      </c>
      <c r="K179" s="337"/>
    </row>
    <row r="180" spans="2:11" ht="15" customHeight="1">
      <c r="B180" s="316"/>
      <c r="C180" s="296" t="s">
        <v>197</v>
      </c>
      <c r="D180" s="296"/>
      <c r="E180" s="296"/>
      <c r="F180" s="315" t="s">
        <v>5190</v>
      </c>
      <c r="G180" s="296"/>
      <c r="H180" s="296" t="s">
        <v>5263</v>
      </c>
      <c r="I180" s="296" t="s">
        <v>5224</v>
      </c>
      <c r="J180" s="296"/>
      <c r="K180" s="337"/>
    </row>
    <row r="181" spans="2:11" ht="15" customHeight="1">
      <c r="B181" s="316"/>
      <c r="C181" s="296" t="s">
        <v>5264</v>
      </c>
      <c r="D181" s="296"/>
      <c r="E181" s="296"/>
      <c r="F181" s="315" t="s">
        <v>5190</v>
      </c>
      <c r="G181" s="296"/>
      <c r="H181" s="296" t="s">
        <v>5265</v>
      </c>
      <c r="I181" s="296" t="s">
        <v>5224</v>
      </c>
      <c r="J181" s="296"/>
      <c r="K181" s="337"/>
    </row>
    <row r="182" spans="2:11" ht="15" customHeight="1">
      <c r="B182" s="316"/>
      <c r="C182" s="296" t="s">
        <v>5253</v>
      </c>
      <c r="D182" s="296"/>
      <c r="E182" s="296"/>
      <c r="F182" s="315" t="s">
        <v>5190</v>
      </c>
      <c r="G182" s="296"/>
      <c r="H182" s="296" t="s">
        <v>5266</v>
      </c>
      <c r="I182" s="296" t="s">
        <v>5224</v>
      </c>
      <c r="J182" s="296"/>
      <c r="K182" s="337"/>
    </row>
    <row r="183" spans="2:11" ht="15" customHeight="1">
      <c r="B183" s="316"/>
      <c r="C183" s="296" t="s">
        <v>199</v>
      </c>
      <c r="D183" s="296"/>
      <c r="E183" s="296"/>
      <c r="F183" s="315" t="s">
        <v>5196</v>
      </c>
      <c r="G183" s="296"/>
      <c r="H183" s="296" t="s">
        <v>5267</v>
      </c>
      <c r="I183" s="296" t="s">
        <v>5192</v>
      </c>
      <c r="J183" s="296">
        <v>50</v>
      </c>
      <c r="K183" s="337"/>
    </row>
    <row r="184" spans="2:11" ht="15" customHeight="1">
      <c r="B184" s="316"/>
      <c r="C184" s="296" t="s">
        <v>5268</v>
      </c>
      <c r="D184" s="296"/>
      <c r="E184" s="296"/>
      <c r="F184" s="315" t="s">
        <v>5196</v>
      </c>
      <c r="G184" s="296"/>
      <c r="H184" s="296" t="s">
        <v>5269</v>
      </c>
      <c r="I184" s="296" t="s">
        <v>5270</v>
      </c>
      <c r="J184" s="296"/>
      <c r="K184" s="337"/>
    </row>
    <row r="185" spans="2:11" ht="15" customHeight="1">
      <c r="B185" s="316"/>
      <c r="C185" s="296" t="s">
        <v>5271</v>
      </c>
      <c r="D185" s="296"/>
      <c r="E185" s="296"/>
      <c r="F185" s="315" t="s">
        <v>5196</v>
      </c>
      <c r="G185" s="296"/>
      <c r="H185" s="296" t="s">
        <v>5272</v>
      </c>
      <c r="I185" s="296" t="s">
        <v>5270</v>
      </c>
      <c r="J185" s="296"/>
      <c r="K185" s="337"/>
    </row>
    <row r="186" spans="2:11" ht="15" customHeight="1">
      <c r="B186" s="316"/>
      <c r="C186" s="296" t="s">
        <v>5273</v>
      </c>
      <c r="D186" s="296"/>
      <c r="E186" s="296"/>
      <c r="F186" s="315" t="s">
        <v>5196</v>
      </c>
      <c r="G186" s="296"/>
      <c r="H186" s="296" t="s">
        <v>5274</v>
      </c>
      <c r="I186" s="296" t="s">
        <v>5270</v>
      </c>
      <c r="J186" s="296"/>
      <c r="K186" s="337"/>
    </row>
    <row r="187" spans="2:11" ht="15" customHeight="1">
      <c r="B187" s="316"/>
      <c r="C187" s="349" t="s">
        <v>5275</v>
      </c>
      <c r="D187" s="296"/>
      <c r="E187" s="296"/>
      <c r="F187" s="315" t="s">
        <v>5196</v>
      </c>
      <c r="G187" s="296"/>
      <c r="H187" s="296" t="s">
        <v>5276</v>
      </c>
      <c r="I187" s="296" t="s">
        <v>5277</v>
      </c>
      <c r="J187" s="350" t="s">
        <v>5278</v>
      </c>
      <c r="K187" s="337"/>
    </row>
    <row r="188" spans="2:11" ht="15" customHeight="1">
      <c r="B188" s="316"/>
      <c r="C188" s="301" t="s">
        <v>48</v>
      </c>
      <c r="D188" s="296"/>
      <c r="E188" s="296"/>
      <c r="F188" s="315" t="s">
        <v>5190</v>
      </c>
      <c r="G188" s="296"/>
      <c r="H188" s="292" t="s">
        <v>5279</v>
      </c>
      <c r="I188" s="296" t="s">
        <v>5280</v>
      </c>
      <c r="J188" s="296"/>
      <c r="K188" s="337"/>
    </row>
    <row r="189" spans="2:11" ht="15" customHeight="1">
      <c r="B189" s="316"/>
      <c r="C189" s="301" t="s">
        <v>5281</v>
      </c>
      <c r="D189" s="296"/>
      <c r="E189" s="296"/>
      <c r="F189" s="315" t="s">
        <v>5190</v>
      </c>
      <c r="G189" s="296"/>
      <c r="H189" s="296" t="s">
        <v>5282</v>
      </c>
      <c r="I189" s="296" t="s">
        <v>5224</v>
      </c>
      <c r="J189" s="296"/>
      <c r="K189" s="337"/>
    </row>
    <row r="190" spans="2:11" ht="15" customHeight="1">
      <c r="B190" s="316"/>
      <c r="C190" s="301" t="s">
        <v>5283</v>
      </c>
      <c r="D190" s="296"/>
      <c r="E190" s="296"/>
      <c r="F190" s="315" t="s">
        <v>5190</v>
      </c>
      <c r="G190" s="296"/>
      <c r="H190" s="296" t="s">
        <v>5284</v>
      </c>
      <c r="I190" s="296" t="s">
        <v>5224</v>
      </c>
      <c r="J190" s="296"/>
      <c r="K190" s="337"/>
    </row>
    <row r="191" spans="2:11" ht="15" customHeight="1">
      <c r="B191" s="316"/>
      <c r="C191" s="301" t="s">
        <v>5285</v>
      </c>
      <c r="D191" s="296"/>
      <c r="E191" s="296"/>
      <c r="F191" s="315" t="s">
        <v>5196</v>
      </c>
      <c r="G191" s="296"/>
      <c r="H191" s="296" t="s">
        <v>5286</v>
      </c>
      <c r="I191" s="296" t="s">
        <v>5224</v>
      </c>
      <c r="J191" s="296"/>
      <c r="K191" s="337"/>
    </row>
    <row r="192" spans="2:11" ht="15" customHeight="1">
      <c r="B192" s="343"/>
      <c r="C192" s="351"/>
      <c r="D192" s="325"/>
      <c r="E192" s="325"/>
      <c r="F192" s="325"/>
      <c r="G192" s="325"/>
      <c r="H192" s="325"/>
      <c r="I192" s="325"/>
      <c r="J192" s="325"/>
      <c r="K192" s="344"/>
    </row>
    <row r="193" spans="2:11" ht="18.75" customHeight="1">
      <c r="B193" s="292"/>
      <c r="C193" s="296"/>
      <c r="D193" s="296"/>
      <c r="E193" s="296"/>
      <c r="F193" s="315"/>
      <c r="G193" s="296"/>
      <c r="H193" s="296"/>
      <c r="I193" s="296"/>
      <c r="J193" s="296"/>
      <c r="K193" s="292"/>
    </row>
    <row r="194" spans="2:11" ht="18.75" customHeight="1">
      <c r="B194" s="292"/>
      <c r="C194" s="296"/>
      <c r="D194" s="296"/>
      <c r="E194" s="296"/>
      <c r="F194" s="315"/>
      <c r="G194" s="296"/>
      <c r="H194" s="296"/>
      <c r="I194" s="296"/>
      <c r="J194" s="296"/>
      <c r="K194" s="292"/>
    </row>
    <row r="195" spans="2:11" ht="18.75" customHeight="1">
      <c r="B195" s="302"/>
      <c r="C195" s="302"/>
      <c r="D195" s="302"/>
      <c r="E195" s="302"/>
      <c r="F195" s="302"/>
      <c r="G195" s="302"/>
      <c r="H195" s="302"/>
      <c r="I195" s="302"/>
      <c r="J195" s="302"/>
      <c r="K195" s="302"/>
    </row>
    <row r="196" spans="2:11">
      <c r="B196" s="284"/>
      <c r="C196" s="285"/>
      <c r="D196" s="285"/>
      <c r="E196" s="285"/>
      <c r="F196" s="285"/>
      <c r="G196" s="285"/>
      <c r="H196" s="285"/>
      <c r="I196" s="285"/>
      <c r="J196" s="285"/>
      <c r="K196" s="286"/>
    </row>
    <row r="197" spans="2:11" ht="21">
      <c r="B197" s="287"/>
      <c r="C197" s="415" t="s">
        <v>5287</v>
      </c>
      <c r="D197" s="415"/>
      <c r="E197" s="415"/>
      <c r="F197" s="415"/>
      <c r="G197" s="415"/>
      <c r="H197" s="415"/>
      <c r="I197" s="415"/>
      <c r="J197" s="415"/>
      <c r="K197" s="288"/>
    </row>
    <row r="198" spans="2:11" ht="25.5" customHeight="1">
      <c r="B198" s="287"/>
      <c r="C198" s="352" t="s">
        <v>5288</v>
      </c>
      <c r="D198" s="352"/>
      <c r="E198" s="352"/>
      <c r="F198" s="352" t="s">
        <v>5289</v>
      </c>
      <c r="G198" s="353"/>
      <c r="H198" s="414" t="s">
        <v>5290</v>
      </c>
      <c r="I198" s="414"/>
      <c r="J198" s="414"/>
      <c r="K198" s="288"/>
    </row>
    <row r="199" spans="2:11" ht="5.25" customHeight="1">
      <c r="B199" s="316"/>
      <c r="C199" s="313"/>
      <c r="D199" s="313"/>
      <c r="E199" s="313"/>
      <c r="F199" s="313"/>
      <c r="G199" s="296"/>
      <c r="H199" s="313"/>
      <c r="I199" s="313"/>
      <c r="J199" s="313"/>
      <c r="K199" s="337"/>
    </row>
    <row r="200" spans="2:11" ht="15" customHeight="1">
      <c r="B200" s="316"/>
      <c r="C200" s="296" t="s">
        <v>5280</v>
      </c>
      <c r="D200" s="296"/>
      <c r="E200" s="296"/>
      <c r="F200" s="315" t="s">
        <v>49</v>
      </c>
      <c r="G200" s="296"/>
      <c r="H200" s="412" t="s">
        <v>5291</v>
      </c>
      <c r="I200" s="412"/>
      <c r="J200" s="412"/>
      <c r="K200" s="337"/>
    </row>
    <row r="201" spans="2:11" ht="15" customHeight="1">
      <c r="B201" s="316"/>
      <c r="C201" s="322"/>
      <c r="D201" s="296"/>
      <c r="E201" s="296"/>
      <c r="F201" s="315" t="s">
        <v>50</v>
      </c>
      <c r="G201" s="296"/>
      <c r="H201" s="412" t="s">
        <v>5292</v>
      </c>
      <c r="I201" s="412"/>
      <c r="J201" s="412"/>
      <c r="K201" s="337"/>
    </row>
    <row r="202" spans="2:11" ht="15" customHeight="1">
      <c r="B202" s="316"/>
      <c r="C202" s="322"/>
      <c r="D202" s="296"/>
      <c r="E202" s="296"/>
      <c r="F202" s="315" t="s">
        <v>53</v>
      </c>
      <c r="G202" s="296"/>
      <c r="H202" s="412" t="s">
        <v>5293</v>
      </c>
      <c r="I202" s="412"/>
      <c r="J202" s="412"/>
      <c r="K202" s="337"/>
    </row>
    <row r="203" spans="2:11" ht="15" customHeight="1">
      <c r="B203" s="316"/>
      <c r="C203" s="296"/>
      <c r="D203" s="296"/>
      <c r="E203" s="296"/>
      <c r="F203" s="315" t="s">
        <v>51</v>
      </c>
      <c r="G203" s="296"/>
      <c r="H203" s="412" t="s">
        <v>5294</v>
      </c>
      <c r="I203" s="412"/>
      <c r="J203" s="412"/>
      <c r="K203" s="337"/>
    </row>
    <row r="204" spans="2:11" ht="15" customHeight="1">
      <c r="B204" s="316"/>
      <c r="C204" s="296"/>
      <c r="D204" s="296"/>
      <c r="E204" s="296"/>
      <c r="F204" s="315" t="s">
        <v>52</v>
      </c>
      <c r="G204" s="296"/>
      <c r="H204" s="412" t="s">
        <v>5295</v>
      </c>
      <c r="I204" s="412"/>
      <c r="J204" s="412"/>
      <c r="K204" s="337"/>
    </row>
    <row r="205" spans="2:11" ht="15" customHeight="1">
      <c r="B205" s="316"/>
      <c r="C205" s="296"/>
      <c r="D205" s="296"/>
      <c r="E205" s="296"/>
      <c r="F205" s="315"/>
      <c r="G205" s="296"/>
      <c r="H205" s="296"/>
      <c r="I205" s="296"/>
      <c r="J205" s="296"/>
      <c r="K205" s="337"/>
    </row>
    <row r="206" spans="2:11" ht="15" customHeight="1">
      <c r="B206" s="316"/>
      <c r="C206" s="296" t="s">
        <v>5236</v>
      </c>
      <c r="D206" s="296"/>
      <c r="E206" s="296"/>
      <c r="F206" s="315" t="s">
        <v>85</v>
      </c>
      <c r="G206" s="296"/>
      <c r="H206" s="412" t="s">
        <v>5296</v>
      </c>
      <c r="I206" s="412"/>
      <c r="J206" s="412"/>
      <c r="K206" s="337"/>
    </row>
    <row r="207" spans="2:11" ht="15" customHeight="1">
      <c r="B207" s="316"/>
      <c r="C207" s="322"/>
      <c r="D207" s="296"/>
      <c r="E207" s="296"/>
      <c r="F207" s="315" t="s">
        <v>5136</v>
      </c>
      <c r="G207" s="296"/>
      <c r="H207" s="412" t="s">
        <v>5137</v>
      </c>
      <c r="I207" s="412"/>
      <c r="J207" s="412"/>
      <c r="K207" s="337"/>
    </row>
    <row r="208" spans="2:11" ht="15" customHeight="1">
      <c r="B208" s="316"/>
      <c r="C208" s="296"/>
      <c r="D208" s="296"/>
      <c r="E208" s="296"/>
      <c r="F208" s="315" t="s">
        <v>5134</v>
      </c>
      <c r="G208" s="296"/>
      <c r="H208" s="412" t="s">
        <v>5297</v>
      </c>
      <c r="I208" s="412"/>
      <c r="J208" s="412"/>
      <c r="K208" s="337"/>
    </row>
    <row r="209" spans="2:11" ht="15" customHeight="1">
      <c r="B209" s="354"/>
      <c r="C209" s="322"/>
      <c r="D209" s="322"/>
      <c r="E209" s="322"/>
      <c r="F209" s="315" t="s">
        <v>5138</v>
      </c>
      <c r="G209" s="301"/>
      <c r="H209" s="413" t="s">
        <v>5139</v>
      </c>
      <c r="I209" s="413"/>
      <c r="J209" s="413"/>
      <c r="K209" s="355"/>
    </row>
    <row r="210" spans="2:11" ht="15" customHeight="1">
      <c r="B210" s="354"/>
      <c r="C210" s="322"/>
      <c r="D210" s="322"/>
      <c r="E210" s="322"/>
      <c r="F210" s="315" t="s">
        <v>3803</v>
      </c>
      <c r="G210" s="301"/>
      <c r="H210" s="413" t="s">
        <v>5298</v>
      </c>
      <c r="I210" s="413"/>
      <c r="J210" s="413"/>
      <c r="K210" s="355"/>
    </row>
    <row r="211" spans="2:11" ht="15" customHeight="1">
      <c r="B211" s="354"/>
      <c r="C211" s="322"/>
      <c r="D211" s="322"/>
      <c r="E211" s="322"/>
      <c r="F211" s="356"/>
      <c r="G211" s="301"/>
      <c r="H211" s="357"/>
      <c r="I211" s="357"/>
      <c r="J211" s="357"/>
      <c r="K211" s="355"/>
    </row>
    <row r="212" spans="2:11" ht="15" customHeight="1">
      <c r="B212" s="354"/>
      <c r="C212" s="296" t="s">
        <v>5260</v>
      </c>
      <c r="D212" s="322"/>
      <c r="E212" s="322"/>
      <c r="F212" s="315">
        <v>1</v>
      </c>
      <c r="G212" s="301"/>
      <c r="H212" s="413" t="s">
        <v>5299</v>
      </c>
      <c r="I212" s="413"/>
      <c r="J212" s="413"/>
      <c r="K212" s="355"/>
    </row>
    <row r="213" spans="2:11" ht="15" customHeight="1">
      <c r="B213" s="354"/>
      <c r="C213" s="322"/>
      <c r="D213" s="322"/>
      <c r="E213" s="322"/>
      <c r="F213" s="315">
        <v>2</v>
      </c>
      <c r="G213" s="301"/>
      <c r="H213" s="413" t="s">
        <v>5300</v>
      </c>
      <c r="I213" s="413"/>
      <c r="J213" s="413"/>
      <c r="K213" s="355"/>
    </row>
    <row r="214" spans="2:11" ht="15" customHeight="1">
      <c r="B214" s="354"/>
      <c r="C214" s="322"/>
      <c r="D214" s="322"/>
      <c r="E214" s="322"/>
      <c r="F214" s="315">
        <v>3</v>
      </c>
      <c r="G214" s="301"/>
      <c r="H214" s="413" t="s">
        <v>5301</v>
      </c>
      <c r="I214" s="413"/>
      <c r="J214" s="413"/>
      <c r="K214" s="355"/>
    </row>
    <row r="215" spans="2:11" ht="15" customHeight="1">
      <c r="B215" s="354"/>
      <c r="C215" s="322"/>
      <c r="D215" s="322"/>
      <c r="E215" s="322"/>
      <c r="F215" s="315">
        <v>4</v>
      </c>
      <c r="G215" s="301"/>
      <c r="H215" s="413" t="s">
        <v>5302</v>
      </c>
      <c r="I215" s="413"/>
      <c r="J215" s="413"/>
      <c r="K215" s="355"/>
    </row>
    <row r="216" spans="2:11" ht="12.75" customHeight="1">
      <c r="B216" s="358"/>
      <c r="C216" s="359"/>
      <c r="D216" s="359"/>
      <c r="E216" s="359"/>
      <c r="F216" s="359"/>
      <c r="G216" s="359"/>
      <c r="H216" s="359"/>
      <c r="I216" s="359"/>
      <c r="J216" s="359"/>
      <c r="K216" s="360"/>
    </row>
  </sheetData>
  <sheetProtection formatCells="0" formatColumns="0" formatRows="0" insertColumns="0" insertRows="0" insertHyperlinks="0" deleteColumns="0" deleteRows="0" sort="0" autoFilter="0" pivotTables="0"/>
  <mergeCells count="77">
    <mergeCell ref="C9:J9"/>
    <mergeCell ref="D10:J10"/>
    <mergeCell ref="D13:J13"/>
    <mergeCell ref="C3:J3"/>
    <mergeCell ref="C4:J4"/>
    <mergeCell ref="C6:J6"/>
    <mergeCell ref="C7:J7"/>
    <mergeCell ref="D11:J11"/>
    <mergeCell ref="F19:J19"/>
    <mergeCell ref="F20:J20"/>
    <mergeCell ref="D14:J14"/>
    <mergeCell ref="D15:J15"/>
    <mergeCell ref="F16:J16"/>
    <mergeCell ref="F17:J17"/>
    <mergeCell ref="D31:J31"/>
    <mergeCell ref="C24:J24"/>
    <mergeCell ref="D32:J32"/>
    <mergeCell ref="F18:J18"/>
    <mergeCell ref="F21:J21"/>
    <mergeCell ref="C23:J23"/>
    <mergeCell ref="D25:J25"/>
    <mergeCell ref="D26:J26"/>
    <mergeCell ref="D28:J28"/>
    <mergeCell ref="D29:J29"/>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91</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251</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ROUND(J89,2)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ROUND(SUM(BE89:BE153), 2)</f>
        <v>0</v>
      </c>
      <c r="G30" s="44"/>
      <c r="H30" s="44"/>
      <c r="I30" s="142">
        <v>0.21</v>
      </c>
      <c r="J30" s="141">
        <f>ROUND(ROUND((SUM(BE89:BE153)), 2)*I30, 2)</f>
        <v>0</v>
      </c>
      <c r="K30" s="47"/>
    </row>
    <row r="31" spans="2:11" s="1" customFormat="1" ht="14.45" customHeight="1">
      <c r="B31" s="43"/>
      <c r="C31" s="44"/>
      <c r="D31" s="44"/>
      <c r="E31" s="51" t="s">
        <v>50</v>
      </c>
      <c r="F31" s="141">
        <f>ROUND(SUM(BF89:BF153), 2)</f>
        <v>0</v>
      </c>
      <c r="G31" s="44"/>
      <c r="H31" s="44"/>
      <c r="I31" s="142">
        <v>0.15</v>
      </c>
      <c r="J31" s="141">
        <f>ROUND(ROUND((SUM(BF89:BF153)), 2)*I31, 2)</f>
        <v>0</v>
      </c>
      <c r="K31" s="47"/>
    </row>
    <row r="32" spans="2:11" s="1" customFormat="1" ht="14.45" hidden="1" customHeight="1">
      <c r="B32" s="43"/>
      <c r="C32" s="44"/>
      <c r="D32" s="44"/>
      <c r="E32" s="51" t="s">
        <v>51</v>
      </c>
      <c r="F32" s="141">
        <f>ROUND(SUM(BG89:BG153), 2)</f>
        <v>0</v>
      </c>
      <c r="G32" s="44"/>
      <c r="H32" s="44"/>
      <c r="I32" s="142">
        <v>0.21</v>
      </c>
      <c r="J32" s="141">
        <v>0</v>
      </c>
      <c r="K32" s="47"/>
    </row>
    <row r="33" spans="2:11" s="1" customFormat="1" ht="14.45" hidden="1" customHeight="1">
      <c r="B33" s="43"/>
      <c r="C33" s="44"/>
      <c r="D33" s="44"/>
      <c r="E33" s="51" t="s">
        <v>52</v>
      </c>
      <c r="F33" s="141">
        <f>ROUND(SUM(BH89:BH153), 2)</f>
        <v>0</v>
      </c>
      <c r="G33" s="44"/>
      <c r="H33" s="44"/>
      <c r="I33" s="142">
        <v>0.15</v>
      </c>
      <c r="J33" s="141">
        <v>0</v>
      </c>
      <c r="K33" s="47"/>
    </row>
    <row r="34" spans="2:11" s="1" customFormat="1" ht="14.45" hidden="1" customHeight="1">
      <c r="B34" s="43"/>
      <c r="C34" s="44"/>
      <c r="D34" s="44"/>
      <c r="E34" s="51" t="s">
        <v>53</v>
      </c>
      <c r="F34" s="141">
        <f>ROUND(SUM(BI89:BI153),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01 - Zařízení a organizace výstavby</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J89</f>
        <v>0</v>
      </c>
      <c r="K56" s="47"/>
      <c r="AU56" s="25" t="s">
        <v>187</v>
      </c>
    </row>
    <row r="57" spans="2:47" s="8" customFormat="1" ht="24.95" customHeight="1">
      <c r="B57" s="160"/>
      <c r="C57" s="161"/>
      <c r="D57" s="162" t="s">
        <v>252</v>
      </c>
      <c r="E57" s="163"/>
      <c r="F57" s="163"/>
      <c r="G57" s="163"/>
      <c r="H57" s="163"/>
      <c r="I57" s="164"/>
      <c r="J57" s="165">
        <f>J90</f>
        <v>0</v>
      </c>
      <c r="K57" s="166"/>
    </row>
    <row r="58" spans="2:47" s="9" customFormat="1" ht="19.899999999999999" customHeight="1">
      <c r="B58" s="167"/>
      <c r="C58" s="168"/>
      <c r="D58" s="169" t="s">
        <v>253</v>
      </c>
      <c r="E58" s="170"/>
      <c r="F58" s="170"/>
      <c r="G58" s="170"/>
      <c r="H58" s="170"/>
      <c r="I58" s="171"/>
      <c r="J58" s="172">
        <f>J91</f>
        <v>0</v>
      </c>
      <c r="K58" s="173"/>
    </row>
    <row r="59" spans="2:47" s="9" customFormat="1" ht="14.85" customHeight="1">
      <c r="B59" s="167"/>
      <c r="C59" s="168"/>
      <c r="D59" s="169" t="s">
        <v>254</v>
      </c>
      <c r="E59" s="170"/>
      <c r="F59" s="170"/>
      <c r="G59" s="170"/>
      <c r="H59" s="170"/>
      <c r="I59" s="171"/>
      <c r="J59" s="172">
        <f>J92</f>
        <v>0</v>
      </c>
      <c r="K59" s="173"/>
    </row>
    <row r="60" spans="2:47" s="9" customFormat="1" ht="14.85" customHeight="1">
      <c r="B60" s="167"/>
      <c r="C60" s="168"/>
      <c r="D60" s="169" t="s">
        <v>255</v>
      </c>
      <c r="E60" s="170"/>
      <c r="F60" s="170"/>
      <c r="G60" s="170"/>
      <c r="H60" s="170"/>
      <c r="I60" s="171"/>
      <c r="J60" s="172">
        <f>J96</f>
        <v>0</v>
      </c>
      <c r="K60" s="173"/>
    </row>
    <row r="61" spans="2:47" s="9" customFormat="1" ht="14.85" customHeight="1">
      <c r="B61" s="167"/>
      <c r="C61" s="168"/>
      <c r="D61" s="169" t="s">
        <v>256</v>
      </c>
      <c r="E61" s="170"/>
      <c r="F61" s="170"/>
      <c r="G61" s="170"/>
      <c r="H61" s="170"/>
      <c r="I61" s="171"/>
      <c r="J61" s="172">
        <f>J103</f>
        <v>0</v>
      </c>
      <c r="K61" s="173"/>
    </row>
    <row r="62" spans="2:47" s="9" customFormat="1" ht="14.85" customHeight="1">
      <c r="B62" s="167"/>
      <c r="C62" s="168"/>
      <c r="D62" s="169" t="s">
        <v>257</v>
      </c>
      <c r="E62" s="170"/>
      <c r="F62" s="170"/>
      <c r="G62" s="170"/>
      <c r="H62" s="170"/>
      <c r="I62" s="171"/>
      <c r="J62" s="172">
        <f>J114</f>
        <v>0</v>
      </c>
      <c r="K62" s="173"/>
    </row>
    <row r="63" spans="2:47" s="9" customFormat="1" ht="19.899999999999999" customHeight="1">
      <c r="B63" s="167"/>
      <c r="C63" s="168"/>
      <c r="D63" s="169" t="s">
        <v>258</v>
      </c>
      <c r="E63" s="170"/>
      <c r="F63" s="170"/>
      <c r="G63" s="170"/>
      <c r="H63" s="170"/>
      <c r="I63" s="171"/>
      <c r="J63" s="172">
        <f>J118</f>
        <v>0</v>
      </c>
      <c r="K63" s="173"/>
    </row>
    <row r="64" spans="2:47" s="9" customFormat="1" ht="14.85" customHeight="1">
      <c r="B64" s="167"/>
      <c r="C64" s="168"/>
      <c r="D64" s="169" t="s">
        <v>259</v>
      </c>
      <c r="E64" s="170"/>
      <c r="F64" s="170"/>
      <c r="G64" s="170"/>
      <c r="H64" s="170"/>
      <c r="I64" s="171"/>
      <c r="J64" s="172">
        <f>J119</f>
        <v>0</v>
      </c>
      <c r="K64" s="173"/>
    </row>
    <row r="65" spans="2:12" s="9" customFormat="1" ht="14.85" customHeight="1">
      <c r="B65" s="167"/>
      <c r="C65" s="168"/>
      <c r="D65" s="169" t="s">
        <v>260</v>
      </c>
      <c r="E65" s="170"/>
      <c r="F65" s="170"/>
      <c r="G65" s="170"/>
      <c r="H65" s="170"/>
      <c r="I65" s="171"/>
      <c r="J65" s="172">
        <f>J131</f>
        <v>0</v>
      </c>
      <c r="K65" s="173"/>
    </row>
    <row r="66" spans="2:12" s="9" customFormat="1" ht="14.85" customHeight="1">
      <c r="B66" s="167"/>
      <c r="C66" s="168"/>
      <c r="D66" s="169" t="s">
        <v>261</v>
      </c>
      <c r="E66" s="170"/>
      <c r="F66" s="170"/>
      <c r="G66" s="170"/>
      <c r="H66" s="170"/>
      <c r="I66" s="171"/>
      <c r="J66" s="172">
        <f>J133</f>
        <v>0</v>
      </c>
      <c r="K66" s="173"/>
    </row>
    <row r="67" spans="2:12" s="9" customFormat="1" ht="19.899999999999999" customHeight="1">
      <c r="B67" s="167"/>
      <c r="C67" s="168"/>
      <c r="D67" s="169" t="s">
        <v>262</v>
      </c>
      <c r="E67" s="170"/>
      <c r="F67" s="170"/>
      <c r="G67" s="170"/>
      <c r="H67" s="170"/>
      <c r="I67" s="171"/>
      <c r="J67" s="172">
        <f>J139</f>
        <v>0</v>
      </c>
      <c r="K67" s="173"/>
    </row>
    <row r="68" spans="2:12" s="8" customFormat="1" ht="24.95" customHeight="1">
      <c r="B68" s="160"/>
      <c r="C68" s="161"/>
      <c r="D68" s="162" t="s">
        <v>188</v>
      </c>
      <c r="E68" s="163"/>
      <c r="F68" s="163"/>
      <c r="G68" s="163"/>
      <c r="H68" s="163"/>
      <c r="I68" s="164"/>
      <c r="J68" s="165">
        <f>J149</f>
        <v>0</v>
      </c>
      <c r="K68" s="166"/>
    </row>
    <row r="69" spans="2:12" s="9" customFormat="1" ht="19.899999999999999" customHeight="1">
      <c r="B69" s="167"/>
      <c r="C69" s="168"/>
      <c r="D69" s="169" t="s">
        <v>190</v>
      </c>
      <c r="E69" s="170"/>
      <c r="F69" s="170"/>
      <c r="G69" s="170"/>
      <c r="H69" s="170"/>
      <c r="I69" s="171"/>
      <c r="J69" s="172">
        <f>J150</f>
        <v>0</v>
      </c>
      <c r="K69" s="173"/>
    </row>
    <row r="70" spans="2:12" s="1" customFormat="1" ht="21.75" customHeight="1">
      <c r="B70" s="43"/>
      <c r="C70" s="44"/>
      <c r="D70" s="44"/>
      <c r="E70" s="44"/>
      <c r="F70" s="44"/>
      <c r="G70" s="44"/>
      <c r="H70" s="44"/>
      <c r="I70" s="129"/>
      <c r="J70" s="44"/>
      <c r="K70" s="47"/>
    </row>
    <row r="71" spans="2:12" s="1" customFormat="1" ht="6.95" customHeight="1">
      <c r="B71" s="58"/>
      <c r="C71" s="59"/>
      <c r="D71" s="59"/>
      <c r="E71" s="59"/>
      <c r="F71" s="59"/>
      <c r="G71" s="59"/>
      <c r="H71" s="59"/>
      <c r="I71" s="150"/>
      <c r="J71" s="59"/>
      <c r="K71" s="60"/>
    </row>
    <row r="75" spans="2:12" s="1" customFormat="1" ht="6.95" customHeight="1">
      <c r="B75" s="61"/>
      <c r="C75" s="62"/>
      <c r="D75" s="62"/>
      <c r="E75" s="62"/>
      <c r="F75" s="62"/>
      <c r="G75" s="62"/>
      <c r="H75" s="62"/>
      <c r="I75" s="153"/>
      <c r="J75" s="62"/>
      <c r="K75" s="62"/>
      <c r="L75" s="63"/>
    </row>
    <row r="76" spans="2:12" s="1" customFormat="1" ht="36.950000000000003" customHeight="1">
      <c r="B76" s="43"/>
      <c r="C76" s="64" t="s">
        <v>193</v>
      </c>
      <c r="D76" s="65"/>
      <c r="E76" s="65"/>
      <c r="F76" s="65"/>
      <c r="G76" s="65"/>
      <c r="H76" s="65"/>
      <c r="I76" s="174"/>
      <c r="J76" s="65"/>
      <c r="K76" s="65"/>
      <c r="L76" s="63"/>
    </row>
    <row r="77" spans="2:12" s="1" customFormat="1" ht="6.95" customHeight="1">
      <c r="B77" s="43"/>
      <c r="C77" s="65"/>
      <c r="D77" s="65"/>
      <c r="E77" s="65"/>
      <c r="F77" s="65"/>
      <c r="G77" s="65"/>
      <c r="H77" s="65"/>
      <c r="I77" s="174"/>
      <c r="J77" s="65"/>
      <c r="K77" s="65"/>
      <c r="L77" s="63"/>
    </row>
    <row r="78" spans="2:12" s="1" customFormat="1" ht="14.45" customHeight="1">
      <c r="B78" s="43"/>
      <c r="C78" s="67" t="s">
        <v>18</v>
      </c>
      <c r="D78" s="65"/>
      <c r="E78" s="65"/>
      <c r="F78" s="65"/>
      <c r="G78" s="65"/>
      <c r="H78" s="65"/>
      <c r="I78" s="174"/>
      <c r="J78" s="65"/>
      <c r="K78" s="65"/>
      <c r="L78" s="63"/>
    </row>
    <row r="79" spans="2:12" s="1" customFormat="1" ht="16.5" customHeight="1">
      <c r="B79" s="43"/>
      <c r="C79" s="65"/>
      <c r="D79" s="65"/>
      <c r="E79" s="408" t="str">
        <f>E7</f>
        <v>Vytváření podmínek ke vzdělávání a mezigenerační spolupráci Mže</v>
      </c>
      <c r="F79" s="409"/>
      <c r="G79" s="409"/>
      <c r="H79" s="409"/>
      <c r="I79" s="174"/>
      <c r="J79" s="65"/>
      <c r="K79" s="65"/>
      <c r="L79" s="63"/>
    </row>
    <row r="80" spans="2:12" s="1" customFormat="1" ht="14.45" customHeight="1">
      <c r="B80" s="43"/>
      <c r="C80" s="67" t="s">
        <v>180</v>
      </c>
      <c r="D80" s="65"/>
      <c r="E80" s="65"/>
      <c r="F80" s="65"/>
      <c r="G80" s="65"/>
      <c r="H80" s="65"/>
      <c r="I80" s="174"/>
      <c r="J80" s="65"/>
      <c r="K80" s="65"/>
      <c r="L80" s="63"/>
    </row>
    <row r="81" spans="2:65" s="1" customFormat="1" ht="17.25" customHeight="1">
      <c r="B81" s="43"/>
      <c r="C81" s="65"/>
      <c r="D81" s="65"/>
      <c r="E81" s="379" t="str">
        <f>E9</f>
        <v>01 - Zařízení a organizace výstavby</v>
      </c>
      <c r="F81" s="410"/>
      <c r="G81" s="410"/>
      <c r="H81" s="410"/>
      <c r="I81" s="174"/>
      <c r="J81" s="65"/>
      <c r="K81" s="65"/>
      <c r="L81" s="63"/>
    </row>
    <row r="82" spans="2:65" s="1" customFormat="1" ht="6.95" customHeight="1">
      <c r="B82" s="43"/>
      <c r="C82" s="65"/>
      <c r="D82" s="65"/>
      <c r="E82" s="65"/>
      <c r="F82" s="65"/>
      <c r="G82" s="65"/>
      <c r="H82" s="65"/>
      <c r="I82" s="174"/>
      <c r="J82" s="65"/>
      <c r="K82" s="65"/>
      <c r="L82" s="63"/>
    </row>
    <row r="83" spans="2:65" s="1" customFormat="1" ht="18" customHeight="1">
      <c r="B83" s="43"/>
      <c r="C83" s="67" t="s">
        <v>24</v>
      </c>
      <c r="D83" s="65"/>
      <c r="E83" s="65"/>
      <c r="F83" s="175" t="str">
        <f>F12</f>
        <v>Tachov</v>
      </c>
      <c r="G83" s="65"/>
      <c r="H83" s="65"/>
      <c r="I83" s="176" t="s">
        <v>26</v>
      </c>
      <c r="J83" s="75" t="str">
        <f>IF(J12="","",J12)</f>
        <v>2. 1. 2018</v>
      </c>
      <c r="K83" s="65"/>
      <c r="L83" s="63"/>
    </row>
    <row r="84" spans="2:65" s="1" customFormat="1" ht="6.95" customHeight="1">
      <c r="B84" s="43"/>
      <c r="C84" s="65"/>
      <c r="D84" s="65"/>
      <c r="E84" s="65"/>
      <c r="F84" s="65"/>
      <c r="G84" s="65"/>
      <c r="H84" s="65"/>
      <c r="I84" s="174"/>
      <c r="J84" s="65"/>
      <c r="K84" s="65"/>
      <c r="L84" s="63"/>
    </row>
    <row r="85" spans="2:65" s="1" customFormat="1">
      <c r="B85" s="43"/>
      <c r="C85" s="67" t="s">
        <v>32</v>
      </c>
      <c r="D85" s="65"/>
      <c r="E85" s="65"/>
      <c r="F85" s="175" t="str">
        <f>E15</f>
        <v>město Tachov</v>
      </c>
      <c r="G85" s="65"/>
      <c r="H85" s="65"/>
      <c r="I85" s="176" t="s">
        <v>39</v>
      </c>
      <c r="J85" s="175" t="str">
        <f>E21</f>
        <v>Architektonické studio Hysek spol s r.o.</v>
      </c>
      <c r="K85" s="65"/>
      <c r="L85" s="63"/>
    </row>
    <row r="86" spans="2:65" s="1" customFormat="1" ht="14.45" customHeight="1">
      <c r="B86" s="43"/>
      <c r="C86" s="67" t="s">
        <v>37</v>
      </c>
      <c r="D86" s="65"/>
      <c r="E86" s="65"/>
      <c r="F86" s="175" t="str">
        <f>IF(E18="","",E18)</f>
        <v/>
      </c>
      <c r="G86" s="65"/>
      <c r="H86" s="65"/>
      <c r="I86" s="174"/>
      <c r="J86" s="65"/>
      <c r="K86" s="65"/>
      <c r="L86" s="63"/>
    </row>
    <row r="87" spans="2:65" s="1" customFormat="1" ht="10.35" customHeight="1">
      <c r="B87" s="43"/>
      <c r="C87" s="65"/>
      <c r="D87" s="65"/>
      <c r="E87" s="65"/>
      <c r="F87" s="65"/>
      <c r="G87" s="65"/>
      <c r="H87" s="65"/>
      <c r="I87" s="174"/>
      <c r="J87" s="65"/>
      <c r="K87" s="65"/>
      <c r="L87" s="63"/>
    </row>
    <row r="88" spans="2:65" s="10" customFormat="1" ht="29.25" customHeight="1">
      <c r="B88" s="177"/>
      <c r="C88" s="178" t="s">
        <v>194</v>
      </c>
      <c r="D88" s="179" t="s">
        <v>63</v>
      </c>
      <c r="E88" s="179" t="s">
        <v>59</v>
      </c>
      <c r="F88" s="179" t="s">
        <v>195</v>
      </c>
      <c r="G88" s="179" t="s">
        <v>196</v>
      </c>
      <c r="H88" s="179" t="s">
        <v>197</v>
      </c>
      <c r="I88" s="180" t="s">
        <v>198</v>
      </c>
      <c r="J88" s="179" t="s">
        <v>185</v>
      </c>
      <c r="K88" s="181" t="s">
        <v>199</v>
      </c>
      <c r="L88" s="182"/>
      <c r="M88" s="83" t="s">
        <v>200</v>
      </c>
      <c r="N88" s="84" t="s">
        <v>48</v>
      </c>
      <c r="O88" s="84" t="s">
        <v>201</v>
      </c>
      <c r="P88" s="84" t="s">
        <v>202</v>
      </c>
      <c r="Q88" s="84" t="s">
        <v>203</v>
      </c>
      <c r="R88" s="84" t="s">
        <v>204</v>
      </c>
      <c r="S88" s="84" t="s">
        <v>205</v>
      </c>
      <c r="T88" s="85" t="s">
        <v>206</v>
      </c>
    </row>
    <row r="89" spans="2:65" s="1" customFormat="1" ht="29.25" customHeight="1">
      <c r="B89" s="43"/>
      <c r="C89" s="89" t="s">
        <v>186</v>
      </c>
      <c r="D89" s="65"/>
      <c r="E89" s="65"/>
      <c r="F89" s="65"/>
      <c r="G89" s="65"/>
      <c r="H89" s="65"/>
      <c r="I89" s="174"/>
      <c r="J89" s="183">
        <f>BK89</f>
        <v>0</v>
      </c>
      <c r="K89" s="65"/>
      <c r="L89" s="63"/>
      <c r="M89" s="86"/>
      <c r="N89" s="87"/>
      <c r="O89" s="87"/>
      <c r="P89" s="184">
        <f>P90+P149</f>
        <v>0</v>
      </c>
      <c r="Q89" s="87"/>
      <c r="R89" s="184">
        <f>R90+R149</f>
        <v>42.203600000000002</v>
      </c>
      <c r="S89" s="87"/>
      <c r="T89" s="185">
        <f>T90+T149</f>
        <v>2.5182255999999996</v>
      </c>
      <c r="AT89" s="25" t="s">
        <v>77</v>
      </c>
      <c r="AU89" s="25" t="s">
        <v>187</v>
      </c>
      <c r="BK89" s="186">
        <f>BK90+BK149</f>
        <v>0</v>
      </c>
    </row>
    <row r="90" spans="2:65" s="11" customFormat="1" ht="37.35" customHeight="1">
      <c r="B90" s="187"/>
      <c r="C90" s="188"/>
      <c r="D90" s="189" t="s">
        <v>77</v>
      </c>
      <c r="E90" s="190" t="s">
        <v>263</v>
      </c>
      <c r="F90" s="190" t="s">
        <v>264</v>
      </c>
      <c r="G90" s="188"/>
      <c r="H90" s="188"/>
      <c r="I90" s="191"/>
      <c r="J90" s="192">
        <f>BK90</f>
        <v>0</v>
      </c>
      <c r="K90" s="188"/>
      <c r="L90" s="193"/>
      <c r="M90" s="194"/>
      <c r="N90" s="195"/>
      <c r="O90" s="195"/>
      <c r="P90" s="196">
        <f>P91+P118+P139</f>
        <v>0</v>
      </c>
      <c r="Q90" s="195"/>
      <c r="R90" s="196">
        <f>R91+R118+R139</f>
        <v>42.203600000000002</v>
      </c>
      <c r="S90" s="195"/>
      <c r="T90" s="197">
        <f>T91+T118+T139</f>
        <v>2.5182255999999996</v>
      </c>
      <c r="AR90" s="198" t="s">
        <v>86</v>
      </c>
      <c r="AT90" s="199" t="s">
        <v>77</v>
      </c>
      <c r="AU90" s="199" t="s">
        <v>78</v>
      </c>
      <c r="AY90" s="198" t="s">
        <v>209</v>
      </c>
      <c r="BK90" s="200">
        <f>BK91+BK118+BK139</f>
        <v>0</v>
      </c>
    </row>
    <row r="91" spans="2:65" s="11" customFormat="1" ht="19.899999999999999" customHeight="1">
      <c r="B91" s="187"/>
      <c r="C91" s="188"/>
      <c r="D91" s="189" t="s">
        <v>77</v>
      </c>
      <c r="E91" s="201" t="s">
        <v>86</v>
      </c>
      <c r="F91" s="201" t="s">
        <v>265</v>
      </c>
      <c r="G91" s="188"/>
      <c r="H91" s="188"/>
      <c r="I91" s="191"/>
      <c r="J91" s="202">
        <f>BK91</f>
        <v>0</v>
      </c>
      <c r="K91" s="188"/>
      <c r="L91" s="193"/>
      <c r="M91" s="194"/>
      <c r="N91" s="195"/>
      <c r="O91" s="195"/>
      <c r="P91" s="196">
        <f>P92+P96+P103+P114</f>
        <v>0</v>
      </c>
      <c r="Q91" s="195"/>
      <c r="R91" s="196">
        <f>R92+R96+R103+R114</f>
        <v>0</v>
      </c>
      <c r="S91" s="195"/>
      <c r="T91" s="197">
        <f>T92+T96+T103+T114</f>
        <v>0</v>
      </c>
      <c r="AR91" s="198" t="s">
        <v>86</v>
      </c>
      <c r="AT91" s="199" t="s">
        <v>77</v>
      </c>
      <c r="AU91" s="199" t="s">
        <v>86</v>
      </c>
      <c r="AY91" s="198" t="s">
        <v>209</v>
      </c>
      <c r="BK91" s="200">
        <f>BK92+BK96+BK103+BK114</f>
        <v>0</v>
      </c>
    </row>
    <row r="92" spans="2:65" s="11" customFormat="1" ht="14.85" customHeight="1">
      <c r="B92" s="187"/>
      <c r="C92" s="188"/>
      <c r="D92" s="189" t="s">
        <v>77</v>
      </c>
      <c r="E92" s="201" t="s">
        <v>266</v>
      </c>
      <c r="F92" s="201" t="s">
        <v>267</v>
      </c>
      <c r="G92" s="188"/>
      <c r="H92" s="188"/>
      <c r="I92" s="191"/>
      <c r="J92" s="202">
        <f>BK92</f>
        <v>0</v>
      </c>
      <c r="K92" s="188"/>
      <c r="L92" s="193"/>
      <c r="M92" s="194"/>
      <c r="N92" s="195"/>
      <c r="O92" s="195"/>
      <c r="P92" s="196">
        <f>SUM(P93:P95)</f>
        <v>0</v>
      </c>
      <c r="Q92" s="195"/>
      <c r="R92" s="196">
        <f>SUM(R93:R95)</f>
        <v>0</v>
      </c>
      <c r="S92" s="195"/>
      <c r="T92" s="197">
        <f>SUM(T93:T95)</f>
        <v>0</v>
      </c>
      <c r="AR92" s="198" t="s">
        <v>86</v>
      </c>
      <c r="AT92" s="199" t="s">
        <v>77</v>
      </c>
      <c r="AU92" s="199" t="s">
        <v>88</v>
      </c>
      <c r="AY92" s="198" t="s">
        <v>209</v>
      </c>
      <c r="BK92" s="200">
        <f>SUM(BK93:BK95)</f>
        <v>0</v>
      </c>
    </row>
    <row r="93" spans="2:65" s="1" customFormat="1" ht="38.25" customHeight="1">
      <c r="B93" s="43"/>
      <c r="C93" s="203" t="s">
        <v>86</v>
      </c>
      <c r="D93" s="203" t="s">
        <v>212</v>
      </c>
      <c r="E93" s="204" t="s">
        <v>268</v>
      </c>
      <c r="F93" s="205" t="s">
        <v>269</v>
      </c>
      <c r="G93" s="206" t="s">
        <v>270</v>
      </c>
      <c r="H93" s="207">
        <v>246</v>
      </c>
      <c r="I93" s="208"/>
      <c r="J93" s="209">
        <f>ROUND(I93*H93,2)</f>
        <v>0</v>
      </c>
      <c r="K93" s="205" t="s">
        <v>216</v>
      </c>
      <c r="L93" s="63"/>
      <c r="M93" s="210" t="s">
        <v>34</v>
      </c>
      <c r="N93" s="211" t="s">
        <v>49</v>
      </c>
      <c r="O93" s="44"/>
      <c r="P93" s="212">
        <f>O93*H93</f>
        <v>0</v>
      </c>
      <c r="Q93" s="212">
        <v>0</v>
      </c>
      <c r="R93" s="212">
        <f>Q93*H93</f>
        <v>0</v>
      </c>
      <c r="S93" s="212">
        <v>0</v>
      </c>
      <c r="T93" s="213">
        <f>S93*H93</f>
        <v>0</v>
      </c>
      <c r="AR93" s="25" t="s">
        <v>228</v>
      </c>
      <c r="AT93" s="25" t="s">
        <v>212</v>
      </c>
      <c r="AU93" s="25" t="s">
        <v>224</v>
      </c>
      <c r="AY93" s="25" t="s">
        <v>209</v>
      </c>
      <c r="BE93" s="214">
        <f>IF(N93="základní",J93,0)</f>
        <v>0</v>
      </c>
      <c r="BF93" s="214">
        <f>IF(N93="snížená",J93,0)</f>
        <v>0</v>
      </c>
      <c r="BG93" s="214">
        <f>IF(N93="zákl. přenesená",J93,0)</f>
        <v>0</v>
      </c>
      <c r="BH93" s="214">
        <f>IF(N93="sníž. přenesená",J93,0)</f>
        <v>0</v>
      </c>
      <c r="BI93" s="214">
        <f>IF(N93="nulová",J93,0)</f>
        <v>0</v>
      </c>
      <c r="BJ93" s="25" t="s">
        <v>86</v>
      </c>
      <c r="BK93" s="214">
        <f>ROUND(I93*H93,2)</f>
        <v>0</v>
      </c>
      <c r="BL93" s="25" t="s">
        <v>228</v>
      </c>
      <c r="BM93" s="25" t="s">
        <v>271</v>
      </c>
    </row>
    <row r="94" spans="2:65" s="1" customFormat="1" ht="229.5">
      <c r="B94" s="43"/>
      <c r="C94" s="65"/>
      <c r="D94" s="219" t="s">
        <v>272</v>
      </c>
      <c r="E94" s="65"/>
      <c r="F94" s="220" t="s">
        <v>273</v>
      </c>
      <c r="G94" s="65"/>
      <c r="H94" s="65"/>
      <c r="I94" s="174"/>
      <c r="J94" s="65"/>
      <c r="K94" s="65"/>
      <c r="L94" s="63"/>
      <c r="M94" s="221"/>
      <c r="N94" s="44"/>
      <c r="O94" s="44"/>
      <c r="P94" s="44"/>
      <c r="Q94" s="44"/>
      <c r="R94" s="44"/>
      <c r="S94" s="44"/>
      <c r="T94" s="80"/>
      <c r="AT94" s="25" t="s">
        <v>272</v>
      </c>
      <c r="AU94" s="25" t="s">
        <v>224</v>
      </c>
    </row>
    <row r="95" spans="2:65" s="12" customFormat="1" ht="13.5">
      <c r="B95" s="222"/>
      <c r="C95" s="223"/>
      <c r="D95" s="219" t="s">
        <v>274</v>
      </c>
      <c r="E95" s="224" t="s">
        <v>34</v>
      </c>
      <c r="F95" s="225" t="s">
        <v>275</v>
      </c>
      <c r="G95" s="223"/>
      <c r="H95" s="226">
        <v>246</v>
      </c>
      <c r="I95" s="227"/>
      <c r="J95" s="223"/>
      <c r="K95" s="223"/>
      <c r="L95" s="228"/>
      <c r="M95" s="229"/>
      <c r="N95" s="230"/>
      <c r="O95" s="230"/>
      <c r="P95" s="230"/>
      <c r="Q95" s="230"/>
      <c r="R95" s="230"/>
      <c r="S95" s="230"/>
      <c r="T95" s="231"/>
      <c r="AT95" s="232" t="s">
        <v>274</v>
      </c>
      <c r="AU95" s="232" t="s">
        <v>224</v>
      </c>
      <c r="AV95" s="12" t="s">
        <v>88</v>
      </c>
      <c r="AW95" s="12" t="s">
        <v>41</v>
      </c>
      <c r="AX95" s="12" t="s">
        <v>86</v>
      </c>
      <c r="AY95" s="232" t="s">
        <v>209</v>
      </c>
    </row>
    <row r="96" spans="2:65" s="11" customFormat="1" ht="22.35" customHeight="1">
      <c r="B96" s="187"/>
      <c r="C96" s="188"/>
      <c r="D96" s="189" t="s">
        <v>77</v>
      </c>
      <c r="E96" s="201" t="s">
        <v>276</v>
      </c>
      <c r="F96" s="201" t="s">
        <v>277</v>
      </c>
      <c r="G96" s="188"/>
      <c r="H96" s="188"/>
      <c r="I96" s="191"/>
      <c r="J96" s="202">
        <f>BK96</f>
        <v>0</v>
      </c>
      <c r="K96" s="188"/>
      <c r="L96" s="193"/>
      <c r="M96" s="194"/>
      <c r="N96" s="195"/>
      <c r="O96" s="195"/>
      <c r="P96" s="196">
        <f>SUM(P97:P102)</f>
        <v>0</v>
      </c>
      <c r="Q96" s="195"/>
      <c r="R96" s="196">
        <f>SUM(R97:R102)</f>
        <v>0</v>
      </c>
      <c r="S96" s="195"/>
      <c r="T96" s="197">
        <f>SUM(T97:T102)</f>
        <v>0</v>
      </c>
      <c r="AR96" s="198" t="s">
        <v>86</v>
      </c>
      <c r="AT96" s="199" t="s">
        <v>77</v>
      </c>
      <c r="AU96" s="199" t="s">
        <v>88</v>
      </c>
      <c r="AY96" s="198" t="s">
        <v>209</v>
      </c>
      <c r="BK96" s="200">
        <f>SUM(BK97:BK102)</f>
        <v>0</v>
      </c>
    </row>
    <row r="97" spans="2:65" s="1" customFormat="1" ht="25.5" customHeight="1">
      <c r="B97" s="43"/>
      <c r="C97" s="203" t="s">
        <v>88</v>
      </c>
      <c r="D97" s="203" t="s">
        <v>212</v>
      </c>
      <c r="E97" s="204" t="s">
        <v>278</v>
      </c>
      <c r="F97" s="205" t="s">
        <v>279</v>
      </c>
      <c r="G97" s="206" t="s">
        <v>270</v>
      </c>
      <c r="H97" s="207">
        <v>100</v>
      </c>
      <c r="I97" s="208"/>
      <c r="J97" s="209">
        <f>ROUND(I97*H97,2)</f>
        <v>0</v>
      </c>
      <c r="K97" s="205" t="s">
        <v>216</v>
      </c>
      <c r="L97" s="63"/>
      <c r="M97" s="210" t="s">
        <v>34</v>
      </c>
      <c r="N97" s="211" t="s">
        <v>49</v>
      </c>
      <c r="O97" s="44"/>
      <c r="P97" s="212">
        <f>O97*H97</f>
        <v>0</v>
      </c>
      <c r="Q97" s="212">
        <v>0</v>
      </c>
      <c r="R97" s="212">
        <f>Q97*H97</f>
        <v>0</v>
      </c>
      <c r="S97" s="212">
        <v>0</v>
      </c>
      <c r="T97" s="213">
        <f>S97*H97</f>
        <v>0</v>
      </c>
      <c r="AR97" s="25" t="s">
        <v>228</v>
      </c>
      <c r="AT97" s="25" t="s">
        <v>212</v>
      </c>
      <c r="AU97" s="25" t="s">
        <v>224</v>
      </c>
      <c r="AY97" s="25" t="s">
        <v>209</v>
      </c>
      <c r="BE97" s="214">
        <f>IF(N97="základní",J97,0)</f>
        <v>0</v>
      </c>
      <c r="BF97" s="214">
        <f>IF(N97="snížená",J97,0)</f>
        <v>0</v>
      </c>
      <c r="BG97" s="214">
        <f>IF(N97="zákl. přenesená",J97,0)</f>
        <v>0</v>
      </c>
      <c r="BH97" s="214">
        <f>IF(N97="sníž. přenesená",J97,0)</f>
        <v>0</v>
      </c>
      <c r="BI97" s="214">
        <f>IF(N97="nulová",J97,0)</f>
        <v>0</v>
      </c>
      <c r="BJ97" s="25" t="s">
        <v>86</v>
      </c>
      <c r="BK97" s="214">
        <f>ROUND(I97*H97,2)</f>
        <v>0</v>
      </c>
      <c r="BL97" s="25" t="s">
        <v>228</v>
      </c>
      <c r="BM97" s="25" t="s">
        <v>280</v>
      </c>
    </row>
    <row r="98" spans="2:65" s="1" customFormat="1" ht="202.5">
      <c r="B98" s="43"/>
      <c r="C98" s="65"/>
      <c r="D98" s="219" t="s">
        <v>272</v>
      </c>
      <c r="E98" s="65"/>
      <c r="F98" s="220" t="s">
        <v>281</v>
      </c>
      <c r="G98" s="65"/>
      <c r="H98" s="65"/>
      <c r="I98" s="174"/>
      <c r="J98" s="65"/>
      <c r="K98" s="65"/>
      <c r="L98" s="63"/>
      <c r="M98" s="221"/>
      <c r="N98" s="44"/>
      <c r="O98" s="44"/>
      <c r="P98" s="44"/>
      <c r="Q98" s="44"/>
      <c r="R98" s="44"/>
      <c r="S98" s="44"/>
      <c r="T98" s="80"/>
      <c r="AT98" s="25" t="s">
        <v>272</v>
      </c>
      <c r="AU98" s="25" t="s">
        <v>224</v>
      </c>
    </row>
    <row r="99" spans="2:65" s="12" customFormat="1" ht="13.5">
      <c r="B99" s="222"/>
      <c r="C99" s="223"/>
      <c r="D99" s="219" t="s">
        <v>274</v>
      </c>
      <c r="E99" s="224" t="s">
        <v>34</v>
      </c>
      <c r="F99" s="225" t="s">
        <v>282</v>
      </c>
      <c r="G99" s="223"/>
      <c r="H99" s="226">
        <v>100</v>
      </c>
      <c r="I99" s="227"/>
      <c r="J99" s="223"/>
      <c r="K99" s="223"/>
      <c r="L99" s="228"/>
      <c r="M99" s="229"/>
      <c r="N99" s="230"/>
      <c r="O99" s="230"/>
      <c r="P99" s="230"/>
      <c r="Q99" s="230"/>
      <c r="R99" s="230"/>
      <c r="S99" s="230"/>
      <c r="T99" s="231"/>
      <c r="AT99" s="232" t="s">
        <v>274</v>
      </c>
      <c r="AU99" s="232" t="s">
        <v>224</v>
      </c>
      <c r="AV99" s="12" t="s">
        <v>88</v>
      </c>
      <c r="AW99" s="12" t="s">
        <v>41</v>
      </c>
      <c r="AX99" s="12" t="s">
        <v>86</v>
      </c>
      <c r="AY99" s="232" t="s">
        <v>209</v>
      </c>
    </row>
    <row r="100" spans="2:65" s="1" customFormat="1" ht="25.5" customHeight="1">
      <c r="B100" s="43"/>
      <c r="C100" s="203" t="s">
        <v>224</v>
      </c>
      <c r="D100" s="203" t="s">
        <v>212</v>
      </c>
      <c r="E100" s="204" t="s">
        <v>283</v>
      </c>
      <c r="F100" s="205" t="s">
        <v>284</v>
      </c>
      <c r="G100" s="206" t="s">
        <v>270</v>
      </c>
      <c r="H100" s="207">
        <v>50</v>
      </c>
      <c r="I100" s="208"/>
      <c r="J100" s="209">
        <f>ROUND(I100*H100,2)</f>
        <v>0</v>
      </c>
      <c r="K100" s="205" t="s">
        <v>216</v>
      </c>
      <c r="L100" s="63"/>
      <c r="M100" s="210" t="s">
        <v>34</v>
      </c>
      <c r="N100" s="211" t="s">
        <v>49</v>
      </c>
      <c r="O100" s="44"/>
      <c r="P100" s="212">
        <f>O100*H100</f>
        <v>0</v>
      </c>
      <c r="Q100" s="212">
        <v>0</v>
      </c>
      <c r="R100" s="212">
        <f>Q100*H100</f>
        <v>0</v>
      </c>
      <c r="S100" s="212">
        <v>0</v>
      </c>
      <c r="T100" s="213">
        <f>S100*H100</f>
        <v>0</v>
      </c>
      <c r="AR100" s="25" t="s">
        <v>228</v>
      </c>
      <c r="AT100" s="25" t="s">
        <v>212</v>
      </c>
      <c r="AU100" s="25" t="s">
        <v>224</v>
      </c>
      <c r="AY100" s="25" t="s">
        <v>209</v>
      </c>
      <c r="BE100" s="214">
        <f>IF(N100="základní",J100,0)</f>
        <v>0</v>
      </c>
      <c r="BF100" s="214">
        <f>IF(N100="snížená",J100,0)</f>
        <v>0</v>
      </c>
      <c r="BG100" s="214">
        <f>IF(N100="zákl. přenesená",J100,0)</f>
        <v>0</v>
      </c>
      <c r="BH100" s="214">
        <f>IF(N100="sníž. přenesená",J100,0)</f>
        <v>0</v>
      </c>
      <c r="BI100" s="214">
        <f>IF(N100="nulová",J100,0)</f>
        <v>0</v>
      </c>
      <c r="BJ100" s="25" t="s">
        <v>86</v>
      </c>
      <c r="BK100" s="214">
        <f>ROUND(I100*H100,2)</f>
        <v>0</v>
      </c>
      <c r="BL100" s="25" t="s">
        <v>228</v>
      </c>
      <c r="BM100" s="25" t="s">
        <v>285</v>
      </c>
    </row>
    <row r="101" spans="2:65" s="1" customFormat="1" ht="202.5">
      <c r="B101" s="43"/>
      <c r="C101" s="65"/>
      <c r="D101" s="219" t="s">
        <v>272</v>
      </c>
      <c r="E101" s="65"/>
      <c r="F101" s="220" t="s">
        <v>281</v>
      </c>
      <c r="G101" s="65"/>
      <c r="H101" s="65"/>
      <c r="I101" s="174"/>
      <c r="J101" s="65"/>
      <c r="K101" s="65"/>
      <c r="L101" s="63"/>
      <c r="M101" s="221"/>
      <c r="N101" s="44"/>
      <c r="O101" s="44"/>
      <c r="P101" s="44"/>
      <c r="Q101" s="44"/>
      <c r="R101" s="44"/>
      <c r="S101" s="44"/>
      <c r="T101" s="80"/>
      <c r="AT101" s="25" t="s">
        <v>272</v>
      </c>
      <c r="AU101" s="25" t="s">
        <v>224</v>
      </c>
    </row>
    <row r="102" spans="2:65" s="12" customFormat="1" ht="13.5">
      <c r="B102" s="222"/>
      <c r="C102" s="223"/>
      <c r="D102" s="219" t="s">
        <v>274</v>
      </c>
      <c r="E102" s="223"/>
      <c r="F102" s="225" t="s">
        <v>286</v>
      </c>
      <c r="G102" s="223"/>
      <c r="H102" s="226">
        <v>50</v>
      </c>
      <c r="I102" s="227"/>
      <c r="J102" s="223"/>
      <c r="K102" s="223"/>
      <c r="L102" s="228"/>
      <c r="M102" s="229"/>
      <c r="N102" s="230"/>
      <c r="O102" s="230"/>
      <c r="P102" s="230"/>
      <c r="Q102" s="230"/>
      <c r="R102" s="230"/>
      <c r="S102" s="230"/>
      <c r="T102" s="231"/>
      <c r="AT102" s="232" t="s">
        <v>274</v>
      </c>
      <c r="AU102" s="232" t="s">
        <v>224</v>
      </c>
      <c r="AV102" s="12" t="s">
        <v>88</v>
      </c>
      <c r="AW102" s="12" t="s">
        <v>6</v>
      </c>
      <c r="AX102" s="12" t="s">
        <v>86</v>
      </c>
      <c r="AY102" s="232" t="s">
        <v>209</v>
      </c>
    </row>
    <row r="103" spans="2:65" s="11" customFormat="1" ht="22.35" customHeight="1">
      <c r="B103" s="187"/>
      <c r="C103" s="188"/>
      <c r="D103" s="189" t="s">
        <v>77</v>
      </c>
      <c r="E103" s="201" t="s">
        <v>287</v>
      </c>
      <c r="F103" s="201" t="s">
        <v>288</v>
      </c>
      <c r="G103" s="188"/>
      <c r="H103" s="188"/>
      <c r="I103" s="191"/>
      <c r="J103" s="202">
        <f>BK103</f>
        <v>0</v>
      </c>
      <c r="K103" s="188"/>
      <c r="L103" s="193"/>
      <c r="M103" s="194"/>
      <c r="N103" s="195"/>
      <c r="O103" s="195"/>
      <c r="P103" s="196">
        <f>SUM(P104:P113)</f>
        <v>0</v>
      </c>
      <c r="Q103" s="195"/>
      <c r="R103" s="196">
        <f>SUM(R104:R113)</f>
        <v>0</v>
      </c>
      <c r="S103" s="195"/>
      <c r="T103" s="197">
        <f>SUM(T104:T113)</f>
        <v>0</v>
      </c>
      <c r="AR103" s="198" t="s">
        <v>86</v>
      </c>
      <c r="AT103" s="199" t="s">
        <v>77</v>
      </c>
      <c r="AU103" s="199" t="s">
        <v>88</v>
      </c>
      <c r="AY103" s="198" t="s">
        <v>209</v>
      </c>
      <c r="BK103" s="200">
        <f>SUM(BK104:BK113)</f>
        <v>0</v>
      </c>
    </row>
    <row r="104" spans="2:65" s="1" customFormat="1" ht="38.25" customHeight="1">
      <c r="B104" s="43"/>
      <c r="C104" s="203" t="s">
        <v>228</v>
      </c>
      <c r="D104" s="203" t="s">
        <v>212</v>
      </c>
      <c r="E104" s="204" t="s">
        <v>289</v>
      </c>
      <c r="F104" s="205" t="s">
        <v>290</v>
      </c>
      <c r="G104" s="206" t="s">
        <v>270</v>
      </c>
      <c r="H104" s="207">
        <v>100</v>
      </c>
      <c r="I104" s="208"/>
      <c r="J104" s="209">
        <f>ROUND(I104*H104,2)</f>
        <v>0</v>
      </c>
      <c r="K104" s="205" t="s">
        <v>216</v>
      </c>
      <c r="L104" s="63"/>
      <c r="M104" s="210" t="s">
        <v>34</v>
      </c>
      <c r="N104" s="211" t="s">
        <v>49</v>
      </c>
      <c r="O104" s="44"/>
      <c r="P104" s="212">
        <f>O104*H104</f>
        <v>0</v>
      </c>
      <c r="Q104" s="212">
        <v>0</v>
      </c>
      <c r="R104" s="212">
        <f>Q104*H104</f>
        <v>0</v>
      </c>
      <c r="S104" s="212">
        <v>0</v>
      </c>
      <c r="T104" s="213">
        <f>S104*H104</f>
        <v>0</v>
      </c>
      <c r="AR104" s="25" t="s">
        <v>228</v>
      </c>
      <c r="AT104" s="25" t="s">
        <v>212</v>
      </c>
      <c r="AU104" s="25" t="s">
        <v>224</v>
      </c>
      <c r="AY104" s="25" t="s">
        <v>209</v>
      </c>
      <c r="BE104" s="214">
        <f>IF(N104="základní",J104,0)</f>
        <v>0</v>
      </c>
      <c r="BF104" s="214">
        <f>IF(N104="snížená",J104,0)</f>
        <v>0</v>
      </c>
      <c r="BG104" s="214">
        <f>IF(N104="zákl. přenesená",J104,0)</f>
        <v>0</v>
      </c>
      <c r="BH104" s="214">
        <f>IF(N104="sníž. přenesená",J104,0)</f>
        <v>0</v>
      </c>
      <c r="BI104" s="214">
        <f>IF(N104="nulová",J104,0)</f>
        <v>0</v>
      </c>
      <c r="BJ104" s="25" t="s">
        <v>86</v>
      </c>
      <c r="BK104" s="214">
        <f>ROUND(I104*H104,2)</f>
        <v>0</v>
      </c>
      <c r="BL104" s="25" t="s">
        <v>228</v>
      </c>
      <c r="BM104" s="25" t="s">
        <v>291</v>
      </c>
    </row>
    <row r="105" spans="2:65" s="1" customFormat="1" ht="189">
      <c r="B105" s="43"/>
      <c r="C105" s="65"/>
      <c r="D105" s="219" t="s">
        <v>272</v>
      </c>
      <c r="E105" s="65"/>
      <c r="F105" s="220" t="s">
        <v>292</v>
      </c>
      <c r="G105" s="65"/>
      <c r="H105" s="65"/>
      <c r="I105" s="174"/>
      <c r="J105" s="65"/>
      <c r="K105" s="65"/>
      <c r="L105" s="63"/>
      <c r="M105" s="221"/>
      <c r="N105" s="44"/>
      <c r="O105" s="44"/>
      <c r="P105" s="44"/>
      <c r="Q105" s="44"/>
      <c r="R105" s="44"/>
      <c r="S105" s="44"/>
      <c r="T105" s="80"/>
      <c r="AT105" s="25" t="s">
        <v>272</v>
      </c>
      <c r="AU105" s="25" t="s">
        <v>224</v>
      </c>
    </row>
    <row r="106" spans="2:65" s="1" customFormat="1" ht="51" customHeight="1">
      <c r="B106" s="43"/>
      <c r="C106" s="203" t="s">
        <v>208</v>
      </c>
      <c r="D106" s="203" t="s">
        <v>212</v>
      </c>
      <c r="E106" s="204" t="s">
        <v>293</v>
      </c>
      <c r="F106" s="205" t="s">
        <v>294</v>
      </c>
      <c r="G106" s="206" t="s">
        <v>270</v>
      </c>
      <c r="H106" s="207">
        <v>1000</v>
      </c>
      <c r="I106" s="208"/>
      <c r="J106" s="209">
        <f>ROUND(I106*H106,2)</f>
        <v>0</v>
      </c>
      <c r="K106" s="205" t="s">
        <v>216</v>
      </c>
      <c r="L106" s="63"/>
      <c r="M106" s="210" t="s">
        <v>34</v>
      </c>
      <c r="N106" s="211" t="s">
        <v>49</v>
      </c>
      <c r="O106" s="44"/>
      <c r="P106" s="212">
        <f>O106*H106</f>
        <v>0</v>
      </c>
      <c r="Q106" s="212">
        <v>0</v>
      </c>
      <c r="R106" s="212">
        <f>Q106*H106</f>
        <v>0</v>
      </c>
      <c r="S106" s="212">
        <v>0</v>
      </c>
      <c r="T106" s="213">
        <f>S106*H106</f>
        <v>0</v>
      </c>
      <c r="AR106" s="25" t="s">
        <v>228</v>
      </c>
      <c r="AT106" s="25" t="s">
        <v>212</v>
      </c>
      <c r="AU106" s="25" t="s">
        <v>224</v>
      </c>
      <c r="AY106" s="25" t="s">
        <v>209</v>
      </c>
      <c r="BE106" s="214">
        <f>IF(N106="základní",J106,0)</f>
        <v>0</v>
      </c>
      <c r="BF106" s="214">
        <f>IF(N106="snížená",J106,0)</f>
        <v>0</v>
      </c>
      <c r="BG106" s="214">
        <f>IF(N106="zákl. přenesená",J106,0)</f>
        <v>0</v>
      </c>
      <c r="BH106" s="214">
        <f>IF(N106="sníž. přenesená",J106,0)</f>
        <v>0</v>
      </c>
      <c r="BI106" s="214">
        <f>IF(N106="nulová",J106,0)</f>
        <v>0</v>
      </c>
      <c r="BJ106" s="25" t="s">
        <v>86</v>
      </c>
      <c r="BK106" s="214">
        <f>ROUND(I106*H106,2)</f>
        <v>0</v>
      </c>
      <c r="BL106" s="25" t="s">
        <v>228</v>
      </c>
      <c r="BM106" s="25" t="s">
        <v>295</v>
      </c>
    </row>
    <row r="107" spans="2:65" s="1" customFormat="1" ht="189">
      <c r="B107" s="43"/>
      <c r="C107" s="65"/>
      <c r="D107" s="219" t="s">
        <v>272</v>
      </c>
      <c r="E107" s="65"/>
      <c r="F107" s="220" t="s">
        <v>292</v>
      </c>
      <c r="G107" s="65"/>
      <c r="H107" s="65"/>
      <c r="I107" s="174"/>
      <c r="J107" s="65"/>
      <c r="K107" s="65"/>
      <c r="L107" s="63"/>
      <c r="M107" s="221"/>
      <c r="N107" s="44"/>
      <c r="O107" s="44"/>
      <c r="P107" s="44"/>
      <c r="Q107" s="44"/>
      <c r="R107" s="44"/>
      <c r="S107" s="44"/>
      <c r="T107" s="80"/>
      <c r="AT107" s="25" t="s">
        <v>272</v>
      </c>
      <c r="AU107" s="25" t="s">
        <v>224</v>
      </c>
    </row>
    <row r="108" spans="2:65" s="12" customFormat="1" ht="13.5">
      <c r="B108" s="222"/>
      <c r="C108" s="223"/>
      <c r="D108" s="219" t="s">
        <v>274</v>
      </c>
      <c r="E108" s="223"/>
      <c r="F108" s="225" t="s">
        <v>296</v>
      </c>
      <c r="G108" s="223"/>
      <c r="H108" s="226">
        <v>1000</v>
      </c>
      <c r="I108" s="227"/>
      <c r="J108" s="223"/>
      <c r="K108" s="223"/>
      <c r="L108" s="228"/>
      <c r="M108" s="229"/>
      <c r="N108" s="230"/>
      <c r="O108" s="230"/>
      <c r="P108" s="230"/>
      <c r="Q108" s="230"/>
      <c r="R108" s="230"/>
      <c r="S108" s="230"/>
      <c r="T108" s="231"/>
      <c r="AT108" s="232" t="s">
        <v>274</v>
      </c>
      <c r="AU108" s="232" t="s">
        <v>224</v>
      </c>
      <c r="AV108" s="12" t="s">
        <v>88</v>
      </c>
      <c r="AW108" s="12" t="s">
        <v>6</v>
      </c>
      <c r="AX108" s="12" t="s">
        <v>86</v>
      </c>
      <c r="AY108" s="232" t="s">
        <v>209</v>
      </c>
    </row>
    <row r="109" spans="2:65" s="1" customFormat="1" ht="25.5" customHeight="1">
      <c r="B109" s="43"/>
      <c r="C109" s="203" t="s">
        <v>235</v>
      </c>
      <c r="D109" s="203" t="s">
        <v>212</v>
      </c>
      <c r="E109" s="204" t="s">
        <v>297</v>
      </c>
      <c r="F109" s="205" t="s">
        <v>298</v>
      </c>
      <c r="G109" s="206" t="s">
        <v>270</v>
      </c>
      <c r="H109" s="207">
        <v>346</v>
      </c>
      <c r="I109" s="208"/>
      <c r="J109" s="209">
        <f>ROUND(I109*H109,2)</f>
        <v>0</v>
      </c>
      <c r="K109" s="205" t="s">
        <v>216</v>
      </c>
      <c r="L109" s="63"/>
      <c r="M109" s="210" t="s">
        <v>34</v>
      </c>
      <c r="N109" s="211" t="s">
        <v>49</v>
      </c>
      <c r="O109" s="44"/>
      <c r="P109" s="212">
        <f>O109*H109</f>
        <v>0</v>
      </c>
      <c r="Q109" s="212">
        <v>0</v>
      </c>
      <c r="R109" s="212">
        <f>Q109*H109</f>
        <v>0</v>
      </c>
      <c r="S109" s="212">
        <v>0</v>
      </c>
      <c r="T109" s="213">
        <f>S109*H109</f>
        <v>0</v>
      </c>
      <c r="AR109" s="25" t="s">
        <v>228</v>
      </c>
      <c r="AT109" s="25" t="s">
        <v>212</v>
      </c>
      <c r="AU109" s="25" t="s">
        <v>224</v>
      </c>
      <c r="AY109" s="25" t="s">
        <v>209</v>
      </c>
      <c r="BE109" s="214">
        <f>IF(N109="základní",J109,0)</f>
        <v>0</v>
      </c>
      <c r="BF109" s="214">
        <f>IF(N109="snížená",J109,0)</f>
        <v>0</v>
      </c>
      <c r="BG109" s="214">
        <f>IF(N109="zákl. přenesená",J109,0)</f>
        <v>0</v>
      </c>
      <c r="BH109" s="214">
        <f>IF(N109="sníž. přenesená",J109,0)</f>
        <v>0</v>
      </c>
      <c r="BI109" s="214">
        <f>IF(N109="nulová",J109,0)</f>
        <v>0</v>
      </c>
      <c r="BJ109" s="25" t="s">
        <v>86</v>
      </c>
      <c r="BK109" s="214">
        <f>ROUND(I109*H109,2)</f>
        <v>0</v>
      </c>
      <c r="BL109" s="25" t="s">
        <v>228</v>
      </c>
      <c r="BM109" s="25" t="s">
        <v>299</v>
      </c>
    </row>
    <row r="110" spans="2:65" s="1" customFormat="1" ht="148.5">
      <c r="B110" s="43"/>
      <c r="C110" s="65"/>
      <c r="D110" s="219" t="s">
        <v>272</v>
      </c>
      <c r="E110" s="65"/>
      <c r="F110" s="220" t="s">
        <v>300</v>
      </c>
      <c r="G110" s="65"/>
      <c r="H110" s="65"/>
      <c r="I110" s="174"/>
      <c r="J110" s="65"/>
      <c r="K110" s="65"/>
      <c r="L110" s="63"/>
      <c r="M110" s="221"/>
      <c r="N110" s="44"/>
      <c r="O110" s="44"/>
      <c r="P110" s="44"/>
      <c r="Q110" s="44"/>
      <c r="R110" s="44"/>
      <c r="S110" s="44"/>
      <c r="T110" s="80"/>
      <c r="AT110" s="25" t="s">
        <v>272</v>
      </c>
      <c r="AU110" s="25" t="s">
        <v>224</v>
      </c>
    </row>
    <row r="111" spans="2:65" s="12" customFormat="1" ht="13.5">
      <c r="B111" s="222"/>
      <c r="C111" s="223"/>
      <c r="D111" s="219" t="s">
        <v>274</v>
      </c>
      <c r="E111" s="224" t="s">
        <v>34</v>
      </c>
      <c r="F111" s="225" t="s">
        <v>301</v>
      </c>
      <c r="G111" s="223"/>
      <c r="H111" s="226">
        <v>246</v>
      </c>
      <c r="I111" s="227"/>
      <c r="J111" s="223"/>
      <c r="K111" s="223"/>
      <c r="L111" s="228"/>
      <c r="M111" s="229"/>
      <c r="N111" s="230"/>
      <c r="O111" s="230"/>
      <c r="P111" s="230"/>
      <c r="Q111" s="230"/>
      <c r="R111" s="230"/>
      <c r="S111" s="230"/>
      <c r="T111" s="231"/>
      <c r="AT111" s="232" t="s">
        <v>274</v>
      </c>
      <c r="AU111" s="232" t="s">
        <v>224</v>
      </c>
      <c r="AV111" s="12" t="s">
        <v>88</v>
      </c>
      <c r="AW111" s="12" t="s">
        <v>41</v>
      </c>
      <c r="AX111" s="12" t="s">
        <v>78</v>
      </c>
      <c r="AY111" s="232" t="s">
        <v>209</v>
      </c>
    </row>
    <row r="112" spans="2:65" s="12" customFormat="1" ht="13.5">
      <c r="B112" s="222"/>
      <c r="C112" s="223"/>
      <c r="D112" s="219" t="s">
        <v>274</v>
      </c>
      <c r="E112" s="224" t="s">
        <v>34</v>
      </c>
      <c r="F112" s="225" t="s">
        <v>282</v>
      </c>
      <c r="G112" s="223"/>
      <c r="H112" s="226">
        <v>100</v>
      </c>
      <c r="I112" s="227"/>
      <c r="J112" s="223"/>
      <c r="K112" s="223"/>
      <c r="L112" s="228"/>
      <c r="M112" s="229"/>
      <c r="N112" s="230"/>
      <c r="O112" s="230"/>
      <c r="P112" s="230"/>
      <c r="Q112" s="230"/>
      <c r="R112" s="230"/>
      <c r="S112" s="230"/>
      <c r="T112" s="231"/>
      <c r="AT112" s="232" t="s">
        <v>274</v>
      </c>
      <c r="AU112" s="232" t="s">
        <v>224</v>
      </c>
      <c r="AV112" s="12" t="s">
        <v>88</v>
      </c>
      <c r="AW112" s="12" t="s">
        <v>41</v>
      </c>
      <c r="AX112" s="12" t="s">
        <v>78</v>
      </c>
      <c r="AY112" s="232" t="s">
        <v>209</v>
      </c>
    </row>
    <row r="113" spans="2:65" s="13" customFormat="1" ht="13.5">
      <c r="B113" s="233"/>
      <c r="C113" s="234"/>
      <c r="D113" s="219" t="s">
        <v>274</v>
      </c>
      <c r="E113" s="235" t="s">
        <v>34</v>
      </c>
      <c r="F113" s="236" t="s">
        <v>302</v>
      </c>
      <c r="G113" s="234"/>
      <c r="H113" s="237">
        <v>346</v>
      </c>
      <c r="I113" s="238"/>
      <c r="J113" s="234"/>
      <c r="K113" s="234"/>
      <c r="L113" s="239"/>
      <c r="M113" s="240"/>
      <c r="N113" s="241"/>
      <c r="O113" s="241"/>
      <c r="P113" s="241"/>
      <c r="Q113" s="241"/>
      <c r="R113" s="241"/>
      <c r="S113" s="241"/>
      <c r="T113" s="242"/>
      <c r="AT113" s="243" t="s">
        <v>274</v>
      </c>
      <c r="AU113" s="243" t="s">
        <v>224</v>
      </c>
      <c r="AV113" s="13" t="s">
        <v>228</v>
      </c>
      <c r="AW113" s="13" t="s">
        <v>41</v>
      </c>
      <c r="AX113" s="13" t="s">
        <v>86</v>
      </c>
      <c r="AY113" s="243" t="s">
        <v>209</v>
      </c>
    </row>
    <row r="114" spans="2:65" s="11" customFormat="1" ht="22.35" customHeight="1">
      <c r="B114" s="187"/>
      <c r="C114" s="188"/>
      <c r="D114" s="189" t="s">
        <v>77</v>
      </c>
      <c r="E114" s="201" t="s">
        <v>303</v>
      </c>
      <c r="F114" s="201" t="s">
        <v>304</v>
      </c>
      <c r="G114" s="188"/>
      <c r="H114" s="188"/>
      <c r="I114" s="191"/>
      <c r="J114" s="202">
        <f>BK114</f>
        <v>0</v>
      </c>
      <c r="K114" s="188"/>
      <c r="L114" s="193"/>
      <c r="M114" s="194"/>
      <c r="N114" s="195"/>
      <c r="O114" s="195"/>
      <c r="P114" s="196">
        <f>SUM(P115:P117)</f>
        <v>0</v>
      </c>
      <c r="Q114" s="195"/>
      <c r="R114" s="196">
        <f>SUM(R115:R117)</f>
        <v>0</v>
      </c>
      <c r="S114" s="195"/>
      <c r="T114" s="197">
        <f>SUM(T115:T117)</f>
        <v>0</v>
      </c>
      <c r="AR114" s="198" t="s">
        <v>86</v>
      </c>
      <c r="AT114" s="199" t="s">
        <v>77</v>
      </c>
      <c r="AU114" s="199" t="s">
        <v>88</v>
      </c>
      <c r="AY114" s="198" t="s">
        <v>209</v>
      </c>
      <c r="BK114" s="200">
        <f>SUM(BK115:BK117)</f>
        <v>0</v>
      </c>
    </row>
    <row r="115" spans="2:65" s="1" customFormat="1" ht="16.5" customHeight="1">
      <c r="B115" s="43"/>
      <c r="C115" s="203" t="s">
        <v>241</v>
      </c>
      <c r="D115" s="203" t="s">
        <v>212</v>
      </c>
      <c r="E115" s="204" t="s">
        <v>305</v>
      </c>
      <c r="F115" s="205" t="s">
        <v>306</v>
      </c>
      <c r="G115" s="206" t="s">
        <v>307</v>
      </c>
      <c r="H115" s="207">
        <v>180</v>
      </c>
      <c r="I115" s="208"/>
      <c r="J115" s="209">
        <f>ROUND(I115*H115,2)</f>
        <v>0</v>
      </c>
      <c r="K115" s="205" t="s">
        <v>216</v>
      </c>
      <c r="L115" s="63"/>
      <c r="M115" s="210" t="s">
        <v>34</v>
      </c>
      <c r="N115" s="211" t="s">
        <v>49</v>
      </c>
      <c r="O115" s="44"/>
      <c r="P115" s="212">
        <f>O115*H115</f>
        <v>0</v>
      </c>
      <c r="Q115" s="212">
        <v>0</v>
      </c>
      <c r="R115" s="212">
        <f>Q115*H115</f>
        <v>0</v>
      </c>
      <c r="S115" s="212">
        <v>0</v>
      </c>
      <c r="T115" s="213">
        <f>S115*H115</f>
        <v>0</v>
      </c>
      <c r="AR115" s="25" t="s">
        <v>228</v>
      </c>
      <c r="AT115" s="25" t="s">
        <v>212</v>
      </c>
      <c r="AU115" s="25" t="s">
        <v>224</v>
      </c>
      <c r="AY115" s="25" t="s">
        <v>209</v>
      </c>
      <c r="BE115" s="214">
        <f>IF(N115="základní",J115,0)</f>
        <v>0</v>
      </c>
      <c r="BF115" s="214">
        <f>IF(N115="snížená",J115,0)</f>
        <v>0</v>
      </c>
      <c r="BG115" s="214">
        <f>IF(N115="zákl. přenesená",J115,0)</f>
        <v>0</v>
      </c>
      <c r="BH115" s="214">
        <f>IF(N115="sníž. přenesená",J115,0)</f>
        <v>0</v>
      </c>
      <c r="BI115" s="214">
        <f>IF(N115="nulová",J115,0)</f>
        <v>0</v>
      </c>
      <c r="BJ115" s="25" t="s">
        <v>86</v>
      </c>
      <c r="BK115" s="214">
        <f>ROUND(I115*H115,2)</f>
        <v>0</v>
      </c>
      <c r="BL115" s="25" t="s">
        <v>228</v>
      </c>
      <c r="BM115" s="25" t="s">
        <v>308</v>
      </c>
    </row>
    <row r="116" spans="2:65" s="1" customFormat="1" ht="297">
      <c r="B116" s="43"/>
      <c r="C116" s="65"/>
      <c r="D116" s="219" t="s">
        <v>272</v>
      </c>
      <c r="E116" s="65"/>
      <c r="F116" s="220" t="s">
        <v>309</v>
      </c>
      <c r="G116" s="65"/>
      <c r="H116" s="65"/>
      <c r="I116" s="174"/>
      <c r="J116" s="65"/>
      <c r="K116" s="65"/>
      <c r="L116" s="63"/>
      <c r="M116" s="221"/>
      <c r="N116" s="44"/>
      <c r="O116" s="44"/>
      <c r="P116" s="44"/>
      <c r="Q116" s="44"/>
      <c r="R116" s="44"/>
      <c r="S116" s="44"/>
      <c r="T116" s="80"/>
      <c r="AT116" s="25" t="s">
        <v>272</v>
      </c>
      <c r="AU116" s="25" t="s">
        <v>224</v>
      </c>
    </row>
    <row r="117" spans="2:65" s="12" customFormat="1" ht="13.5">
      <c r="B117" s="222"/>
      <c r="C117" s="223"/>
      <c r="D117" s="219" t="s">
        <v>274</v>
      </c>
      <c r="E117" s="223"/>
      <c r="F117" s="225" t="s">
        <v>310</v>
      </c>
      <c r="G117" s="223"/>
      <c r="H117" s="226">
        <v>180</v>
      </c>
      <c r="I117" s="227"/>
      <c r="J117" s="223"/>
      <c r="K117" s="223"/>
      <c r="L117" s="228"/>
      <c r="M117" s="229"/>
      <c r="N117" s="230"/>
      <c r="O117" s="230"/>
      <c r="P117" s="230"/>
      <c r="Q117" s="230"/>
      <c r="R117" s="230"/>
      <c r="S117" s="230"/>
      <c r="T117" s="231"/>
      <c r="AT117" s="232" t="s">
        <v>274</v>
      </c>
      <c r="AU117" s="232" t="s">
        <v>224</v>
      </c>
      <c r="AV117" s="12" t="s">
        <v>88</v>
      </c>
      <c r="AW117" s="12" t="s">
        <v>6</v>
      </c>
      <c r="AX117" s="12" t="s">
        <v>86</v>
      </c>
      <c r="AY117" s="232" t="s">
        <v>209</v>
      </c>
    </row>
    <row r="118" spans="2:65" s="11" customFormat="1" ht="29.85" customHeight="1">
      <c r="B118" s="187"/>
      <c r="C118" s="188"/>
      <c r="D118" s="189" t="s">
        <v>77</v>
      </c>
      <c r="E118" s="201" t="s">
        <v>311</v>
      </c>
      <c r="F118" s="201" t="s">
        <v>312</v>
      </c>
      <c r="G118" s="188"/>
      <c r="H118" s="188"/>
      <c r="I118" s="191"/>
      <c r="J118" s="202">
        <f>BK118</f>
        <v>0</v>
      </c>
      <c r="K118" s="188"/>
      <c r="L118" s="193"/>
      <c r="M118" s="194"/>
      <c r="N118" s="195"/>
      <c r="O118" s="195"/>
      <c r="P118" s="196">
        <f>P119+P131+P133</f>
        <v>0</v>
      </c>
      <c r="Q118" s="195"/>
      <c r="R118" s="196">
        <f>R119+R131+R133</f>
        <v>42.203600000000002</v>
      </c>
      <c r="S118" s="195"/>
      <c r="T118" s="197">
        <f>T119+T131+T133</f>
        <v>2.5182255999999996</v>
      </c>
      <c r="AR118" s="198" t="s">
        <v>86</v>
      </c>
      <c r="AT118" s="199" t="s">
        <v>77</v>
      </c>
      <c r="AU118" s="199" t="s">
        <v>86</v>
      </c>
      <c r="AY118" s="198" t="s">
        <v>209</v>
      </c>
      <c r="BK118" s="200">
        <f>BK119+BK131+BK133</f>
        <v>0</v>
      </c>
    </row>
    <row r="119" spans="2:65" s="11" customFormat="1" ht="14.85" customHeight="1">
      <c r="B119" s="187"/>
      <c r="C119" s="188"/>
      <c r="D119" s="189" t="s">
        <v>77</v>
      </c>
      <c r="E119" s="201" t="s">
        <v>313</v>
      </c>
      <c r="F119" s="201" t="s">
        <v>314</v>
      </c>
      <c r="G119" s="188"/>
      <c r="H119" s="188"/>
      <c r="I119" s="191"/>
      <c r="J119" s="202">
        <f>BK119</f>
        <v>0</v>
      </c>
      <c r="K119" s="188"/>
      <c r="L119" s="193"/>
      <c r="M119" s="194"/>
      <c r="N119" s="195"/>
      <c r="O119" s="195"/>
      <c r="P119" s="196">
        <f>SUM(P120:P130)</f>
        <v>0</v>
      </c>
      <c r="Q119" s="195"/>
      <c r="R119" s="196">
        <f>SUM(R120:R130)</f>
        <v>42.203600000000002</v>
      </c>
      <c r="S119" s="195"/>
      <c r="T119" s="197">
        <f>SUM(T120:T130)</f>
        <v>0</v>
      </c>
      <c r="AR119" s="198" t="s">
        <v>86</v>
      </c>
      <c r="AT119" s="199" t="s">
        <v>77</v>
      </c>
      <c r="AU119" s="199" t="s">
        <v>88</v>
      </c>
      <c r="AY119" s="198" t="s">
        <v>209</v>
      </c>
      <c r="BK119" s="200">
        <f>SUM(BK120:BK130)</f>
        <v>0</v>
      </c>
    </row>
    <row r="120" spans="2:65" s="1" customFormat="1" ht="25.5" customHeight="1">
      <c r="B120" s="43"/>
      <c r="C120" s="203" t="s">
        <v>247</v>
      </c>
      <c r="D120" s="203" t="s">
        <v>212</v>
      </c>
      <c r="E120" s="204" t="s">
        <v>315</v>
      </c>
      <c r="F120" s="205" t="s">
        <v>316</v>
      </c>
      <c r="G120" s="206" t="s">
        <v>317</v>
      </c>
      <c r="H120" s="207">
        <v>5</v>
      </c>
      <c r="I120" s="208"/>
      <c r="J120" s="209">
        <f>ROUND(I120*H120,2)</f>
        <v>0</v>
      </c>
      <c r="K120" s="205" t="s">
        <v>216</v>
      </c>
      <c r="L120" s="63"/>
      <c r="M120" s="210" t="s">
        <v>34</v>
      </c>
      <c r="N120" s="211" t="s">
        <v>49</v>
      </c>
      <c r="O120" s="44"/>
      <c r="P120" s="212">
        <f>O120*H120</f>
        <v>0</v>
      </c>
      <c r="Q120" s="212">
        <v>8.3660499999999995</v>
      </c>
      <c r="R120" s="212">
        <f>Q120*H120</f>
        <v>41.830249999999999</v>
      </c>
      <c r="S120" s="212">
        <v>0</v>
      </c>
      <c r="T120" s="213">
        <f>S120*H120</f>
        <v>0</v>
      </c>
      <c r="AR120" s="25" t="s">
        <v>228</v>
      </c>
      <c r="AT120" s="25" t="s">
        <v>212</v>
      </c>
      <c r="AU120" s="25" t="s">
        <v>224</v>
      </c>
      <c r="AY120" s="25" t="s">
        <v>209</v>
      </c>
      <c r="BE120" s="214">
        <f>IF(N120="základní",J120,0)</f>
        <v>0</v>
      </c>
      <c r="BF120" s="214">
        <f>IF(N120="snížená",J120,0)</f>
        <v>0</v>
      </c>
      <c r="BG120" s="214">
        <f>IF(N120="zákl. přenesená",J120,0)</f>
        <v>0</v>
      </c>
      <c r="BH120" s="214">
        <f>IF(N120="sníž. přenesená",J120,0)</f>
        <v>0</v>
      </c>
      <c r="BI120" s="214">
        <f>IF(N120="nulová",J120,0)</f>
        <v>0</v>
      </c>
      <c r="BJ120" s="25" t="s">
        <v>86</v>
      </c>
      <c r="BK120" s="214">
        <f>ROUND(I120*H120,2)</f>
        <v>0</v>
      </c>
      <c r="BL120" s="25" t="s">
        <v>228</v>
      </c>
      <c r="BM120" s="25" t="s">
        <v>318</v>
      </c>
    </row>
    <row r="121" spans="2:65" s="1" customFormat="1" ht="27">
      <c r="B121" s="43"/>
      <c r="C121" s="65"/>
      <c r="D121" s="219" t="s">
        <v>272</v>
      </c>
      <c r="E121" s="65"/>
      <c r="F121" s="220" t="s">
        <v>319</v>
      </c>
      <c r="G121" s="65"/>
      <c r="H121" s="65"/>
      <c r="I121" s="174"/>
      <c r="J121" s="65"/>
      <c r="K121" s="65"/>
      <c r="L121" s="63"/>
      <c r="M121" s="221"/>
      <c r="N121" s="44"/>
      <c r="O121" s="44"/>
      <c r="P121" s="44"/>
      <c r="Q121" s="44"/>
      <c r="R121" s="44"/>
      <c r="S121" s="44"/>
      <c r="T121" s="80"/>
      <c r="AT121" s="25" t="s">
        <v>272</v>
      </c>
      <c r="AU121" s="25" t="s">
        <v>224</v>
      </c>
    </row>
    <row r="122" spans="2:65" s="1" customFormat="1" ht="25.5" customHeight="1">
      <c r="B122" s="43"/>
      <c r="C122" s="203" t="s">
        <v>311</v>
      </c>
      <c r="D122" s="203" t="s">
        <v>212</v>
      </c>
      <c r="E122" s="204" t="s">
        <v>320</v>
      </c>
      <c r="F122" s="205" t="s">
        <v>321</v>
      </c>
      <c r="G122" s="206" t="s">
        <v>317</v>
      </c>
      <c r="H122" s="207">
        <v>5</v>
      </c>
      <c r="I122" s="208"/>
      <c r="J122" s="209">
        <f>ROUND(I122*H122,2)</f>
        <v>0</v>
      </c>
      <c r="K122" s="205" t="s">
        <v>216</v>
      </c>
      <c r="L122" s="63"/>
      <c r="M122" s="210" t="s">
        <v>34</v>
      </c>
      <c r="N122" s="211" t="s">
        <v>49</v>
      </c>
      <c r="O122" s="44"/>
      <c r="P122" s="212">
        <f>O122*H122</f>
        <v>0</v>
      </c>
      <c r="Q122" s="212">
        <v>0</v>
      </c>
      <c r="R122" s="212">
        <f>Q122*H122</f>
        <v>0</v>
      </c>
      <c r="S122" s="212">
        <v>0</v>
      </c>
      <c r="T122" s="213">
        <f>S122*H122</f>
        <v>0</v>
      </c>
      <c r="AR122" s="25" t="s">
        <v>228</v>
      </c>
      <c r="AT122" s="25" t="s">
        <v>212</v>
      </c>
      <c r="AU122" s="25" t="s">
        <v>224</v>
      </c>
      <c r="AY122" s="25" t="s">
        <v>209</v>
      </c>
      <c r="BE122" s="214">
        <f>IF(N122="základní",J122,0)</f>
        <v>0</v>
      </c>
      <c r="BF122" s="214">
        <f>IF(N122="snížená",J122,0)</f>
        <v>0</v>
      </c>
      <c r="BG122" s="214">
        <f>IF(N122="zákl. přenesená",J122,0)</f>
        <v>0</v>
      </c>
      <c r="BH122" s="214">
        <f>IF(N122="sníž. přenesená",J122,0)</f>
        <v>0</v>
      </c>
      <c r="BI122" s="214">
        <f>IF(N122="nulová",J122,0)</f>
        <v>0</v>
      </c>
      <c r="BJ122" s="25" t="s">
        <v>86</v>
      </c>
      <c r="BK122" s="214">
        <f>ROUND(I122*H122,2)</f>
        <v>0</v>
      </c>
      <c r="BL122" s="25" t="s">
        <v>228</v>
      </c>
      <c r="BM122" s="25" t="s">
        <v>322</v>
      </c>
    </row>
    <row r="123" spans="2:65" s="1" customFormat="1" ht="27">
      <c r="B123" s="43"/>
      <c r="C123" s="65"/>
      <c r="D123" s="219" t="s">
        <v>272</v>
      </c>
      <c r="E123" s="65"/>
      <c r="F123" s="220" t="s">
        <v>323</v>
      </c>
      <c r="G123" s="65"/>
      <c r="H123" s="65"/>
      <c r="I123" s="174"/>
      <c r="J123" s="65"/>
      <c r="K123" s="65"/>
      <c r="L123" s="63"/>
      <c r="M123" s="221"/>
      <c r="N123" s="44"/>
      <c r="O123" s="44"/>
      <c r="P123" s="44"/>
      <c r="Q123" s="44"/>
      <c r="R123" s="44"/>
      <c r="S123" s="44"/>
      <c r="T123" s="80"/>
      <c r="AT123" s="25" t="s">
        <v>272</v>
      </c>
      <c r="AU123" s="25" t="s">
        <v>224</v>
      </c>
    </row>
    <row r="124" spans="2:65" s="1" customFormat="1" ht="25.5" customHeight="1">
      <c r="B124" s="43"/>
      <c r="C124" s="203" t="s">
        <v>324</v>
      </c>
      <c r="D124" s="203" t="s">
        <v>212</v>
      </c>
      <c r="E124" s="204" t="s">
        <v>325</v>
      </c>
      <c r="F124" s="205" t="s">
        <v>326</v>
      </c>
      <c r="G124" s="206" t="s">
        <v>317</v>
      </c>
      <c r="H124" s="207">
        <v>5</v>
      </c>
      <c r="I124" s="208"/>
      <c r="J124" s="209">
        <f>ROUND(I124*H124,2)</f>
        <v>0</v>
      </c>
      <c r="K124" s="205" t="s">
        <v>216</v>
      </c>
      <c r="L124" s="63"/>
      <c r="M124" s="210" t="s">
        <v>34</v>
      </c>
      <c r="N124" s="211" t="s">
        <v>49</v>
      </c>
      <c r="O124" s="44"/>
      <c r="P124" s="212">
        <f>O124*H124</f>
        <v>0</v>
      </c>
      <c r="Q124" s="212">
        <v>7.467E-2</v>
      </c>
      <c r="R124" s="212">
        <f>Q124*H124</f>
        <v>0.37335000000000002</v>
      </c>
      <c r="S124" s="212">
        <v>0</v>
      </c>
      <c r="T124" s="213">
        <f>S124*H124</f>
        <v>0</v>
      </c>
      <c r="AR124" s="25" t="s">
        <v>228</v>
      </c>
      <c r="AT124" s="25" t="s">
        <v>212</v>
      </c>
      <c r="AU124" s="25" t="s">
        <v>224</v>
      </c>
      <c r="AY124" s="25" t="s">
        <v>209</v>
      </c>
      <c r="BE124" s="214">
        <f>IF(N124="základní",J124,0)</f>
        <v>0</v>
      </c>
      <c r="BF124" s="214">
        <f>IF(N124="snížená",J124,0)</f>
        <v>0</v>
      </c>
      <c r="BG124" s="214">
        <f>IF(N124="zákl. přenesená",J124,0)</f>
        <v>0</v>
      </c>
      <c r="BH124" s="214">
        <f>IF(N124="sníž. přenesená",J124,0)</f>
        <v>0</v>
      </c>
      <c r="BI124" s="214">
        <f>IF(N124="nulová",J124,0)</f>
        <v>0</v>
      </c>
      <c r="BJ124" s="25" t="s">
        <v>86</v>
      </c>
      <c r="BK124" s="214">
        <f>ROUND(I124*H124,2)</f>
        <v>0</v>
      </c>
      <c r="BL124" s="25" t="s">
        <v>228</v>
      </c>
      <c r="BM124" s="25" t="s">
        <v>327</v>
      </c>
    </row>
    <row r="125" spans="2:65" s="1" customFormat="1" ht="81">
      <c r="B125" s="43"/>
      <c r="C125" s="65"/>
      <c r="D125" s="219" t="s">
        <v>272</v>
      </c>
      <c r="E125" s="65"/>
      <c r="F125" s="220" t="s">
        <v>328</v>
      </c>
      <c r="G125" s="65"/>
      <c r="H125" s="65"/>
      <c r="I125" s="174"/>
      <c r="J125" s="65"/>
      <c r="K125" s="65"/>
      <c r="L125" s="63"/>
      <c r="M125" s="221"/>
      <c r="N125" s="44"/>
      <c r="O125" s="44"/>
      <c r="P125" s="44"/>
      <c r="Q125" s="44"/>
      <c r="R125" s="44"/>
      <c r="S125" s="44"/>
      <c r="T125" s="80"/>
      <c r="AT125" s="25" t="s">
        <v>272</v>
      </c>
      <c r="AU125" s="25" t="s">
        <v>224</v>
      </c>
    </row>
    <row r="126" spans="2:65" s="1" customFormat="1" ht="25.5" customHeight="1">
      <c r="B126" s="43"/>
      <c r="C126" s="203" t="s">
        <v>329</v>
      </c>
      <c r="D126" s="203" t="s">
        <v>212</v>
      </c>
      <c r="E126" s="204" t="s">
        <v>330</v>
      </c>
      <c r="F126" s="205" t="s">
        <v>331</v>
      </c>
      <c r="G126" s="206" t="s">
        <v>317</v>
      </c>
      <c r="H126" s="207">
        <v>5</v>
      </c>
      <c r="I126" s="208"/>
      <c r="J126" s="209">
        <f>ROUND(I126*H126,2)</f>
        <v>0</v>
      </c>
      <c r="K126" s="205" t="s">
        <v>216</v>
      </c>
      <c r="L126" s="63"/>
      <c r="M126" s="210" t="s">
        <v>34</v>
      </c>
      <c r="N126" s="211" t="s">
        <v>49</v>
      </c>
      <c r="O126" s="44"/>
      <c r="P126" s="212">
        <f>O126*H126</f>
        <v>0</v>
      </c>
      <c r="Q126" s="212">
        <v>0</v>
      </c>
      <c r="R126" s="212">
        <f>Q126*H126</f>
        <v>0</v>
      </c>
      <c r="S126" s="212">
        <v>0</v>
      </c>
      <c r="T126" s="213">
        <f>S126*H126</f>
        <v>0</v>
      </c>
      <c r="AR126" s="25" t="s">
        <v>228</v>
      </c>
      <c r="AT126" s="25" t="s">
        <v>212</v>
      </c>
      <c r="AU126" s="25" t="s">
        <v>224</v>
      </c>
      <c r="AY126" s="25" t="s">
        <v>209</v>
      </c>
      <c r="BE126" s="214">
        <f>IF(N126="základní",J126,0)</f>
        <v>0</v>
      </c>
      <c r="BF126" s="214">
        <f>IF(N126="snížená",J126,0)</f>
        <v>0</v>
      </c>
      <c r="BG126" s="214">
        <f>IF(N126="zákl. přenesená",J126,0)</f>
        <v>0</v>
      </c>
      <c r="BH126" s="214">
        <f>IF(N126="sníž. přenesená",J126,0)</f>
        <v>0</v>
      </c>
      <c r="BI126" s="214">
        <f>IF(N126="nulová",J126,0)</f>
        <v>0</v>
      </c>
      <c r="BJ126" s="25" t="s">
        <v>86</v>
      </c>
      <c r="BK126" s="214">
        <f>ROUND(I126*H126,2)</f>
        <v>0</v>
      </c>
      <c r="BL126" s="25" t="s">
        <v>228</v>
      </c>
      <c r="BM126" s="25" t="s">
        <v>332</v>
      </c>
    </row>
    <row r="127" spans="2:65" s="1" customFormat="1" ht="67.5">
      <c r="B127" s="43"/>
      <c r="C127" s="65"/>
      <c r="D127" s="219" t="s">
        <v>272</v>
      </c>
      <c r="E127" s="65"/>
      <c r="F127" s="220" t="s">
        <v>333</v>
      </c>
      <c r="G127" s="65"/>
      <c r="H127" s="65"/>
      <c r="I127" s="174"/>
      <c r="J127" s="65"/>
      <c r="K127" s="65"/>
      <c r="L127" s="63"/>
      <c r="M127" s="221"/>
      <c r="N127" s="44"/>
      <c r="O127" s="44"/>
      <c r="P127" s="44"/>
      <c r="Q127" s="44"/>
      <c r="R127" s="44"/>
      <c r="S127" s="44"/>
      <c r="T127" s="80"/>
      <c r="AT127" s="25" t="s">
        <v>272</v>
      </c>
      <c r="AU127" s="25" t="s">
        <v>224</v>
      </c>
    </row>
    <row r="128" spans="2:65" s="1" customFormat="1" ht="25.5" customHeight="1">
      <c r="B128" s="43"/>
      <c r="C128" s="203" t="s">
        <v>266</v>
      </c>
      <c r="D128" s="203" t="s">
        <v>212</v>
      </c>
      <c r="E128" s="204" t="s">
        <v>334</v>
      </c>
      <c r="F128" s="205" t="s">
        <v>335</v>
      </c>
      <c r="G128" s="206" t="s">
        <v>336</v>
      </c>
      <c r="H128" s="207">
        <v>1</v>
      </c>
      <c r="I128" s="208"/>
      <c r="J128" s="209">
        <f>ROUND(I128*H128,2)</f>
        <v>0</v>
      </c>
      <c r="K128" s="205" t="s">
        <v>34</v>
      </c>
      <c r="L128" s="63"/>
      <c r="M128" s="210" t="s">
        <v>34</v>
      </c>
      <c r="N128" s="211" t="s">
        <v>49</v>
      </c>
      <c r="O128" s="44"/>
      <c r="P128" s="212">
        <f>O128*H128</f>
        <v>0</v>
      </c>
      <c r="Q128" s="212">
        <v>0</v>
      </c>
      <c r="R128" s="212">
        <f>Q128*H128</f>
        <v>0</v>
      </c>
      <c r="S128" s="212">
        <v>0</v>
      </c>
      <c r="T128" s="213">
        <f>S128*H128</f>
        <v>0</v>
      </c>
      <c r="AR128" s="25" t="s">
        <v>228</v>
      </c>
      <c r="AT128" s="25" t="s">
        <v>212</v>
      </c>
      <c r="AU128" s="25" t="s">
        <v>224</v>
      </c>
      <c r="AY128" s="25" t="s">
        <v>209</v>
      </c>
      <c r="BE128" s="214">
        <f>IF(N128="základní",J128,0)</f>
        <v>0</v>
      </c>
      <c r="BF128" s="214">
        <f>IF(N128="snížená",J128,0)</f>
        <v>0</v>
      </c>
      <c r="BG128" s="214">
        <f>IF(N128="zákl. přenesená",J128,0)</f>
        <v>0</v>
      </c>
      <c r="BH128" s="214">
        <f>IF(N128="sníž. přenesená",J128,0)</f>
        <v>0</v>
      </c>
      <c r="BI128" s="214">
        <f>IF(N128="nulová",J128,0)</f>
        <v>0</v>
      </c>
      <c r="BJ128" s="25" t="s">
        <v>86</v>
      </c>
      <c r="BK128" s="214">
        <f>ROUND(I128*H128,2)</f>
        <v>0</v>
      </c>
      <c r="BL128" s="25" t="s">
        <v>228</v>
      </c>
      <c r="BM128" s="25" t="s">
        <v>337</v>
      </c>
    </row>
    <row r="129" spans="2:65" s="1" customFormat="1" ht="38.25" customHeight="1">
      <c r="B129" s="43"/>
      <c r="C129" s="203" t="s">
        <v>276</v>
      </c>
      <c r="D129" s="203" t="s">
        <v>212</v>
      </c>
      <c r="E129" s="204" t="s">
        <v>338</v>
      </c>
      <c r="F129" s="205" t="s">
        <v>339</v>
      </c>
      <c r="G129" s="206" t="s">
        <v>340</v>
      </c>
      <c r="H129" s="207">
        <v>8</v>
      </c>
      <c r="I129" s="208"/>
      <c r="J129" s="209">
        <f>ROUND(I129*H129,2)</f>
        <v>0</v>
      </c>
      <c r="K129" s="205" t="s">
        <v>34</v>
      </c>
      <c r="L129" s="63"/>
      <c r="M129" s="210" t="s">
        <v>34</v>
      </c>
      <c r="N129" s="211" t="s">
        <v>49</v>
      </c>
      <c r="O129" s="44"/>
      <c r="P129" s="212">
        <f>O129*H129</f>
        <v>0</v>
      </c>
      <c r="Q129" s="212">
        <v>0</v>
      </c>
      <c r="R129" s="212">
        <f>Q129*H129</f>
        <v>0</v>
      </c>
      <c r="S129" s="212">
        <v>0</v>
      </c>
      <c r="T129" s="213">
        <f>S129*H129</f>
        <v>0</v>
      </c>
      <c r="AR129" s="25" t="s">
        <v>228</v>
      </c>
      <c r="AT129" s="25" t="s">
        <v>212</v>
      </c>
      <c r="AU129" s="25" t="s">
        <v>224</v>
      </c>
      <c r="AY129" s="25" t="s">
        <v>209</v>
      </c>
      <c r="BE129" s="214">
        <f>IF(N129="základní",J129,0)</f>
        <v>0</v>
      </c>
      <c r="BF129" s="214">
        <f>IF(N129="snížená",J129,0)</f>
        <v>0</v>
      </c>
      <c r="BG129" s="214">
        <f>IF(N129="zákl. přenesená",J129,0)</f>
        <v>0</v>
      </c>
      <c r="BH129" s="214">
        <f>IF(N129="sníž. přenesená",J129,0)</f>
        <v>0</v>
      </c>
      <c r="BI129" s="214">
        <f>IF(N129="nulová",J129,0)</f>
        <v>0</v>
      </c>
      <c r="BJ129" s="25" t="s">
        <v>86</v>
      </c>
      <c r="BK129" s="214">
        <f>ROUND(I129*H129,2)</f>
        <v>0</v>
      </c>
      <c r="BL129" s="25" t="s">
        <v>228</v>
      </c>
      <c r="BM129" s="25" t="s">
        <v>341</v>
      </c>
    </row>
    <row r="130" spans="2:65" s="1" customFormat="1" ht="16.5" customHeight="1">
      <c r="B130" s="43"/>
      <c r="C130" s="203" t="s">
        <v>342</v>
      </c>
      <c r="D130" s="203" t="s">
        <v>212</v>
      </c>
      <c r="E130" s="204" t="s">
        <v>343</v>
      </c>
      <c r="F130" s="205" t="s">
        <v>344</v>
      </c>
      <c r="G130" s="206" t="s">
        <v>336</v>
      </c>
      <c r="H130" s="207">
        <v>1</v>
      </c>
      <c r="I130" s="208"/>
      <c r="J130" s="209">
        <f>ROUND(I130*H130,2)</f>
        <v>0</v>
      </c>
      <c r="K130" s="205" t="s">
        <v>34</v>
      </c>
      <c r="L130" s="63"/>
      <c r="M130" s="210" t="s">
        <v>34</v>
      </c>
      <c r="N130" s="211" t="s">
        <v>49</v>
      </c>
      <c r="O130" s="44"/>
      <c r="P130" s="212">
        <f>O130*H130</f>
        <v>0</v>
      </c>
      <c r="Q130" s="212">
        <v>0</v>
      </c>
      <c r="R130" s="212">
        <f>Q130*H130</f>
        <v>0</v>
      </c>
      <c r="S130" s="212">
        <v>0</v>
      </c>
      <c r="T130" s="213">
        <f>S130*H130</f>
        <v>0</v>
      </c>
      <c r="AR130" s="25" t="s">
        <v>228</v>
      </c>
      <c r="AT130" s="25" t="s">
        <v>212</v>
      </c>
      <c r="AU130" s="25" t="s">
        <v>224</v>
      </c>
      <c r="AY130" s="25" t="s">
        <v>209</v>
      </c>
      <c r="BE130" s="214">
        <f>IF(N130="základní",J130,0)</f>
        <v>0</v>
      </c>
      <c r="BF130" s="214">
        <f>IF(N130="snížená",J130,0)</f>
        <v>0</v>
      </c>
      <c r="BG130" s="214">
        <f>IF(N130="zákl. přenesená",J130,0)</f>
        <v>0</v>
      </c>
      <c r="BH130" s="214">
        <f>IF(N130="sníž. přenesená",J130,0)</f>
        <v>0</v>
      </c>
      <c r="BI130" s="214">
        <f>IF(N130="nulová",J130,0)</f>
        <v>0</v>
      </c>
      <c r="BJ130" s="25" t="s">
        <v>86</v>
      </c>
      <c r="BK130" s="214">
        <f>ROUND(I130*H130,2)</f>
        <v>0</v>
      </c>
      <c r="BL130" s="25" t="s">
        <v>228</v>
      </c>
      <c r="BM130" s="25" t="s">
        <v>345</v>
      </c>
    </row>
    <row r="131" spans="2:65" s="11" customFormat="1" ht="22.35" customHeight="1">
      <c r="B131" s="187"/>
      <c r="C131" s="188"/>
      <c r="D131" s="189" t="s">
        <v>77</v>
      </c>
      <c r="E131" s="201" t="s">
        <v>346</v>
      </c>
      <c r="F131" s="201" t="s">
        <v>347</v>
      </c>
      <c r="G131" s="188"/>
      <c r="H131" s="188"/>
      <c r="I131" s="191"/>
      <c r="J131" s="202">
        <f>BK131</f>
        <v>0</v>
      </c>
      <c r="K131" s="188"/>
      <c r="L131" s="193"/>
      <c r="M131" s="194"/>
      <c r="N131" s="195"/>
      <c r="O131" s="195"/>
      <c r="P131" s="196">
        <f>P132</f>
        <v>0</v>
      </c>
      <c r="Q131" s="195"/>
      <c r="R131" s="196">
        <f>R132</f>
        <v>0</v>
      </c>
      <c r="S131" s="195"/>
      <c r="T131" s="197">
        <f>T132</f>
        <v>0</v>
      </c>
      <c r="AR131" s="198" t="s">
        <v>86</v>
      </c>
      <c r="AT131" s="199" t="s">
        <v>77</v>
      </c>
      <c r="AU131" s="199" t="s">
        <v>88</v>
      </c>
      <c r="AY131" s="198" t="s">
        <v>209</v>
      </c>
      <c r="BK131" s="200">
        <f>BK132</f>
        <v>0</v>
      </c>
    </row>
    <row r="132" spans="2:65" s="1" customFormat="1" ht="16.5" customHeight="1">
      <c r="B132" s="43"/>
      <c r="C132" s="244" t="s">
        <v>10</v>
      </c>
      <c r="D132" s="244" t="s">
        <v>348</v>
      </c>
      <c r="E132" s="245" t="s">
        <v>349</v>
      </c>
      <c r="F132" s="246" t="s">
        <v>350</v>
      </c>
      <c r="G132" s="247" t="s">
        <v>351</v>
      </c>
      <c r="H132" s="248">
        <v>80</v>
      </c>
      <c r="I132" s="249"/>
      <c r="J132" s="250">
        <f>ROUND(I132*H132,2)</f>
        <v>0</v>
      </c>
      <c r="K132" s="246" t="s">
        <v>34</v>
      </c>
      <c r="L132" s="251"/>
      <c r="M132" s="252" t="s">
        <v>34</v>
      </c>
      <c r="N132" s="253" t="s">
        <v>49</v>
      </c>
      <c r="O132" s="44"/>
      <c r="P132" s="212">
        <f>O132*H132</f>
        <v>0</v>
      </c>
      <c r="Q132" s="212">
        <v>0</v>
      </c>
      <c r="R132" s="212">
        <f>Q132*H132</f>
        <v>0</v>
      </c>
      <c r="S132" s="212">
        <v>0</v>
      </c>
      <c r="T132" s="213">
        <f>S132*H132</f>
        <v>0</v>
      </c>
      <c r="AR132" s="25" t="s">
        <v>247</v>
      </c>
      <c r="AT132" s="25" t="s">
        <v>348</v>
      </c>
      <c r="AU132" s="25" t="s">
        <v>224</v>
      </c>
      <c r="AY132" s="25" t="s">
        <v>209</v>
      </c>
      <c r="BE132" s="214">
        <f>IF(N132="základní",J132,0)</f>
        <v>0</v>
      </c>
      <c r="BF132" s="214">
        <f>IF(N132="snížená",J132,0)</f>
        <v>0</v>
      </c>
      <c r="BG132" s="214">
        <f>IF(N132="zákl. přenesená",J132,0)</f>
        <v>0</v>
      </c>
      <c r="BH132" s="214">
        <f>IF(N132="sníž. přenesená",J132,0)</f>
        <v>0</v>
      </c>
      <c r="BI132" s="214">
        <f>IF(N132="nulová",J132,0)</f>
        <v>0</v>
      </c>
      <c r="BJ132" s="25" t="s">
        <v>86</v>
      </c>
      <c r="BK132" s="214">
        <f>ROUND(I132*H132,2)</f>
        <v>0</v>
      </c>
      <c r="BL132" s="25" t="s">
        <v>228</v>
      </c>
      <c r="BM132" s="25" t="s">
        <v>352</v>
      </c>
    </row>
    <row r="133" spans="2:65" s="11" customFormat="1" ht="22.35" customHeight="1">
      <c r="B133" s="187"/>
      <c r="C133" s="188"/>
      <c r="D133" s="189" t="s">
        <v>77</v>
      </c>
      <c r="E133" s="201" t="s">
        <v>353</v>
      </c>
      <c r="F133" s="201" t="s">
        <v>354</v>
      </c>
      <c r="G133" s="188"/>
      <c r="H133" s="188"/>
      <c r="I133" s="191"/>
      <c r="J133" s="202">
        <f>BK133</f>
        <v>0</v>
      </c>
      <c r="K133" s="188"/>
      <c r="L133" s="193"/>
      <c r="M133" s="194"/>
      <c r="N133" s="195"/>
      <c r="O133" s="195"/>
      <c r="P133" s="196">
        <f>SUM(P134:P138)</f>
        <v>0</v>
      </c>
      <c r="Q133" s="195"/>
      <c r="R133" s="196">
        <f>SUM(R134:R138)</f>
        <v>0</v>
      </c>
      <c r="S133" s="195"/>
      <c r="T133" s="197">
        <f>SUM(T134:T138)</f>
        <v>2.5182255999999996</v>
      </c>
      <c r="AR133" s="198" t="s">
        <v>86</v>
      </c>
      <c r="AT133" s="199" t="s">
        <v>77</v>
      </c>
      <c r="AU133" s="199" t="s">
        <v>88</v>
      </c>
      <c r="AY133" s="198" t="s">
        <v>209</v>
      </c>
      <c r="BK133" s="200">
        <f>SUM(BK134:BK138)</f>
        <v>0</v>
      </c>
    </row>
    <row r="134" spans="2:65" s="1" customFormat="1" ht="25.5" customHeight="1">
      <c r="B134" s="43"/>
      <c r="C134" s="203" t="s">
        <v>287</v>
      </c>
      <c r="D134" s="203" t="s">
        <v>212</v>
      </c>
      <c r="E134" s="204" t="s">
        <v>355</v>
      </c>
      <c r="F134" s="205" t="s">
        <v>356</v>
      </c>
      <c r="G134" s="206" t="s">
        <v>357</v>
      </c>
      <c r="H134" s="207">
        <v>35.024000000000001</v>
      </c>
      <c r="I134" s="208"/>
      <c r="J134" s="209">
        <f>ROUND(I134*H134,2)</f>
        <v>0</v>
      </c>
      <c r="K134" s="205" t="s">
        <v>216</v>
      </c>
      <c r="L134" s="63"/>
      <c r="M134" s="210" t="s">
        <v>34</v>
      </c>
      <c r="N134" s="211" t="s">
        <v>49</v>
      </c>
      <c r="O134" s="44"/>
      <c r="P134" s="212">
        <f>O134*H134</f>
        <v>0</v>
      </c>
      <c r="Q134" s="212">
        <v>0</v>
      </c>
      <c r="R134" s="212">
        <f>Q134*H134</f>
        <v>0</v>
      </c>
      <c r="S134" s="212">
        <v>6.5699999999999995E-2</v>
      </c>
      <c r="T134" s="213">
        <f>S134*H134</f>
        <v>2.3010767999999997</v>
      </c>
      <c r="AR134" s="25" t="s">
        <v>228</v>
      </c>
      <c r="AT134" s="25" t="s">
        <v>212</v>
      </c>
      <c r="AU134" s="25" t="s">
        <v>224</v>
      </c>
      <c r="AY134" s="25" t="s">
        <v>209</v>
      </c>
      <c r="BE134" s="214">
        <f>IF(N134="základní",J134,0)</f>
        <v>0</v>
      </c>
      <c r="BF134" s="214">
        <f>IF(N134="snížená",J134,0)</f>
        <v>0</v>
      </c>
      <c r="BG134" s="214">
        <f>IF(N134="zákl. přenesená",J134,0)</f>
        <v>0</v>
      </c>
      <c r="BH134" s="214">
        <f>IF(N134="sníž. přenesená",J134,0)</f>
        <v>0</v>
      </c>
      <c r="BI134" s="214">
        <f>IF(N134="nulová",J134,0)</f>
        <v>0</v>
      </c>
      <c r="BJ134" s="25" t="s">
        <v>86</v>
      </c>
      <c r="BK134" s="214">
        <f>ROUND(I134*H134,2)</f>
        <v>0</v>
      </c>
      <c r="BL134" s="25" t="s">
        <v>228</v>
      </c>
      <c r="BM134" s="25" t="s">
        <v>358</v>
      </c>
    </row>
    <row r="135" spans="2:65" s="12" customFormat="1" ht="13.5">
      <c r="B135" s="222"/>
      <c r="C135" s="223"/>
      <c r="D135" s="219" t="s">
        <v>274</v>
      </c>
      <c r="E135" s="224" t="s">
        <v>34</v>
      </c>
      <c r="F135" s="225" t="s">
        <v>359</v>
      </c>
      <c r="G135" s="223"/>
      <c r="H135" s="226">
        <v>35.024000000000001</v>
      </c>
      <c r="I135" s="227"/>
      <c r="J135" s="223"/>
      <c r="K135" s="223"/>
      <c r="L135" s="228"/>
      <c r="M135" s="229"/>
      <c r="N135" s="230"/>
      <c r="O135" s="230"/>
      <c r="P135" s="230"/>
      <c r="Q135" s="230"/>
      <c r="R135" s="230"/>
      <c r="S135" s="230"/>
      <c r="T135" s="231"/>
      <c r="AT135" s="232" t="s">
        <v>274</v>
      </c>
      <c r="AU135" s="232" t="s">
        <v>224</v>
      </c>
      <c r="AV135" s="12" t="s">
        <v>88</v>
      </c>
      <c r="AW135" s="12" t="s">
        <v>41</v>
      </c>
      <c r="AX135" s="12" t="s">
        <v>86</v>
      </c>
      <c r="AY135" s="232" t="s">
        <v>209</v>
      </c>
    </row>
    <row r="136" spans="2:65" s="1" customFormat="1" ht="25.5" customHeight="1">
      <c r="B136" s="43"/>
      <c r="C136" s="203" t="s">
        <v>303</v>
      </c>
      <c r="D136" s="203" t="s">
        <v>212</v>
      </c>
      <c r="E136" s="204" t="s">
        <v>360</v>
      </c>
      <c r="F136" s="205" t="s">
        <v>361</v>
      </c>
      <c r="G136" s="206" t="s">
        <v>317</v>
      </c>
      <c r="H136" s="207">
        <v>87.56</v>
      </c>
      <c r="I136" s="208"/>
      <c r="J136" s="209">
        <f>ROUND(I136*H136,2)</f>
        <v>0</v>
      </c>
      <c r="K136" s="205" t="s">
        <v>216</v>
      </c>
      <c r="L136" s="63"/>
      <c r="M136" s="210" t="s">
        <v>34</v>
      </c>
      <c r="N136" s="211" t="s">
        <v>49</v>
      </c>
      <c r="O136" s="44"/>
      <c r="P136" s="212">
        <f>O136*H136</f>
        <v>0</v>
      </c>
      <c r="Q136" s="212">
        <v>0</v>
      </c>
      <c r="R136" s="212">
        <f>Q136*H136</f>
        <v>0</v>
      </c>
      <c r="S136" s="212">
        <v>2.48E-3</v>
      </c>
      <c r="T136" s="213">
        <f>S136*H136</f>
        <v>0.2171488</v>
      </c>
      <c r="AR136" s="25" t="s">
        <v>228</v>
      </c>
      <c r="AT136" s="25" t="s">
        <v>212</v>
      </c>
      <c r="AU136" s="25" t="s">
        <v>224</v>
      </c>
      <c r="AY136" s="25" t="s">
        <v>209</v>
      </c>
      <c r="BE136" s="214">
        <f>IF(N136="základní",J136,0)</f>
        <v>0</v>
      </c>
      <c r="BF136" s="214">
        <f>IF(N136="snížená",J136,0)</f>
        <v>0</v>
      </c>
      <c r="BG136" s="214">
        <f>IF(N136="zákl. přenesená",J136,0)</f>
        <v>0</v>
      </c>
      <c r="BH136" s="214">
        <f>IF(N136="sníž. přenesená",J136,0)</f>
        <v>0</v>
      </c>
      <c r="BI136" s="214">
        <f>IF(N136="nulová",J136,0)</f>
        <v>0</v>
      </c>
      <c r="BJ136" s="25" t="s">
        <v>86</v>
      </c>
      <c r="BK136" s="214">
        <f>ROUND(I136*H136,2)</f>
        <v>0</v>
      </c>
      <c r="BL136" s="25" t="s">
        <v>228</v>
      </c>
      <c r="BM136" s="25" t="s">
        <v>362</v>
      </c>
    </row>
    <row r="137" spans="2:65" s="1" customFormat="1" ht="27">
      <c r="B137" s="43"/>
      <c r="C137" s="65"/>
      <c r="D137" s="219" t="s">
        <v>272</v>
      </c>
      <c r="E137" s="65"/>
      <c r="F137" s="220" t="s">
        <v>363</v>
      </c>
      <c r="G137" s="65"/>
      <c r="H137" s="65"/>
      <c r="I137" s="174"/>
      <c r="J137" s="65"/>
      <c r="K137" s="65"/>
      <c r="L137" s="63"/>
      <c r="M137" s="221"/>
      <c r="N137" s="44"/>
      <c r="O137" s="44"/>
      <c r="P137" s="44"/>
      <c r="Q137" s="44"/>
      <c r="R137" s="44"/>
      <c r="S137" s="44"/>
      <c r="T137" s="80"/>
      <c r="AT137" s="25" t="s">
        <v>272</v>
      </c>
      <c r="AU137" s="25" t="s">
        <v>224</v>
      </c>
    </row>
    <row r="138" spans="2:65" s="12" customFormat="1" ht="13.5">
      <c r="B138" s="222"/>
      <c r="C138" s="223"/>
      <c r="D138" s="219" t="s">
        <v>274</v>
      </c>
      <c r="E138" s="224" t="s">
        <v>34</v>
      </c>
      <c r="F138" s="225" t="s">
        <v>364</v>
      </c>
      <c r="G138" s="223"/>
      <c r="H138" s="226">
        <v>87.56</v>
      </c>
      <c r="I138" s="227"/>
      <c r="J138" s="223"/>
      <c r="K138" s="223"/>
      <c r="L138" s="228"/>
      <c r="M138" s="229"/>
      <c r="N138" s="230"/>
      <c r="O138" s="230"/>
      <c r="P138" s="230"/>
      <c r="Q138" s="230"/>
      <c r="R138" s="230"/>
      <c r="S138" s="230"/>
      <c r="T138" s="231"/>
      <c r="AT138" s="232" t="s">
        <v>274</v>
      </c>
      <c r="AU138" s="232" t="s">
        <v>224</v>
      </c>
      <c r="AV138" s="12" t="s">
        <v>88</v>
      </c>
      <c r="AW138" s="12" t="s">
        <v>41</v>
      </c>
      <c r="AX138" s="12" t="s">
        <v>86</v>
      </c>
      <c r="AY138" s="232" t="s">
        <v>209</v>
      </c>
    </row>
    <row r="139" spans="2:65" s="11" customFormat="1" ht="29.85" customHeight="1">
      <c r="B139" s="187"/>
      <c r="C139" s="188"/>
      <c r="D139" s="189" t="s">
        <v>77</v>
      </c>
      <c r="E139" s="201" t="s">
        <v>365</v>
      </c>
      <c r="F139" s="201" t="s">
        <v>366</v>
      </c>
      <c r="G139" s="188"/>
      <c r="H139" s="188"/>
      <c r="I139" s="191"/>
      <c r="J139" s="202">
        <f>BK139</f>
        <v>0</v>
      </c>
      <c r="K139" s="188"/>
      <c r="L139" s="193"/>
      <c r="M139" s="194"/>
      <c r="N139" s="195"/>
      <c r="O139" s="195"/>
      <c r="P139" s="196">
        <f>SUM(P140:P148)</f>
        <v>0</v>
      </c>
      <c r="Q139" s="195"/>
      <c r="R139" s="196">
        <f>SUM(R140:R148)</f>
        <v>0</v>
      </c>
      <c r="S139" s="195"/>
      <c r="T139" s="197">
        <f>SUM(T140:T148)</f>
        <v>0</v>
      </c>
      <c r="AR139" s="198" t="s">
        <v>86</v>
      </c>
      <c r="AT139" s="199" t="s">
        <v>77</v>
      </c>
      <c r="AU139" s="199" t="s">
        <v>86</v>
      </c>
      <c r="AY139" s="198" t="s">
        <v>209</v>
      </c>
      <c r="BK139" s="200">
        <f>SUM(BK140:BK148)</f>
        <v>0</v>
      </c>
    </row>
    <row r="140" spans="2:65" s="1" customFormat="1" ht="25.5" customHeight="1">
      <c r="B140" s="43"/>
      <c r="C140" s="203" t="s">
        <v>367</v>
      </c>
      <c r="D140" s="203" t="s">
        <v>212</v>
      </c>
      <c r="E140" s="204" t="s">
        <v>368</v>
      </c>
      <c r="F140" s="205" t="s">
        <v>369</v>
      </c>
      <c r="G140" s="206" t="s">
        <v>307</v>
      </c>
      <c r="H140" s="207">
        <v>2.5179999999999998</v>
      </c>
      <c r="I140" s="208"/>
      <c r="J140" s="209">
        <f>ROUND(I140*H140,2)</f>
        <v>0</v>
      </c>
      <c r="K140" s="205" t="s">
        <v>216</v>
      </c>
      <c r="L140" s="63"/>
      <c r="M140" s="210" t="s">
        <v>34</v>
      </c>
      <c r="N140" s="211" t="s">
        <v>49</v>
      </c>
      <c r="O140" s="44"/>
      <c r="P140" s="212">
        <f>O140*H140</f>
        <v>0</v>
      </c>
      <c r="Q140" s="212">
        <v>0</v>
      </c>
      <c r="R140" s="212">
        <f>Q140*H140</f>
        <v>0</v>
      </c>
      <c r="S140" s="212">
        <v>0</v>
      </c>
      <c r="T140" s="213">
        <f>S140*H140</f>
        <v>0</v>
      </c>
      <c r="AR140" s="25" t="s">
        <v>228</v>
      </c>
      <c r="AT140" s="25" t="s">
        <v>212</v>
      </c>
      <c r="AU140" s="25" t="s">
        <v>88</v>
      </c>
      <c r="AY140" s="25" t="s">
        <v>209</v>
      </c>
      <c r="BE140" s="214">
        <f>IF(N140="základní",J140,0)</f>
        <v>0</v>
      </c>
      <c r="BF140" s="214">
        <f>IF(N140="snížená",J140,0)</f>
        <v>0</v>
      </c>
      <c r="BG140" s="214">
        <f>IF(N140="zákl. přenesená",J140,0)</f>
        <v>0</v>
      </c>
      <c r="BH140" s="214">
        <f>IF(N140="sníž. přenesená",J140,0)</f>
        <v>0</v>
      </c>
      <c r="BI140" s="214">
        <f>IF(N140="nulová",J140,0)</f>
        <v>0</v>
      </c>
      <c r="BJ140" s="25" t="s">
        <v>86</v>
      </c>
      <c r="BK140" s="214">
        <f>ROUND(I140*H140,2)</f>
        <v>0</v>
      </c>
      <c r="BL140" s="25" t="s">
        <v>228</v>
      </c>
      <c r="BM140" s="25" t="s">
        <v>370</v>
      </c>
    </row>
    <row r="141" spans="2:65" s="1" customFormat="1" ht="40.5">
      <c r="B141" s="43"/>
      <c r="C141" s="65"/>
      <c r="D141" s="219" t="s">
        <v>272</v>
      </c>
      <c r="E141" s="65"/>
      <c r="F141" s="220" t="s">
        <v>371</v>
      </c>
      <c r="G141" s="65"/>
      <c r="H141" s="65"/>
      <c r="I141" s="174"/>
      <c r="J141" s="65"/>
      <c r="K141" s="65"/>
      <c r="L141" s="63"/>
      <c r="M141" s="221"/>
      <c r="N141" s="44"/>
      <c r="O141" s="44"/>
      <c r="P141" s="44"/>
      <c r="Q141" s="44"/>
      <c r="R141" s="44"/>
      <c r="S141" s="44"/>
      <c r="T141" s="80"/>
      <c r="AT141" s="25" t="s">
        <v>272</v>
      </c>
      <c r="AU141" s="25" t="s">
        <v>88</v>
      </c>
    </row>
    <row r="142" spans="2:65" s="1" customFormat="1" ht="25.5" customHeight="1">
      <c r="B142" s="43"/>
      <c r="C142" s="203" t="s">
        <v>372</v>
      </c>
      <c r="D142" s="203" t="s">
        <v>212</v>
      </c>
      <c r="E142" s="204" t="s">
        <v>373</v>
      </c>
      <c r="F142" s="205" t="s">
        <v>374</v>
      </c>
      <c r="G142" s="206" t="s">
        <v>307</v>
      </c>
      <c r="H142" s="207">
        <v>2.5179999999999998</v>
      </c>
      <c r="I142" s="208"/>
      <c r="J142" s="209">
        <f>ROUND(I142*H142,2)</f>
        <v>0</v>
      </c>
      <c r="K142" s="205" t="s">
        <v>216</v>
      </c>
      <c r="L142" s="63"/>
      <c r="M142" s="210" t="s">
        <v>34</v>
      </c>
      <c r="N142" s="211" t="s">
        <v>49</v>
      </c>
      <c r="O142" s="44"/>
      <c r="P142" s="212">
        <f>O142*H142</f>
        <v>0</v>
      </c>
      <c r="Q142" s="212">
        <v>0</v>
      </c>
      <c r="R142" s="212">
        <f>Q142*H142</f>
        <v>0</v>
      </c>
      <c r="S142" s="212">
        <v>0</v>
      </c>
      <c r="T142" s="213">
        <f>S142*H142</f>
        <v>0</v>
      </c>
      <c r="AR142" s="25" t="s">
        <v>228</v>
      </c>
      <c r="AT142" s="25" t="s">
        <v>212</v>
      </c>
      <c r="AU142" s="25" t="s">
        <v>88</v>
      </c>
      <c r="AY142" s="25" t="s">
        <v>209</v>
      </c>
      <c r="BE142" s="214">
        <f>IF(N142="základní",J142,0)</f>
        <v>0</v>
      </c>
      <c r="BF142" s="214">
        <f>IF(N142="snížená",J142,0)</f>
        <v>0</v>
      </c>
      <c r="BG142" s="214">
        <f>IF(N142="zákl. přenesená",J142,0)</f>
        <v>0</v>
      </c>
      <c r="BH142" s="214">
        <f>IF(N142="sníž. přenesená",J142,0)</f>
        <v>0</v>
      </c>
      <c r="BI142" s="214">
        <f>IF(N142="nulová",J142,0)</f>
        <v>0</v>
      </c>
      <c r="BJ142" s="25" t="s">
        <v>86</v>
      </c>
      <c r="BK142" s="214">
        <f>ROUND(I142*H142,2)</f>
        <v>0</v>
      </c>
      <c r="BL142" s="25" t="s">
        <v>228</v>
      </c>
      <c r="BM142" s="25" t="s">
        <v>375</v>
      </c>
    </row>
    <row r="143" spans="2:65" s="1" customFormat="1" ht="27">
      <c r="B143" s="43"/>
      <c r="C143" s="65"/>
      <c r="D143" s="219" t="s">
        <v>272</v>
      </c>
      <c r="E143" s="65"/>
      <c r="F143" s="220" t="s">
        <v>376</v>
      </c>
      <c r="G143" s="65"/>
      <c r="H143" s="65"/>
      <c r="I143" s="174"/>
      <c r="J143" s="65"/>
      <c r="K143" s="65"/>
      <c r="L143" s="63"/>
      <c r="M143" s="221"/>
      <c r="N143" s="44"/>
      <c r="O143" s="44"/>
      <c r="P143" s="44"/>
      <c r="Q143" s="44"/>
      <c r="R143" s="44"/>
      <c r="S143" s="44"/>
      <c r="T143" s="80"/>
      <c r="AT143" s="25" t="s">
        <v>272</v>
      </c>
      <c r="AU143" s="25" t="s">
        <v>88</v>
      </c>
    </row>
    <row r="144" spans="2:65" s="1" customFormat="1" ht="25.5" customHeight="1">
      <c r="B144" s="43"/>
      <c r="C144" s="203" t="s">
        <v>377</v>
      </c>
      <c r="D144" s="203" t="s">
        <v>212</v>
      </c>
      <c r="E144" s="204" t="s">
        <v>378</v>
      </c>
      <c r="F144" s="205" t="s">
        <v>379</v>
      </c>
      <c r="G144" s="206" t="s">
        <v>307</v>
      </c>
      <c r="H144" s="207">
        <v>50.36</v>
      </c>
      <c r="I144" s="208"/>
      <c r="J144" s="209">
        <f>ROUND(I144*H144,2)</f>
        <v>0</v>
      </c>
      <c r="K144" s="205" t="s">
        <v>216</v>
      </c>
      <c r="L144" s="63"/>
      <c r="M144" s="210" t="s">
        <v>34</v>
      </c>
      <c r="N144" s="211" t="s">
        <v>49</v>
      </c>
      <c r="O144" s="44"/>
      <c r="P144" s="212">
        <f>O144*H144</f>
        <v>0</v>
      </c>
      <c r="Q144" s="212">
        <v>0</v>
      </c>
      <c r="R144" s="212">
        <f>Q144*H144</f>
        <v>0</v>
      </c>
      <c r="S144" s="212">
        <v>0</v>
      </c>
      <c r="T144" s="213">
        <f>S144*H144</f>
        <v>0</v>
      </c>
      <c r="AR144" s="25" t="s">
        <v>228</v>
      </c>
      <c r="AT144" s="25" t="s">
        <v>212</v>
      </c>
      <c r="AU144" s="25" t="s">
        <v>88</v>
      </c>
      <c r="AY144" s="25" t="s">
        <v>209</v>
      </c>
      <c r="BE144" s="214">
        <f>IF(N144="základní",J144,0)</f>
        <v>0</v>
      </c>
      <c r="BF144" s="214">
        <f>IF(N144="snížená",J144,0)</f>
        <v>0</v>
      </c>
      <c r="BG144" s="214">
        <f>IF(N144="zákl. přenesená",J144,0)</f>
        <v>0</v>
      </c>
      <c r="BH144" s="214">
        <f>IF(N144="sníž. přenesená",J144,0)</f>
        <v>0</v>
      </c>
      <c r="BI144" s="214">
        <f>IF(N144="nulová",J144,0)</f>
        <v>0</v>
      </c>
      <c r="BJ144" s="25" t="s">
        <v>86</v>
      </c>
      <c r="BK144" s="214">
        <f>ROUND(I144*H144,2)</f>
        <v>0</v>
      </c>
      <c r="BL144" s="25" t="s">
        <v>228</v>
      </c>
      <c r="BM144" s="25" t="s">
        <v>380</v>
      </c>
    </row>
    <row r="145" spans="2:65" s="1" customFormat="1" ht="27">
      <c r="B145" s="43"/>
      <c r="C145" s="65"/>
      <c r="D145" s="219" t="s">
        <v>272</v>
      </c>
      <c r="E145" s="65"/>
      <c r="F145" s="220" t="s">
        <v>376</v>
      </c>
      <c r="G145" s="65"/>
      <c r="H145" s="65"/>
      <c r="I145" s="174"/>
      <c r="J145" s="65"/>
      <c r="K145" s="65"/>
      <c r="L145" s="63"/>
      <c r="M145" s="221"/>
      <c r="N145" s="44"/>
      <c r="O145" s="44"/>
      <c r="P145" s="44"/>
      <c r="Q145" s="44"/>
      <c r="R145" s="44"/>
      <c r="S145" s="44"/>
      <c r="T145" s="80"/>
      <c r="AT145" s="25" t="s">
        <v>272</v>
      </c>
      <c r="AU145" s="25" t="s">
        <v>88</v>
      </c>
    </row>
    <row r="146" spans="2:65" s="12" customFormat="1" ht="13.5">
      <c r="B146" s="222"/>
      <c r="C146" s="223"/>
      <c r="D146" s="219" t="s">
        <v>274</v>
      </c>
      <c r="E146" s="223"/>
      <c r="F146" s="225" t="s">
        <v>381</v>
      </c>
      <c r="G146" s="223"/>
      <c r="H146" s="226">
        <v>50.36</v>
      </c>
      <c r="I146" s="227"/>
      <c r="J146" s="223"/>
      <c r="K146" s="223"/>
      <c r="L146" s="228"/>
      <c r="M146" s="229"/>
      <c r="N146" s="230"/>
      <c r="O146" s="230"/>
      <c r="P146" s="230"/>
      <c r="Q146" s="230"/>
      <c r="R146" s="230"/>
      <c r="S146" s="230"/>
      <c r="T146" s="231"/>
      <c r="AT146" s="232" t="s">
        <v>274</v>
      </c>
      <c r="AU146" s="232" t="s">
        <v>88</v>
      </c>
      <c r="AV146" s="12" t="s">
        <v>88</v>
      </c>
      <c r="AW146" s="12" t="s">
        <v>6</v>
      </c>
      <c r="AX146" s="12" t="s">
        <v>86</v>
      </c>
      <c r="AY146" s="232" t="s">
        <v>209</v>
      </c>
    </row>
    <row r="147" spans="2:65" s="1" customFormat="1" ht="16.5" customHeight="1">
      <c r="B147" s="43"/>
      <c r="C147" s="203" t="s">
        <v>9</v>
      </c>
      <c r="D147" s="203" t="s">
        <v>212</v>
      </c>
      <c r="E147" s="204" t="s">
        <v>382</v>
      </c>
      <c r="F147" s="205" t="s">
        <v>383</v>
      </c>
      <c r="G147" s="206" t="s">
        <v>307</v>
      </c>
      <c r="H147" s="207">
        <v>2.5179999999999998</v>
      </c>
      <c r="I147" s="208"/>
      <c r="J147" s="209">
        <f>ROUND(I147*H147,2)</f>
        <v>0</v>
      </c>
      <c r="K147" s="205" t="s">
        <v>216</v>
      </c>
      <c r="L147" s="63"/>
      <c r="M147" s="210" t="s">
        <v>34</v>
      </c>
      <c r="N147" s="211" t="s">
        <v>49</v>
      </c>
      <c r="O147" s="44"/>
      <c r="P147" s="212">
        <f>O147*H147</f>
        <v>0</v>
      </c>
      <c r="Q147" s="212">
        <v>0</v>
      </c>
      <c r="R147" s="212">
        <f>Q147*H147</f>
        <v>0</v>
      </c>
      <c r="S147" s="212">
        <v>0</v>
      </c>
      <c r="T147" s="213">
        <f>S147*H147</f>
        <v>0</v>
      </c>
      <c r="AR147" s="25" t="s">
        <v>228</v>
      </c>
      <c r="AT147" s="25" t="s">
        <v>212</v>
      </c>
      <c r="AU147" s="25" t="s">
        <v>88</v>
      </c>
      <c r="AY147" s="25" t="s">
        <v>209</v>
      </c>
      <c r="BE147" s="214">
        <f>IF(N147="základní",J147,0)</f>
        <v>0</v>
      </c>
      <c r="BF147" s="214">
        <f>IF(N147="snížená",J147,0)</f>
        <v>0</v>
      </c>
      <c r="BG147" s="214">
        <f>IF(N147="zákl. přenesená",J147,0)</f>
        <v>0</v>
      </c>
      <c r="BH147" s="214">
        <f>IF(N147="sníž. přenesená",J147,0)</f>
        <v>0</v>
      </c>
      <c r="BI147" s="214">
        <f>IF(N147="nulová",J147,0)</f>
        <v>0</v>
      </c>
      <c r="BJ147" s="25" t="s">
        <v>86</v>
      </c>
      <c r="BK147" s="214">
        <f>ROUND(I147*H147,2)</f>
        <v>0</v>
      </c>
      <c r="BL147" s="25" t="s">
        <v>228</v>
      </c>
      <c r="BM147" s="25" t="s">
        <v>384</v>
      </c>
    </row>
    <row r="148" spans="2:65" s="1" customFormat="1" ht="67.5">
      <c r="B148" s="43"/>
      <c r="C148" s="65"/>
      <c r="D148" s="219" t="s">
        <v>272</v>
      </c>
      <c r="E148" s="65"/>
      <c r="F148" s="220" t="s">
        <v>385</v>
      </c>
      <c r="G148" s="65"/>
      <c r="H148" s="65"/>
      <c r="I148" s="174"/>
      <c r="J148" s="65"/>
      <c r="K148" s="65"/>
      <c r="L148" s="63"/>
      <c r="M148" s="221"/>
      <c r="N148" s="44"/>
      <c r="O148" s="44"/>
      <c r="P148" s="44"/>
      <c r="Q148" s="44"/>
      <c r="R148" s="44"/>
      <c r="S148" s="44"/>
      <c r="T148" s="80"/>
      <c r="AT148" s="25" t="s">
        <v>272</v>
      </c>
      <c r="AU148" s="25" t="s">
        <v>88</v>
      </c>
    </row>
    <row r="149" spans="2:65" s="11" customFormat="1" ht="37.35" customHeight="1">
      <c r="B149" s="187"/>
      <c r="C149" s="188"/>
      <c r="D149" s="189" t="s">
        <v>77</v>
      </c>
      <c r="E149" s="190" t="s">
        <v>207</v>
      </c>
      <c r="F149" s="190" t="s">
        <v>84</v>
      </c>
      <c r="G149" s="188"/>
      <c r="H149" s="188"/>
      <c r="I149" s="191"/>
      <c r="J149" s="192">
        <f>BK149</f>
        <v>0</v>
      </c>
      <c r="K149" s="188"/>
      <c r="L149" s="193"/>
      <c r="M149" s="194"/>
      <c r="N149" s="195"/>
      <c r="O149" s="195"/>
      <c r="P149" s="196">
        <f>P150</f>
        <v>0</v>
      </c>
      <c r="Q149" s="195"/>
      <c r="R149" s="196">
        <f>R150</f>
        <v>0</v>
      </c>
      <c r="S149" s="195"/>
      <c r="T149" s="197">
        <f>T150</f>
        <v>0</v>
      </c>
      <c r="AR149" s="198" t="s">
        <v>208</v>
      </c>
      <c r="AT149" s="199" t="s">
        <v>77</v>
      </c>
      <c r="AU149" s="199" t="s">
        <v>78</v>
      </c>
      <c r="AY149" s="198" t="s">
        <v>209</v>
      </c>
      <c r="BK149" s="200">
        <f>BK150</f>
        <v>0</v>
      </c>
    </row>
    <row r="150" spans="2:65" s="11" customFormat="1" ht="19.899999999999999" customHeight="1">
      <c r="B150" s="187"/>
      <c r="C150" s="188"/>
      <c r="D150" s="189" t="s">
        <v>77</v>
      </c>
      <c r="E150" s="201" t="s">
        <v>219</v>
      </c>
      <c r="F150" s="201" t="s">
        <v>220</v>
      </c>
      <c r="G150" s="188"/>
      <c r="H150" s="188"/>
      <c r="I150" s="191"/>
      <c r="J150" s="202">
        <f>BK150</f>
        <v>0</v>
      </c>
      <c r="K150" s="188"/>
      <c r="L150" s="193"/>
      <c r="M150" s="194"/>
      <c r="N150" s="195"/>
      <c r="O150" s="195"/>
      <c r="P150" s="196">
        <f>SUM(P151:P153)</f>
        <v>0</v>
      </c>
      <c r="Q150" s="195"/>
      <c r="R150" s="196">
        <f>SUM(R151:R153)</f>
        <v>0</v>
      </c>
      <c r="S150" s="195"/>
      <c r="T150" s="197">
        <f>SUM(T151:T153)</f>
        <v>0</v>
      </c>
      <c r="AR150" s="198" t="s">
        <v>208</v>
      </c>
      <c r="AT150" s="199" t="s">
        <v>77</v>
      </c>
      <c r="AU150" s="199" t="s">
        <v>86</v>
      </c>
      <c r="AY150" s="198" t="s">
        <v>209</v>
      </c>
      <c r="BK150" s="200">
        <f>SUM(BK151:BK153)</f>
        <v>0</v>
      </c>
    </row>
    <row r="151" spans="2:65" s="1" customFormat="1" ht="16.5" customHeight="1">
      <c r="B151" s="43"/>
      <c r="C151" s="203" t="s">
        <v>386</v>
      </c>
      <c r="D151" s="203" t="s">
        <v>212</v>
      </c>
      <c r="E151" s="204" t="s">
        <v>387</v>
      </c>
      <c r="F151" s="205" t="s">
        <v>388</v>
      </c>
      <c r="G151" s="206" t="s">
        <v>317</v>
      </c>
      <c r="H151" s="207">
        <v>387.4</v>
      </c>
      <c r="I151" s="208"/>
      <c r="J151" s="209">
        <f>ROUND(I151*H151,2)</f>
        <v>0</v>
      </c>
      <c r="K151" s="205" t="s">
        <v>216</v>
      </c>
      <c r="L151" s="63"/>
      <c r="M151" s="210" t="s">
        <v>34</v>
      </c>
      <c r="N151" s="211" t="s">
        <v>49</v>
      </c>
      <c r="O151" s="44"/>
      <c r="P151" s="212">
        <f>O151*H151</f>
        <v>0</v>
      </c>
      <c r="Q151" s="212">
        <v>0</v>
      </c>
      <c r="R151" s="212">
        <f>Q151*H151</f>
        <v>0</v>
      </c>
      <c r="S151" s="212">
        <v>0</v>
      </c>
      <c r="T151" s="213">
        <f>S151*H151</f>
        <v>0</v>
      </c>
      <c r="AR151" s="25" t="s">
        <v>217</v>
      </c>
      <c r="AT151" s="25" t="s">
        <v>212</v>
      </c>
      <c r="AU151" s="25" t="s">
        <v>88</v>
      </c>
      <c r="AY151" s="25" t="s">
        <v>209</v>
      </c>
      <c r="BE151" s="214">
        <f>IF(N151="základní",J151,0)</f>
        <v>0</v>
      </c>
      <c r="BF151" s="214">
        <f>IF(N151="snížená",J151,0)</f>
        <v>0</v>
      </c>
      <c r="BG151" s="214">
        <f>IF(N151="zákl. přenesená",J151,0)</f>
        <v>0</v>
      </c>
      <c r="BH151" s="214">
        <f>IF(N151="sníž. přenesená",J151,0)</f>
        <v>0</v>
      </c>
      <c r="BI151" s="214">
        <f>IF(N151="nulová",J151,0)</f>
        <v>0</v>
      </c>
      <c r="BJ151" s="25" t="s">
        <v>86</v>
      </c>
      <c r="BK151" s="214">
        <f>ROUND(I151*H151,2)</f>
        <v>0</v>
      </c>
      <c r="BL151" s="25" t="s">
        <v>217</v>
      </c>
      <c r="BM151" s="25" t="s">
        <v>389</v>
      </c>
    </row>
    <row r="152" spans="2:65" s="14" customFormat="1" ht="13.5">
      <c r="B152" s="254"/>
      <c r="C152" s="255"/>
      <c r="D152" s="219" t="s">
        <v>274</v>
      </c>
      <c r="E152" s="256" t="s">
        <v>34</v>
      </c>
      <c r="F152" s="257" t="s">
        <v>390</v>
      </c>
      <c r="G152" s="255"/>
      <c r="H152" s="256" t="s">
        <v>34</v>
      </c>
      <c r="I152" s="258"/>
      <c r="J152" s="255"/>
      <c r="K152" s="255"/>
      <c r="L152" s="259"/>
      <c r="M152" s="260"/>
      <c r="N152" s="261"/>
      <c r="O152" s="261"/>
      <c r="P152" s="261"/>
      <c r="Q152" s="261"/>
      <c r="R152" s="261"/>
      <c r="S152" s="261"/>
      <c r="T152" s="262"/>
      <c r="AT152" s="263" t="s">
        <v>274</v>
      </c>
      <c r="AU152" s="263" t="s">
        <v>88</v>
      </c>
      <c r="AV152" s="14" t="s">
        <v>86</v>
      </c>
      <c r="AW152" s="14" t="s">
        <v>41</v>
      </c>
      <c r="AX152" s="14" t="s">
        <v>78</v>
      </c>
      <c r="AY152" s="263" t="s">
        <v>209</v>
      </c>
    </row>
    <row r="153" spans="2:65" s="12" customFormat="1" ht="13.5">
      <c r="B153" s="222"/>
      <c r="C153" s="223"/>
      <c r="D153" s="219" t="s">
        <v>274</v>
      </c>
      <c r="E153" s="224" t="s">
        <v>34</v>
      </c>
      <c r="F153" s="225" t="s">
        <v>391</v>
      </c>
      <c r="G153" s="223"/>
      <c r="H153" s="226">
        <v>387.4</v>
      </c>
      <c r="I153" s="227"/>
      <c r="J153" s="223"/>
      <c r="K153" s="223"/>
      <c r="L153" s="228"/>
      <c r="M153" s="264"/>
      <c r="N153" s="265"/>
      <c r="O153" s="265"/>
      <c r="P153" s="265"/>
      <c r="Q153" s="265"/>
      <c r="R153" s="265"/>
      <c r="S153" s="265"/>
      <c r="T153" s="266"/>
      <c r="AT153" s="232" t="s">
        <v>274</v>
      </c>
      <c r="AU153" s="232" t="s">
        <v>88</v>
      </c>
      <c r="AV153" s="12" t="s">
        <v>88</v>
      </c>
      <c r="AW153" s="12" t="s">
        <v>41</v>
      </c>
      <c r="AX153" s="12" t="s">
        <v>86</v>
      </c>
      <c r="AY153" s="232" t="s">
        <v>209</v>
      </c>
    </row>
    <row r="154" spans="2:65" s="1" customFormat="1" ht="6.95" customHeight="1">
      <c r="B154" s="58"/>
      <c r="C154" s="59"/>
      <c r="D154" s="59"/>
      <c r="E154" s="59"/>
      <c r="F154" s="59"/>
      <c r="G154" s="59"/>
      <c r="H154" s="59"/>
      <c r="I154" s="150"/>
      <c r="J154" s="59"/>
      <c r="K154" s="59"/>
      <c r="L154" s="63"/>
    </row>
  </sheetData>
  <sheetProtection algorithmName="SHA-512" hashValue="h+6mZL8jTh52836CXIgikwxDM+1T1SJl2uLOFC7ubLy3Bb5s0LKh8KVa4ShD9+VG+p++2OhdWIGP7I3OwbVCFg==" saltValue="Zu5kzl5EFWVmI8xAmkMMQIYKwtEKqa1zCoTG2uWZwQHWcDkvdE2Ui1LGvmIiKZMHzKBfOlE1IDTizukrZQhOUw==" spinCount="100000" sheet="1" objects="1" scenarios="1" formatColumns="0" formatRows="0" autoFilter="0"/>
  <autoFilter ref="C88:K153"/>
  <mergeCells count="10">
    <mergeCell ref="J51:J52"/>
    <mergeCell ref="E79:H79"/>
    <mergeCell ref="E81:H8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94</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s="1" customFormat="1">
      <c r="B8" s="43"/>
      <c r="C8" s="44"/>
      <c r="D8" s="38" t="s">
        <v>180</v>
      </c>
      <c r="E8" s="44"/>
      <c r="F8" s="44"/>
      <c r="G8" s="44"/>
      <c r="H8" s="44"/>
      <c r="I8" s="129"/>
      <c r="J8" s="44"/>
      <c r="K8" s="47"/>
    </row>
    <row r="9" spans="1:70" s="1" customFormat="1" ht="36.950000000000003" customHeight="1">
      <c r="B9" s="43"/>
      <c r="C9" s="44"/>
      <c r="D9" s="44"/>
      <c r="E9" s="405" t="s">
        <v>392</v>
      </c>
      <c r="F9" s="406"/>
      <c r="G9" s="406"/>
      <c r="H9" s="406"/>
      <c r="I9" s="129"/>
      <c r="J9" s="44"/>
      <c r="K9" s="47"/>
    </row>
    <row r="10" spans="1:70" s="1" customFormat="1" ht="13.5">
      <c r="B10" s="43"/>
      <c r="C10" s="44"/>
      <c r="D10" s="44"/>
      <c r="E10" s="44"/>
      <c r="F10" s="44"/>
      <c r="G10" s="44"/>
      <c r="H10" s="44"/>
      <c r="I10" s="129"/>
      <c r="J10" s="44"/>
      <c r="K10" s="47"/>
    </row>
    <row r="11" spans="1:70" s="1" customFormat="1" ht="14.45" customHeight="1">
      <c r="B11" s="43"/>
      <c r="C11" s="44"/>
      <c r="D11" s="38" t="s">
        <v>20</v>
      </c>
      <c r="E11" s="44"/>
      <c r="F11" s="36" t="s">
        <v>21</v>
      </c>
      <c r="G11" s="44"/>
      <c r="H11" s="44"/>
      <c r="I11" s="130" t="s">
        <v>22</v>
      </c>
      <c r="J11" s="36" t="s">
        <v>34</v>
      </c>
      <c r="K11" s="47"/>
    </row>
    <row r="12" spans="1:70" s="1" customFormat="1" ht="14.45" customHeight="1">
      <c r="B12" s="43"/>
      <c r="C12" s="44"/>
      <c r="D12" s="38" t="s">
        <v>24</v>
      </c>
      <c r="E12" s="44"/>
      <c r="F12" s="36" t="s">
        <v>25</v>
      </c>
      <c r="G12" s="44"/>
      <c r="H12" s="44"/>
      <c r="I12" s="130" t="s">
        <v>26</v>
      </c>
      <c r="J12" s="131" t="str">
        <f>'Rekapitulace stavby'!AN8</f>
        <v>2. 1. 2018</v>
      </c>
      <c r="K12" s="47"/>
    </row>
    <row r="13" spans="1:70" s="1" customFormat="1" ht="10.9" customHeight="1">
      <c r="B13" s="43"/>
      <c r="C13" s="44"/>
      <c r="D13" s="44"/>
      <c r="E13" s="44"/>
      <c r="F13" s="44"/>
      <c r="G13" s="44"/>
      <c r="H13" s="44"/>
      <c r="I13" s="129"/>
      <c r="J13" s="44"/>
      <c r="K13" s="47"/>
    </row>
    <row r="14" spans="1:70" s="1" customFormat="1" ht="14.45" customHeight="1">
      <c r="B14" s="43"/>
      <c r="C14" s="44"/>
      <c r="D14" s="38" t="s">
        <v>32</v>
      </c>
      <c r="E14" s="44"/>
      <c r="F14" s="44"/>
      <c r="G14" s="44"/>
      <c r="H14" s="44"/>
      <c r="I14" s="130" t="s">
        <v>33</v>
      </c>
      <c r="J14" s="36" t="s">
        <v>34</v>
      </c>
      <c r="K14" s="47"/>
    </row>
    <row r="15" spans="1:70" s="1" customFormat="1" ht="18" customHeight="1">
      <c r="B15" s="43"/>
      <c r="C15" s="44"/>
      <c r="D15" s="44"/>
      <c r="E15" s="36" t="s">
        <v>35</v>
      </c>
      <c r="F15" s="44"/>
      <c r="G15" s="44"/>
      <c r="H15" s="44"/>
      <c r="I15" s="130" t="s">
        <v>36</v>
      </c>
      <c r="J15" s="36" t="s">
        <v>34</v>
      </c>
      <c r="K15" s="47"/>
    </row>
    <row r="16" spans="1:70" s="1" customFormat="1" ht="6.95" customHeight="1">
      <c r="B16" s="43"/>
      <c r="C16" s="44"/>
      <c r="D16" s="44"/>
      <c r="E16" s="44"/>
      <c r="F16" s="44"/>
      <c r="G16" s="44"/>
      <c r="H16" s="44"/>
      <c r="I16" s="129"/>
      <c r="J16" s="44"/>
      <c r="K16" s="47"/>
    </row>
    <row r="17" spans="2:11" s="1" customFormat="1" ht="14.45" customHeight="1">
      <c r="B17" s="43"/>
      <c r="C17" s="44"/>
      <c r="D17" s="38" t="s">
        <v>37</v>
      </c>
      <c r="E17" s="44"/>
      <c r="F17" s="44"/>
      <c r="G17" s="44"/>
      <c r="H17" s="44"/>
      <c r="I17" s="130" t="s">
        <v>33</v>
      </c>
      <c r="J17" s="36" t="str">
        <f>IF('Rekapitulace stavby'!AN13="Vyplň údaj","",IF('Rekapitulace stavby'!AN13="","",'Rekapitulace stavby'!AN13))</f>
        <v/>
      </c>
      <c r="K17" s="47"/>
    </row>
    <row r="18" spans="2:11" s="1" customFormat="1" ht="18" customHeight="1">
      <c r="B18" s="43"/>
      <c r="C18" s="44"/>
      <c r="D18" s="44"/>
      <c r="E18" s="36" t="str">
        <f>IF('Rekapitulace stavby'!E14="Vyplň údaj","",IF('Rekapitulace stavby'!E14="","",'Rekapitulace stavby'!E14))</f>
        <v/>
      </c>
      <c r="F18" s="44"/>
      <c r="G18" s="44"/>
      <c r="H18" s="44"/>
      <c r="I18" s="130" t="s">
        <v>36</v>
      </c>
      <c r="J18" s="36" t="str">
        <f>IF('Rekapitulace stavby'!AN14="Vyplň údaj","",IF('Rekapitulace stavby'!AN14="","",'Rekapitulace stavby'!AN14))</f>
        <v/>
      </c>
      <c r="K18" s="47"/>
    </row>
    <row r="19" spans="2:11" s="1" customFormat="1" ht="6.95" customHeight="1">
      <c r="B19" s="43"/>
      <c r="C19" s="44"/>
      <c r="D19" s="44"/>
      <c r="E19" s="44"/>
      <c r="F19" s="44"/>
      <c r="G19" s="44"/>
      <c r="H19" s="44"/>
      <c r="I19" s="129"/>
      <c r="J19" s="44"/>
      <c r="K19" s="47"/>
    </row>
    <row r="20" spans="2:11" s="1" customFormat="1" ht="14.45" customHeight="1">
      <c r="B20" s="43"/>
      <c r="C20" s="44"/>
      <c r="D20" s="38" t="s">
        <v>39</v>
      </c>
      <c r="E20" s="44"/>
      <c r="F20" s="44"/>
      <c r="G20" s="44"/>
      <c r="H20" s="44"/>
      <c r="I20" s="130" t="s">
        <v>33</v>
      </c>
      <c r="J20" s="36" t="s">
        <v>34</v>
      </c>
      <c r="K20" s="47"/>
    </row>
    <row r="21" spans="2:11" s="1" customFormat="1" ht="18" customHeight="1">
      <c r="B21" s="43"/>
      <c r="C21" s="44"/>
      <c r="D21" s="44"/>
      <c r="E21" s="36" t="s">
        <v>40</v>
      </c>
      <c r="F21" s="44"/>
      <c r="G21" s="44"/>
      <c r="H21" s="44"/>
      <c r="I21" s="130" t="s">
        <v>36</v>
      </c>
      <c r="J21" s="36" t="s">
        <v>34</v>
      </c>
      <c r="K21" s="47"/>
    </row>
    <row r="22" spans="2:11" s="1" customFormat="1" ht="6.95" customHeight="1">
      <c r="B22" s="43"/>
      <c r="C22" s="44"/>
      <c r="D22" s="44"/>
      <c r="E22" s="44"/>
      <c r="F22" s="44"/>
      <c r="G22" s="44"/>
      <c r="H22" s="44"/>
      <c r="I22" s="129"/>
      <c r="J22" s="44"/>
      <c r="K22" s="47"/>
    </row>
    <row r="23" spans="2:11" s="1" customFormat="1" ht="14.45" customHeight="1">
      <c r="B23" s="43"/>
      <c r="C23" s="44"/>
      <c r="D23" s="38" t="s">
        <v>42</v>
      </c>
      <c r="E23" s="44"/>
      <c r="F23" s="44"/>
      <c r="G23" s="44"/>
      <c r="H23" s="44"/>
      <c r="I23" s="129"/>
      <c r="J23" s="44"/>
      <c r="K23" s="47"/>
    </row>
    <row r="24" spans="2:11" s="7" customFormat="1" ht="114" customHeight="1">
      <c r="B24" s="132"/>
      <c r="C24" s="133"/>
      <c r="D24" s="133"/>
      <c r="E24" s="368" t="s">
        <v>182</v>
      </c>
      <c r="F24" s="368"/>
      <c r="G24" s="368"/>
      <c r="H24" s="368"/>
      <c r="I24" s="134"/>
      <c r="J24" s="133"/>
      <c r="K24" s="135"/>
    </row>
    <row r="25" spans="2:11" s="1" customFormat="1" ht="6.95" customHeight="1">
      <c r="B25" s="43"/>
      <c r="C25" s="44"/>
      <c r="D25" s="44"/>
      <c r="E25" s="44"/>
      <c r="F25" s="44"/>
      <c r="G25" s="44"/>
      <c r="H25" s="44"/>
      <c r="I25" s="129"/>
      <c r="J25" s="44"/>
      <c r="K25" s="47"/>
    </row>
    <row r="26" spans="2:11" s="1" customFormat="1" ht="6.95" customHeight="1">
      <c r="B26" s="43"/>
      <c r="C26" s="44"/>
      <c r="D26" s="87"/>
      <c r="E26" s="87"/>
      <c r="F26" s="87"/>
      <c r="G26" s="87"/>
      <c r="H26" s="87"/>
      <c r="I26" s="136"/>
      <c r="J26" s="87"/>
      <c r="K26" s="137"/>
    </row>
    <row r="27" spans="2:11" s="1" customFormat="1" ht="25.35" customHeight="1">
      <c r="B27" s="43"/>
      <c r="C27" s="44"/>
      <c r="D27" s="138" t="s">
        <v>44</v>
      </c>
      <c r="E27" s="44"/>
      <c r="F27" s="44"/>
      <c r="G27" s="44"/>
      <c r="H27" s="44"/>
      <c r="I27" s="129"/>
      <c r="J27" s="139">
        <f>ROUND(J87,2)</f>
        <v>0</v>
      </c>
      <c r="K27" s="47"/>
    </row>
    <row r="28" spans="2:11" s="1" customFormat="1" ht="6.95" customHeight="1">
      <c r="B28" s="43"/>
      <c r="C28" s="44"/>
      <c r="D28" s="87"/>
      <c r="E28" s="87"/>
      <c r="F28" s="87"/>
      <c r="G28" s="87"/>
      <c r="H28" s="87"/>
      <c r="I28" s="136"/>
      <c r="J28" s="87"/>
      <c r="K28" s="137"/>
    </row>
    <row r="29" spans="2:11" s="1" customFormat="1" ht="14.45" customHeight="1">
      <c r="B29" s="43"/>
      <c r="C29" s="44"/>
      <c r="D29" s="44"/>
      <c r="E29" s="44"/>
      <c r="F29" s="48" t="s">
        <v>46</v>
      </c>
      <c r="G29" s="44"/>
      <c r="H29" s="44"/>
      <c r="I29" s="140" t="s">
        <v>45</v>
      </c>
      <c r="J29" s="48" t="s">
        <v>47</v>
      </c>
      <c r="K29" s="47"/>
    </row>
    <row r="30" spans="2:11" s="1" customFormat="1" ht="14.45" customHeight="1">
      <c r="B30" s="43"/>
      <c r="C30" s="44"/>
      <c r="D30" s="51" t="s">
        <v>48</v>
      </c>
      <c r="E30" s="51" t="s">
        <v>49</v>
      </c>
      <c r="F30" s="141">
        <f>ROUND(SUM(BE87:BE423), 2)</f>
        <v>0</v>
      </c>
      <c r="G30" s="44"/>
      <c r="H30" s="44"/>
      <c r="I30" s="142">
        <v>0.21</v>
      </c>
      <c r="J30" s="141">
        <f>ROUND(ROUND((SUM(BE87:BE423)), 2)*I30, 2)</f>
        <v>0</v>
      </c>
      <c r="K30" s="47"/>
    </row>
    <row r="31" spans="2:11" s="1" customFormat="1" ht="14.45" customHeight="1">
      <c r="B31" s="43"/>
      <c r="C31" s="44"/>
      <c r="D31" s="44"/>
      <c r="E31" s="51" t="s">
        <v>50</v>
      </c>
      <c r="F31" s="141">
        <f>ROUND(SUM(BF87:BF423), 2)</f>
        <v>0</v>
      </c>
      <c r="G31" s="44"/>
      <c r="H31" s="44"/>
      <c r="I31" s="142">
        <v>0.15</v>
      </c>
      <c r="J31" s="141">
        <f>ROUND(ROUND((SUM(BF87:BF423)), 2)*I31, 2)</f>
        <v>0</v>
      </c>
      <c r="K31" s="47"/>
    </row>
    <row r="32" spans="2:11" s="1" customFormat="1" ht="14.45" hidden="1" customHeight="1">
      <c r="B32" s="43"/>
      <c r="C32" s="44"/>
      <c r="D32" s="44"/>
      <c r="E32" s="51" t="s">
        <v>51</v>
      </c>
      <c r="F32" s="141">
        <f>ROUND(SUM(BG87:BG423), 2)</f>
        <v>0</v>
      </c>
      <c r="G32" s="44"/>
      <c r="H32" s="44"/>
      <c r="I32" s="142">
        <v>0.21</v>
      </c>
      <c r="J32" s="141">
        <v>0</v>
      </c>
      <c r="K32" s="47"/>
    </row>
    <row r="33" spans="2:11" s="1" customFormat="1" ht="14.45" hidden="1" customHeight="1">
      <c r="B33" s="43"/>
      <c r="C33" s="44"/>
      <c r="D33" s="44"/>
      <c r="E33" s="51" t="s">
        <v>52</v>
      </c>
      <c r="F33" s="141">
        <f>ROUND(SUM(BH87:BH423), 2)</f>
        <v>0</v>
      </c>
      <c r="G33" s="44"/>
      <c r="H33" s="44"/>
      <c r="I33" s="142">
        <v>0.15</v>
      </c>
      <c r="J33" s="141">
        <v>0</v>
      </c>
      <c r="K33" s="47"/>
    </row>
    <row r="34" spans="2:11" s="1" customFormat="1" ht="14.45" hidden="1" customHeight="1">
      <c r="B34" s="43"/>
      <c r="C34" s="44"/>
      <c r="D34" s="44"/>
      <c r="E34" s="51" t="s">
        <v>53</v>
      </c>
      <c r="F34" s="141">
        <f>ROUND(SUM(BI87:BI423), 2)</f>
        <v>0</v>
      </c>
      <c r="G34" s="44"/>
      <c r="H34" s="44"/>
      <c r="I34" s="142">
        <v>0</v>
      </c>
      <c r="J34" s="141">
        <v>0</v>
      </c>
      <c r="K34" s="47"/>
    </row>
    <row r="35" spans="2:11" s="1" customFormat="1" ht="6.95" customHeight="1">
      <c r="B35" s="43"/>
      <c r="C35" s="44"/>
      <c r="D35" s="44"/>
      <c r="E35" s="44"/>
      <c r="F35" s="44"/>
      <c r="G35" s="44"/>
      <c r="H35" s="44"/>
      <c r="I35" s="129"/>
      <c r="J35" s="44"/>
      <c r="K35" s="47"/>
    </row>
    <row r="36" spans="2:11" s="1" customFormat="1" ht="25.35" customHeight="1">
      <c r="B36" s="43"/>
      <c r="C36" s="143"/>
      <c r="D36" s="144" t="s">
        <v>54</v>
      </c>
      <c r="E36" s="81"/>
      <c r="F36" s="81"/>
      <c r="G36" s="145" t="s">
        <v>55</v>
      </c>
      <c r="H36" s="146" t="s">
        <v>56</v>
      </c>
      <c r="I36" s="147"/>
      <c r="J36" s="148">
        <f>SUM(J27:J34)</f>
        <v>0</v>
      </c>
      <c r="K36" s="149"/>
    </row>
    <row r="37" spans="2:11" s="1" customFormat="1" ht="14.45" customHeight="1">
      <c r="B37" s="58"/>
      <c r="C37" s="59"/>
      <c r="D37" s="59"/>
      <c r="E37" s="59"/>
      <c r="F37" s="59"/>
      <c r="G37" s="59"/>
      <c r="H37" s="59"/>
      <c r="I37" s="150"/>
      <c r="J37" s="59"/>
      <c r="K37" s="60"/>
    </row>
    <row r="41" spans="2:11" s="1" customFormat="1" ht="6.95" customHeight="1">
      <c r="B41" s="151"/>
      <c r="C41" s="152"/>
      <c r="D41" s="152"/>
      <c r="E41" s="152"/>
      <c r="F41" s="152"/>
      <c r="G41" s="152"/>
      <c r="H41" s="152"/>
      <c r="I41" s="153"/>
      <c r="J41" s="152"/>
      <c r="K41" s="154"/>
    </row>
    <row r="42" spans="2:11" s="1" customFormat="1" ht="36.950000000000003" customHeight="1">
      <c r="B42" s="43"/>
      <c r="C42" s="31" t="s">
        <v>183</v>
      </c>
      <c r="D42" s="44"/>
      <c r="E42" s="44"/>
      <c r="F42" s="44"/>
      <c r="G42" s="44"/>
      <c r="H42" s="44"/>
      <c r="I42" s="129"/>
      <c r="J42" s="44"/>
      <c r="K42" s="47"/>
    </row>
    <row r="43" spans="2:11" s="1" customFormat="1" ht="6.95" customHeight="1">
      <c r="B43" s="43"/>
      <c r="C43" s="44"/>
      <c r="D43" s="44"/>
      <c r="E43" s="44"/>
      <c r="F43" s="44"/>
      <c r="G43" s="44"/>
      <c r="H43" s="44"/>
      <c r="I43" s="129"/>
      <c r="J43" s="44"/>
      <c r="K43" s="47"/>
    </row>
    <row r="44" spans="2:11" s="1" customFormat="1" ht="14.45" customHeight="1">
      <c r="B44" s="43"/>
      <c r="C44" s="38" t="s">
        <v>18</v>
      </c>
      <c r="D44" s="44"/>
      <c r="E44" s="44"/>
      <c r="F44" s="44"/>
      <c r="G44" s="44"/>
      <c r="H44" s="44"/>
      <c r="I44" s="129"/>
      <c r="J44" s="44"/>
      <c r="K44" s="47"/>
    </row>
    <row r="45" spans="2:11" s="1" customFormat="1" ht="16.5" customHeight="1">
      <c r="B45" s="43"/>
      <c r="C45" s="44"/>
      <c r="D45" s="44"/>
      <c r="E45" s="403" t="str">
        <f>E7</f>
        <v>Vytváření podmínek ke vzdělávání a mezigenerační spolupráci Mže</v>
      </c>
      <c r="F45" s="404"/>
      <c r="G45" s="404"/>
      <c r="H45" s="404"/>
      <c r="I45" s="129"/>
      <c r="J45" s="44"/>
      <c r="K45" s="47"/>
    </row>
    <row r="46" spans="2:11" s="1" customFormat="1" ht="14.45" customHeight="1">
      <c r="B46" s="43"/>
      <c r="C46" s="38" t="s">
        <v>180</v>
      </c>
      <c r="D46" s="44"/>
      <c r="E46" s="44"/>
      <c r="F46" s="44"/>
      <c r="G46" s="44"/>
      <c r="H46" s="44"/>
      <c r="I46" s="129"/>
      <c r="J46" s="44"/>
      <c r="K46" s="47"/>
    </row>
    <row r="47" spans="2:11" s="1" customFormat="1" ht="17.25" customHeight="1">
      <c r="B47" s="43"/>
      <c r="C47" s="44"/>
      <c r="D47" s="44"/>
      <c r="E47" s="405" t="str">
        <f>E9</f>
        <v>02 - SO-00 Bourací práce</v>
      </c>
      <c r="F47" s="406"/>
      <c r="G47" s="406"/>
      <c r="H47" s="406"/>
      <c r="I47" s="129"/>
      <c r="J47" s="44"/>
      <c r="K47" s="47"/>
    </row>
    <row r="48" spans="2:11" s="1" customFormat="1" ht="6.95" customHeight="1">
      <c r="B48" s="43"/>
      <c r="C48" s="44"/>
      <c r="D48" s="44"/>
      <c r="E48" s="44"/>
      <c r="F48" s="44"/>
      <c r="G48" s="44"/>
      <c r="H48" s="44"/>
      <c r="I48" s="129"/>
      <c r="J48" s="44"/>
      <c r="K48" s="47"/>
    </row>
    <row r="49" spans="2:47" s="1" customFormat="1" ht="18" customHeight="1">
      <c r="B49" s="43"/>
      <c r="C49" s="38" t="s">
        <v>24</v>
      </c>
      <c r="D49" s="44"/>
      <c r="E49" s="44"/>
      <c r="F49" s="36" t="str">
        <f>F12</f>
        <v>Tachov</v>
      </c>
      <c r="G49" s="44"/>
      <c r="H49" s="44"/>
      <c r="I49" s="130" t="s">
        <v>26</v>
      </c>
      <c r="J49" s="131" t="str">
        <f>IF(J12="","",J12)</f>
        <v>2. 1. 2018</v>
      </c>
      <c r="K49" s="47"/>
    </row>
    <row r="50" spans="2:47" s="1" customFormat="1" ht="6.95" customHeight="1">
      <c r="B50" s="43"/>
      <c r="C50" s="44"/>
      <c r="D50" s="44"/>
      <c r="E50" s="44"/>
      <c r="F50" s="44"/>
      <c r="G50" s="44"/>
      <c r="H50" s="44"/>
      <c r="I50" s="129"/>
      <c r="J50" s="44"/>
      <c r="K50" s="47"/>
    </row>
    <row r="51" spans="2:47" s="1" customFormat="1">
      <c r="B51" s="43"/>
      <c r="C51" s="38" t="s">
        <v>32</v>
      </c>
      <c r="D51" s="44"/>
      <c r="E51" s="44"/>
      <c r="F51" s="36" t="str">
        <f>E15</f>
        <v>město Tachov</v>
      </c>
      <c r="G51" s="44"/>
      <c r="H51" s="44"/>
      <c r="I51" s="130" t="s">
        <v>39</v>
      </c>
      <c r="J51" s="368" t="str">
        <f>E21</f>
        <v>Architektonické studio Hysek spol s r.o.</v>
      </c>
      <c r="K51" s="47"/>
    </row>
    <row r="52" spans="2:47" s="1" customFormat="1" ht="14.45" customHeight="1">
      <c r="B52" s="43"/>
      <c r="C52" s="38" t="s">
        <v>37</v>
      </c>
      <c r="D52" s="44"/>
      <c r="E52" s="44"/>
      <c r="F52" s="36" t="str">
        <f>IF(E18="","",E18)</f>
        <v/>
      </c>
      <c r="G52" s="44"/>
      <c r="H52" s="44"/>
      <c r="I52" s="129"/>
      <c r="J52" s="407"/>
      <c r="K52" s="47"/>
    </row>
    <row r="53" spans="2:47" s="1" customFormat="1" ht="10.35" customHeight="1">
      <c r="B53" s="43"/>
      <c r="C53" s="44"/>
      <c r="D53" s="44"/>
      <c r="E53" s="44"/>
      <c r="F53" s="44"/>
      <c r="G53" s="44"/>
      <c r="H53" s="44"/>
      <c r="I53" s="129"/>
      <c r="J53" s="44"/>
      <c r="K53" s="47"/>
    </row>
    <row r="54" spans="2:47" s="1" customFormat="1" ht="29.25" customHeight="1">
      <c r="B54" s="43"/>
      <c r="C54" s="155" t="s">
        <v>184</v>
      </c>
      <c r="D54" s="143"/>
      <c r="E54" s="143"/>
      <c r="F54" s="143"/>
      <c r="G54" s="143"/>
      <c r="H54" s="143"/>
      <c r="I54" s="156"/>
      <c r="J54" s="157" t="s">
        <v>185</v>
      </c>
      <c r="K54" s="158"/>
    </row>
    <row r="55" spans="2:47" s="1" customFormat="1" ht="10.35" customHeight="1">
      <c r="B55" s="43"/>
      <c r="C55" s="44"/>
      <c r="D55" s="44"/>
      <c r="E55" s="44"/>
      <c r="F55" s="44"/>
      <c r="G55" s="44"/>
      <c r="H55" s="44"/>
      <c r="I55" s="129"/>
      <c r="J55" s="44"/>
      <c r="K55" s="47"/>
    </row>
    <row r="56" spans="2:47" s="1" customFormat="1" ht="29.25" customHeight="1">
      <c r="B56" s="43"/>
      <c r="C56" s="159" t="s">
        <v>186</v>
      </c>
      <c r="D56" s="44"/>
      <c r="E56" s="44"/>
      <c r="F56" s="44"/>
      <c r="G56" s="44"/>
      <c r="H56" s="44"/>
      <c r="I56" s="129"/>
      <c r="J56" s="139">
        <f>J87</f>
        <v>0</v>
      </c>
      <c r="K56" s="47"/>
      <c r="AU56" s="25" t="s">
        <v>187</v>
      </c>
    </row>
    <row r="57" spans="2:47" s="8" customFormat="1" ht="24.95" customHeight="1">
      <c r="B57" s="160"/>
      <c r="C57" s="161"/>
      <c r="D57" s="162" t="s">
        <v>252</v>
      </c>
      <c r="E57" s="163"/>
      <c r="F57" s="163"/>
      <c r="G57" s="163"/>
      <c r="H57" s="163"/>
      <c r="I57" s="164"/>
      <c r="J57" s="165">
        <f>J88</f>
        <v>0</v>
      </c>
      <c r="K57" s="166"/>
    </row>
    <row r="58" spans="2:47" s="9" customFormat="1" ht="19.899999999999999" customHeight="1">
      <c r="B58" s="167"/>
      <c r="C58" s="168"/>
      <c r="D58" s="169" t="s">
        <v>258</v>
      </c>
      <c r="E58" s="170"/>
      <c r="F58" s="170"/>
      <c r="G58" s="170"/>
      <c r="H58" s="170"/>
      <c r="I58" s="171"/>
      <c r="J58" s="172">
        <f>J89</f>
        <v>0</v>
      </c>
      <c r="K58" s="173"/>
    </row>
    <row r="59" spans="2:47" s="9" customFormat="1" ht="14.85" customHeight="1">
      <c r="B59" s="167"/>
      <c r="C59" s="168"/>
      <c r="D59" s="169" t="s">
        <v>259</v>
      </c>
      <c r="E59" s="170"/>
      <c r="F59" s="170"/>
      <c r="G59" s="170"/>
      <c r="H59" s="170"/>
      <c r="I59" s="171"/>
      <c r="J59" s="172">
        <f>J90</f>
        <v>0</v>
      </c>
      <c r="K59" s="173"/>
    </row>
    <row r="60" spans="2:47" s="9" customFormat="1" ht="14.85" customHeight="1">
      <c r="B60" s="167"/>
      <c r="C60" s="168"/>
      <c r="D60" s="169" t="s">
        <v>261</v>
      </c>
      <c r="E60" s="170"/>
      <c r="F60" s="170"/>
      <c r="G60" s="170"/>
      <c r="H60" s="170"/>
      <c r="I60" s="171"/>
      <c r="J60" s="172">
        <f>J99</f>
        <v>0</v>
      </c>
      <c r="K60" s="173"/>
    </row>
    <row r="61" spans="2:47" s="9" customFormat="1" ht="14.85" customHeight="1">
      <c r="B61" s="167"/>
      <c r="C61" s="168"/>
      <c r="D61" s="169" t="s">
        <v>393</v>
      </c>
      <c r="E61" s="170"/>
      <c r="F61" s="170"/>
      <c r="G61" s="170"/>
      <c r="H61" s="170"/>
      <c r="I61" s="171"/>
      <c r="J61" s="172">
        <f>J347</f>
        <v>0</v>
      </c>
      <c r="K61" s="173"/>
    </row>
    <row r="62" spans="2:47" s="9" customFormat="1" ht="19.899999999999999" customHeight="1">
      <c r="B62" s="167"/>
      <c r="C62" s="168"/>
      <c r="D62" s="169" t="s">
        <v>262</v>
      </c>
      <c r="E62" s="170"/>
      <c r="F62" s="170"/>
      <c r="G62" s="170"/>
      <c r="H62" s="170"/>
      <c r="I62" s="171"/>
      <c r="J62" s="172">
        <f>J374</f>
        <v>0</v>
      </c>
      <c r="K62" s="173"/>
    </row>
    <row r="63" spans="2:47" s="8" customFormat="1" ht="24.95" customHeight="1">
      <c r="B63" s="160"/>
      <c r="C63" s="161"/>
      <c r="D63" s="162" t="s">
        <v>394</v>
      </c>
      <c r="E63" s="163"/>
      <c r="F63" s="163"/>
      <c r="G63" s="163"/>
      <c r="H63" s="163"/>
      <c r="I63" s="164"/>
      <c r="J63" s="165">
        <f>J392</f>
        <v>0</v>
      </c>
      <c r="K63" s="166"/>
    </row>
    <row r="64" spans="2:47" s="9" customFormat="1" ht="19.899999999999999" customHeight="1">
      <c r="B64" s="167"/>
      <c r="C64" s="168"/>
      <c r="D64" s="169" t="s">
        <v>395</v>
      </c>
      <c r="E64" s="170"/>
      <c r="F64" s="170"/>
      <c r="G64" s="170"/>
      <c r="H64" s="170"/>
      <c r="I64" s="171"/>
      <c r="J64" s="172">
        <f>J393</f>
        <v>0</v>
      </c>
      <c r="K64" s="173"/>
    </row>
    <row r="65" spans="2:12" s="9" customFormat="1" ht="19.899999999999999" customHeight="1">
      <c r="B65" s="167"/>
      <c r="C65" s="168"/>
      <c r="D65" s="169" t="s">
        <v>396</v>
      </c>
      <c r="E65" s="170"/>
      <c r="F65" s="170"/>
      <c r="G65" s="170"/>
      <c r="H65" s="170"/>
      <c r="I65" s="171"/>
      <c r="J65" s="172">
        <f>J399</f>
        <v>0</v>
      </c>
      <c r="K65" s="173"/>
    </row>
    <row r="66" spans="2:12" s="9" customFormat="1" ht="19.899999999999999" customHeight="1">
      <c r="B66" s="167"/>
      <c r="C66" s="168"/>
      <c r="D66" s="169" t="s">
        <v>397</v>
      </c>
      <c r="E66" s="170"/>
      <c r="F66" s="170"/>
      <c r="G66" s="170"/>
      <c r="H66" s="170"/>
      <c r="I66" s="171"/>
      <c r="J66" s="172">
        <f>J403</f>
        <v>0</v>
      </c>
      <c r="K66" s="173"/>
    </row>
    <row r="67" spans="2:12" s="9" customFormat="1" ht="19.899999999999999" customHeight="1">
      <c r="B67" s="167"/>
      <c r="C67" s="168"/>
      <c r="D67" s="169" t="s">
        <v>398</v>
      </c>
      <c r="E67" s="170"/>
      <c r="F67" s="170"/>
      <c r="G67" s="170"/>
      <c r="H67" s="170"/>
      <c r="I67" s="171"/>
      <c r="J67" s="172">
        <f>J421</f>
        <v>0</v>
      </c>
      <c r="K67" s="173"/>
    </row>
    <row r="68" spans="2:12" s="1" customFormat="1" ht="21.75" customHeight="1">
      <c r="B68" s="43"/>
      <c r="C68" s="44"/>
      <c r="D68" s="44"/>
      <c r="E68" s="44"/>
      <c r="F68" s="44"/>
      <c r="G68" s="44"/>
      <c r="H68" s="44"/>
      <c r="I68" s="129"/>
      <c r="J68" s="44"/>
      <c r="K68" s="47"/>
    </row>
    <row r="69" spans="2:12" s="1" customFormat="1" ht="6.95" customHeight="1">
      <c r="B69" s="58"/>
      <c r="C69" s="59"/>
      <c r="D69" s="59"/>
      <c r="E69" s="59"/>
      <c r="F69" s="59"/>
      <c r="G69" s="59"/>
      <c r="H69" s="59"/>
      <c r="I69" s="150"/>
      <c r="J69" s="59"/>
      <c r="K69" s="60"/>
    </row>
    <row r="73" spans="2:12" s="1" customFormat="1" ht="6.95" customHeight="1">
      <c r="B73" s="61"/>
      <c r="C73" s="62"/>
      <c r="D73" s="62"/>
      <c r="E73" s="62"/>
      <c r="F73" s="62"/>
      <c r="G73" s="62"/>
      <c r="H73" s="62"/>
      <c r="I73" s="153"/>
      <c r="J73" s="62"/>
      <c r="K73" s="62"/>
      <c r="L73" s="63"/>
    </row>
    <row r="74" spans="2:12" s="1" customFormat="1" ht="36.950000000000003" customHeight="1">
      <c r="B74" s="43"/>
      <c r="C74" s="64" t="s">
        <v>193</v>
      </c>
      <c r="D74" s="65"/>
      <c r="E74" s="65"/>
      <c r="F74" s="65"/>
      <c r="G74" s="65"/>
      <c r="H74" s="65"/>
      <c r="I74" s="174"/>
      <c r="J74" s="65"/>
      <c r="K74" s="65"/>
      <c r="L74" s="63"/>
    </row>
    <row r="75" spans="2:12" s="1" customFormat="1" ht="6.95" customHeight="1">
      <c r="B75" s="43"/>
      <c r="C75" s="65"/>
      <c r="D75" s="65"/>
      <c r="E75" s="65"/>
      <c r="F75" s="65"/>
      <c r="G75" s="65"/>
      <c r="H75" s="65"/>
      <c r="I75" s="174"/>
      <c r="J75" s="65"/>
      <c r="K75" s="65"/>
      <c r="L75" s="63"/>
    </row>
    <row r="76" spans="2:12" s="1" customFormat="1" ht="14.45" customHeight="1">
      <c r="B76" s="43"/>
      <c r="C76" s="67" t="s">
        <v>18</v>
      </c>
      <c r="D76" s="65"/>
      <c r="E76" s="65"/>
      <c r="F76" s="65"/>
      <c r="G76" s="65"/>
      <c r="H76" s="65"/>
      <c r="I76" s="174"/>
      <c r="J76" s="65"/>
      <c r="K76" s="65"/>
      <c r="L76" s="63"/>
    </row>
    <row r="77" spans="2:12" s="1" customFormat="1" ht="16.5" customHeight="1">
      <c r="B77" s="43"/>
      <c r="C77" s="65"/>
      <c r="D77" s="65"/>
      <c r="E77" s="408" t="str">
        <f>E7</f>
        <v>Vytváření podmínek ke vzdělávání a mezigenerační spolupráci Mže</v>
      </c>
      <c r="F77" s="409"/>
      <c r="G77" s="409"/>
      <c r="H77" s="409"/>
      <c r="I77" s="174"/>
      <c r="J77" s="65"/>
      <c r="K77" s="65"/>
      <c r="L77" s="63"/>
    </row>
    <row r="78" spans="2:12" s="1" customFormat="1" ht="14.45" customHeight="1">
      <c r="B78" s="43"/>
      <c r="C78" s="67" t="s">
        <v>180</v>
      </c>
      <c r="D78" s="65"/>
      <c r="E78" s="65"/>
      <c r="F78" s="65"/>
      <c r="G78" s="65"/>
      <c r="H78" s="65"/>
      <c r="I78" s="174"/>
      <c r="J78" s="65"/>
      <c r="K78" s="65"/>
      <c r="L78" s="63"/>
    </row>
    <row r="79" spans="2:12" s="1" customFormat="1" ht="17.25" customHeight="1">
      <c r="B79" s="43"/>
      <c r="C79" s="65"/>
      <c r="D79" s="65"/>
      <c r="E79" s="379" t="str">
        <f>E9</f>
        <v>02 - SO-00 Bourací práce</v>
      </c>
      <c r="F79" s="410"/>
      <c r="G79" s="410"/>
      <c r="H79" s="410"/>
      <c r="I79" s="174"/>
      <c r="J79" s="65"/>
      <c r="K79" s="65"/>
      <c r="L79" s="63"/>
    </row>
    <row r="80" spans="2:12" s="1" customFormat="1" ht="6.95" customHeight="1">
      <c r="B80" s="43"/>
      <c r="C80" s="65"/>
      <c r="D80" s="65"/>
      <c r="E80" s="65"/>
      <c r="F80" s="65"/>
      <c r="G80" s="65"/>
      <c r="H80" s="65"/>
      <c r="I80" s="174"/>
      <c r="J80" s="65"/>
      <c r="K80" s="65"/>
      <c r="L80" s="63"/>
    </row>
    <row r="81" spans="2:65" s="1" customFormat="1" ht="18" customHeight="1">
      <c r="B81" s="43"/>
      <c r="C81" s="67" t="s">
        <v>24</v>
      </c>
      <c r="D81" s="65"/>
      <c r="E81" s="65"/>
      <c r="F81" s="175" t="str">
        <f>F12</f>
        <v>Tachov</v>
      </c>
      <c r="G81" s="65"/>
      <c r="H81" s="65"/>
      <c r="I81" s="176" t="s">
        <v>26</v>
      </c>
      <c r="J81" s="75" t="str">
        <f>IF(J12="","",J12)</f>
        <v>2. 1. 2018</v>
      </c>
      <c r="K81" s="65"/>
      <c r="L81" s="63"/>
    </row>
    <row r="82" spans="2:65" s="1" customFormat="1" ht="6.95" customHeight="1">
      <c r="B82" s="43"/>
      <c r="C82" s="65"/>
      <c r="D82" s="65"/>
      <c r="E82" s="65"/>
      <c r="F82" s="65"/>
      <c r="G82" s="65"/>
      <c r="H82" s="65"/>
      <c r="I82" s="174"/>
      <c r="J82" s="65"/>
      <c r="K82" s="65"/>
      <c r="L82" s="63"/>
    </row>
    <row r="83" spans="2:65" s="1" customFormat="1">
      <c r="B83" s="43"/>
      <c r="C83" s="67" t="s">
        <v>32</v>
      </c>
      <c r="D83" s="65"/>
      <c r="E83" s="65"/>
      <c r="F83" s="175" t="str">
        <f>E15</f>
        <v>město Tachov</v>
      </c>
      <c r="G83" s="65"/>
      <c r="H83" s="65"/>
      <c r="I83" s="176" t="s">
        <v>39</v>
      </c>
      <c r="J83" s="175" t="str">
        <f>E21</f>
        <v>Architektonické studio Hysek spol s r.o.</v>
      </c>
      <c r="K83" s="65"/>
      <c r="L83" s="63"/>
    </row>
    <row r="84" spans="2:65" s="1" customFormat="1" ht="14.45" customHeight="1">
      <c r="B84" s="43"/>
      <c r="C84" s="67" t="s">
        <v>37</v>
      </c>
      <c r="D84" s="65"/>
      <c r="E84" s="65"/>
      <c r="F84" s="175" t="str">
        <f>IF(E18="","",E18)</f>
        <v/>
      </c>
      <c r="G84" s="65"/>
      <c r="H84" s="65"/>
      <c r="I84" s="174"/>
      <c r="J84" s="65"/>
      <c r="K84" s="65"/>
      <c r="L84" s="63"/>
    </row>
    <row r="85" spans="2:65" s="1" customFormat="1" ht="10.35" customHeight="1">
      <c r="B85" s="43"/>
      <c r="C85" s="65"/>
      <c r="D85" s="65"/>
      <c r="E85" s="65"/>
      <c r="F85" s="65"/>
      <c r="G85" s="65"/>
      <c r="H85" s="65"/>
      <c r="I85" s="174"/>
      <c r="J85" s="65"/>
      <c r="K85" s="65"/>
      <c r="L85" s="63"/>
    </row>
    <row r="86" spans="2:65" s="10" customFormat="1" ht="29.25" customHeight="1">
      <c r="B86" s="177"/>
      <c r="C86" s="178" t="s">
        <v>194</v>
      </c>
      <c r="D86" s="179" t="s">
        <v>63</v>
      </c>
      <c r="E86" s="179" t="s">
        <v>59</v>
      </c>
      <c r="F86" s="179" t="s">
        <v>195</v>
      </c>
      <c r="G86" s="179" t="s">
        <v>196</v>
      </c>
      <c r="H86" s="179" t="s">
        <v>197</v>
      </c>
      <c r="I86" s="180" t="s">
        <v>198</v>
      </c>
      <c r="J86" s="179" t="s">
        <v>185</v>
      </c>
      <c r="K86" s="181" t="s">
        <v>199</v>
      </c>
      <c r="L86" s="182"/>
      <c r="M86" s="83" t="s">
        <v>200</v>
      </c>
      <c r="N86" s="84" t="s">
        <v>48</v>
      </c>
      <c r="O86" s="84" t="s">
        <v>201</v>
      </c>
      <c r="P86" s="84" t="s">
        <v>202</v>
      </c>
      <c r="Q86" s="84" t="s">
        <v>203</v>
      </c>
      <c r="R86" s="84" t="s">
        <v>204</v>
      </c>
      <c r="S86" s="84" t="s">
        <v>205</v>
      </c>
      <c r="T86" s="85" t="s">
        <v>206</v>
      </c>
    </row>
    <row r="87" spans="2:65" s="1" customFormat="1" ht="29.25" customHeight="1">
      <c r="B87" s="43"/>
      <c r="C87" s="89" t="s">
        <v>186</v>
      </c>
      <c r="D87" s="65"/>
      <c r="E87" s="65"/>
      <c r="F87" s="65"/>
      <c r="G87" s="65"/>
      <c r="H87" s="65"/>
      <c r="I87" s="174"/>
      <c r="J87" s="183">
        <f>BK87</f>
        <v>0</v>
      </c>
      <c r="K87" s="65"/>
      <c r="L87" s="63"/>
      <c r="M87" s="86"/>
      <c r="N87" s="87"/>
      <c r="O87" s="87"/>
      <c r="P87" s="184">
        <f>P88+P392</f>
        <v>0</v>
      </c>
      <c r="Q87" s="87"/>
      <c r="R87" s="184">
        <f>R88+R392</f>
        <v>6.8496000000000008E-3</v>
      </c>
      <c r="S87" s="87"/>
      <c r="T87" s="185">
        <f>T88+T392</f>
        <v>1079.8969970000001</v>
      </c>
      <c r="AT87" s="25" t="s">
        <v>77</v>
      </c>
      <c r="AU87" s="25" t="s">
        <v>187</v>
      </c>
      <c r="BK87" s="186">
        <f>BK88+BK392</f>
        <v>0</v>
      </c>
    </row>
    <row r="88" spans="2:65" s="11" customFormat="1" ht="37.35" customHeight="1">
      <c r="B88" s="187"/>
      <c r="C88" s="188"/>
      <c r="D88" s="189" t="s">
        <v>77</v>
      </c>
      <c r="E88" s="190" t="s">
        <v>263</v>
      </c>
      <c r="F88" s="190" t="s">
        <v>264</v>
      </c>
      <c r="G88" s="188"/>
      <c r="H88" s="188"/>
      <c r="I88" s="191"/>
      <c r="J88" s="192">
        <f>BK88</f>
        <v>0</v>
      </c>
      <c r="K88" s="188"/>
      <c r="L88" s="193"/>
      <c r="M88" s="194"/>
      <c r="N88" s="195"/>
      <c r="O88" s="195"/>
      <c r="P88" s="196">
        <f>P89+P374</f>
        <v>0</v>
      </c>
      <c r="Q88" s="195"/>
      <c r="R88" s="196">
        <f>R89+R374</f>
        <v>6.8496000000000008E-3</v>
      </c>
      <c r="S88" s="195"/>
      <c r="T88" s="197">
        <f>T89+T374</f>
        <v>1056.821547</v>
      </c>
      <c r="AR88" s="198" t="s">
        <v>86</v>
      </c>
      <c r="AT88" s="199" t="s">
        <v>77</v>
      </c>
      <c r="AU88" s="199" t="s">
        <v>78</v>
      </c>
      <c r="AY88" s="198" t="s">
        <v>209</v>
      </c>
      <c r="BK88" s="200">
        <f>BK89+BK374</f>
        <v>0</v>
      </c>
    </row>
    <row r="89" spans="2:65" s="11" customFormat="1" ht="19.899999999999999" customHeight="1">
      <c r="B89" s="187"/>
      <c r="C89" s="188"/>
      <c r="D89" s="189" t="s">
        <v>77</v>
      </c>
      <c r="E89" s="201" t="s">
        <v>311</v>
      </c>
      <c r="F89" s="201" t="s">
        <v>312</v>
      </c>
      <c r="G89" s="188"/>
      <c r="H89" s="188"/>
      <c r="I89" s="191"/>
      <c r="J89" s="202">
        <f>BK89</f>
        <v>0</v>
      </c>
      <c r="K89" s="188"/>
      <c r="L89" s="193"/>
      <c r="M89" s="194"/>
      <c r="N89" s="195"/>
      <c r="O89" s="195"/>
      <c r="P89" s="196">
        <f>P90+P99+P347</f>
        <v>0</v>
      </c>
      <c r="Q89" s="195"/>
      <c r="R89" s="196">
        <f>R90+R99+R347</f>
        <v>6.8496000000000008E-3</v>
      </c>
      <c r="S89" s="195"/>
      <c r="T89" s="197">
        <f>T90+T99+T347</f>
        <v>1056.821547</v>
      </c>
      <c r="AR89" s="198" t="s">
        <v>86</v>
      </c>
      <c r="AT89" s="199" t="s">
        <v>77</v>
      </c>
      <c r="AU89" s="199" t="s">
        <v>86</v>
      </c>
      <c r="AY89" s="198" t="s">
        <v>209</v>
      </c>
      <c r="BK89" s="200">
        <f>BK90+BK99+BK347</f>
        <v>0</v>
      </c>
    </row>
    <row r="90" spans="2:65" s="11" customFormat="1" ht="14.85" customHeight="1">
      <c r="B90" s="187"/>
      <c r="C90" s="188"/>
      <c r="D90" s="189" t="s">
        <v>77</v>
      </c>
      <c r="E90" s="201" t="s">
        <v>313</v>
      </c>
      <c r="F90" s="201" t="s">
        <v>314</v>
      </c>
      <c r="G90" s="188"/>
      <c r="H90" s="188"/>
      <c r="I90" s="191"/>
      <c r="J90" s="202">
        <f>BK90</f>
        <v>0</v>
      </c>
      <c r="K90" s="188"/>
      <c r="L90" s="193"/>
      <c r="M90" s="194"/>
      <c r="N90" s="195"/>
      <c r="O90" s="195"/>
      <c r="P90" s="196">
        <f>SUM(P91:P98)</f>
        <v>0</v>
      </c>
      <c r="Q90" s="195"/>
      <c r="R90" s="196">
        <f>SUM(R91:R98)</f>
        <v>0</v>
      </c>
      <c r="S90" s="195"/>
      <c r="T90" s="197">
        <f>SUM(T91:T98)</f>
        <v>0</v>
      </c>
      <c r="AR90" s="198" t="s">
        <v>86</v>
      </c>
      <c r="AT90" s="199" t="s">
        <v>77</v>
      </c>
      <c r="AU90" s="199" t="s">
        <v>88</v>
      </c>
      <c r="AY90" s="198" t="s">
        <v>209</v>
      </c>
      <c r="BK90" s="200">
        <f>SUM(BK91:BK98)</f>
        <v>0</v>
      </c>
    </row>
    <row r="91" spans="2:65" s="1" customFormat="1" ht="38.25" customHeight="1">
      <c r="B91" s="43"/>
      <c r="C91" s="203" t="s">
        <v>86</v>
      </c>
      <c r="D91" s="203" t="s">
        <v>212</v>
      </c>
      <c r="E91" s="204" t="s">
        <v>399</v>
      </c>
      <c r="F91" s="205" t="s">
        <v>400</v>
      </c>
      <c r="G91" s="206" t="s">
        <v>351</v>
      </c>
      <c r="H91" s="207">
        <v>770</v>
      </c>
      <c r="I91" s="208"/>
      <c r="J91" s="209">
        <f>ROUND(I91*H91,2)</f>
        <v>0</v>
      </c>
      <c r="K91" s="205" t="s">
        <v>216</v>
      </c>
      <c r="L91" s="63"/>
      <c r="M91" s="210" t="s">
        <v>34</v>
      </c>
      <c r="N91" s="211" t="s">
        <v>49</v>
      </c>
      <c r="O91" s="44"/>
      <c r="P91" s="212">
        <f>O91*H91</f>
        <v>0</v>
      </c>
      <c r="Q91" s="212">
        <v>0</v>
      </c>
      <c r="R91" s="212">
        <f>Q91*H91</f>
        <v>0</v>
      </c>
      <c r="S91" s="212">
        <v>0</v>
      </c>
      <c r="T91" s="213">
        <f>S91*H91</f>
        <v>0</v>
      </c>
      <c r="AR91" s="25" t="s">
        <v>228</v>
      </c>
      <c r="AT91" s="25" t="s">
        <v>212</v>
      </c>
      <c r="AU91" s="25" t="s">
        <v>224</v>
      </c>
      <c r="AY91" s="25" t="s">
        <v>209</v>
      </c>
      <c r="BE91" s="214">
        <f>IF(N91="základní",J91,0)</f>
        <v>0</v>
      </c>
      <c r="BF91" s="214">
        <f>IF(N91="snížená",J91,0)</f>
        <v>0</v>
      </c>
      <c r="BG91" s="214">
        <f>IF(N91="zákl. přenesená",J91,0)</f>
        <v>0</v>
      </c>
      <c r="BH91" s="214">
        <f>IF(N91="sníž. přenesená",J91,0)</f>
        <v>0</v>
      </c>
      <c r="BI91" s="214">
        <f>IF(N91="nulová",J91,0)</f>
        <v>0</v>
      </c>
      <c r="BJ91" s="25" t="s">
        <v>86</v>
      </c>
      <c r="BK91" s="214">
        <f>ROUND(I91*H91,2)</f>
        <v>0</v>
      </c>
      <c r="BL91" s="25" t="s">
        <v>228</v>
      </c>
      <c r="BM91" s="25" t="s">
        <v>401</v>
      </c>
    </row>
    <row r="92" spans="2:65" s="1" customFormat="1" ht="67.5">
      <c r="B92" s="43"/>
      <c r="C92" s="65"/>
      <c r="D92" s="219" t="s">
        <v>272</v>
      </c>
      <c r="E92" s="65"/>
      <c r="F92" s="220" t="s">
        <v>402</v>
      </c>
      <c r="G92" s="65"/>
      <c r="H92" s="65"/>
      <c r="I92" s="174"/>
      <c r="J92" s="65"/>
      <c r="K92" s="65"/>
      <c r="L92" s="63"/>
      <c r="M92" s="221"/>
      <c r="N92" s="44"/>
      <c r="O92" s="44"/>
      <c r="P92" s="44"/>
      <c r="Q92" s="44"/>
      <c r="R92" s="44"/>
      <c r="S92" s="44"/>
      <c r="T92" s="80"/>
      <c r="AT92" s="25" t="s">
        <v>272</v>
      </c>
      <c r="AU92" s="25" t="s">
        <v>224</v>
      </c>
    </row>
    <row r="93" spans="2:65" s="12" customFormat="1" ht="13.5">
      <c r="B93" s="222"/>
      <c r="C93" s="223"/>
      <c r="D93" s="219" t="s">
        <v>274</v>
      </c>
      <c r="E93" s="224" t="s">
        <v>34</v>
      </c>
      <c r="F93" s="225" t="s">
        <v>403</v>
      </c>
      <c r="G93" s="223"/>
      <c r="H93" s="226">
        <v>770</v>
      </c>
      <c r="I93" s="227"/>
      <c r="J93" s="223"/>
      <c r="K93" s="223"/>
      <c r="L93" s="228"/>
      <c r="M93" s="229"/>
      <c r="N93" s="230"/>
      <c r="O93" s="230"/>
      <c r="P93" s="230"/>
      <c r="Q93" s="230"/>
      <c r="R93" s="230"/>
      <c r="S93" s="230"/>
      <c r="T93" s="231"/>
      <c r="AT93" s="232" t="s">
        <v>274</v>
      </c>
      <c r="AU93" s="232" t="s">
        <v>224</v>
      </c>
      <c r="AV93" s="12" t="s">
        <v>88</v>
      </c>
      <c r="AW93" s="12" t="s">
        <v>41</v>
      </c>
      <c r="AX93" s="12" t="s">
        <v>86</v>
      </c>
      <c r="AY93" s="232" t="s">
        <v>209</v>
      </c>
    </row>
    <row r="94" spans="2:65" s="1" customFormat="1" ht="38.25" customHeight="1">
      <c r="B94" s="43"/>
      <c r="C94" s="203" t="s">
        <v>88</v>
      </c>
      <c r="D94" s="203" t="s">
        <v>212</v>
      </c>
      <c r="E94" s="204" t="s">
        <v>404</v>
      </c>
      <c r="F94" s="205" t="s">
        <v>405</v>
      </c>
      <c r="G94" s="206" t="s">
        <v>351</v>
      </c>
      <c r="H94" s="207">
        <v>10780</v>
      </c>
      <c r="I94" s="208"/>
      <c r="J94" s="209">
        <f>ROUND(I94*H94,2)</f>
        <v>0</v>
      </c>
      <c r="K94" s="205" t="s">
        <v>216</v>
      </c>
      <c r="L94" s="63"/>
      <c r="M94" s="210" t="s">
        <v>34</v>
      </c>
      <c r="N94" s="211" t="s">
        <v>49</v>
      </c>
      <c r="O94" s="44"/>
      <c r="P94" s="212">
        <f>O94*H94</f>
        <v>0</v>
      </c>
      <c r="Q94" s="212">
        <v>0</v>
      </c>
      <c r="R94" s="212">
        <f>Q94*H94</f>
        <v>0</v>
      </c>
      <c r="S94" s="212">
        <v>0</v>
      </c>
      <c r="T94" s="213">
        <f>S94*H94</f>
        <v>0</v>
      </c>
      <c r="AR94" s="25" t="s">
        <v>228</v>
      </c>
      <c r="AT94" s="25" t="s">
        <v>212</v>
      </c>
      <c r="AU94" s="25" t="s">
        <v>224</v>
      </c>
      <c r="AY94" s="25" t="s">
        <v>209</v>
      </c>
      <c r="BE94" s="214">
        <f>IF(N94="základní",J94,0)</f>
        <v>0</v>
      </c>
      <c r="BF94" s="214">
        <f>IF(N94="snížená",J94,0)</f>
        <v>0</v>
      </c>
      <c r="BG94" s="214">
        <f>IF(N94="zákl. přenesená",J94,0)</f>
        <v>0</v>
      </c>
      <c r="BH94" s="214">
        <f>IF(N94="sníž. přenesená",J94,0)</f>
        <v>0</v>
      </c>
      <c r="BI94" s="214">
        <f>IF(N94="nulová",J94,0)</f>
        <v>0</v>
      </c>
      <c r="BJ94" s="25" t="s">
        <v>86</v>
      </c>
      <c r="BK94" s="214">
        <f>ROUND(I94*H94,2)</f>
        <v>0</v>
      </c>
      <c r="BL94" s="25" t="s">
        <v>228</v>
      </c>
      <c r="BM94" s="25" t="s">
        <v>406</v>
      </c>
    </row>
    <row r="95" spans="2:65" s="1" customFormat="1" ht="67.5">
      <c r="B95" s="43"/>
      <c r="C95" s="65"/>
      <c r="D95" s="219" t="s">
        <v>272</v>
      </c>
      <c r="E95" s="65"/>
      <c r="F95" s="220" t="s">
        <v>402</v>
      </c>
      <c r="G95" s="65"/>
      <c r="H95" s="65"/>
      <c r="I95" s="174"/>
      <c r="J95" s="65"/>
      <c r="K95" s="65"/>
      <c r="L95" s="63"/>
      <c r="M95" s="221"/>
      <c r="N95" s="44"/>
      <c r="O95" s="44"/>
      <c r="P95" s="44"/>
      <c r="Q95" s="44"/>
      <c r="R95" s="44"/>
      <c r="S95" s="44"/>
      <c r="T95" s="80"/>
      <c r="AT95" s="25" t="s">
        <v>272</v>
      </c>
      <c r="AU95" s="25" t="s">
        <v>224</v>
      </c>
    </row>
    <row r="96" spans="2:65" s="12" customFormat="1" ht="13.5">
      <c r="B96" s="222"/>
      <c r="C96" s="223"/>
      <c r="D96" s="219" t="s">
        <v>274</v>
      </c>
      <c r="E96" s="223"/>
      <c r="F96" s="225" t="s">
        <v>407</v>
      </c>
      <c r="G96" s="223"/>
      <c r="H96" s="226">
        <v>10780</v>
      </c>
      <c r="I96" s="227"/>
      <c r="J96" s="223"/>
      <c r="K96" s="223"/>
      <c r="L96" s="228"/>
      <c r="M96" s="229"/>
      <c r="N96" s="230"/>
      <c r="O96" s="230"/>
      <c r="P96" s="230"/>
      <c r="Q96" s="230"/>
      <c r="R96" s="230"/>
      <c r="S96" s="230"/>
      <c r="T96" s="231"/>
      <c r="AT96" s="232" t="s">
        <v>274</v>
      </c>
      <c r="AU96" s="232" t="s">
        <v>224</v>
      </c>
      <c r="AV96" s="12" t="s">
        <v>88</v>
      </c>
      <c r="AW96" s="12" t="s">
        <v>6</v>
      </c>
      <c r="AX96" s="12" t="s">
        <v>86</v>
      </c>
      <c r="AY96" s="232" t="s">
        <v>209</v>
      </c>
    </row>
    <row r="97" spans="2:65" s="1" customFormat="1" ht="38.25" customHeight="1">
      <c r="B97" s="43"/>
      <c r="C97" s="203" t="s">
        <v>224</v>
      </c>
      <c r="D97" s="203" t="s">
        <v>212</v>
      </c>
      <c r="E97" s="204" t="s">
        <v>408</v>
      </c>
      <c r="F97" s="205" t="s">
        <v>409</v>
      </c>
      <c r="G97" s="206" t="s">
        <v>351</v>
      </c>
      <c r="H97" s="207">
        <v>770</v>
      </c>
      <c r="I97" s="208"/>
      <c r="J97" s="209">
        <f>ROUND(I97*H97,2)</f>
        <v>0</v>
      </c>
      <c r="K97" s="205" t="s">
        <v>216</v>
      </c>
      <c r="L97" s="63"/>
      <c r="M97" s="210" t="s">
        <v>34</v>
      </c>
      <c r="N97" s="211" t="s">
        <v>49</v>
      </c>
      <c r="O97" s="44"/>
      <c r="P97" s="212">
        <f>O97*H97</f>
        <v>0</v>
      </c>
      <c r="Q97" s="212">
        <v>0</v>
      </c>
      <c r="R97" s="212">
        <f>Q97*H97</f>
        <v>0</v>
      </c>
      <c r="S97" s="212">
        <v>0</v>
      </c>
      <c r="T97" s="213">
        <f>S97*H97</f>
        <v>0</v>
      </c>
      <c r="AR97" s="25" t="s">
        <v>228</v>
      </c>
      <c r="AT97" s="25" t="s">
        <v>212</v>
      </c>
      <c r="AU97" s="25" t="s">
        <v>224</v>
      </c>
      <c r="AY97" s="25" t="s">
        <v>209</v>
      </c>
      <c r="BE97" s="214">
        <f>IF(N97="základní",J97,0)</f>
        <v>0</v>
      </c>
      <c r="BF97" s="214">
        <f>IF(N97="snížená",J97,0)</f>
        <v>0</v>
      </c>
      <c r="BG97" s="214">
        <f>IF(N97="zákl. přenesená",J97,0)</f>
        <v>0</v>
      </c>
      <c r="BH97" s="214">
        <f>IF(N97="sníž. přenesená",J97,0)</f>
        <v>0</v>
      </c>
      <c r="BI97" s="214">
        <f>IF(N97="nulová",J97,0)</f>
        <v>0</v>
      </c>
      <c r="BJ97" s="25" t="s">
        <v>86</v>
      </c>
      <c r="BK97" s="214">
        <f>ROUND(I97*H97,2)</f>
        <v>0</v>
      </c>
      <c r="BL97" s="25" t="s">
        <v>228</v>
      </c>
      <c r="BM97" s="25" t="s">
        <v>410</v>
      </c>
    </row>
    <row r="98" spans="2:65" s="1" customFormat="1" ht="27">
      <c r="B98" s="43"/>
      <c r="C98" s="65"/>
      <c r="D98" s="219" t="s">
        <v>272</v>
      </c>
      <c r="E98" s="65"/>
      <c r="F98" s="220" t="s">
        <v>411</v>
      </c>
      <c r="G98" s="65"/>
      <c r="H98" s="65"/>
      <c r="I98" s="174"/>
      <c r="J98" s="65"/>
      <c r="K98" s="65"/>
      <c r="L98" s="63"/>
      <c r="M98" s="221"/>
      <c r="N98" s="44"/>
      <c r="O98" s="44"/>
      <c r="P98" s="44"/>
      <c r="Q98" s="44"/>
      <c r="R98" s="44"/>
      <c r="S98" s="44"/>
      <c r="T98" s="80"/>
      <c r="AT98" s="25" t="s">
        <v>272</v>
      </c>
      <c r="AU98" s="25" t="s">
        <v>224</v>
      </c>
    </row>
    <row r="99" spans="2:65" s="11" customFormat="1" ht="22.35" customHeight="1">
      <c r="B99" s="187"/>
      <c r="C99" s="188"/>
      <c r="D99" s="189" t="s">
        <v>77</v>
      </c>
      <c r="E99" s="201" t="s">
        <v>353</v>
      </c>
      <c r="F99" s="201" t="s">
        <v>354</v>
      </c>
      <c r="G99" s="188"/>
      <c r="H99" s="188"/>
      <c r="I99" s="191"/>
      <c r="J99" s="202">
        <f>BK99</f>
        <v>0</v>
      </c>
      <c r="K99" s="188"/>
      <c r="L99" s="193"/>
      <c r="M99" s="194"/>
      <c r="N99" s="195"/>
      <c r="O99" s="195"/>
      <c r="P99" s="196">
        <f>SUM(P100:P346)</f>
        <v>0</v>
      </c>
      <c r="Q99" s="195"/>
      <c r="R99" s="196">
        <f>SUM(R100:R346)</f>
        <v>0</v>
      </c>
      <c r="S99" s="195"/>
      <c r="T99" s="197">
        <f>SUM(T100:T346)</f>
        <v>1035.1669469999999</v>
      </c>
      <c r="AR99" s="198" t="s">
        <v>86</v>
      </c>
      <c r="AT99" s="199" t="s">
        <v>77</v>
      </c>
      <c r="AU99" s="199" t="s">
        <v>88</v>
      </c>
      <c r="AY99" s="198" t="s">
        <v>209</v>
      </c>
      <c r="BK99" s="200">
        <f>SUM(BK100:BK346)</f>
        <v>0</v>
      </c>
    </row>
    <row r="100" spans="2:65" s="1" customFormat="1" ht="25.5" customHeight="1">
      <c r="B100" s="43"/>
      <c r="C100" s="203" t="s">
        <v>228</v>
      </c>
      <c r="D100" s="203" t="s">
        <v>212</v>
      </c>
      <c r="E100" s="204" t="s">
        <v>412</v>
      </c>
      <c r="F100" s="205" t="s">
        <v>413</v>
      </c>
      <c r="G100" s="206" t="s">
        <v>307</v>
      </c>
      <c r="H100" s="207">
        <v>54.03</v>
      </c>
      <c r="I100" s="208"/>
      <c r="J100" s="209">
        <f>ROUND(I100*H100,2)</f>
        <v>0</v>
      </c>
      <c r="K100" s="205" t="s">
        <v>216</v>
      </c>
      <c r="L100" s="63"/>
      <c r="M100" s="210" t="s">
        <v>34</v>
      </c>
      <c r="N100" s="211" t="s">
        <v>49</v>
      </c>
      <c r="O100" s="44"/>
      <c r="P100" s="212">
        <f>O100*H100</f>
        <v>0</v>
      </c>
      <c r="Q100" s="212">
        <v>0</v>
      </c>
      <c r="R100" s="212">
        <f>Q100*H100</f>
        <v>0</v>
      </c>
      <c r="S100" s="212">
        <v>1</v>
      </c>
      <c r="T100" s="213">
        <f>S100*H100</f>
        <v>54.03</v>
      </c>
      <c r="AR100" s="25" t="s">
        <v>228</v>
      </c>
      <c r="AT100" s="25" t="s">
        <v>212</v>
      </c>
      <c r="AU100" s="25" t="s">
        <v>224</v>
      </c>
      <c r="AY100" s="25" t="s">
        <v>209</v>
      </c>
      <c r="BE100" s="214">
        <f>IF(N100="základní",J100,0)</f>
        <v>0</v>
      </c>
      <c r="BF100" s="214">
        <f>IF(N100="snížená",J100,0)</f>
        <v>0</v>
      </c>
      <c r="BG100" s="214">
        <f>IF(N100="zákl. přenesená",J100,0)</f>
        <v>0</v>
      </c>
      <c r="BH100" s="214">
        <f>IF(N100="sníž. přenesená",J100,0)</f>
        <v>0</v>
      </c>
      <c r="BI100" s="214">
        <f>IF(N100="nulová",J100,0)</f>
        <v>0</v>
      </c>
      <c r="BJ100" s="25" t="s">
        <v>86</v>
      </c>
      <c r="BK100" s="214">
        <f>ROUND(I100*H100,2)</f>
        <v>0</v>
      </c>
      <c r="BL100" s="25" t="s">
        <v>228</v>
      </c>
      <c r="BM100" s="25" t="s">
        <v>414</v>
      </c>
    </row>
    <row r="101" spans="2:65" s="1" customFormat="1" ht="54">
      <c r="B101" s="43"/>
      <c r="C101" s="65"/>
      <c r="D101" s="219" t="s">
        <v>272</v>
      </c>
      <c r="E101" s="65"/>
      <c r="F101" s="220" t="s">
        <v>415</v>
      </c>
      <c r="G101" s="65"/>
      <c r="H101" s="65"/>
      <c r="I101" s="174"/>
      <c r="J101" s="65"/>
      <c r="K101" s="65"/>
      <c r="L101" s="63"/>
      <c r="M101" s="221"/>
      <c r="N101" s="44"/>
      <c r="O101" s="44"/>
      <c r="P101" s="44"/>
      <c r="Q101" s="44"/>
      <c r="R101" s="44"/>
      <c r="S101" s="44"/>
      <c r="T101" s="80"/>
      <c r="AT101" s="25" t="s">
        <v>272</v>
      </c>
      <c r="AU101" s="25" t="s">
        <v>224</v>
      </c>
    </row>
    <row r="102" spans="2:65" s="12" customFormat="1" ht="13.5">
      <c r="B102" s="222"/>
      <c r="C102" s="223"/>
      <c r="D102" s="219" t="s">
        <v>274</v>
      </c>
      <c r="E102" s="224" t="s">
        <v>34</v>
      </c>
      <c r="F102" s="225" t="s">
        <v>416</v>
      </c>
      <c r="G102" s="223"/>
      <c r="H102" s="226">
        <v>41.9</v>
      </c>
      <c r="I102" s="227"/>
      <c r="J102" s="223"/>
      <c r="K102" s="223"/>
      <c r="L102" s="228"/>
      <c r="M102" s="229"/>
      <c r="N102" s="230"/>
      <c r="O102" s="230"/>
      <c r="P102" s="230"/>
      <c r="Q102" s="230"/>
      <c r="R102" s="230"/>
      <c r="S102" s="230"/>
      <c r="T102" s="231"/>
      <c r="AT102" s="232" t="s">
        <v>274</v>
      </c>
      <c r="AU102" s="232" t="s">
        <v>224</v>
      </c>
      <c r="AV102" s="12" t="s">
        <v>88</v>
      </c>
      <c r="AW102" s="12" t="s">
        <v>41</v>
      </c>
      <c r="AX102" s="12" t="s">
        <v>78</v>
      </c>
      <c r="AY102" s="232" t="s">
        <v>209</v>
      </c>
    </row>
    <row r="103" spans="2:65" s="12" customFormat="1" ht="13.5">
      <c r="B103" s="222"/>
      <c r="C103" s="223"/>
      <c r="D103" s="219" t="s">
        <v>274</v>
      </c>
      <c r="E103" s="224" t="s">
        <v>34</v>
      </c>
      <c r="F103" s="225" t="s">
        <v>417</v>
      </c>
      <c r="G103" s="223"/>
      <c r="H103" s="226">
        <v>8.5299999999999994</v>
      </c>
      <c r="I103" s="227"/>
      <c r="J103" s="223"/>
      <c r="K103" s="223"/>
      <c r="L103" s="228"/>
      <c r="M103" s="229"/>
      <c r="N103" s="230"/>
      <c r="O103" s="230"/>
      <c r="P103" s="230"/>
      <c r="Q103" s="230"/>
      <c r="R103" s="230"/>
      <c r="S103" s="230"/>
      <c r="T103" s="231"/>
      <c r="AT103" s="232" t="s">
        <v>274</v>
      </c>
      <c r="AU103" s="232" t="s">
        <v>224</v>
      </c>
      <c r="AV103" s="12" t="s">
        <v>88</v>
      </c>
      <c r="AW103" s="12" t="s">
        <v>41</v>
      </c>
      <c r="AX103" s="12" t="s">
        <v>78</v>
      </c>
      <c r="AY103" s="232" t="s">
        <v>209</v>
      </c>
    </row>
    <row r="104" spans="2:65" s="12" customFormat="1" ht="13.5">
      <c r="B104" s="222"/>
      <c r="C104" s="223"/>
      <c r="D104" s="219" t="s">
        <v>274</v>
      </c>
      <c r="E104" s="224" t="s">
        <v>34</v>
      </c>
      <c r="F104" s="225" t="s">
        <v>418</v>
      </c>
      <c r="G104" s="223"/>
      <c r="H104" s="226">
        <v>1.6</v>
      </c>
      <c r="I104" s="227"/>
      <c r="J104" s="223"/>
      <c r="K104" s="223"/>
      <c r="L104" s="228"/>
      <c r="M104" s="229"/>
      <c r="N104" s="230"/>
      <c r="O104" s="230"/>
      <c r="P104" s="230"/>
      <c r="Q104" s="230"/>
      <c r="R104" s="230"/>
      <c r="S104" s="230"/>
      <c r="T104" s="231"/>
      <c r="AT104" s="232" t="s">
        <v>274</v>
      </c>
      <c r="AU104" s="232" t="s">
        <v>224</v>
      </c>
      <c r="AV104" s="12" t="s">
        <v>88</v>
      </c>
      <c r="AW104" s="12" t="s">
        <v>41</v>
      </c>
      <c r="AX104" s="12" t="s">
        <v>78</v>
      </c>
      <c r="AY104" s="232" t="s">
        <v>209</v>
      </c>
    </row>
    <row r="105" spans="2:65" s="12" customFormat="1" ht="13.5">
      <c r="B105" s="222"/>
      <c r="C105" s="223"/>
      <c r="D105" s="219" t="s">
        <v>274</v>
      </c>
      <c r="E105" s="224" t="s">
        <v>34</v>
      </c>
      <c r="F105" s="225" t="s">
        <v>419</v>
      </c>
      <c r="G105" s="223"/>
      <c r="H105" s="226">
        <v>2</v>
      </c>
      <c r="I105" s="227"/>
      <c r="J105" s="223"/>
      <c r="K105" s="223"/>
      <c r="L105" s="228"/>
      <c r="M105" s="229"/>
      <c r="N105" s="230"/>
      <c r="O105" s="230"/>
      <c r="P105" s="230"/>
      <c r="Q105" s="230"/>
      <c r="R105" s="230"/>
      <c r="S105" s="230"/>
      <c r="T105" s="231"/>
      <c r="AT105" s="232" t="s">
        <v>274</v>
      </c>
      <c r="AU105" s="232" t="s">
        <v>224</v>
      </c>
      <c r="AV105" s="12" t="s">
        <v>88</v>
      </c>
      <c r="AW105" s="12" t="s">
        <v>41</v>
      </c>
      <c r="AX105" s="12" t="s">
        <v>78</v>
      </c>
      <c r="AY105" s="232" t="s">
        <v>209</v>
      </c>
    </row>
    <row r="106" spans="2:65" s="13" customFormat="1" ht="13.5">
      <c r="B106" s="233"/>
      <c r="C106" s="234"/>
      <c r="D106" s="219" t="s">
        <v>274</v>
      </c>
      <c r="E106" s="235" t="s">
        <v>34</v>
      </c>
      <c r="F106" s="236" t="s">
        <v>302</v>
      </c>
      <c r="G106" s="234"/>
      <c r="H106" s="237">
        <v>54.03</v>
      </c>
      <c r="I106" s="238"/>
      <c r="J106" s="234"/>
      <c r="K106" s="234"/>
      <c r="L106" s="239"/>
      <c r="M106" s="240"/>
      <c r="N106" s="241"/>
      <c r="O106" s="241"/>
      <c r="P106" s="241"/>
      <c r="Q106" s="241"/>
      <c r="R106" s="241"/>
      <c r="S106" s="241"/>
      <c r="T106" s="242"/>
      <c r="AT106" s="243" t="s">
        <v>274</v>
      </c>
      <c r="AU106" s="243" t="s">
        <v>224</v>
      </c>
      <c r="AV106" s="13" t="s">
        <v>228</v>
      </c>
      <c r="AW106" s="13" t="s">
        <v>41</v>
      </c>
      <c r="AX106" s="13" t="s">
        <v>86</v>
      </c>
      <c r="AY106" s="243" t="s">
        <v>209</v>
      </c>
    </row>
    <row r="107" spans="2:65" s="1" customFormat="1" ht="25.5" customHeight="1">
      <c r="B107" s="43"/>
      <c r="C107" s="203" t="s">
        <v>208</v>
      </c>
      <c r="D107" s="203" t="s">
        <v>212</v>
      </c>
      <c r="E107" s="204" t="s">
        <v>355</v>
      </c>
      <c r="F107" s="205" t="s">
        <v>356</v>
      </c>
      <c r="G107" s="206" t="s">
        <v>357</v>
      </c>
      <c r="H107" s="207">
        <v>30.16</v>
      </c>
      <c r="I107" s="208"/>
      <c r="J107" s="209">
        <f>ROUND(I107*H107,2)</f>
        <v>0</v>
      </c>
      <c r="K107" s="205" t="s">
        <v>216</v>
      </c>
      <c r="L107" s="63"/>
      <c r="M107" s="210" t="s">
        <v>34</v>
      </c>
      <c r="N107" s="211" t="s">
        <v>49</v>
      </c>
      <c r="O107" s="44"/>
      <c r="P107" s="212">
        <f>O107*H107</f>
        <v>0</v>
      </c>
      <c r="Q107" s="212">
        <v>0</v>
      </c>
      <c r="R107" s="212">
        <f>Q107*H107</f>
        <v>0</v>
      </c>
      <c r="S107" s="212">
        <v>6.5699999999999995E-2</v>
      </c>
      <c r="T107" s="213">
        <f>S107*H107</f>
        <v>1.9815119999999999</v>
      </c>
      <c r="AR107" s="25" t="s">
        <v>228</v>
      </c>
      <c r="AT107" s="25" t="s">
        <v>212</v>
      </c>
      <c r="AU107" s="25" t="s">
        <v>224</v>
      </c>
      <c r="AY107" s="25" t="s">
        <v>209</v>
      </c>
      <c r="BE107" s="214">
        <f>IF(N107="základní",J107,0)</f>
        <v>0</v>
      </c>
      <c r="BF107" s="214">
        <f>IF(N107="snížená",J107,0)</f>
        <v>0</v>
      </c>
      <c r="BG107" s="214">
        <f>IF(N107="zákl. přenesená",J107,0)</f>
        <v>0</v>
      </c>
      <c r="BH107" s="214">
        <f>IF(N107="sníž. přenesená",J107,0)</f>
        <v>0</v>
      </c>
      <c r="BI107" s="214">
        <f>IF(N107="nulová",J107,0)</f>
        <v>0</v>
      </c>
      <c r="BJ107" s="25" t="s">
        <v>86</v>
      </c>
      <c r="BK107" s="214">
        <f>ROUND(I107*H107,2)</f>
        <v>0</v>
      </c>
      <c r="BL107" s="25" t="s">
        <v>228</v>
      </c>
      <c r="BM107" s="25" t="s">
        <v>420</v>
      </c>
    </row>
    <row r="108" spans="2:65" s="12" customFormat="1" ht="13.5">
      <c r="B108" s="222"/>
      <c r="C108" s="223"/>
      <c r="D108" s="219" t="s">
        <v>274</v>
      </c>
      <c r="E108" s="224" t="s">
        <v>34</v>
      </c>
      <c r="F108" s="225" t="s">
        <v>421</v>
      </c>
      <c r="G108" s="223"/>
      <c r="H108" s="226">
        <v>13.96</v>
      </c>
      <c r="I108" s="227"/>
      <c r="J108" s="223"/>
      <c r="K108" s="223"/>
      <c r="L108" s="228"/>
      <c r="M108" s="229"/>
      <c r="N108" s="230"/>
      <c r="O108" s="230"/>
      <c r="P108" s="230"/>
      <c r="Q108" s="230"/>
      <c r="R108" s="230"/>
      <c r="S108" s="230"/>
      <c r="T108" s="231"/>
      <c r="AT108" s="232" t="s">
        <v>274</v>
      </c>
      <c r="AU108" s="232" t="s">
        <v>224</v>
      </c>
      <c r="AV108" s="12" t="s">
        <v>88</v>
      </c>
      <c r="AW108" s="12" t="s">
        <v>41</v>
      </c>
      <c r="AX108" s="12" t="s">
        <v>78</v>
      </c>
      <c r="AY108" s="232" t="s">
        <v>209</v>
      </c>
    </row>
    <row r="109" spans="2:65" s="12" customFormat="1" ht="13.5">
      <c r="B109" s="222"/>
      <c r="C109" s="223"/>
      <c r="D109" s="219" t="s">
        <v>274</v>
      </c>
      <c r="E109" s="224" t="s">
        <v>34</v>
      </c>
      <c r="F109" s="225" t="s">
        <v>422</v>
      </c>
      <c r="G109" s="223"/>
      <c r="H109" s="226">
        <v>16.2</v>
      </c>
      <c r="I109" s="227"/>
      <c r="J109" s="223"/>
      <c r="K109" s="223"/>
      <c r="L109" s="228"/>
      <c r="M109" s="229"/>
      <c r="N109" s="230"/>
      <c r="O109" s="230"/>
      <c r="P109" s="230"/>
      <c r="Q109" s="230"/>
      <c r="R109" s="230"/>
      <c r="S109" s="230"/>
      <c r="T109" s="231"/>
      <c r="AT109" s="232" t="s">
        <v>274</v>
      </c>
      <c r="AU109" s="232" t="s">
        <v>224</v>
      </c>
      <c r="AV109" s="12" t="s">
        <v>88</v>
      </c>
      <c r="AW109" s="12" t="s">
        <v>41</v>
      </c>
      <c r="AX109" s="12" t="s">
        <v>78</v>
      </c>
      <c r="AY109" s="232" t="s">
        <v>209</v>
      </c>
    </row>
    <row r="110" spans="2:65" s="13" customFormat="1" ht="13.5">
      <c r="B110" s="233"/>
      <c r="C110" s="234"/>
      <c r="D110" s="219" t="s">
        <v>274</v>
      </c>
      <c r="E110" s="235" t="s">
        <v>34</v>
      </c>
      <c r="F110" s="236" t="s">
        <v>302</v>
      </c>
      <c r="G110" s="234"/>
      <c r="H110" s="237">
        <v>30.16</v>
      </c>
      <c r="I110" s="238"/>
      <c r="J110" s="234"/>
      <c r="K110" s="234"/>
      <c r="L110" s="239"/>
      <c r="M110" s="240"/>
      <c r="N110" s="241"/>
      <c r="O110" s="241"/>
      <c r="P110" s="241"/>
      <c r="Q110" s="241"/>
      <c r="R110" s="241"/>
      <c r="S110" s="241"/>
      <c r="T110" s="242"/>
      <c r="AT110" s="243" t="s">
        <v>274</v>
      </c>
      <c r="AU110" s="243" t="s">
        <v>224</v>
      </c>
      <c r="AV110" s="13" t="s">
        <v>228</v>
      </c>
      <c r="AW110" s="13" t="s">
        <v>41</v>
      </c>
      <c r="AX110" s="13" t="s">
        <v>86</v>
      </c>
      <c r="AY110" s="243" t="s">
        <v>209</v>
      </c>
    </row>
    <row r="111" spans="2:65" s="1" customFormat="1" ht="16.5" customHeight="1">
      <c r="B111" s="43"/>
      <c r="C111" s="203" t="s">
        <v>235</v>
      </c>
      <c r="D111" s="203" t="s">
        <v>212</v>
      </c>
      <c r="E111" s="204" t="s">
        <v>423</v>
      </c>
      <c r="F111" s="205" t="s">
        <v>424</v>
      </c>
      <c r="G111" s="206" t="s">
        <v>357</v>
      </c>
      <c r="H111" s="207">
        <v>1</v>
      </c>
      <c r="I111" s="208"/>
      <c r="J111" s="209">
        <f>ROUND(I111*H111,2)</f>
        <v>0</v>
      </c>
      <c r="K111" s="205" t="s">
        <v>216</v>
      </c>
      <c r="L111" s="63"/>
      <c r="M111" s="210" t="s">
        <v>34</v>
      </c>
      <c r="N111" s="211" t="s">
        <v>49</v>
      </c>
      <c r="O111" s="44"/>
      <c r="P111" s="212">
        <f>O111*H111</f>
        <v>0</v>
      </c>
      <c r="Q111" s="212">
        <v>0</v>
      </c>
      <c r="R111" s="212">
        <f>Q111*H111</f>
        <v>0</v>
      </c>
      <c r="S111" s="212">
        <v>0.192</v>
      </c>
      <c r="T111" s="213">
        <f>S111*H111</f>
        <v>0.192</v>
      </c>
      <c r="AR111" s="25" t="s">
        <v>228</v>
      </c>
      <c r="AT111" s="25" t="s">
        <v>212</v>
      </c>
      <c r="AU111" s="25" t="s">
        <v>224</v>
      </c>
      <c r="AY111" s="25" t="s">
        <v>209</v>
      </c>
      <c r="BE111" s="214">
        <f>IF(N111="základní",J111,0)</f>
        <v>0</v>
      </c>
      <c r="BF111" s="214">
        <f>IF(N111="snížená",J111,0)</f>
        <v>0</v>
      </c>
      <c r="BG111" s="214">
        <f>IF(N111="zákl. přenesená",J111,0)</f>
        <v>0</v>
      </c>
      <c r="BH111" s="214">
        <f>IF(N111="sníž. přenesená",J111,0)</f>
        <v>0</v>
      </c>
      <c r="BI111" s="214">
        <f>IF(N111="nulová",J111,0)</f>
        <v>0</v>
      </c>
      <c r="BJ111" s="25" t="s">
        <v>86</v>
      </c>
      <c r="BK111" s="214">
        <f>ROUND(I111*H111,2)</f>
        <v>0</v>
      </c>
      <c r="BL111" s="25" t="s">
        <v>228</v>
      </c>
      <c r="BM111" s="25" t="s">
        <v>425</v>
      </c>
    </row>
    <row r="112" spans="2:65" s="12" customFormat="1" ht="13.5">
      <c r="B112" s="222"/>
      <c r="C112" s="223"/>
      <c r="D112" s="219" t="s">
        <v>274</v>
      </c>
      <c r="E112" s="224" t="s">
        <v>34</v>
      </c>
      <c r="F112" s="225" t="s">
        <v>426</v>
      </c>
      <c r="G112" s="223"/>
      <c r="H112" s="226">
        <v>1</v>
      </c>
      <c r="I112" s="227"/>
      <c r="J112" s="223"/>
      <c r="K112" s="223"/>
      <c r="L112" s="228"/>
      <c r="M112" s="229"/>
      <c r="N112" s="230"/>
      <c r="O112" s="230"/>
      <c r="P112" s="230"/>
      <c r="Q112" s="230"/>
      <c r="R112" s="230"/>
      <c r="S112" s="230"/>
      <c r="T112" s="231"/>
      <c r="AT112" s="232" t="s">
        <v>274</v>
      </c>
      <c r="AU112" s="232" t="s">
        <v>224</v>
      </c>
      <c r="AV112" s="12" t="s">
        <v>88</v>
      </c>
      <c r="AW112" s="12" t="s">
        <v>41</v>
      </c>
      <c r="AX112" s="12" t="s">
        <v>86</v>
      </c>
      <c r="AY112" s="232" t="s">
        <v>209</v>
      </c>
    </row>
    <row r="113" spans="2:65" s="1" customFormat="1" ht="25.5" customHeight="1">
      <c r="B113" s="43"/>
      <c r="C113" s="203" t="s">
        <v>241</v>
      </c>
      <c r="D113" s="203" t="s">
        <v>212</v>
      </c>
      <c r="E113" s="204" t="s">
        <v>360</v>
      </c>
      <c r="F113" s="205" t="s">
        <v>361</v>
      </c>
      <c r="G113" s="206" t="s">
        <v>317</v>
      </c>
      <c r="H113" s="207">
        <v>75.400000000000006</v>
      </c>
      <c r="I113" s="208"/>
      <c r="J113" s="209">
        <f>ROUND(I113*H113,2)</f>
        <v>0</v>
      </c>
      <c r="K113" s="205" t="s">
        <v>216</v>
      </c>
      <c r="L113" s="63"/>
      <c r="M113" s="210" t="s">
        <v>34</v>
      </c>
      <c r="N113" s="211" t="s">
        <v>49</v>
      </c>
      <c r="O113" s="44"/>
      <c r="P113" s="212">
        <f>O113*H113</f>
        <v>0</v>
      </c>
      <c r="Q113" s="212">
        <v>0</v>
      </c>
      <c r="R113" s="212">
        <f>Q113*H113</f>
        <v>0</v>
      </c>
      <c r="S113" s="212">
        <v>2.48E-3</v>
      </c>
      <c r="T113" s="213">
        <f>S113*H113</f>
        <v>0.18699200000000002</v>
      </c>
      <c r="AR113" s="25" t="s">
        <v>228</v>
      </c>
      <c r="AT113" s="25" t="s">
        <v>212</v>
      </c>
      <c r="AU113" s="25" t="s">
        <v>224</v>
      </c>
      <c r="AY113" s="25" t="s">
        <v>209</v>
      </c>
      <c r="BE113" s="214">
        <f>IF(N113="základní",J113,0)</f>
        <v>0</v>
      </c>
      <c r="BF113" s="214">
        <f>IF(N113="snížená",J113,0)</f>
        <v>0</v>
      </c>
      <c r="BG113" s="214">
        <f>IF(N113="zákl. přenesená",J113,0)</f>
        <v>0</v>
      </c>
      <c r="BH113" s="214">
        <f>IF(N113="sníž. přenesená",J113,0)</f>
        <v>0</v>
      </c>
      <c r="BI113" s="214">
        <f>IF(N113="nulová",J113,0)</f>
        <v>0</v>
      </c>
      <c r="BJ113" s="25" t="s">
        <v>86</v>
      </c>
      <c r="BK113" s="214">
        <f>ROUND(I113*H113,2)</f>
        <v>0</v>
      </c>
      <c r="BL113" s="25" t="s">
        <v>228</v>
      </c>
      <c r="BM113" s="25" t="s">
        <v>427</v>
      </c>
    </row>
    <row r="114" spans="2:65" s="1" customFormat="1" ht="27">
      <c r="B114" s="43"/>
      <c r="C114" s="65"/>
      <c r="D114" s="219" t="s">
        <v>272</v>
      </c>
      <c r="E114" s="65"/>
      <c r="F114" s="220" t="s">
        <v>363</v>
      </c>
      <c r="G114" s="65"/>
      <c r="H114" s="65"/>
      <c r="I114" s="174"/>
      <c r="J114" s="65"/>
      <c r="K114" s="65"/>
      <c r="L114" s="63"/>
      <c r="M114" s="221"/>
      <c r="N114" s="44"/>
      <c r="O114" s="44"/>
      <c r="P114" s="44"/>
      <c r="Q114" s="44"/>
      <c r="R114" s="44"/>
      <c r="S114" s="44"/>
      <c r="T114" s="80"/>
      <c r="AT114" s="25" t="s">
        <v>272</v>
      </c>
      <c r="AU114" s="25" t="s">
        <v>224</v>
      </c>
    </row>
    <row r="115" spans="2:65" s="12" customFormat="1" ht="13.5">
      <c r="B115" s="222"/>
      <c r="C115" s="223"/>
      <c r="D115" s="219" t="s">
        <v>274</v>
      </c>
      <c r="E115" s="224" t="s">
        <v>34</v>
      </c>
      <c r="F115" s="225" t="s">
        <v>428</v>
      </c>
      <c r="G115" s="223"/>
      <c r="H115" s="226">
        <v>34.9</v>
      </c>
      <c r="I115" s="227"/>
      <c r="J115" s="223"/>
      <c r="K115" s="223"/>
      <c r="L115" s="228"/>
      <c r="M115" s="229"/>
      <c r="N115" s="230"/>
      <c r="O115" s="230"/>
      <c r="P115" s="230"/>
      <c r="Q115" s="230"/>
      <c r="R115" s="230"/>
      <c r="S115" s="230"/>
      <c r="T115" s="231"/>
      <c r="AT115" s="232" t="s">
        <v>274</v>
      </c>
      <c r="AU115" s="232" t="s">
        <v>224</v>
      </c>
      <c r="AV115" s="12" t="s">
        <v>88</v>
      </c>
      <c r="AW115" s="12" t="s">
        <v>41</v>
      </c>
      <c r="AX115" s="12" t="s">
        <v>78</v>
      </c>
      <c r="AY115" s="232" t="s">
        <v>209</v>
      </c>
    </row>
    <row r="116" spans="2:65" s="12" customFormat="1" ht="13.5">
      <c r="B116" s="222"/>
      <c r="C116" s="223"/>
      <c r="D116" s="219" t="s">
        <v>274</v>
      </c>
      <c r="E116" s="224" t="s">
        <v>34</v>
      </c>
      <c r="F116" s="225" t="s">
        <v>429</v>
      </c>
      <c r="G116" s="223"/>
      <c r="H116" s="226">
        <v>40.5</v>
      </c>
      <c r="I116" s="227"/>
      <c r="J116" s="223"/>
      <c r="K116" s="223"/>
      <c r="L116" s="228"/>
      <c r="M116" s="229"/>
      <c r="N116" s="230"/>
      <c r="O116" s="230"/>
      <c r="P116" s="230"/>
      <c r="Q116" s="230"/>
      <c r="R116" s="230"/>
      <c r="S116" s="230"/>
      <c r="T116" s="231"/>
      <c r="AT116" s="232" t="s">
        <v>274</v>
      </c>
      <c r="AU116" s="232" t="s">
        <v>224</v>
      </c>
      <c r="AV116" s="12" t="s">
        <v>88</v>
      </c>
      <c r="AW116" s="12" t="s">
        <v>41</v>
      </c>
      <c r="AX116" s="12" t="s">
        <v>78</v>
      </c>
      <c r="AY116" s="232" t="s">
        <v>209</v>
      </c>
    </row>
    <row r="117" spans="2:65" s="13" customFormat="1" ht="13.5">
      <c r="B117" s="233"/>
      <c r="C117" s="234"/>
      <c r="D117" s="219" t="s">
        <v>274</v>
      </c>
      <c r="E117" s="235" t="s">
        <v>34</v>
      </c>
      <c r="F117" s="236" t="s">
        <v>302</v>
      </c>
      <c r="G117" s="234"/>
      <c r="H117" s="237">
        <v>75.400000000000006</v>
      </c>
      <c r="I117" s="238"/>
      <c r="J117" s="234"/>
      <c r="K117" s="234"/>
      <c r="L117" s="239"/>
      <c r="M117" s="240"/>
      <c r="N117" s="241"/>
      <c r="O117" s="241"/>
      <c r="P117" s="241"/>
      <c r="Q117" s="241"/>
      <c r="R117" s="241"/>
      <c r="S117" s="241"/>
      <c r="T117" s="242"/>
      <c r="AT117" s="243" t="s">
        <v>274</v>
      </c>
      <c r="AU117" s="243" t="s">
        <v>224</v>
      </c>
      <c r="AV117" s="13" t="s">
        <v>228</v>
      </c>
      <c r="AW117" s="13" t="s">
        <v>41</v>
      </c>
      <c r="AX117" s="13" t="s">
        <v>86</v>
      </c>
      <c r="AY117" s="243" t="s">
        <v>209</v>
      </c>
    </row>
    <row r="118" spans="2:65" s="1" customFormat="1" ht="25.5" customHeight="1">
      <c r="B118" s="43"/>
      <c r="C118" s="203" t="s">
        <v>247</v>
      </c>
      <c r="D118" s="203" t="s">
        <v>212</v>
      </c>
      <c r="E118" s="204" t="s">
        <v>430</v>
      </c>
      <c r="F118" s="205" t="s">
        <v>431</v>
      </c>
      <c r="G118" s="206" t="s">
        <v>270</v>
      </c>
      <c r="H118" s="207">
        <v>24.27</v>
      </c>
      <c r="I118" s="208"/>
      <c r="J118" s="209">
        <f>ROUND(I118*H118,2)</f>
        <v>0</v>
      </c>
      <c r="K118" s="205" t="s">
        <v>216</v>
      </c>
      <c r="L118" s="63"/>
      <c r="M118" s="210" t="s">
        <v>34</v>
      </c>
      <c r="N118" s="211" t="s">
        <v>49</v>
      </c>
      <c r="O118" s="44"/>
      <c r="P118" s="212">
        <f>O118*H118</f>
        <v>0</v>
      </c>
      <c r="Q118" s="212">
        <v>0</v>
      </c>
      <c r="R118" s="212">
        <f>Q118*H118</f>
        <v>0</v>
      </c>
      <c r="S118" s="212">
        <v>1.6</v>
      </c>
      <c r="T118" s="213">
        <f>S118*H118</f>
        <v>38.832000000000001</v>
      </c>
      <c r="AR118" s="25" t="s">
        <v>228</v>
      </c>
      <c r="AT118" s="25" t="s">
        <v>212</v>
      </c>
      <c r="AU118" s="25" t="s">
        <v>224</v>
      </c>
      <c r="AY118" s="25" t="s">
        <v>209</v>
      </c>
      <c r="BE118" s="214">
        <f>IF(N118="základní",J118,0)</f>
        <v>0</v>
      </c>
      <c r="BF118" s="214">
        <f>IF(N118="snížená",J118,0)</f>
        <v>0</v>
      </c>
      <c r="BG118" s="214">
        <f>IF(N118="zákl. přenesená",J118,0)</f>
        <v>0</v>
      </c>
      <c r="BH118" s="214">
        <f>IF(N118="sníž. přenesená",J118,0)</f>
        <v>0</v>
      </c>
      <c r="BI118" s="214">
        <f>IF(N118="nulová",J118,0)</f>
        <v>0</v>
      </c>
      <c r="BJ118" s="25" t="s">
        <v>86</v>
      </c>
      <c r="BK118" s="214">
        <f>ROUND(I118*H118,2)</f>
        <v>0</v>
      </c>
      <c r="BL118" s="25" t="s">
        <v>228</v>
      </c>
      <c r="BM118" s="25" t="s">
        <v>432</v>
      </c>
    </row>
    <row r="119" spans="2:65" s="1" customFormat="1" ht="40.5">
      <c r="B119" s="43"/>
      <c r="C119" s="65"/>
      <c r="D119" s="219" t="s">
        <v>272</v>
      </c>
      <c r="E119" s="65"/>
      <c r="F119" s="220" t="s">
        <v>433</v>
      </c>
      <c r="G119" s="65"/>
      <c r="H119" s="65"/>
      <c r="I119" s="174"/>
      <c r="J119" s="65"/>
      <c r="K119" s="65"/>
      <c r="L119" s="63"/>
      <c r="M119" s="221"/>
      <c r="N119" s="44"/>
      <c r="O119" s="44"/>
      <c r="P119" s="44"/>
      <c r="Q119" s="44"/>
      <c r="R119" s="44"/>
      <c r="S119" s="44"/>
      <c r="T119" s="80"/>
      <c r="AT119" s="25" t="s">
        <v>272</v>
      </c>
      <c r="AU119" s="25" t="s">
        <v>224</v>
      </c>
    </row>
    <row r="120" spans="2:65" s="14" customFormat="1" ht="13.5">
      <c r="B120" s="254"/>
      <c r="C120" s="255"/>
      <c r="D120" s="219" t="s">
        <v>274</v>
      </c>
      <c r="E120" s="256" t="s">
        <v>34</v>
      </c>
      <c r="F120" s="257" t="s">
        <v>434</v>
      </c>
      <c r="G120" s="255"/>
      <c r="H120" s="256" t="s">
        <v>34</v>
      </c>
      <c r="I120" s="258"/>
      <c r="J120" s="255"/>
      <c r="K120" s="255"/>
      <c r="L120" s="259"/>
      <c r="M120" s="260"/>
      <c r="N120" s="261"/>
      <c r="O120" s="261"/>
      <c r="P120" s="261"/>
      <c r="Q120" s="261"/>
      <c r="R120" s="261"/>
      <c r="S120" s="261"/>
      <c r="T120" s="262"/>
      <c r="AT120" s="263" t="s">
        <v>274</v>
      </c>
      <c r="AU120" s="263" t="s">
        <v>224</v>
      </c>
      <c r="AV120" s="14" t="s">
        <v>86</v>
      </c>
      <c r="AW120" s="14" t="s">
        <v>41</v>
      </c>
      <c r="AX120" s="14" t="s">
        <v>78</v>
      </c>
      <c r="AY120" s="263" t="s">
        <v>209</v>
      </c>
    </row>
    <row r="121" spans="2:65" s="12" customFormat="1" ht="13.5">
      <c r="B121" s="222"/>
      <c r="C121" s="223"/>
      <c r="D121" s="219" t="s">
        <v>274</v>
      </c>
      <c r="E121" s="224" t="s">
        <v>34</v>
      </c>
      <c r="F121" s="225" t="s">
        <v>435</v>
      </c>
      <c r="G121" s="223"/>
      <c r="H121" s="226">
        <v>1.08</v>
      </c>
      <c r="I121" s="227"/>
      <c r="J121" s="223"/>
      <c r="K121" s="223"/>
      <c r="L121" s="228"/>
      <c r="M121" s="229"/>
      <c r="N121" s="230"/>
      <c r="O121" s="230"/>
      <c r="P121" s="230"/>
      <c r="Q121" s="230"/>
      <c r="R121" s="230"/>
      <c r="S121" s="230"/>
      <c r="T121" s="231"/>
      <c r="AT121" s="232" t="s">
        <v>274</v>
      </c>
      <c r="AU121" s="232" t="s">
        <v>224</v>
      </c>
      <c r="AV121" s="12" t="s">
        <v>88</v>
      </c>
      <c r="AW121" s="12" t="s">
        <v>41</v>
      </c>
      <c r="AX121" s="12" t="s">
        <v>78</v>
      </c>
      <c r="AY121" s="232" t="s">
        <v>209</v>
      </c>
    </row>
    <row r="122" spans="2:65" s="12" customFormat="1" ht="13.5">
      <c r="B122" s="222"/>
      <c r="C122" s="223"/>
      <c r="D122" s="219" t="s">
        <v>274</v>
      </c>
      <c r="E122" s="224" t="s">
        <v>34</v>
      </c>
      <c r="F122" s="225" t="s">
        <v>436</v>
      </c>
      <c r="G122" s="223"/>
      <c r="H122" s="226">
        <v>2.1</v>
      </c>
      <c r="I122" s="227"/>
      <c r="J122" s="223"/>
      <c r="K122" s="223"/>
      <c r="L122" s="228"/>
      <c r="M122" s="229"/>
      <c r="N122" s="230"/>
      <c r="O122" s="230"/>
      <c r="P122" s="230"/>
      <c r="Q122" s="230"/>
      <c r="R122" s="230"/>
      <c r="S122" s="230"/>
      <c r="T122" s="231"/>
      <c r="AT122" s="232" t="s">
        <v>274</v>
      </c>
      <c r="AU122" s="232" t="s">
        <v>224</v>
      </c>
      <c r="AV122" s="12" t="s">
        <v>88</v>
      </c>
      <c r="AW122" s="12" t="s">
        <v>41</v>
      </c>
      <c r="AX122" s="12" t="s">
        <v>78</v>
      </c>
      <c r="AY122" s="232" t="s">
        <v>209</v>
      </c>
    </row>
    <row r="123" spans="2:65" s="14" customFormat="1" ht="13.5">
      <c r="B123" s="254"/>
      <c r="C123" s="255"/>
      <c r="D123" s="219" t="s">
        <v>274</v>
      </c>
      <c r="E123" s="256" t="s">
        <v>34</v>
      </c>
      <c r="F123" s="257" t="s">
        <v>437</v>
      </c>
      <c r="G123" s="255"/>
      <c r="H123" s="256" t="s">
        <v>34</v>
      </c>
      <c r="I123" s="258"/>
      <c r="J123" s="255"/>
      <c r="K123" s="255"/>
      <c r="L123" s="259"/>
      <c r="M123" s="260"/>
      <c r="N123" s="261"/>
      <c r="O123" s="261"/>
      <c r="P123" s="261"/>
      <c r="Q123" s="261"/>
      <c r="R123" s="261"/>
      <c r="S123" s="261"/>
      <c r="T123" s="262"/>
      <c r="AT123" s="263" t="s">
        <v>274</v>
      </c>
      <c r="AU123" s="263" t="s">
        <v>224</v>
      </c>
      <c r="AV123" s="14" t="s">
        <v>86</v>
      </c>
      <c r="AW123" s="14" t="s">
        <v>41</v>
      </c>
      <c r="AX123" s="14" t="s">
        <v>78</v>
      </c>
      <c r="AY123" s="263" t="s">
        <v>209</v>
      </c>
    </row>
    <row r="124" spans="2:65" s="12" customFormat="1" ht="13.5">
      <c r="B124" s="222"/>
      <c r="C124" s="223"/>
      <c r="D124" s="219" t="s">
        <v>274</v>
      </c>
      <c r="E124" s="224" t="s">
        <v>34</v>
      </c>
      <c r="F124" s="225" t="s">
        <v>438</v>
      </c>
      <c r="G124" s="223"/>
      <c r="H124" s="226">
        <v>6.72</v>
      </c>
      <c r="I124" s="227"/>
      <c r="J124" s="223"/>
      <c r="K124" s="223"/>
      <c r="L124" s="228"/>
      <c r="M124" s="229"/>
      <c r="N124" s="230"/>
      <c r="O124" s="230"/>
      <c r="P124" s="230"/>
      <c r="Q124" s="230"/>
      <c r="R124" s="230"/>
      <c r="S124" s="230"/>
      <c r="T124" s="231"/>
      <c r="AT124" s="232" t="s">
        <v>274</v>
      </c>
      <c r="AU124" s="232" t="s">
        <v>224</v>
      </c>
      <c r="AV124" s="12" t="s">
        <v>88</v>
      </c>
      <c r="AW124" s="12" t="s">
        <v>41</v>
      </c>
      <c r="AX124" s="12" t="s">
        <v>78</v>
      </c>
      <c r="AY124" s="232" t="s">
        <v>209</v>
      </c>
    </row>
    <row r="125" spans="2:65" s="12" customFormat="1" ht="13.5">
      <c r="B125" s="222"/>
      <c r="C125" s="223"/>
      <c r="D125" s="219" t="s">
        <v>274</v>
      </c>
      <c r="E125" s="224" t="s">
        <v>34</v>
      </c>
      <c r="F125" s="225" t="s">
        <v>435</v>
      </c>
      <c r="G125" s="223"/>
      <c r="H125" s="226">
        <v>1.08</v>
      </c>
      <c r="I125" s="227"/>
      <c r="J125" s="223"/>
      <c r="K125" s="223"/>
      <c r="L125" s="228"/>
      <c r="M125" s="229"/>
      <c r="N125" s="230"/>
      <c r="O125" s="230"/>
      <c r="P125" s="230"/>
      <c r="Q125" s="230"/>
      <c r="R125" s="230"/>
      <c r="S125" s="230"/>
      <c r="T125" s="231"/>
      <c r="AT125" s="232" t="s">
        <v>274</v>
      </c>
      <c r="AU125" s="232" t="s">
        <v>224</v>
      </c>
      <c r="AV125" s="12" t="s">
        <v>88</v>
      </c>
      <c r="AW125" s="12" t="s">
        <v>41</v>
      </c>
      <c r="AX125" s="12" t="s">
        <v>78</v>
      </c>
      <c r="AY125" s="232" t="s">
        <v>209</v>
      </c>
    </row>
    <row r="126" spans="2:65" s="12" customFormat="1" ht="13.5">
      <c r="B126" s="222"/>
      <c r="C126" s="223"/>
      <c r="D126" s="219" t="s">
        <v>274</v>
      </c>
      <c r="E126" s="224" t="s">
        <v>34</v>
      </c>
      <c r="F126" s="225" t="s">
        <v>439</v>
      </c>
      <c r="G126" s="223"/>
      <c r="H126" s="226">
        <v>1.74</v>
      </c>
      <c r="I126" s="227"/>
      <c r="J126" s="223"/>
      <c r="K126" s="223"/>
      <c r="L126" s="228"/>
      <c r="M126" s="229"/>
      <c r="N126" s="230"/>
      <c r="O126" s="230"/>
      <c r="P126" s="230"/>
      <c r="Q126" s="230"/>
      <c r="R126" s="230"/>
      <c r="S126" s="230"/>
      <c r="T126" s="231"/>
      <c r="AT126" s="232" t="s">
        <v>274</v>
      </c>
      <c r="AU126" s="232" t="s">
        <v>224</v>
      </c>
      <c r="AV126" s="12" t="s">
        <v>88</v>
      </c>
      <c r="AW126" s="12" t="s">
        <v>41</v>
      </c>
      <c r="AX126" s="12" t="s">
        <v>78</v>
      </c>
      <c r="AY126" s="232" t="s">
        <v>209</v>
      </c>
    </row>
    <row r="127" spans="2:65" s="12" customFormat="1" ht="13.5">
      <c r="B127" s="222"/>
      <c r="C127" s="223"/>
      <c r="D127" s="219" t="s">
        <v>274</v>
      </c>
      <c r="E127" s="224" t="s">
        <v>34</v>
      </c>
      <c r="F127" s="225" t="s">
        <v>440</v>
      </c>
      <c r="G127" s="223"/>
      <c r="H127" s="226">
        <v>3.48</v>
      </c>
      <c r="I127" s="227"/>
      <c r="J127" s="223"/>
      <c r="K127" s="223"/>
      <c r="L127" s="228"/>
      <c r="M127" s="229"/>
      <c r="N127" s="230"/>
      <c r="O127" s="230"/>
      <c r="P127" s="230"/>
      <c r="Q127" s="230"/>
      <c r="R127" s="230"/>
      <c r="S127" s="230"/>
      <c r="T127" s="231"/>
      <c r="AT127" s="232" t="s">
        <v>274</v>
      </c>
      <c r="AU127" s="232" t="s">
        <v>224</v>
      </c>
      <c r="AV127" s="12" t="s">
        <v>88</v>
      </c>
      <c r="AW127" s="12" t="s">
        <v>41</v>
      </c>
      <c r="AX127" s="12" t="s">
        <v>78</v>
      </c>
      <c r="AY127" s="232" t="s">
        <v>209</v>
      </c>
    </row>
    <row r="128" spans="2:65" s="12" customFormat="1" ht="13.5">
      <c r="B128" s="222"/>
      <c r="C128" s="223"/>
      <c r="D128" s="219" t="s">
        <v>274</v>
      </c>
      <c r="E128" s="224" t="s">
        <v>34</v>
      </c>
      <c r="F128" s="225" t="s">
        <v>441</v>
      </c>
      <c r="G128" s="223"/>
      <c r="H128" s="226">
        <v>3.6</v>
      </c>
      <c r="I128" s="227"/>
      <c r="J128" s="223"/>
      <c r="K128" s="223"/>
      <c r="L128" s="228"/>
      <c r="M128" s="229"/>
      <c r="N128" s="230"/>
      <c r="O128" s="230"/>
      <c r="P128" s="230"/>
      <c r="Q128" s="230"/>
      <c r="R128" s="230"/>
      <c r="S128" s="230"/>
      <c r="T128" s="231"/>
      <c r="AT128" s="232" t="s">
        <v>274</v>
      </c>
      <c r="AU128" s="232" t="s">
        <v>224</v>
      </c>
      <c r="AV128" s="12" t="s">
        <v>88</v>
      </c>
      <c r="AW128" s="12" t="s">
        <v>41</v>
      </c>
      <c r="AX128" s="12" t="s">
        <v>78</v>
      </c>
      <c r="AY128" s="232" t="s">
        <v>209</v>
      </c>
    </row>
    <row r="129" spans="2:65" s="12" customFormat="1" ht="13.5">
      <c r="B129" s="222"/>
      <c r="C129" s="223"/>
      <c r="D129" s="219" t="s">
        <v>274</v>
      </c>
      <c r="E129" s="224" t="s">
        <v>34</v>
      </c>
      <c r="F129" s="225" t="s">
        <v>442</v>
      </c>
      <c r="G129" s="223"/>
      <c r="H129" s="226">
        <v>2.0699999999999998</v>
      </c>
      <c r="I129" s="227"/>
      <c r="J129" s="223"/>
      <c r="K129" s="223"/>
      <c r="L129" s="228"/>
      <c r="M129" s="229"/>
      <c r="N129" s="230"/>
      <c r="O129" s="230"/>
      <c r="P129" s="230"/>
      <c r="Q129" s="230"/>
      <c r="R129" s="230"/>
      <c r="S129" s="230"/>
      <c r="T129" s="231"/>
      <c r="AT129" s="232" t="s">
        <v>274</v>
      </c>
      <c r="AU129" s="232" t="s">
        <v>224</v>
      </c>
      <c r="AV129" s="12" t="s">
        <v>88</v>
      </c>
      <c r="AW129" s="12" t="s">
        <v>41</v>
      </c>
      <c r="AX129" s="12" t="s">
        <v>78</v>
      </c>
      <c r="AY129" s="232" t="s">
        <v>209</v>
      </c>
    </row>
    <row r="130" spans="2:65" s="12" customFormat="1" ht="13.5">
      <c r="B130" s="222"/>
      <c r="C130" s="223"/>
      <c r="D130" s="219" t="s">
        <v>274</v>
      </c>
      <c r="E130" s="224" t="s">
        <v>34</v>
      </c>
      <c r="F130" s="225" t="s">
        <v>443</v>
      </c>
      <c r="G130" s="223"/>
      <c r="H130" s="226">
        <v>2.4</v>
      </c>
      <c r="I130" s="227"/>
      <c r="J130" s="223"/>
      <c r="K130" s="223"/>
      <c r="L130" s="228"/>
      <c r="M130" s="229"/>
      <c r="N130" s="230"/>
      <c r="O130" s="230"/>
      <c r="P130" s="230"/>
      <c r="Q130" s="230"/>
      <c r="R130" s="230"/>
      <c r="S130" s="230"/>
      <c r="T130" s="231"/>
      <c r="AT130" s="232" t="s">
        <v>274</v>
      </c>
      <c r="AU130" s="232" t="s">
        <v>224</v>
      </c>
      <c r="AV130" s="12" t="s">
        <v>88</v>
      </c>
      <c r="AW130" s="12" t="s">
        <v>41</v>
      </c>
      <c r="AX130" s="12" t="s">
        <v>78</v>
      </c>
      <c r="AY130" s="232" t="s">
        <v>209</v>
      </c>
    </row>
    <row r="131" spans="2:65" s="13" customFormat="1" ht="13.5">
      <c r="B131" s="233"/>
      <c r="C131" s="234"/>
      <c r="D131" s="219" t="s">
        <v>274</v>
      </c>
      <c r="E131" s="235" t="s">
        <v>34</v>
      </c>
      <c r="F131" s="236" t="s">
        <v>302</v>
      </c>
      <c r="G131" s="234"/>
      <c r="H131" s="237">
        <v>24.27</v>
      </c>
      <c r="I131" s="238"/>
      <c r="J131" s="234"/>
      <c r="K131" s="234"/>
      <c r="L131" s="239"/>
      <c r="M131" s="240"/>
      <c r="N131" s="241"/>
      <c r="O131" s="241"/>
      <c r="P131" s="241"/>
      <c r="Q131" s="241"/>
      <c r="R131" s="241"/>
      <c r="S131" s="241"/>
      <c r="T131" s="242"/>
      <c r="AT131" s="243" t="s">
        <v>274</v>
      </c>
      <c r="AU131" s="243" t="s">
        <v>224</v>
      </c>
      <c r="AV131" s="13" t="s">
        <v>228</v>
      </c>
      <c r="AW131" s="13" t="s">
        <v>41</v>
      </c>
      <c r="AX131" s="13" t="s">
        <v>86</v>
      </c>
      <c r="AY131" s="243" t="s">
        <v>209</v>
      </c>
    </row>
    <row r="132" spans="2:65" s="1" customFormat="1" ht="25.5" customHeight="1">
      <c r="B132" s="43"/>
      <c r="C132" s="203" t="s">
        <v>311</v>
      </c>
      <c r="D132" s="203" t="s">
        <v>212</v>
      </c>
      <c r="E132" s="204" t="s">
        <v>444</v>
      </c>
      <c r="F132" s="205" t="s">
        <v>445</v>
      </c>
      <c r="G132" s="206" t="s">
        <v>351</v>
      </c>
      <c r="H132" s="207">
        <v>6.3</v>
      </c>
      <c r="I132" s="208"/>
      <c r="J132" s="209">
        <f>ROUND(I132*H132,2)</f>
        <v>0</v>
      </c>
      <c r="K132" s="205" t="s">
        <v>216</v>
      </c>
      <c r="L132" s="63"/>
      <c r="M132" s="210" t="s">
        <v>34</v>
      </c>
      <c r="N132" s="211" t="s">
        <v>49</v>
      </c>
      <c r="O132" s="44"/>
      <c r="P132" s="212">
        <f>O132*H132</f>
        <v>0</v>
      </c>
      <c r="Q132" s="212">
        <v>0</v>
      </c>
      <c r="R132" s="212">
        <f>Q132*H132</f>
        <v>0</v>
      </c>
      <c r="S132" s="212">
        <v>8.2000000000000003E-2</v>
      </c>
      <c r="T132" s="213">
        <f>S132*H132</f>
        <v>0.51660000000000006</v>
      </c>
      <c r="AR132" s="25" t="s">
        <v>228</v>
      </c>
      <c r="AT132" s="25" t="s">
        <v>212</v>
      </c>
      <c r="AU132" s="25" t="s">
        <v>224</v>
      </c>
      <c r="AY132" s="25" t="s">
        <v>209</v>
      </c>
      <c r="BE132" s="214">
        <f>IF(N132="základní",J132,0)</f>
        <v>0</v>
      </c>
      <c r="BF132" s="214">
        <f>IF(N132="snížená",J132,0)</f>
        <v>0</v>
      </c>
      <c r="BG132" s="214">
        <f>IF(N132="zákl. přenesená",J132,0)</f>
        <v>0</v>
      </c>
      <c r="BH132" s="214">
        <f>IF(N132="sníž. přenesená",J132,0)</f>
        <v>0</v>
      </c>
      <c r="BI132" s="214">
        <f>IF(N132="nulová",J132,0)</f>
        <v>0</v>
      </c>
      <c r="BJ132" s="25" t="s">
        <v>86</v>
      </c>
      <c r="BK132" s="214">
        <f>ROUND(I132*H132,2)</f>
        <v>0</v>
      </c>
      <c r="BL132" s="25" t="s">
        <v>228</v>
      </c>
      <c r="BM132" s="25" t="s">
        <v>446</v>
      </c>
    </row>
    <row r="133" spans="2:65" s="14" customFormat="1" ht="13.5">
      <c r="B133" s="254"/>
      <c r="C133" s="255"/>
      <c r="D133" s="219" t="s">
        <v>274</v>
      </c>
      <c r="E133" s="256" t="s">
        <v>34</v>
      </c>
      <c r="F133" s="257" t="s">
        <v>447</v>
      </c>
      <c r="G133" s="255"/>
      <c r="H133" s="256" t="s">
        <v>34</v>
      </c>
      <c r="I133" s="258"/>
      <c r="J133" s="255"/>
      <c r="K133" s="255"/>
      <c r="L133" s="259"/>
      <c r="M133" s="260"/>
      <c r="N133" s="261"/>
      <c r="O133" s="261"/>
      <c r="P133" s="261"/>
      <c r="Q133" s="261"/>
      <c r="R133" s="261"/>
      <c r="S133" s="261"/>
      <c r="T133" s="262"/>
      <c r="AT133" s="263" t="s">
        <v>274</v>
      </c>
      <c r="AU133" s="263" t="s">
        <v>224</v>
      </c>
      <c r="AV133" s="14" t="s">
        <v>86</v>
      </c>
      <c r="AW133" s="14" t="s">
        <v>41</v>
      </c>
      <c r="AX133" s="14" t="s">
        <v>78</v>
      </c>
      <c r="AY133" s="263" t="s">
        <v>209</v>
      </c>
    </row>
    <row r="134" spans="2:65" s="12" customFormat="1" ht="13.5">
      <c r="B134" s="222"/>
      <c r="C134" s="223"/>
      <c r="D134" s="219" t="s">
        <v>274</v>
      </c>
      <c r="E134" s="224" t="s">
        <v>34</v>
      </c>
      <c r="F134" s="225" t="s">
        <v>448</v>
      </c>
      <c r="G134" s="223"/>
      <c r="H134" s="226">
        <v>6.3</v>
      </c>
      <c r="I134" s="227"/>
      <c r="J134" s="223"/>
      <c r="K134" s="223"/>
      <c r="L134" s="228"/>
      <c r="M134" s="229"/>
      <c r="N134" s="230"/>
      <c r="O134" s="230"/>
      <c r="P134" s="230"/>
      <c r="Q134" s="230"/>
      <c r="R134" s="230"/>
      <c r="S134" s="230"/>
      <c r="T134" s="231"/>
      <c r="AT134" s="232" t="s">
        <v>274</v>
      </c>
      <c r="AU134" s="232" t="s">
        <v>224</v>
      </c>
      <c r="AV134" s="12" t="s">
        <v>88</v>
      </c>
      <c r="AW134" s="12" t="s">
        <v>41</v>
      </c>
      <c r="AX134" s="12" t="s">
        <v>86</v>
      </c>
      <c r="AY134" s="232" t="s">
        <v>209</v>
      </c>
    </row>
    <row r="135" spans="2:65" s="1" customFormat="1" ht="25.5" customHeight="1">
      <c r="B135" s="43"/>
      <c r="C135" s="203" t="s">
        <v>324</v>
      </c>
      <c r="D135" s="203" t="s">
        <v>212</v>
      </c>
      <c r="E135" s="204" t="s">
        <v>449</v>
      </c>
      <c r="F135" s="205" t="s">
        <v>450</v>
      </c>
      <c r="G135" s="206" t="s">
        <v>351</v>
      </c>
      <c r="H135" s="207">
        <v>280.49599999999998</v>
      </c>
      <c r="I135" s="208"/>
      <c r="J135" s="209">
        <f>ROUND(I135*H135,2)</f>
        <v>0</v>
      </c>
      <c r="K135" s="205" t="s">
        <v>216</v>
      </c>
      <c r="L135" s="63"/>
      <c r="M135" s="210" t="s">
        <v>34</v>
      </c>
      <c r="N135" s="211" t="s">
        <v>49</v>
      </c>
      <c r="O135" s="44"/>
      <c r="P135" s="212">
        <f>O135*H135</f>
        <v>0</v>
      </c>
      <c r="Q135" s="212">
        <v>0</v>
      </c>
      <c r="R135" s="212">
        <f>Q135*H135</f>
        <v>0</v>
      </c>
      <c r="S135" s="212">
        <v>0.13100000000000001</v>
      </c>
      <c r="T135" s="213">
        <f>S135*H135</f>
        <v>36.744976000000001</v>
      </c>
      <c r="AR135" s="25" t="s">
        <v>228</v>
      </c>
      <c r="AT135" s="25" t="s">
        <v>212</v>
      </c>
      <c r="AU135" s="25" t="s">
        <v>224</v>
      </c>
      <c r="AY135" s="25" t="s">
        <v>209</v>
      </c>
      <c r="BE135" s="214">
        <f>IF(N135="základní",J135,0)</f>
        <v>0</v>
      </c>
      <c r="BF135" s="214">
        <f>IF(N135="snížená",J135,0)</f>
        <v>0</v>
      </c>
      <c r="BG135" s="214">
        <f>IF(N135="zákl. přenesená",J135,0)</f>
        <v>0</v>
      </c>
      <c r="BH135" s="214">
        <f>IF(N135="sníž. přenesená",J135,0)</f>
        <v>0</v>
      </c>
      <c r="BI135" s="214">
        <f>IF(N135="nulová",J135,0)</f>
        <v>0</v>
      </c>
      <c r="BJ135" s="25" t="s">
        <v>86</v>
      </c>
      <c r="BK135" s="214">
        <f>ROUND(I135*H135,2)</f>
        <v>0</v>
      </c>
      <c r="BL135" s="25" t="s">
        <v>228</v>
      </c>
      <c r="BM135" s="25" t="s">
        <v>451</v>
      </c>
    </row>
    <row r="136" spans="2:65" s="14" customFormat="1" ht="13.5">
      <c r="B136" s="254"/>
      <c r="C136" s="255"/>
      <c r="D136" s="219" t="s">
        <v>274</v>
      </c>
      <c r="E136" s="256" t="s">
        <v>34</v>
      </c>
      <c r="F136" s="257" t="s">
        <v>434</v>
      </c>
      <c r="G136" s="255"/>
      <c r="H136" s="256" t="s">
        <v>34</v>
      </c>
      <c r="I136" s="258"/>
      <c r="J136" s="255"/>
      <c r="K136" s="255"/>
      <c r="L136" s="259"/>
      <c r="M136" s="260"/>
      <c r="N136" s="261"/>
      <c r="O136" s="261"/>
      <c r="P136" s="261"/>
      <c r="Q136" s="261"/>
      <c r="R136" s="261"/>
      <c r="S136" s="261"/>
      <c r="T136" s="262"/>
      <c r="AT136" s="263" t="s">
        <v>274</v>
      </c>
      <c r="AU136" s="263" t="s">
        <v>224</v>
      </c>
      <c r="AV136" s="14" t="s">
        <v>86</v>
      </c>
      <c r="AW136" s="14" t="s">
        <v>41</v>
      </c>
      <c r="AX136" s="14" t="s">
        <v>78</v>
      </c>
      <c r="AY136" s="263" t="s">
        <v>209</v>
      </c>
    </row>
    <row r="137" spans="2:65" s="14" customFormat="1" ht="13.5">
      <c r="B137" s="254"/>
      <c r="C137" s="255"/>
      <c r="D137" s="219" t="s">
        <v>274</v>
      </c>
      <c r="E137" s="256" t="s">
        <v>34</v>
      </c>
      <c r="F137" s="257" t="s">
        <v>452</v>
      </c>
      <c r="G137" s="255"/>
      <c r="H137" s="256" t="s">
        <v>34</v>
      </c>
      <c r="I137" s="258"/>
      <c r="J137" s="255"/>
      <c r="K137" s="255"/>
      <c r="L137" s="259"/>
      <c r="M137" s="260"/>
      <c r="N137" s="261"/>
      <c r="O137" s="261"/>
      <c r="P137" s="261"/>
      <c r="Q137" s="261"/>
      <c r="R137" s="261"/>
      <c r="S137" s="261"/>
      <c r="T137" s="262"/>
      <c r="AT137" s="263" t="s">
        <v>274</v>
      </c>
      <c r="AU137" s="263" t="s">
        <v>224</v>
      </c>
      <c r="AV137" s="14" t="s">
        <v>86</v>
      </c>
      <c r="AW137" s="14" t="s">
        <v>41</v>
      </c>
      <c r="AX137" s="14" t="s">
        <v>78</v>
      </c>
      <c r="AY137" s="263" t="s">
        <v>209</v>
      </c>
    </row>
    <row r="138" spans="2:65" s="12" customFormat="1" ht="13.5">
      <c r="B138" s="222"/>
      <c r="C138" s="223"/>
      <c r="D138" s="219" t="s">
        <v>274</v>
      </c>
      <c r="E138" s="224" t="s">
        <v>34</v>
      </c>
      <c r="F138" s="225" t="s">
        <v>453</v>
      </c>
      <c r="G138" s="223"/>
      <c r="H138" s="226">
        <v>53.600999999999999</v>
      </c>
      <c r="I138" s="227"/>
      <c r="J138" s="223"/>
      <c r="K138" s="223"/>
      <c r="L138" s="228"/>
      <c r="M138" s="229"/>
      <c r="N138" s="230"/>
      <c r="O138" s="230"/>
      <c r="P138" s="230"/>
      <c r="Q138" s="230"/>
      <c r="R138" s="230"/>
      <c r="S138" s="230"/>
      <c r="T138" s="231"/>
      <c r="AT138" s="232" t="s">
        <v>274</v>
      </c>
      <c r="AU138" s="232" t="s">
        <v>224</v>
      </c>
      <c r="AV138" s="12" t="s">
        <v>88</v>
      </c>
      <c r="AW138" s="12" t="s">
        <v>41</v>
      </c>
      <c r="AX138" s="12" t="s">
        <v>78</v>
      </c>
      <c r="AY138" s="232" t="s">
        <v>209</v>
      </c>
    </row>
    <row r="139" spans="2:65" s="12" customFormat="1" ht="27">
      <c r="B139" s="222"/>
      <c r="C139" s="223"/>
      <c r="D139" s="219" t="s">
        <v>274</v>
      </c>
      <c r="E139" s="224" t="s">
        <v>34</v>
      </c>
      <c r="F139" s="225" t="s">
        <v>454</v>
      </c>
      <c r="G139" s="223"/>
      <c r="H139" s="226">
        <v>11.65</v>
      </c>
      <c r="I139" s="227"/>
      <c r="J139" s="223"/>
      <c r="K139" s="223"/>
      <c r="L139" s="228"/>
      <c r="M139" s="229"/>
      <c r="N139" s="230"/>
      <c r="O139" s="230"/>
      <c r="P139" s="230"/>
      <c r="Q139" s="230"/>
      <c r="R139" s="230"/>
      <c r="S139" s="230"/>
      <c r="T139" s="231"/>
      <c r="AT139" s="232" t="s">
        <v>274</v>
      </c>
      <c r="AU139" s="232" t="s">
        <v>224</v>
      </c>
      <c r="AV139" s="12" t="s">
        <v>88</v>
      </c>
      <c r="AW139" s="12" t="s">
        <v>41</v>
      </c>
      <c r="AX139" s="12" t="s">
        <v>78</v>
      </c>
      <c r="AY139" s="232" t="s">
        <v>209</v>
      </c>
    </row>
    <row r="140" spans="2:65" s="14" customFormat="1" ht="13.5">
      <c r="B140" s="254"/>
      <c r="C140" s="255"/>
      <c r="D140" s="219" t="s">
        <v>274</v>
      </c>
      <c r="E140" s="256" t="s">
        <v>34</v>
      </c>
      <c r="F140" s="257" t="s">
        <v>455</v>
      </c>
      <c r="G140" s="255"/>
      <c r="H140" s="256" t="s">
        <v>34</v>
      </c>
      <c r="I140" s="258"/>
      <c r="J140" s="255"/>
      <c r="K140" s="255"/>
      <c r="L140" s="259"/>
      <c r="M140" s="260"/>
      <c r="N140" s="261"/>
      <c r="O140" s="261"/>
      <c r="P140" s="261"/>
      <c r="Q140" s="261"/>
      <c r="R140" s="261"/>
      <c r="S140" s="261"/>
      <c r="T140" s="262"/>
      <c r="AT140" s="263" t="s">
        <v>274</v>
      </c>
      <c r="AU140" s="263" t="s">
        <v>224</v>
      </c>
      <c r="AV140" s="14" t="s">
        <v>86</v>
      </c>
      <c r="AW140" s="14" t="s">
        <v>41</v>
      </c>
      <c r="AX140" s="14" t="s">
        <v>78</v>
      </c>
      <c r="AY140" s="263" t="s">
        <v>209</v>
      </c>
    </row>
    <row r="141" spans="2:65" s="12" customFormat="1" ht="13.5">
      <c r="B141" s="222"/>
      <c r="C141" s="223"/>
      <c r="D141" s="219" t="s">
        <v>274</v>
      </c>
      <c r="E141" s="224" t="s">
        <v>34</v>
      </c>
      <c r="F141" s="225" t="s">
        <v>456</v>
      </c>
      <c r="G141" s="223"/>
      <c r="H141" s="226">
        <v>42.244999999999997</v>
      </c>
      <c r="I141" s="227"/>
      <c r="J141" s="223"/>
      <c r="K141" s="223"/>
      <c r="L141" s="228"/>
      <c r="M141" s="229"/>
      <c r="N141" s="230"/>
      <c r="O141" s="230"/>
      <c r="P141" s="230"/>
      <c r="Q141" s="230"/>
      <c r="R141" s="230"/>
      <c r="S141" s="230"/>
      <c r="T141" s="231"/>
      <c r="AT141" s="232" t="s">
        <v>274</v>
      </c>
      <c r="AU141" s="232" t="s">
        <v>224</v>
      </c>
      <c r="AV141" s="12" t="s">
        <v>88</v>
      </c>
      <c r="AW141" s="12" t="s">
        <v>41</v>
      </c>
      <c r="AX141" s="12" t="s">
        <v>78</v>
      </c>
      <c r="AY141" s="232" t="s">
        <v>209</v>
      </c>
    </row>
    <row r="142" spans="2:65" s="14" customFormat="1" ht="13.5">
      <c r="B142" s="254"/>
      <c r="C142" s="255"/>
      <c r="D142" s="219" t="s">
        <v>274</v>
      </c>
      <c r="E142" s="256" t="s">
        <v>34</v>
      </c>
      <c r="F142" s="257" t="s">
        <v>457</v>
      </c>
      <c r="G142" s="255"/>
      <c r="H142" s="256" t="s">
        <v>34</v>
      </c>
      <c r="I142" s="258"/>
      <c r="J142" s="255"/>
      <c r="K142" s="255"/>
      <c r="L142" s="259"/>
      <c r="M142" s="260"/>
      <c r="N142" s="261"/>
      <c r="O142" s="261"/>
      <c r="P142" s="261"/>
      <c r="Q142" s="261"/>
      <c r="R142" s="261"/>
      <c r="S142" s="261"/>
      <c r="T142" s="262"/>
      <c r="AT142" s="263" t="s">
        <v>274</v>
      </c>
      <c r="AU142" s="263" t="s">
        <v>224</v>
      </c>
      <c r="AV142" s="14" t="s">
        <v>86</v>
      </c>
      <c r="AW142" s="14" t="s">
        <v>41</v>
      </c>
      <c r="AX142" s="14" t="s">
        <v>78</v>
      </c>
      <c r="AY142" s="263" t="s">
        <v>209</v>
      </c>
    </row>
    <row r="143" spans="2:65" s="12" customFormat="1" ht="13.5">
      <c r="B143" s="222"/>
      <c r="C143" s="223"/>
      <c r="D143" s="219" t="s">
        <v>274</v>
      </c>
      <c r="E143" s="224" t="s">
        <v>34</v>
      </c>
      <c r="F143" s="225" t="s">
        <v>458</v>
      </c>
      <c r="G143" s="223"/>
      <c r="H143" s="226">
        <v>83.647999999999996</v>
      </c>
      <c r="I143" s="227"/>
      <c r="J143" s="223"/>
      <c r="K143" s="223"/>
      <c r="L143" s="228"/>
      <c r="M143" s="229"/>
      <c r="N143" s="230"/>
      <c r="O143" s="230"/>
      <c r="P143" s="230"/>
      <c r="Q143" s="230"/>
      <c r="R143" s="230"/>
      <c r="S143" s="230"/>
      <c r="T143" s="231"/>
      <c r="AT143" s="232" t="s">
        <v>274</v>
      </c>
      <c r="AU143" s="232" t="s">
        <v>224</v>
      </c>
      <c r="AV143" s="12" t="s">
        <v>88</v>
      </c>
      <c r="AW143" s="12" t="s">
        <v>41</v>
      </c>
      <c r="AX143" s="12" t="s">
        <v>78</v>
      </c>
      <c r="AY143" s="232" t="s">
        <v>209</v>
      </c>
    </row>
    <row r="144" spans="2:65" s="14" customFormat="1" ht="13.5">
      <c r="B144" s="254"/>
      <c r="C144" s="255"/>
      <c r="D144" s="219" t="s">
        <v>274</v>
      </c>
      <c r="E144" s="256" t="s">
        <v>34</v>
      </c>
      <c r="F144" s="257" t="s">
        <v>459</v>
      </c>
      <c r="G144" s="255"/>
      <c r="H144" s="256" t="s">
        <v>34</v>
      </c>
      <c r="I144" s="258"/>
      <c r="J144" s="255"/>
      <c r="K144" s="255"/>
      <c r="L144" s="259"/>
      <c r="M144" s="260"/>
      <c r="N144" s="261"/>
      <c r="O144" s="261"/>
      <c r="P144" s="261"/>
      <c r="Q144" s="261"/>
      <c r="R144" s="261"/>
      <c r="S144" s="261"/>
      <c r="T144" s="262"/>
      <c r="AT144" s="263" t="s">
        <v>274</v>
      </c>
      <c r="AU144" s="263" t="s">
        <v>224</v>
      </c>
      <c r="AV144" s="14" t="s">
        <v>86</v>
      </c>
      <c r="AW144" s="14" t="s">
        <v>41</v>
      </c>
      <c r="AX144" s="14" t="s">
        <v>78</v>
      </c>
      <c r="AY144" s="263" t="s">
        <v>209</v>
      </c>
    </row>
    <row r="145" spans="2:65" s="12" customFormat="1" ht="13.5">
      <c r="B145" s="222"/>
      <c r="C145" s="223"/>
      <c r="D145" s="219" t="s">
        <v>274</v>
      </c>
      <c r="E145" s="224" t="s">
        <v>34</v>
      </c>
      <c r="F145" s="225" t="s">
        <v>460</v>
      </c>
      <c r="G145" s="223"/>
      <c r="H145" s="226">
        <v>8.9239999999999995</v>
      </c>
      <c r="I145" s="227"/>
      <c r="J145" s="223"/>
      <c r="K145" s="223"/>
      <c r="L145" s="228"/>
      <c r="M145" s="229"/>
      <c r="N145" s="230"/>
      <c r="O145" s="230"/>
      <c r="P145" s="230"/>
      <c r="Q145" s="230"/>
      <c r="R145" s="230"/>
      <c r="S145" s="230"/>
      <c r="T145" s="231"/>
      <c r="AT145" s="232" t="s">
        <v>274</v>
      </c>
      <c r="AU145" s="232" t="s">
        <v>224</v>
      </c>
      <c r="AV145" s="12" t="s">
        <v>88</v>
      </c>
      <c r="AW145" s="12" t="s">
        <v>41</v>
      </c>
      <c r="AX145" s="12" t="s">
        <v>78</v>
      </c>
      <c r="AY145" s="232" t="s">
        <v>209</v>
      </c>
    </row>
    <row r="146" spans="2:65" s="12" customFormat="1" ht="13.5">
      <c r="B146" s="222"/>
      <c r="C146" s="223"/>
      <c r="D146" s="219" t="s">
        <v>274</v>
      </c>
      <c r="E146" s="224" t="s">
        <v>34</v>
      </c>
      <c r="F146" s="225" t="s">
        <v>461</v>
      </c>
      <c r="G146" s="223"/>
      <c r="H146" s="226">
        <v>80.427999999999997</v>
      </c>
      <c r="I146" s="227"/>
      <c r="J146" s="223"/>
      <c r="K146" s="223"/>
      <c r="L146" s="228"/>
      <c r="M146" s="229"/>
      <c r="N146" s="230"/>
      <c r="O146" s="230"/>
      <c r="P146" s="230"/>
      <c r="Q146" s="230"/>
      <c r="R146" s="230"/>
      <c r="S146" s="230"/>
      <c r="T146" s="231"/>
      <c r="AT146" s="232" t="s">
        <v>274</v>
      </c>
      <c r="AU146" s="232" t="s">
        <v>224</v>
      </c>
      <c r="AV146" s="12" t="s">
        <v>88</v>
      </c>
      <c r="AW146" s="12" t="s">
        <v>41</v>
      </c>
      <c r="AX146" s="12" t="s">
        <v>78</v>
      </c>
      <c r="AY146" s="232" t="s">
        <v>209</v>
      </c>
    </row>
    <row r="147" spans="2:65" s="13" customFormat="1" ht="13.5">
      <c r="B147" s="233"/>
      <c r="C147" s="234"/>
      <c r="D147" s="219" t="s">
        <v>274</v>
      </c>
      <c r="E147" s="235" t="s">
        <v>34</v>
      </c>
      <c r="F147" s="236" t="s">
        <v>302</v>
      </c>
      <c r="G147" s="234"/>
      <c r="H147" s="237">
        <v>280.49599999999998</v>
      </c>
      <c r="I147" s="238"/>
      <c r="J147" s="234"/>
      <c r="K147" s="234"/>
      <c r="L147" s="239"/>
      <c r="M147" s="240"/>
      <c r="N147" s="241"/>
      <c r="O147" s="241"/>
      <c r="P147" s="241"/>
      <c r="Q147" s="241"/>
      <c r="R147" s="241"/>
      <c r="S147" s="241"/>
      <c r="T147" s="242"/>
      <c r="AT147" s="243" t="s">
        <v>274</v>
      </c>
      <c r="AU147" s="243" t="s">
        <v>224</v>
      </c>
      <c r="AV147" s="13" t="s">
        <v>228</v>
      </c>
      <c r="AW147" s="13" t="s">
        <v>41</v>
      </c>
      <c r="AX147" s="13" t="s">
        <v>86</v>
      </c>
      <c r="AY147" s="243" t="s">
        <v>209</v>
      </c>
    </row>
    <row r="148" spans="2:65" s="1" customFormat="1" ht="25.5" customHeight="1">
      <c r="B148" s="43"/>
      <c r="C148" s="203" t="s">
        <v>329</v>
      </c>
      <c r="D148" s="203" t="s">
        <v>212</v>
      </c>
      <c r="E148" s="204" t="s">
        <v>462</v>
      </c>
      <c r="F148" s="205" t="s">
        <v>463</v>
      </c>
      <c r="G148" s="206" t="s">
        <v>351</v>
      </c>
      <c r="H148" s="207">
        <v>92.587000000000003</v>
      </c>
      <c r="I148" s="208"/>
      <c r="J148" s="209">
        <f>ROUND(I148*H148,2)</f>
        <v>0</v>
      </c>
      <c r="K148" s="205" t="s">
        <v>216</v>
      </c>
      <c r="L148" s="63"/>
      <c r="M148" s="210" t="s">
        <v>34</v>
      </c>
      <c r="N148" s="211" t="s">
        <v>49</v>
      </c>
      <c r="O148" s="44"/>
      <c r="P148" s="212">
        <f>O148*H148</f>
        <v>0</v>
      </c>
      <c r="Q148" s="212">
        <v>0</v>
      </c>
      <c r="R148" s="212">
        <f>Q148*H148</f>
        <v>0</v>
      </c>
      <c r="S148" s="212">
        <v>0.26100000000000001</v>
      </c>
      <c r="T148" s="213">
        <f>S148*H148</f>
        <v>24.165207000000002</v>
      </c>
      <c r="AR148" s="25" t="s">
        <v>228</v>
      </c>
      <c r="AT148" s="25" t="s">
        <v>212</v>
      </c>
      <c r="AU148" s="25" t="s">
        <v>224</v>
      </c>
      <c r="AY148" s="25" t="s">
        <v>209</v>
      </c>
      <c r="BE148" s="214">
        <f>IF(N148="základní",J148,0)</f>
        <v>0</v>
      </c>
      <c r="BF148" s="214">
        <f>IF(N148="snížená",J148,0)</f>
        <v>0</v>
      </c>
      <c r="BG148" s="214">
        <f>IF(N148="zákl. přenesená",J148,0)</f>
        <v>0</v>
      </c>
      <c r="BH148" s="214">
        <f>IF(N148="sníž. přenesená",J148,0)</f>
        <v>0</v>
      </c>
      <c r="BI148" s="214">
        <f>IF(N148="nulová",J148,0)</f>
        <v>0</v>
      </c>
      <c r="BJ148" s="25" t="s">
        <v>86</v>
      </c>
      <c r="BK148" s="214">
        <f>ROUND(I148*H148,2)</f>
        <v>0</v>
      </c>
      <c r="BL148" s="25" t="s">
        <v>228</v>
      </c>
      <c r="BM148" s="25" t="s">
        <v>464</v>
      </c>
    </row>
    <row r="149" spans="2:65" s="14" customFormat="1" ht="13.5">
      <c r="B149" s="254"/>
      <c r="C149" s="255"/>
      <c r="D149" s="219" t="s">
        <v>274</v>
      </c>
      <c r="E149" s="256" t="s">
        <v>34</v>
      </c>
      <c r="F149" s="257" t="s">
        <v>465</v>
      </c>
      <c r="G149" s="255"/>
      <c r="H149" s="256" t="s">
        <v>34</v>
      </c>
      <c r="I149" s="258"/>
      <c r="J149" s="255"/>
      <c r="K149" s="255"/>
      <c r="L149" s="259"/>
      <c r="M149" s="260"/>
      <c r="N149" s="261"/>
      <c r="O149" s="261"/>
      <c r="P149" s="261"/>
      <c r="Q149" s="261"/>
      <c r="R149" s="261"/>
      <c r="S149" s="261"/>
      <c r="T149" s="262"/>
      <c r="AT149" s="263" t="s">
        <v>274</v>
      </c>
      <c r="AU149" s="263" t="s">
        <v>224</v>
      </c>
      <c r="AV149" s="14" t="s">
        <v>86</v>
      </c>
      <c r="AW149" s="14" t="s">
        <v>41</v>
      </c>
      <c r="AX149" s="14" t="s">
        <v>78</v>
      </c>
      <c r="AY149" s="263" t="s">
        <v>209</v>
      </c>
    </row>
    <row r="150" spans="2:65" s="14" customFormat="1" ht="13.5">
      <c r="B150" s="254"/>
      <c r="C150" s="255"/>
      <c r="D150" s="219" t="s">
        <v>274</v>
      </c>
      <c r="E150" s="256" t="s">
        <v>34</v>
      </c>
      <c r="F150" s="257" t="s">
        <v>466</v>
      </c>
      <c r="G150" s="255"/>
      <c r="H150" s="256" t="s">
        <v>34</v>
      </c>
      <c r="I150" s="258"/>
      <c r="J150" s="255"/>
      <c r="K150" s="255"/>
      <c r="L150" s="259"/>
      <c r="M150" s="260"/>
      <c r="N150" s="261"/>
      <c r="O150" s="261"/>
      <c r="P150" s="261"/>
      <c r="Q150" s="261"/>
      <c r="R150" s="261"/>
      <c r="S150" s="261"/>
      <c r="T150" s="262"/>
      <c r="AT150" s="263" t="s">
        <v>274</v>
      </c>
      <c r="AU150" s="263" t="s">
        <v>224</v>
      </c>
      <c r="AV150" s="14" t="s">
        <v>86</v>
      </c>
      <c r="AW150" s="14" t="s">
        <v>41</v>
      </c>
      <c r="AX150" s="14" t="s">
        <v>78</v>
      </c>
      <c r="AY150" s="263" t="s">
        <v>209</v>
      </c>
    </row>
    <row r="151" spans="2:65" s="12" customFormat="1" ht="13.5">
      <c r="B151" s="222"/>
      <c r="C151" s="223"/>
      <c r="D151" s="219" t="s">
        <v>274</v>
      </c>
      <c r="E151" s="224" t="s">
        <v>34</v>
      </c>
      <c r="F151" s="225" t="s">
        <v>467</v>
      </c>
      <c r="G151" s="223"/>
      <c r="H151" s="226">
        <v>3.653</v>
      </c>
      <c r="I151" s="227"/>
      <c r="J151" s="223"/>
      <c r="K151" s="223"/>
      <c r="L151" s="228"/>
      <c r="M151" s="229"/>
      <c r="N151" s="230"/>
      <c r="O151" s="230"/>
      <c r="P151" s="230"/>
      <c r="Q151" s="230"/>
      <c r="R151" s="230"/>
      <c r="S151" s="230"/>
      <c r="T151" s="231"/>
      <c r="AT151" s="232" t="s">
        <v>274</v>
      </c>
      <c r="AU151" s="232" t="s">
        <v>224</v>
      </c>
      <c r="AV151" s="12" t="s">
        <v>88</v>
      </c>
      <c r="AW151" s="12" t="s">
        <v>41</v>
      </c>
      <c r="AX151" s="12" t="s">
        <v>78</v>
      </c>
      <c r="AY151" s="232" t="s">
        <v>209</v>
      </c>
    </row>
    <row r="152" spans="2:65" s="12" customFormat="1" ht="13.5">
      <c r="B152" s="222"/>
      <c r="C152" s="223"/>
      <c r="D152" s="219" t="s">
        <v>274</v>
      </c>
      <c r="E152" s="224" t="s">
        <v>34</v>
      </c>
      <c r="F152" s="225" t="s">
        <v>468</v>
      </c>
      <c r="G152" s="223"/>
      <c r="H152" s="226">
        <v>13.923999999999999</v>
      </c>
      <c r="I152" s="227"/>
      <c r="J152" s="223"/>
      <c r="K152" s="223"/>
      <c r="L152" s="228"/>
      <c r="M152" s="229"/>
      <c r="N152" s="230"/>
      <c r="O152" s="230"/>
      <c r="P152" s="230"/>
      <c r="Q152" s="230"/>
      <c r="R152" s="230"/>
      <c r="S152" s="230"/>
      <c r="T152" s="231"/>
      <c r="AT152" s="232" t="s">
        <v>274</v>
      </c>
      <c r="AU152" s="232" t="s">
        <v>224</v>
      </c>
      <c r="AV152" s="12" t="s">
        <v>88</v>
      </c>
      <c r="AW152" s="12" t="s">
        <v>41</v>
      </c>
      <c r="AX152" s="12" t="s">
        <v>78</v>
      </c>
      <c r="AY152" s="232" t="s">
        <v>209</v>
      </c>
    </row>
    <row r="153" spans="2:65" s="12" customFormat="1" ht="13.5">
      <c r="B153" s="222"/>
      <c r="C153" s="223"/>
      <c r="D153" s="219" t="s">
        <v>274</v>
      </c>
      <c r="E153" s="224" t="s">
        <v>34</v>
      </c>
      <c r="F153" s="225" t="s">
        <v>469</v>
      </c>
      <c r="G153" s="223"/>
      <c r="H153" s="226">
        <v>27.9</v>
      </c>
      <c r="I153" s="227"/>
      <c r="J153" s="223"/>
      <c r="K153" s="223"/>
      <c r="L153" s="228"/>
      <c r="M153" s="229"/>
      <c r="N153" s="230"/>
      <c r="O153" s="230"/>
      <c r="P153" s="230"/>
      <c r="Q153" s="230"/>
      <c r="R153" s="230"/>
      <c r="S153" s="230"/>
      <c r="T153" s="231"/>
      <c r="AT153" s="232" t="s">
        <v>274</v>
      </c>
      <c r="AU153" s="232" t="s">
        <v>224</v>
      </c>
      <c r="AV153" s="12" t="s">
        <v>88</v>
      </c>
      <c r="AW153" s="12" t="s">
        <v>41</v>
      </c>
      <c r="AX153" s="12" t="s">
        <v>78</v>
      </c>
      <c r="AY153" s="232" t="s">
        <v>209</v>
      </c>
    </row>
    <row r="154" spans="2:65" s="15" customFormat="1" ht="13.5">
      <c r="B154" s="267"/>
      <c r="C154" s="268"/>
      <c r="D154" s="219" t="s">
        <v>274</v>
      </c>
      <c r="E154" s="269" t="s">
        <v>34</v>
      </c>
      <c r="F154" s="270" t="s">
        <v>470</v>
      </c>
      <c r="G154" s="268"/>
      <c r="H154" s="271">
        <v>45.476999999999997</v>
      </c>
      <c r="I154" s="272"/>
      <c r="J154" s="268"/>
      <c r="K154" s="268"/>
      <c r="L154" s="273"/>
      <c r="M154" s="274"/>
      <c r="N154" s="275"/>
      <c r="O154" s="275"/>
      <c r="P154" s="275"/>
      <c r="Q154" s="275"/>
      <c r="R154" s="275"/>
      <c r="S154" s="275"/>
      <c r="T154" s="276"/>
      <c r="AT154" s="277" t="s">
        <v>274</v>
      </c>
      <c r="AU154" s="277" t="s">
        <v>224</v>
      </c>
      <c r="AV154" s="15" t="s">
        <v>224</v>
      </c>
      <c r="AW154" s="15" t="s">
        <v>41</v>
      </c>
      <c r="AX154" s="15" t="s">
        <v>78</v>
      </c>
      <c r="AY154" s="277" t="s">
        <v>209</v>
      </c>
    </row>
    <row r="155" spans="2:65" s="14" customFormat="1" ht="13.5">
      <c r="B155" s="254"/>
      <c r="C155" s="255"/>
      <c r="D155" s="219" t="s">
        <v>274</v>
      </c>
      <c r="E155" s="256" t="s">
        <v>34</v>
      </c>
      <c r="F155" s="257" t="s">
        <v>434</v>
      </c>
      <c r="G155" s="255"/>
      <c r="H155" s="256" t="s">
        <v>34</v>
      </c>
      <c r="I155" s="258"/>
      <c r="J155" s="255"/>
      <c r="K155" s="255"/>
      <c r="L155" s="259"/>
      <c r="M155" s="260"/>
      <c r="N155" s="261"/>
      <c r="O155" s="261"/>
      <c r="P155" s="261"/>
      <c r="Q155" s="261"/>
      <c r="R155" s="261"/>
      <c r="S155" s="261"/>
      <c r="T155" s="262"/>
      <c r="AT155" s="263" t="s">
        <v>274</v>
      </c>
      <c r="AU155" s="263" t="s">
        <v>224</v>
      </c>
      <c r="AV155" s="14" t="s">
        <v>86</v>
      </c>
      <c r="AW155" s="14" t="s">
        <v>41</v>
      </c>
      <c r="AX155" s="14" t="s">
        <v>78</v>
      </c>
      <c r="AY155" s="263" t="s">
        <v>209</v>
      </c>
    </row>
    <row r="156" spans="2:65" s="14" customFormat="1" ht="13.5">
      <c r="B156" s="254"/>
      <c r="C156" s="255"/>
      <c r="D156" s="219" t="s">
        <v>274</v>
      </c>
      <c r="E156" s="256" t="s">
        <v>34</v>
      </c>
      <c r="F156" s="257" t="s">
        <v>452</v>
      </c>
      <c r="G156" s="255"/>
      <c r="H156" s="256" t="s">
        <v>34</v>
      </c>
      <c r="I156" s="258"/>
      <c r="J156" s="255"/>
      <c r="K156" s="255"/>
      <c r="L156" s="259"/>
      <c r="M156" s="260"/>
      <c r="N156" s="261"/>
      <c r="O156" s="261"/>
      <c r="P156" s="261"/>
      <c r="Q156" s="261"/>
      <c r="R156" s="261"/>
      <c r="S156" s="261"/>
      <c r="T156" s="262"/>
      <c r="AT156" s="263" t="s">
        <v>274</v>
      </c>
      <c r="AU156" s="263" t="s">
        <v>224</v>
      </c>
      <c r="AV156" s="14" t="s">
        <v>86</v>
      </c>
      <c r="AW156" s="14" t="s">
        <v>41</v>
      </c>
      <c r="AX156" s="14" t="s">
        <v>78</v>
      </c>
      <c r="AY156" s="263" t="s">
        <v>209</v>
      </c>
    </row>
    <row r="157" spans="2:65" s="12" customFormat="1" ht="13.5">
      <c r="B157" s="222"/>
      <c r="C157" s="223"/>
      <c r="D157" s="219" t="s">
        <v>274</v>
      </c>
      <c r="E157" s="224" t="s">
        <v>34</v>
      </c>
      <c r="F157" s="225" t="s">
        <v>471</v>
      </c>
      <c r="G157" s="223"/>
      <c r="H157" s="226">
        <v>12.53</v>
      </c>
      <c r="I157" s="227"/>
      <c r="J157" s="223"/>
      <c r="K157" s="223"/>
      <c r="L157" s="228"/>
      <c r="M157" s="229"/>
      <c r="N157" s="230"/>
      <c r="O157" s="230"/>
      <c r="P157" s="230"/>
      <c r="Q157" s="230"/>
      <c r="R157" s="230"/>
      <c r="S157" s="230"/>
      <c r="T157" s="231"/>
      <c r="AT157" s="232" t="s">
        <v>274</v>
      </c>
      <c r="AU157" s="232" t="s">
        <v>224</v>
      </c>
      <c r="AV157" s="12" t="s">
        <v>88</v>
      </c>
      <c r="AW157" s="12" t="s">
        <v>41</v>
      </c>
      <c r="AX157" s="12" t="s">
        <v>78</v>
      </c>
      <c r="AY157" s="232" t="s">
        <v>209</v>
      </c>
    </row>
    <row r="158" spans="2:65" s="14" customFormat="1" ht="13.5">
      <c r="B158" s="254"/>
      <c r="C158" s="255"/>
      <c r="D158" s="219" t="s">
        <v>274</v>
      </c>
      <c r="E158" s="256" t="s">
        <v>34</v>
      </c>
      <c r="F158" s="257" t="s">
        <v>472</v>
      </c>
      <c r="G158" s="255"/>
      <c r="H158" s="256" t="s">
        <v>34</v>
      </c>
      <c r="I158" s="258"/>
      <c r="J158" s="255"/>
      <c r="K158" s="255"/>
      <c r="L158" s="259"/>
      <c r="M158" s="260"/>
      <c r="N158" s="261"/>
      <c r="O158" s="261"/>
      <c r="P158" s="261"/>
      <c r="Q158" s="261"/>
      <c r="R158" s="261"/>
      <c r="S158" s="261"/>
      <c r="T158" s="262"/>
      <c r="AT158" s="263" t="s">
        <v>274</v>
      </c>
      <c r="AU158" s="263" t="s">
        <v>224</v>
      </c>
      <c r="AV158" s="14" t="s">
        <v>86</v>
      </c>
      <c r="AW158" s="14" t="s">
        <v>41</v>
      </c>
      <c r="AX158" s="14" t="s">
        <v>78</v>
      </c>
      <c r="AY158" s="263" t="s">
        <v>209</v>
      </c>
    </row>
    <row r="159" spans="2:65" s="12" customFormat="1" ht="13.5">
      <c r="B159" s="222"/>
      <c r="C159" s="223"/>
      <c r="D159" s="219" t="s">
        <v>274</v>
      </c>
      <c r="E159" s="224" t="s">
        <v>34</v>
      </c>
      <c r="F159" s="225" t="s">
        <v>473</v>
      </c>
      <c r="G159" s="223"/>
      <c r="H159" s="226">
        <v>14.525</v>
      </c>
      <c r="I159" s="227"/>
      <c r="J159" s="223"/>
      <c r="K159" s="223"/>
      <c r="L159" s="228"/>
      <c r="M159" s="229"/>
      <c r="N159" s="230"/>
      <c r="O159" s="230"/>
      <c r="P159" s="230"/>
      <c r="Q159" s="230"/>
      <c r="R159" s="230"/>
      <c r="S159" s="230"/>
      <c r="T159" s="231"/>
      <c r="AT159" s="232" t="s">
        <v>274</v>
      </c>
      <c r="AU159" s="232" t="s">
        <v>224</v>
      </c>
      <c r="AV159" s="12" t="s">
        <v>88</v>
      </c>
      <c r="AW159" s="12" t="s">
        <v>41</v>
      </c>
      <c r="AX159" s="12" t="s">
        <v>78</v>
      </c>
      <c r="AY159" s="232" t="s">
        <v>209</v>
      </c>
    </row>
    <row r="160" spans="2:65" s="14" customFormat="1" ht="13.5">
      <c r="B160" s="254"/>
      <c r="C160" s="255"/>
      <c r="D160" s="219" t="s">
        <v>274</v>
      </c>
      <c r="E160" s="256" t="s">
        <v>34</v>
      </c>
      <c r="F160" s="257" t="s">
        <v>459</v>
      </c>
      <c r="G160" s="255"/>
      <c r="H160" s="256" t="s">
        <v>34</v>
      </c>
      <c r="I160" s="258"/>
      <c r="J160" s="255"/>
      <c r="K160" s="255"/>
      <c r="L160" s="259"/>
      <c r="M160" s="260"/>
      <c r="N160" s="261"/>
      <c r="O160" s="261"/>
      <c r="P160" s="261"/>
      <c r="Q160" s="261"/>
      <c r="R160" s="261"/>
      <c r="S160" s="261"/>
      <c r="T160" s="262"/>
      <c r="AT160" s="263" t="s">
        <v>274</v>
      </c>
      <c r="AU160" s="263" t="s">
        <v>224</v>
      </c>
      <c r="AV160" s="14" t="s">
        <v>86</v>
      </c>
      <c r="AW160" s="14" t="s">
        <v>41</v>
      </c>
      <c r="AX160" s="14" t="s">
        <v>78</v>
      </c>
      <c r="AY160" s="263" t="s">
        <v>209</v>
      </c>
    </row>
    <row r="161" spans="2:65" s="12" customFormat="1" ht="13.5">
      <c r="B161" s="222"/>
      <c r="C161" s="223"/>
      <c r="D161" s="219" t="s">
        <v>274</v>
      </c>
      <c r="E161" s="224" t="s">
        <v>34</v>
      </c>
      <c r="F161" s="225" t="s">
        <v>474</v>
      </c>
      <c r="G161" s="223"/>
      <c r="H161" s="226">
        <v>10.15</v>
      </c>
      <c r="I161" s="227"/>
      <c r="J161" s="223"/>
      <c r="K161" s="223"/>
      <c r="L161" s="228"/>
      <c r="M161" s="229"/>
      <c r="N161" s="230"/>
      <c r="O161" s="230"/>
      <c r="P161" s="230"/>
      <c r="Q161" s="230"/>
      <c r="R161" s="230"/>
      <c r="S161" s="230"/>
      <c r="T161" s="231"/>
      <c r="AT161" s="232" t="s">
        <v>274</v>
      </c>
      <c r="AU161" s="232" t="s">
        <v>224</v>
      </c>
      <c r="AV161" s="12" t="s">
        <v>88</v>
      </c>
      <c r="AW161" s="12" t="s">
        <v>41</v>
      </c>
      <c r="AX161" s="12" t="s">
        <v>78</v>
      </c>
      <c r="AY161" s="232" t="s">
        <v>209</v>
      </c>
    </row>
    <row r="162" spans="2:65" s="12" customFormat="1" ht="13.5">
      <c r="B162" s="222"/>
      <c r="C162" s="223"/>
      <c r="D162" s="219" t="s">
        <v>274</v>
      </c>
      <c r="E162" s="224" t="s">
        <v>34</v>
      </c>
      <c r="F162" s="225" t="s">
        <v>475</v>
      </c>
      <c r="G162" s="223"/>
      <c r="H162" s="226">
        <v>9.9049999999999994</v>
      </c>
      <c r="I162" s="227"/>
      <c r="J162" s="223"/>
      <c r="K162" s="223"/>
      <c r="L162" s="228"/>
      <c r="M162" s="229"/>
      <c r="N162" s="230"/>
      <c r="O162" s="230"/>
      <c r="P162" s="230"/>
      <c r="Q162" s="230"/>
      <c r="R162" s="230"/>
      <c r="S162" s="230"/>
      <c r="T162" s="231"/>
      <c r="AT162" s="232" t="s">
        <v>274</v>
      </c>
      <c r="AU162" s="232" t="s">
        <v>224</v>
      </c>
      <c r="AV162" s="12" t="s">
        <v>88</v>
      </c>
      <c r="AW162" s="12" t="s">
        <v>41</v>
      </c>
      <c r="AX162" s="12" t="s">
        <v>78</v>
      </c>
      <c r="AY162" s="232" t="s">
        <v>209</v>
      </c>
    </row>
    <row r="163" spans="2:65" s="15" customFormat="1" ht="13.5">
      <c r="B163" s="267"/>
      <c r="C163" s="268"/>
      <c r="D163" s="219" t="s">
        <v>274</v>
      </c>
      <c r="E163" s="269" t="s">
        <v>34</v>
      </c>
      <c r="F163" s="270" t="s">
        <v>476</v>
      </c>
      <c r="G163" s="268"/>
      <c r="H163" s="271">
        <v>47.11</v>
      </c>
      <c r="I163" s="272"/>
      <c r="J163" s="268"/>
      <c r="K163" s="268"/>
      <c r="L163" s="273"/>
      <c r="M163" s="274"/>
      <c r="N163" s="275"/>
      <c r="O163" s="275"/>
      <c r="P163" s="275"/>
      <c r="Q163" s="275"/>
      <c r="R163" s="275"/>
      <c r="S163" s="275"/>
      <c r="T163" s="276"/>
      <c r="AT163" s="277" t="s">
        <v>274</v>
      </c>
      <c r="AU163" s="277" t="s">
        <v>224</v>
      </c>
      <c r="AV163" s="15" t="s">
        <v>224</v>
      </c>
      <c r="AW163" s="15" t="s">
        <v>41</v>
      </c>
      <c r="AX163" s="15" t="s">
        <v>78</v>
      </c>
      <c r="AY163" s="277" t="s">
        <v>209</v>
      </c>
    </row>
    <row r="164" spans="2:65" s="13" customFormat="1" ht="13.5">
      <c r="B164" s="233"/>
      <c r="C164" s="234"/>
      <c r="D164" s="219" t="s">
        <v>274</v>
      </c>
      <c r="E164" s="235" t="s">
        <v>34</v>
      </c>
      <c r="F164" s="236" t="s">
        <v>302</v>
      </c>
      <c r="G164" s="234"/>
      <c r="H164" s="237">
        <v>92.587000000000003</v>
      </c>
      <c r="I164" s="238"/>
      <c r="J164" s="234"/>
      <c r="K164" s="234"/>
      <c r="L164" s="239"/>
      <c r="M164" s="240"/>
      <c r="N164" s="241"/>
      <c r="O164" s="241"/>
      <c r="P164" s="241"/>
      <c r="Q164" s="241"/>
      <c r="R164" s="241"/>
      <c r="S164" s="241"/>
      <c r="T164" s="242"/>
      <c r="AT164" s="243" t="s">
        <v>274</v>
      </c>
      <c r="AU164" s="243" t="s">
        <v>224</v>
      </c>
      <c r="AV164" s="13" t="s">
        <v>228</v>
      </c>
      <c r="AW164" s="13" t="s">
        <v>41</v>
      </c>
      <c r="AX164" s="13" t="s">
        <v>86</v>
      </c>
      <c r="AY164" s="243" t="s">
        <v>209</v>
      </c>
    </row>
    <row r="165" spans="2:65" s="1" customFormat="1" ht="38.25" customHeight="1">
      <c r="B165" s="43"/>
      <c r="C165" s="203" t="s">
        <v>266</v>
      </c>
      <c r="D165" s="203" t="s">
        <v>212</v>
      </c>
      <c r="E165" s="204" t="s">
        <v>477</v>
      </c>
      <c r="F165" s="205" t="s">
        <v>478</v>
      </c>
      <c r="G165" s="206" t="s">
        <v>270</v>
      </c>
      <c r="H165" s="207">
        <v>72.260999999999996</v>
      </c>
      <c r="I165" s="208"/>
      <c r="J165" s="209">
        <f>ROUND(I165*H165,2)</f>
        <v>0</v>
      </c>
      <c r="K165" s="205" t="s">
        <v>216</v>
      </c>
      <c r="L165" s="63"/>
      <c r="M165" s="210" t="s">
        <v>34</v>
      </c>
      <c r="N165" s="211" t="s">
        <v>49</v>
      </c>
      <c r="O165" s="44"/>
      <c r="P165" s="212">
        <f>O165*H165</f>
        <v>0</v>
      </c>
      <c r="Q165" s="212">
        <v>0</v>
      </c>
      <c r="R165" s="212">
        <f>Q165*H165</f>
        <v>0</v>
      </c>
      <c r="S165" s="212">
        <v>1.8</v>
      </c>
      <c r="T165" s="213">
        <f>S165*H165</f>
        <v>130.06979999999999</v>
      </c>
      <c r="AR165" s="25" t="s">
        <v>228</v>
      </c>
      <c r="AT165" s="25" t="s">
        <v>212</v>
      </c>
      <c r="AU165" s="25" t="s">
        <v>224</v>
      </c>
      <c r="AY165" s="25" t="s">
        <v>209</v>
      </c>
      <c r="BE165" s="214">
        <f>IF(N165="základní",J165,0)</f>
        <v>0</v>
      </c>
      <c r="BF165" s="214">
        <f>IF(N165="snížená",J165,0)</f>
        <v>0</v>
      </c>
      <c r="BG165" s="214">
        <f>IF(N165="zákl. přenesená",J165,0)</f>
        <v>0</v>
      </c>
      <c r="BH165" s="214">
        <f>IF(N165="sníž. přenesená",J165,0)</f>
        <v>0</v>
      </c>
      <c r="BI165" s="214">
        <f>IF(N165="nulová",J165,0)</f>
        <v>0</v>
      </c>
      <c r="BJ165" s="25" t="s">
        <v>86</v>
      </c>
      <c r="BK165" s="214">
        <f>ROUND(I165*H165,2)</f>
        <v>0</v>
      </c>
      <c r="BL165" s="25" t="s">
        <v>228</v>
      </c>
      <c r="BM165" s="25" t="s">
        <v>479</v>
      </c>
    </row>
    <row r="166" spans="2:65" s="1" customFormat="1" ht="40.5">
      <c r="B166" s="43"/>
      <c r="C166" s="65"/>
      <c r="D166" s="219" t="s">
        <v>272</v>
      </c>
      <c r="E166" s="65"/>
      <c r="F166" s="220" t="s">
        <v>480</v>
      </c>
      <c r="G166" s="65"/>
      <c r="H166" s="65"/>
      <c r="I166" s="174"/>
      <c r="J166" s="65"/>
      <c r="K166" s="65"/>
      <c r="L166" s="63"/>
      <c r="M166" s="221"/>
      <c r="N166" s="44"/>
      <c r="O166" s="44"/>
      <c r="P166" s="44"/>
      <c r="Q166" s="44"/>
      <c r="R166" s="44"/>
      <c r="S166" s="44"/>
      <c r="T166" s="80"/>
      <c r="AT166" s="25" t="s">
        <v>272</v>
      </c>
      <c r="AU166" s="25" t="s">
        <v>224</v>
      </c>
    </row>
    <row r="167" spans="2:65" s="14" customFormat="1" ht="13.5">
      <c r="B167" s="254"/>
      <c r="C167" s="255"/>
      <c r="D167" s="219" t="s">
        <v>274</v>
      </c>
      <c r="E167" s="256" t="s">
        <v>34</v>
      </c>
      <c r="F167" s="257" t="s">
        <v>481</v>
      </c>
      <c r="G167" s="255"/>
      <c r="H167" s="256" t="s">
        <v>34</v>
      </c>
      <c r="I167" s="258"/>
      <c r="J167" s="255"/>
      <c r="K167" s="255"/>
      <c r="L167" s="259"/>
      <c r="M167" s="260"/>
      <c r="N167" s="261"/>
      <c r="O167" s="261"/>
      <c r="P167" s="261"/>
      <c r="Q167" s="261"/>
      <c r="R167" s="261"/>
      <c r="S167" s="261"/>
      <c r="T167" s="262"/>
      <c r="AT167" s="263" t="s">
        <v>274</v>
      </c>
      <c r="AU167" s="263" t="s">
        <v>224</v>
      </c>
      <c r="AV167" s="14" t="s">
        <v>86</v>
      </c>
      <c r="AW167" s="14" t="s">
        <v>41</v>
      </c>
      <c r="AX167" s="14" t="s">
        <v>78</v>
      </c>
      <c r="AY167" s="263" t="s">
        <v>209</v>
      </c>
    </row>
    <row r="168" spans="2:65" s="14" customFormat="1" ht="13.5">
      <c r="B168" s="254"/>
      <c r="C168" s="255"/>
      <c r="D168" s="219" t="s">
        <v>274</v>
      </c>
      <c r="E168" s="256" t="s">
        <v>34</v>
      </c>
      <c r="F168" s="257" t="s">
        <v>482</v>
      </c>
      <c r="G168" s="255"/>
      <c r="H168" s="256" t="s">
        <v>34</v>
      </c>
      <c r="I168" s="258"/>
      <c r="J168" s="255"/>
      <c r="K168" s="255"/>
      <c r="L168" s="259"/>
      <c r="M168" s="260"/>
      <c r="N168" s="261"/>
      <c r="O168" s="261"/>
      <c r="P168" s="261"/>
      <c r="Q168" s="261"/>
      <c r="R168" s="261"/>
      <c r="S168" s="261"/>
      <c r="T168" s="262"/>
      <c r="AT168" s="263" t="s">
        <v>274</v>
      </c>
      <c r="AU168" s="263" t="s">
        <v>224</v>
      </c>
      <c r="AV168" s="14" t="s">
        <v>86</v>
      </c>
      <c r="AW168" s="14" t="s">
        <v>41</v>
      </c>
      <c r="AX168" s="14" t="s">
        <v>78</v>
      </c>
      <c r="AY168" s="263" t="s">
        <v>209</v>
      </c>
    </row>
    <row r="169" spans="2:65" s="14" customFormat="1" ht="13.5">
      <c r="B169" s="254"/>
      <c r="C169" s="255"/>
      <c r="D169" s="219" t="s">
        <v>274</v>
      </c>
      <c r="E169" s="256" t="s">
        <v>34</v>
      </c>
      <c r="F169" s="257" t="s">
        <v>483</v>
      </c>
      <c r="G169" s="255"/>
      <c r="H169" s="256" t="s">
        <v>34</v>
      </c>
      <c r="I169" s="258"/>
      <c r="J169" s="255"/>
      <c r="K169" s="255"/>
      <c r="L169" s="259"/>
      <c r="M169" s="260"/>
      <c r="N169" s="261"/>
      <c r="O169" s="261"/>
      <c r="P169" s="261"/>
      <c r="Q169" s="261"/>
      <c r="R169" s="261"/>
      <c r="S169" s="261"/>
      <c r="T169" s="262"/>
      <c r="AT169" s="263" t="s">
        <v>274</v>
      </c>
      <c r="AU169" s="263" t="s">
        <v>224</v>
      </c>
      <c r="AV169" s="14" t="s">
        <v>86</v>
      </c>
      <c r="AW169" s="14" t="s">
        <v>41</v>
      </c>
      <c r="AX169" s="14" t="s">
        <v>78</v>
      </c>
      <c r="AY169" s="263" t="s">
        <v>209</v>
      </c>
    </row>
    <row r="170" spans="2:65" s="14" customFormat="1" ht="13.5">
      <c r="B170" s="254"/>
      <c r="C170" s="255"/>
      <c r="D170" s="219" t="s">
        <v>274</v>
      </c>
      <c r="E170" s="256" t="s">
        <v>34</v>
      </c>
      <c r="F170" s="257" t="s">
        <v>484</v>
      </c>
      <c r="G170" s="255"/>
      <c r="H170" s="256" t="s">
        <v>34</v>
      </c>
      <c r="I170" s="258"/>
      <c r="J170" s="255"/>
      <c r="K170" s="255"/>
      <c r="L170" s="259"/>
      <c r="M170" s="260"/>
      <c r="N170" s="261"/>
      <c r="O170" s="261"/>
      <c r="P170" s="261"/>
      <c r="Q170" s="261"/>
      <c r="R170" s="261"/>
      <c r="S170" s="261"/>
      <c r="T170" s="262"/>
      <c r="AT170" s="263" t="s">
        <v>274</v>
      </c>
      <c r="AU170" s="263" t="s">
        <v>224</v>
      </c>
      <c r="AV170" s="14" t="s">
        <v>86</v>
      </c>
      <c r="AW170" s="14" t="s">
        <v>41</v>
      </c>
      <c r="AX170" s="14" t="s">
        <v>78</v>
      </c>
      <c r="AY170" s="263" t="s">
        <v>209</v>
      </c>
    </row>
    <row r="171" spans="2:65" s="12" customFormat="1" ht="13.5">
      <c r="B171" s="222"/>
      <c r="C171" s="223"/>
      <c r="D171" s="219" t="s">
        <v>274</v>
      </c>
      <c r="E171" s="224" t="s">
        <v>34</v>
      </c>
      <c r="F171" s="225" t="s">
        <v>485</v>
      </c>
      <c r="G171" s="223"/>
      <c r="H171" s="226">
        <v>13.680999999999999</v>
      </c>
      <c r="I171" s="227"/>
      <c r="J171" s="223"/>
      <c r="K171" s="223"/>
      <c r="L171" s="228"/>
      <c r="M171" s="229"/>
      <c r="N171" s="230"/>
      <c r="O171" s="230"/>
      <c r="P171" s="230"/>
      <c r="Q171" s="230"/>
      <c r="R171" s="230"/>
      <c r="S171" s="230"/>
      <c r="T171" s="231"/>
      <c r="AT171" s="232" t="s">
        <v>274</v>
      </c>
      <c r="AU171" s="232" t="s">
        <v>224</v>
      </c>
      <c r="AV171" s="12" t="s">
        <v>88</v>
      </c>
      <c r="AW171" s="12" t="s">
        <v>41</v>
      </c>
      <c r="AX171" s="12" t="s">
        <v>78</v>
      </c>
      <c r="AY171" s="232" t="s">
        <v>209</v>
      </c>
    </row>
    <row r="172" spans="2:65" s="12" customFormat="1" ht="13.5">
      <c r="B172" s="222"/>
      <c r="C172" s="223"/>
      <c r="D172" s="219" t="s">
        <v>274</v>
      </c>
      <c r="E172" s="224" t="s">
        <v>34</v>
      </c>
      <c r="F172" s="225" t="s">
        <v>486</v>
      </c>
      <c r="G172" s="223"/>
      <c r="H172" s="226">
        <v>1.177</v>
      </c>
      <c r="I172" s="227"/>
      <c r="J172" s="223"/>
      <c r="K172" s="223"/>
      <c r="L172" s="228"/>
      <c r="M172" s="229"/>
      <c r="N172" s="230"/>
      <c r="O172" s="230"/>
      <c r="P172" s="230"/>
      <c r="Q172" s="230"/>
      <c r="R172" s="230"/>
      <c r="S172" s="230"/>
      <c r="T172" s="231"/>
      <c r="AT172" s="232" t="s">
        <v>274</v>
      </c>
      <c r="AU172" s="232" t="s">
        <v>224</v>
      </c>
      <c r="AV172" s="12" t="s">
        <v>88</v>
      </c>
      <c r="AW172" s="12" t="s">
        <v>41</v>
      </c>
      <c r="AX172" s="12" t="s">
        <v>78</v>
      </c>
      <c r="AY172" s="232" t="s">
        <v>209</v>
      </c>
    </row>
    <row r="173" spans="2:65" s="12" customFormat="1" ht="13.5">
      <c r="B173" s="222"/>
      <c r="C173" s="223"/>
      <c r="D173" s="219" t="s">
        <v>274</v>
      </c>
      <c r="E173" s="224" t="s">
        <v>34</v>
      </c>
      <c r="F173" s="225" t="s">
        <v>487</v>
      </c>
      <c r="G173" s="223"/>
      <c r="H173" s="226">
        <v>1.5369999999999999</v>
      </c>
      <c r="I173" s="227"/>
      <c r="J173" s="223"/>
      <c r="K173" s="223"/>
      <c r="L173" s="228"/>
      <c r="M173" s="229"/>
      <c r="N173" s="230"/>
      <c r="O173" s="230"/>
      <c r="P173" s="230"/>
      <c r="Q173" s="230"/>
      <c r="R173" s="230"/>
      <c r="S173" s="230"/>
      <c r="T173" s="231"/>
      <c r="AT173" s="232" t="s">
        <v>274</v>
      </c>
      <c r="AU173" s="232" t="s">
        <v>224</v>
      </c>
      <c r="AV173" s="12" t="s">
        <v>88</v>
      </c>
      <c r="AW173" s="12" t="s">
        <v>41</v>
      </c>
      <c r="AX173" s="12" t="s">
        <v>78</v>
      </c>
      <c r="AY173" s="232" t="s">
        <v>209</v>
      </c>
    </row>
    <row r="174" spans="2:65" s="14" customFormat="1" ht="13.5">
      <c r="B174" s="254"/>
      <c r="C174" s="255"/>
      <c r="D174" s="219" t="s">
        <v>274</v>
      </c>
      <c r="E174" s="256" t="s">
        <v>34</v>
      </c>
      <c r="F174" s="257" t="s">
        <v>488</v>
      </c>
      <c r="G174" s="255"/>
      <c r="H174" s="256" t="s">
        <v>34</v>
      </c>
      <c r="I174" s="258"/>
      <c r="J174" s="255"/>
      <c r="K174" s="255"/>
      <c r="L174" s="259"/>
      <c r="M174" s="260"/>
      <c r="N174" s="261"/>
      <c r="O174" s="261"/>
      <c r="P174" s="261"/>
      <c r="Q174" s="261"/>
      <c r="R174" s="261"/>
      <c r="S174" s="261"/>
      <c r="T174" s="262"/>
      <c r="AT174" s="263" t="s">
        <v>274</v>
      </c>
      <c r="AU174" s="263" t="s">
        <v>224</v>
      </c>
      <c r="AV174" s="14" t="s">
        <v>86</v>
      </c>
      <c r="AW174" s="14" t="s">
        <v>41</v>
      </c>
      <c r="AX174" s="14" t="s">
        <v>78</v>
      </c>
      <c r="AY174" s="263" t="s">
        <v>209</v>
      </c>
    </row>
    <row r="175" spans="2:65" s="12" customFormat="1" ht="13.5">
      <c r="B175" s="222"/>
      <c r="C175" s="223"/>
      <c r="D175" s="219" t="s">
        <v>274</v>
      </c>
      <c r="E175" s="224" t="s">
        <v>34</v>
      </c>
      <c r="F175" s="225" t="s">
        <v>489</v>
      </c>
      <c r="G175" s="223"/>
      <c r="H175" s="226">
        <v>6.8090000000000002</v>
      </c>
      <c r="I175" s="227"/>
      <c r="J175" s="223"/>
      <c r="K175" s="223"/>
      <c r="L175" s="228"/>
      <c r="M175" s="229"/>
      <c r="N175" s="230"/>
      <c r="O175" s="230"/>
      <c r="P175" s="230"/>
      <c r="Q175" s="230"/>
      <c r="R175" s="230"/>
      <c r="S175" s="230"/>
      <c r="T175" s="231"/>
      <c r="AT175" s="232" t="s">
        <v>274</v>
      </c>
      <c r="AU175" s="232" t="s">
        <v>224</v>
      </c>
      <c r="AV175" s="12" t="s">
        <v>88</v>
      </c>
      <c r="AW175" s="12" t="s">
        <v>41</v>
      </c>
      <c r="AX175" s="12" t="s">
        <v>78</v>
      </c>
      <c r="AY175" s="232" t="s">
        <v>209</v>
      </c>
    </row>
    <row r="176" spans="2:65" s="12" customFormat="1" ht="13.5">
      <c r="B176" s="222"/>
      <c r="C176" s="223"/>
      <c r="D176" s="219" t="s">
        <v>274</v>
      </c>
      <c r="E176" s="224" t="s">
        <v>34</v>
      </c>
      <c r="F176" s="225" t="s">
        <v>490</v>
      </c>
      <c r="G176" s="223"/>
      <c r="H176" s="226">
        <v>14.273999999999999</v>
      </c>
      <c r="I176" s="227"/>
      <c r="J176" s="223"/>
      <c r="K176" s="223"/>
      <c r="L176" s="228"/>
      <c r="M176" s="229"/>
      <c r="N176" s="230"/>
      <c r="O176" s="230"/>
      <c r="P176" s="230"/>
      <c r="Q176" s="230"/>
      <c r="R176" s="230"/>
      <c r="S176" s="230"/>
      <c r="T176" s="231"/>
      <c r="AT176" s="232" t="s">
        <v>274</v>
      </c>
      <c r="AU176" s="232" t="s">
        <v>224</v>
      </c>
      <c r="AV176" s="12" t="s">
        <v>88</v>
      </c>
      <c r="AW176" s="12" t="s">
        <v>41</v>
      </c>
      <c r="AX176" s="12" t="s">
        <v>78</v>
      </c>
      <c r="AY176" s="232" t="s">
        <v>209</v>
      </c>
    </row>
    <row r="177" spans="2:65" s="14" customFormat="1" ht="13.5">
      <c r="B177" s="254"/>
      <c r="C177" s="255"/>
      <c r="D177" s="219" t="s">
        <v>274</v>
      </c>
      <c r="E177" s="256" t="s">
        <v>34</v>
      </c>
      <c r="F177" s="257" t="s">
        <v>491</v>
      </c>
      <c r="G177" s="255"/>
      <c r="H177" s="256" t="s">
        <v>34</v>
      </c>
      <c r="I177" s="258"/>
      <c r="J177" s="255"/>
      <c r="K177" s="255"/>
      <c r="L177" s="259"/>
      <c r="M177" s="260"/>
      <c r="N177" s="261"/>
      <c r="O177" s="261"/>
      <c r="P177" s="261"/>
      <c r="Q177" s="261"/>
      <c r="R177" s="261"/>
      <c r="S177" s="261"/>
      <c r="T177" s="262"/>
      <c r="AT177" s="263" t="s">
        <v>274</v>
      </c>
      <c r="AU177" s="263" t="s">
        <v>224</v>
      </c>
      <c r="AV177" s="14" t="s">
        <v>86</v>
      </c>
      <c r="AW177" s="14" t="s">
        <v>41</v>
      </c>
      <c r="AX177" s="14" t="s">
        <v>78</v>
      </c>
      <c r="AY177" s="263" t="s">
        <v>209</v>
      </c>
    </row>
    <row r="178" spans="2:65" s="12" customFormat="1" ht="13.5">
      <c r="B178" s="222"/>
      <c r="C178" s="223"/>
      <c r="D178" s="219" t="s">
        <v>274</v>
      </c>
      <c r="E178" s="224" t="s">
        <v>34</v>
      </c>
      <c r="F178" s="225" t="s">
        <v>492</v>
      </c>
      <c r="G178" s="223"/>
      <c r="H178" s="226">
        <v>11.131</v>
      </c>
      <c r="I178" s="227"/>
      <c r="J178" s="223"/>
      <c r="K178" s="223"/>
      <c r="L178" s="228"/>
      <c r="M178" s="229"/>
      <c r="N178" s="230"/>
      <c r="O178" s="230"/>
      <c r="P178" s="230"/>
      <c r="Q178" s="230"/>
      <c r="R178" s="230"/>
      <c r="S178" s="230"/>
      <c r="T178" s="231"/>
      <c r="AT178" s="232" t="s">
        <v>274</v>
      </c>
      <c r="AU178" s="232" t="s">
        <v>224</v>
      </c>
      <c r="AV178" s="12" t="s">
        <v>88</v>
      </c>
      <c r="AW178" s="12" t="s">
        <v>41</v>
      </c>
      <c r="AX178" s="12" t="s">
        <v>78</v>
      </c>
      <c r="AY178" s="232" t="s">
        <v>209</v>
      </c>
    </row>
    <row r="179" spans="2:65" s="14" customFormat="1" ht="13.5">
      <c r="B179" s="254"/>
      <c r="C179" s="255"/>
      <c r="D179" s="219" t="s">
        <v>274</v>
      </c>
      <c r="E179" s="256" t="s">
        <v>34</v>
      </c>
      <c r="F179" s="257" t="s">
        <v>493</v>
      </c>
      <c r="G179" s="255"/>
      <c r="H179" s="256" t="s">
        <v>34</v>
      </c>
      <c r="I179" s="258"/>
      <c r="J179" s="255"/>
      <c r="K179" s="255"/>
      <c r="L179" s="259"/>
      <c r="M179" s="260"/>
      <c r="N179" s="261"/>
      <c r="O179" s="261"/>
      <c r="P179" s="261"/>
      <c r="Q179" s="261"/>
      <c r="R179" s="261"/>
      <c r="S179" s="261"/>
      <c r="T179" s="262"/>
      <c r="AT179" s="263" t="s">
        <v>274</v>
      </c>
      <c r="AU179" s="263" t="s">
        <v>224</v>
      </c>
      <c r="AV179" s="14" t="s">
        <v>86</v>
      </c>
      <c r="AW179" s="14" t="s">
        <v>41</v>
      </c>
      <c r="AX179" s="14" t="s">
        <v>78</v>
      </c>
      <c r="AY179" s="263" t="s">
        <v>209</v>
      </c>
    </row>
    <row r="180" spans="2:65" s="12" customFormat="1" ht="13.5">
      <c r="B180" s="222"/>
      <c r="C180" s="223"/>
      <c r="D180" s="219" t="s">
        <v>274</v>
      </c>
      <c r="E180" s="224" t="s">
        <v>34</v>
      </c>
      <c r="F180" s="225" t="s">
        <v>494</v>
      </c>
      <c r="G180" s="223"/>
      <c r="H180" s="226">
        <v>23.652000000000001</v>
      </c>
      <c r="I180" s="227"/>
      <c r="J180" s="223"/>
      <c r="K180" s="223"/>
      <c r="L180" s="228"/>
      <c r="M180" s="229"/>
      <c r="N180" s="230"/>
      <c r="O180" s="230"/>
      <c r="P180" s="230"/>
      <c r="Q180" s="230"/>
      <c r="R180" s="230"/>
      <c r="S180" s="230"/>
      <c r="T180" s="231"/>
      <c r="AT180" s="232" t="s">
        <v>274</v>
      </c>
      <c r="AU180" s="232" t="s">
        <v>224</v>
      </c>
      <c r="AV180" s="12" t="s">
        <v>88</v>
      </c>
      <c r="AW180" s="12" t="s">
        <v>41</v>
      </c>
      <c r="AX180" s="12" t="s">
        <v>78</v>
      </c>
      <c r="AY180" s="232" t="s">
        <v>209</v>
      </c>
    </row>
    <row r="181" spans="2:65" s="13" customFormat="1" ht="13.5">
      <c r="B181" s="233"/>
      <c r="C181" s="234"/>
      <c r="D181" s="219" t="s">
        <v>274</v>
      </c>
      <c r="E181" s="235" t="s">
        <v>34</v>
      </c>
      <c r="F181" s="236" t="s">
        <v>302</v>
      </c>
      <c r="G181" s="234"/>
      <c r="H181" s="237">
        <v>72.260999999999996</v>
      </c>
      <c r="I181" s="238"/>
      <c r="J181" s="234"/>
      <c r="K181" s="234"/>
      <c r="L181" s="239"/>
      <c r="M181" s="240"/>
      <c r="N181" s="241"/>
      <c r="O181" s="241"/>
      <c r="P181" s="241"/>
      <c r="Q181" s="241"/>
      <c r="R181" s="241"/>
      <c r="S181" s="241"/>
      <c r="T181" s="242"/>
      <c r="AT181" s="243" t="s">
        <v>274</v>
      </c>
      <c r="AU181" s="243" t="s">
        <v>224</v>
      </c>
      <c r="AV181" s="13" t="s">
        <v>228</v>
      </c>
      <c r="AW181" s="13" t="s">
        <v>41</v>
      </c>
      <c r="AX181" s="13" t="s">
        <v>86</v>
      </c>
      <c r="AY181" s="243" t="s">
        <v>209</v>
      </c>
    </row>
    <row r="182" spans="2:65" s="1" customFormat="1" ht="16.5" customHeight="1">
      <c r="B182" s="43"/>
      <c r="C182" s="203" t="s">
        <v>276</v>
      </c>
      <c r="D182" s="203" t="s">
        <v>212</v>
      </c>
      <c r="E182" s="204" t="s">
        <v>495</v>
      </c>
      <c r="F182" s="205" t="s">
        <v>496</v>
      </c>
      <c r="G182" s="206" t="s">
        <v>270</v>
      </c>
      <c r="H182" s="207">
        <v>77.703000000000003</v>
      </c>
      <c r="I182" s="208"/>
      <c r="J182" s="209">
        <f>ROUND(I182*H182,2)</f>
        <v>0</v>
      </c>
      <c r="K182" s="205" t="s">
        <v>216</v>
      </c>
      <c r="L182" s="63"/>
      <c r="M182" s="210" t="s">
        <v>34</v>
      </c>
      <c r="N182" s="211" t="s">
        <v>49</v>
      </c>
      <c r="O182" s="44"/>
      <c r="P182" s="212">
        <f>O182*H182</f>
        <v>0</v>
      </c>
      <c r="Q182" s="212">
        <v>0</v>
      </c>
      <c r="R182" s="212">
        <f>Q182*H182</f>
        <v>0</v>
      </c>
      <c r="S182" s="212">
        <v>2.4</v>
      </c>
      <c r="T182" s="213">
        <f>S182*H182</f>
        <v>186.4872</v>
      </c>
      <c r="AR182" s="25" t="s">
        <v>228</v>
      </c>
      <c r="AT182" s="25" t="s">
        <v>212</v>
      </c>
      <c r="AU182" s="25" t="s">
        <v>224</v>
      </c>
      <c r="AY182" s="25" t="s">
        <v>209</v>
      </c>
      <c r="BE182" s="214">
        <f>IF(N182="základní",J182,0)</f>
        <v>0</v>
      </c>
      <c r="BF182" s="214">
        <f>IF(N182="snížená",J182,0)</f>
        <v>0</v>
      </c>
      <c r="BG182" s="214">
        <f>IF(N182="zákl. přenesená",J182,0)</f>
        <v>0</v>
      </c>
      <c r="BH182" s="214">
        <f>IF(N182="sníž. přenesená",J182,0)</f>
        <v>0</v>
      </c>
      <c r="BI182" s="214">
        <f>IF(N182="nulová",J182,0)</f>
        <v>0</v>
      </c>
      <c r="BJ182" s="25" t="s">
        <v>86</v>
      </c>
      <c r="BK182" s="214">
        <f>ROUND(I182*H182,2)</f>
        <v>0</v>
      </c>
      <c r="BL182" s="25" t="s">
        <v>228</v>
      </c>
      <c r="BM182" s="25" t="s">
        <v>497</v>
      </c>
    </row>
    <row r="183" spans="2:65" s="1" customFormat="1" ht="40.5">
      <c r="B183" s="43"/>
      <c r="C183" s="65"/>
      <c r="D183" s="219" t="s">
        <v>272</v>
      </c>
      <c r="E183" s="65"/>
      <c r="F183" s="220" t="s">
        <v>498</v>
      </c>
      <c r="G183" s="65"/>
      <c r="H183" s="65"/>
      <c r="I183" s="174"/>
      <c r="J183" s="65"/>
      <c r="K183" s="65"/>
      <c r="L183" s="63"/>
      <c r="M183" s="221"/>
      <c r="N183" s="44"/>
      <c r="O183" s="44"/>
      <c r="P183" s="44"/>
      <c r="Q183" s="44"/>
      <c r="R183" s="44"/>
      <c r="S183" s="44"/>
      <c r="T183" s="80"/>
      <c r="AT183" s="25" t="s">
        <v>272</v>
      </c>
      <c r="AU183" s="25" t="s">
        <v>224</v>
      </c>
    </row>
    <row r="184" spans="2:65" s="14" customFormat="1" ht="13.5">
      <c r="B184" s="254"/>
      <c r="C184" s="255"/>
      <c r="D184" s="219" t="s">
        <v>274</v>
      </c>
      <c r="E184" s="256" t="s">
        <v>34</v>
      </c>
      <c r="F184" s="257" t="s">
        <v>465</v>
      </c>
      <c r="G184" s="255"/>
      <c r="H184" s="256" t="s">
        <v>34</v>
      </c>
      <c r="I184" s="258"/>
      <c r="J184" s="255"/>
      <c r="K184" s="255"/>
      <c r="L184" s="259"/>
      <c r="M184" s="260"/>
      <c r="N184" s="261"/>
      <c r="O184" s="261"/>
      <c r="P184" s="261"/>
      <c r="Q184" s="261"/>
      <c r="R184" s="261"/>
      <c r="S184" s="261"/>
      <c r="T184" s="262"/>
      <c r="AT184" s="263" t="s">
        <v>274</v>
      </c>
      <c r="AU184" s="263" t="s">
        <v>224</v>
      </c>
      <c r="AV184" s="14" t="s">
        <v>86</v>
      </c>
      <c r="AW184" s="14" t="s">
        <v>41</v>
      </c>
      <c r="AX184" s="14" t="s">
        <v>78</v>
      </c>
      <c r="AY184" s="263" t="s">
        <v>209</v>
      </c>
    </row>
    <row r="185" spans="2:65" s="14" customFormat="1" ht="13.5">
      <c r="B185" s="254"/>
      <c r="C185" s="255"/>
      <c r="D185" s="219" t="s">
        <v>274</v>
      </c>
      <c r="E185" s="256" t="s">
        <v>34</v>
      </c>
      <c r="F185" s="257" t="s">
        <v>466</v>
      </c>
      <c r="G185" s="255"/>
      <c r="H185" s="256" t="s">
        <v>34</v>
      </c>
      <c r="I185" s="258"/>
      <c r="J185" s="255"/>
      <c r="K185" s="255"/>
      <c r="L185" s="259"/>
      <c r="M185" s="260"/>
      <c r="N185" s="261"/>
      <c r="O185" s="261"/>
      <c r="P185" s="261"/>
      <c r="Q185" s="261"/>
      <c r="R185" s="261"/>
      <c r="S185" s="261"/>
      <c r="T185" s="262"/>
      <c r="AT185" s="263" t="s">
        <v>274</v>
      </c>
      <c r="AU185" s="263" t="s">
        <v>224</v>
      </c>
      <c r="AV185" s="14" t="s">
        <v>86</v>
      </c>
      <c r="AW185" s="14" t="s">
        <v>41</v>
      </c>
      <c r="AX185" s="14" t="s">
        <v>78</v>
      </c>
      <c r="AY185" s="263" t="s">
        <v>209</v>
      </c>
    </row>
    <row r="186" spans="2:65" s="12" customFormat="1" ht="13.5">
      <c r="B186" s="222"/>
      <c r="C186" s="223"/>
      <c r="D186" s="219" t="s">
        <v>274</v>
      </c>
      <c r="E186" s="224" t="s">
        <v>34</v>
      </c>
      <c r="F186" s="225" t="s">
        <v>499</v>
      </c>
      <c r="G186" s="223"/>
      <c r="H186" s="226">
        <v>0.54</v>
      </c>
      <c r="I186" s="227"/>
      <c r="J186" s="223"/>
      <c r="K186" s="223"/>
      <c r="L186" s="228"/>
      <c r="M186" s="229"/>
      <c r="N186" s="230"/>
      <c r="O186" s="230"/>
      <c r="P186" s="230"/>
      <c r="Q186" s="230"/>
      <c r="R186" s="230"/>
      <c r="S186" s="230"/>
      <c r="T186" s="231"/>
      <c r="AT186" s="232" t="s">
        <v>274</v>
      </c>
      <c r="AU186" s="232" t="s">
        <v>224</v>
      </c>
      <c r="AV186" s="12" t="s">
        <v>88</v>
      </c>
      <c r="AW186" s="12" t="s">
        <v>41</v>
      </c>
      <c r="AX186" s="12" t="s">
        <v>78</v>
      </c>
      <c r="AY186" s="232" t="s">
        <v>209</v>
      </c>
    </row>
    <row r="187" spans="2:65" s="12" customFormat="1" ht="13.5">
      <c r="B187" s="222"/>
      <c r="C187" s="223"/>
      <c r="D187" s="219" t="s">
        <v>274</v>
      </c>
      <c r="E187" s="224" t="s">
        <v>34</v>
      </c>
      <c r="F187" s="225" t="s">
        <v>500</v>
      </c>
      <c r="G187" s="223"/>
      <c r="H187" s="226">
        <v>2.9449999999999998</v>
      </c>
      <c r="I187" s="227"/>
      <c r="J187" s="223"/>
      <c r="K187" s="223"/>
      <c r="L187" s="228"/>
      <c r="M187" s="229"/>
      <c r="N187" s="230"/>
      <c r="O187" s="230"/>
      <c r="P187" s="230"/>
      <c r="Q187" s="230"/>
      <c r="R187" s="230"/>
      <c r="S187" s="230"/>
      <c r="T187" s="231"/>
      <c r="AT187" s="232" t="s">
        <v>274</v>
      </c>
      <c r="AU187" s="232" t="s">
        <v>224</v>
      </c>
      <c r="AV187" s="12" t="s">
        <v>88</v>
      </c>
      <c r="AW187" s="12" t="s">
        <v>41</v>
      </c>
      <c r="AX187" s="12" t="s">
        <v>78</v>
      </c>
      <c r="AY187" s="232" t="s">
        <v>209</v>
      </c>
    </row>
    <row r="188" spans="2:65" s="14" customFormat="1" ht="13.5">
      <c r="B188" s="254"/>
      <c r="C188" s="255"/>
      <c r="D188" s="219" t="s">
        <v>274</v>
      </c>
      <c r="E188" s="256" t="s">
        <v>34</v>
      </c>
      <c r="F188" s="257" t="s">
        <v>501</v>
      </c>
      <c r="G188" s="255"/>
      <c r="H188" s="256" t="s">
        <v>34</v>
      </c>
      <c r="I188" s="258"/>
      <c r="J188" s="255"/>
      <c r="K188" s="255"/>
      <c r="L188" s="259"/>
      <c r="M188" s="260"/>
      <c r="N188" s="261"/>
      <c r="O188" s="261"/>
      <c r="P188" s="261"/>
      <c r="Q188" s="261"/>
      <c r="R188" s="261"/>
      <c r="S188" s="261"/>
      <c r="T188" s="262"/>
      <c r="AT188" s="263" t="s">
        <v>274</v>
      </c>
      <c r="AU188" s="263" t="s">
        <v>224</v>
      </c>
      <c r="AV188" s="14" t="s">
        <v>86</v>
      </c>
      <c r="AW188" s="14" t="s">
        <v>41</v>
      </c>
      <c r="AX188" s="14" t="s">
        <v>78</v>
      </c>
      <c r="AY188" s="263" t="s">
        <v>209</v>
      </c>
    </row>
    <row r="189" spans="2:65" s="12" customFormat="1" ht="13.5">
      <c r="B189" s="222"/>
      <c r="C189" s="223"/>
      <c r="D189" s="219" t="s">
        <v>274</v>
      </c>
      <c r="E189" s="224" t="s">
        <v>34</v>
      </c>
      <c r="F189" s="225" t="s">
        <v>502</v>
      </c>
      <c r="G189" s="223"/>
      <c r="H189" s="226">
        <v>5.81</v>
      </c>
      <c r="I189" s="227"/>
      <c r="J189" s="223"/>
      <c r="K189" s="223"/>
      <c r="L189" s="228"/>
      <c r="M189" s="229"/>
      <c r="N189" s="230"/>
      <c r="O189" s="230"/>
      <c r="P189" s="230"/>
      <c r="Q189" s="230"/>
      <c r="R189" s="230"/>
      <c r="S189" s="230"/>
      <c r="T189" s="231"/>
      <c r="AT189" s="232" t="s">
        <v>274</v>
      </c>
      <c r="AU189" s="232" t="s">
        <v>224</v>
      </c>
      <c r="AV189" s="12" t="s">
        <v>88</v>
      </c>
      <c r="AW189" s="12" t="s">
        <v>41</v>
      </c>
      <c r="AX189" s="12" t="s">
        <v>78</v>
      </c>
      <c r="AY189" s="232" t="s">
        <v>209</v>
      </c>
    </row>
    <row r="190" spans="2:65" s="14" customFormat="1" ht="13.5">
      <c r="B190" s="254"/>
      <c r="C190" s="255"/>
      <c r="D190" s="219" t="s">
        <v>274</v>
      </c>
      <c r="E190" s="256" t="s">
        <v>34</v>
      </c>
      <c r="F190" s="257" t="s">
        <v>503</v>
      </c>
      <c r="G190" s="255"/>
      <c r="H190" s="256" t="s">
        <v>34</v>
      </c>
      <c r="I190" s="258"/>
      <c r="J190" s="255"/>
      <c r="K190" s="255"/>
      <c r="L190" s="259"/>
      <c r="M190" s="260"/>
      <c r="N190" s="261"/>
      <c r="O190" s="261"/>
      <c r="P190" s="261"/>
      <c r="Q190" s="261"/>
      <c r="R190" s="261"/>
      <c r="S190" s="261"/>
      <c r="T190" s="262"/>
      <c r="AT190" s="263" t="s">
        <v>274</v>
      </c>
      <c r="AU190" s="263" t="s">
        <v>224</v>
      </c>
      <c r="AV190" s="14" t="s">
        <v>86</v>
      </c>
      <c r="AW190" s="14" t="s">
        <v>41</v>
      </c>
      <c r="AX190" s="14" t="s">
        <v>78</v>
      </c>
      <c r="AY190" s="263" t="s">
        <v>209</v>
      </c>
    </row>
    <row r="191" spans="2:65" s="12" customFormat="1" ht="27">
      <c r="B191" s="222"/>
      <c r="C191" s="223"/>
      <c r="D191" s="219" t="s">
        <v>274</v>
      </c>
      <c r="E191" s="224" t="s">
        <v>34</v>
      </c>
      <c r="F191" s="225" t="s">
        <v>504</v>
      </c>
      <c r="G191" s="223"/>
      <c r="H191" s="226">
        <v>20.431999999999999</v>
      </c>
      <c r="I191" s="227"/>
      <c r="J191" s="223"/>
      <c r="K191" s="223"/>
      <c r="L191" s="228"/>
      <c r="M191" s="229"/>
      <c r="N191" s="230"/>
      <c r="O191" s="230"/>
      <c r="P191" s="230"/>
      <c r="Q191" s="230"/>
      <c r="R191" s="230"/>
      <c r="S191" s="230"/>
      <c r="T191" s="231"/>
      <c r="AT191" s="232" t="s">
        <v>274</v>
      </c>
      <c r="AU191" s="232" t="s">
        <v>224</v>
      </c>
      <c r="AV191" s="12" t="s">
        <v>88</v>
      </c>
      <c r="AW191" s="12" t="s">
        <v>41</v>
      </c>
      <c r="AX191" s="12" t="s">
        <v>78</v>
      </c>
      <c r="AY191" s="232" t="s">
        <v>209</v>
      </c>
    </row>
    <row r="192" spans="2:65" s="14" customFormat="1" ht="13.5">
      <c r="B192" s="254"/>
      <c r="C192" s="255"/>
      <c r="D192" s="219" t="s">
        <v>274</v>
      </c>
      <c r="E192" s="256" t="s">
        <v>34</v>
      </c>
      <c r="F192" s="257" t="s">
        <v>505</v>
      </c>
      <c r="G192" s="255"/>
      <c r="H192" s="256" t="s">
        <v>34</v>
      </c>
      <c r="I192" s="258"/>
      <c r="J192" s="255"/>
      <c r="K192" s="255"/>
      <c r="L192" s="259"/>
      <c r="M192" s="260"/>
      <c r="N192" s="261"/>
      <c r="O192" s="261"/>
      <c r="P192" s="261"/>
      <c r="Q192" s="261"/>
      <c r="R192" s="261"/>
      <c r="S192" s="261"/>
      <c r="T192" s="262"/>
      <c r="AT192" s="263" t="s">
        <v>274</v>
      </c>
      <c r="AU192" s="263" t="s">
        <v>224</v>
      </c>
      <c r="AV192" s="14" t="s">
        <v>86</v>
      </c>
      <c r="AW192" s="14" t="s">
        <v>41</v>
      </c>
      <c r="AX192" s="14" t="s">
        <v>78</v>
      </c>
      <c r="AY192" s="263" t="s">
        <v>209</v>
      </c>
    </row>
    <row r="193" spans="2:65" s="12" customFormat="1" ht="13.5">
      <c r="B193" s="222"/>
      <c r="C193" s="223"/>
      <c r="D193" s="219" t="s">
        <v>274</v>
      </c>
      <c r="E193" s="224" t="s">
        <v>34</v>
      </c>
      <c r="F193" s="225" t="s">
        <v>506</v>
      </c>
      <c r="G193" s="223"/>
      <c r="H193" s="226">
        <v>15.988</v>
      </c>
      <c r="I193" s="227"/>
      <c r="J193" s="223"/>
      <c r="K193" s="223"/>
      <c r="L193" s="228"/>
      <c r="M193" s="229"/>
      <c r="N193" s="230"/>
      <c r="O193" s="230"/>
      <c r="P193" s="230"/>
      <c r="Q193" s="230"/>
      <c r="R193" s="230"/>
      <c r="S193" s="230"/>
      <c r="T193" s="231"/>
      <c r="AT193" s="232" t="s">
        <v>274</v>
      </c>
      <c r="AU193" s="232" t="s">
        <v>224</v>
      </c>
      <c r="AV193" s="12" t="s">
        <v>88</v>
      </c>
      <c r="AW193" s="12" t="s">
        <v>41</v>
      </c>
      <c r="AX193" s="12" t="s">
        <v>78</v>
      </c>
      <c r="AY193" s="232" t="s">
        <v>209</v>
      </c>
    </row>
    <row r="194" spans="2:65" s="12" customFormat="1" ht="27">
      <c r="B194" s="222"/>
      <c r="C194" s="223"/>
      <c r="D194" s="219" t="s">
        <v>274</v>
      </c>
      <c r="E194" s="224" t="s">
        <v>34</v>
      </c>
      <c r="F194" s="225" t="s">
        <v>507</v>
      </c>
      <c r="G194" s="223"/>
      <c r="H194" s="226">
        <v>31.988</v>
      </c>
      <c r="I194" s="227"/>
      <c r="J194" s="223"/>
      <c r="K194" s="223"/>
      <c r="L194" s="228"/>
      <c r="M194" s="229"/>
      <c r="N194" s="230"/>
      <c r="O194" s="230"/>
      <c r="P194" s="230"/>
      <c r="Q194" s="230"/>
      <c r="R194" s="230"/>
      <c r="S194" s="230"/>
      <c r="T194" s="231"/>
      <c r="AT194" s="232" t="s">
        <v>274</v>
      </c>
      <c r="AU194" s="232" t="s">
        <v>224</v>
      </c>
      <c r="AV194" s="12" t="s">
        <v>88</v>
      </c>
      <c r="AW194" s="12" t="s">
        <v>41</v>
      </c>
      <c r="AX194" s="12" t="s">
        <v>78</v>
      </c>
      <c r="AY194" s="232" t="s">
        <v>209</v>
      </c>
    </row>
    <row r="195" spans="2:65" s="13" customFormat="1" ht="13.5">
      <c r="B195" s="233"/>
      <c r="C195" s="234"/>
      <c r="D195" s="219" t="s">
        <v>274</v>
      </c>
      <c r="E195" s="235" t="s">
        <v>34</v>
      </c>
      <c r="F195" s="236" t="s">
        <v>302</v>
      </c>
      <c r="G195" s="234"/>
      <c r="H195" s="237">
        <v>77.703000000000003</v>
      </c>
      <c r="I195" s="238"/>
      <c r="J195" s="234"/>
      <c r="K195" s="234"/>
      <c r="L195" s="239"/>
      <c r="M195" s="240"/>
      <c r="N195" s="241"/>
      <c r="O195" s="241"/>
      <c r="P195" s="241"/>
      <c r="Q195" s="241"/>
      <c r="R195" s="241"/>
      <c r="S195" s="241"/>
      <c r="T195" s="242"/>
      <c r="AT195" s="243" t="s">
        <v>274</v>
      </c>
      <c r="AU195" s="243" t="s">
        <v>224</v>
      </c>
      <c r="AV195" s="13" t="s">
        <v>228</v>
      </c>
      <c r="AW195" s="13" t="s">
        <v>41</v>
      </c>
      <c r="AX195" s="13" t="s">
        <v>86</v>
      </c>
      <c r="AY195" s="243" t="s">
        <v>209</v>
      </c>
    </row>
    <row r="196" spans="2:65" s="1" customFormat="1" ht="25.5" customHeight="1">
      <c r="B196" s="43"/>
      <c r="C196" s="203" t="s">
        <v>342</v>
      </c>
      <c r="D196" s="203" t="s">
        <v>212</v>
      </c>
      <c r="E196" s="204" t="s">
        <v>508</v>
      </c>
      <c r="F196" s="205" t="s">
        <v>509</v>
      </c>
      <c r="G196" s="206" t="s">
        <v>270</v>
      </c>
      <c r="H196" s="207">
        <v>0.44600000000000001</v>
      </c>
      <c r="I196" s="208"/>
      <c r="J196" s="209">
        <f>ROUND(I196*H196,2)</f>
        <v>0</v>
      </c>
      <c r="K196" s="205" t="s">
        <v>216</v>
      </c>
      <c r="L196" s="63"/>
      <c r="M196" s="210" t="s">
        <v>34</v>
      </c>
      <c r="N196" s="211" t="s">
        <v>49</v>
      </c>
      <c r="O196" s="44"/>
      <c r="P196" s="212">
        <f>O196*H196</f>
        <v>0</v>
      </c>
      <c r="Q196" s="212">
        <v>0</v>
      </c>
      <c r="R196" s="212">
        <f>Q196*H196</f>
        <v>0</v>
      </c>
      <c r="S196" s="212">
        <v>2.2000000000000002</v>
      </c>
      <c r="T196" s="213">
        <f>S196*H196</f>
        <v>0.98120000000000007</v>
      </c>
      <c r="AR196" s="25" t="s">
        <v>228</v>
      </c>
      <c r="AT196" s="25" t="s">
        <v>212</v>
      </c>
      <c r="AU196" s="25" t="s">
        <v>224</v>
      </c>
      <c r="AY196" s="25" t="s">
        <v>209</v>
      </c>
      <c r="BE196" s="214">
        <f>IF(N196="základní",J196,0)</f>
        <v>0</v>
      </c>
      <c r="BF196" s="214">
        <f>IF(N196="snížená",J196,0)</f>
        <v>0</v>
      </c>
      <c r="BG196" s="214">
        <f>IF(N196="zákl. přenesená",J196,0)</f>
        <v>0</v>
      </c>
      <c r="BH196" s="214">
        <f>IF(N196="sníž. přenesená",J196,0)</f>
        <v>0</v>
      </c>
      <c r="BI196" s="214">
        <f>IF(N196="nulová",J196,0)</f>
        <v>0</v>
      </c>
      <c r="BJ196" s="25" t="s">
        <v>86</v>
      </c>
      <c r="BK196" s="214">
        <f>ROUND(I196*H196,2)</f>
        <v>0</v>
      </c>
      <c r="BL196" s="25" t="s">
        <v>228</v>
      </c>
      <c r="BM196" s="25" t="s">
        <v>510</v>
      </c>
    </row>
    <row r="197" spans="2:65" s="14" customFormat="1" ht="13.5">
      <c r="B197" s="254"/>
      <c r="C197" s="255"/>
      <c r="D197" s="219" t="s">
        <v>274</v>
      </c>
      <c r="E197" s="256" t="s">
        <v>34</v>
      </c>
      <c r="F197" s="257" t="s">
        <v>465</v>
      </c>
      <c r="G197" s="255"/>
      <c r="H197" s="256" t="s">
        <v>34</v>
      </c>
      <c r="I197" s="258"/>
      <c r="J197" s="255"/>
      <c r="K197" s="255"/>
      <c r="L197" s="259"/>
      <c r="M197" s="260"/>
      <c r="N197" s="261"/>
      <c r="O197" s="261"/>
      <c r="P197" s="261"/>
      <c r="Q197" s="261"/>
      <c r="R197" s="261"/>
      <c r="S197" s="261"/>
      <c r="T197" s="262"/>
      <c r="AT197" s="263" t="s">
        <v>274</v>
      </c>
      <c r="AU197" s="263" t="s">
        <v>224</v>
      </c>
      <c r="AV197" s="14" t="s">
        <v>86</v>
      </c>
      <c r="AW197" s="14" t="s">
        <v>41</v>
      </c>
      <c r="AX197" s="14" t="s">
        <v>78</v>
      </c>
      <c r="AY197" s="263" t="s">
        <v>209</v>
      </c>
    </row>
    <row r="198" spans="2:65" s="14" customFormat="1" ht="13.5">
      <c r="B198" s="254"/>
      <c r="C198" s="255"/>
      <c r="D198" s="219" t="s">
        <v>274</v>
      </c>
      <c r="E198" s="256" t="s">
        <v>34</v>
      </c>
      <c r="F198" s="257" t="s">
        <v>466</v>
      </c>
      <c r="G198" s="255"/>
      <c r="H198" s="256" t="s">
        <v>34</v>
      </c>
      <c r="I198" s="258"/>
      <c r="J198" s="255"/>
      <c r="K198" s="255"/>
      <c r="L198" s="259"/>
      <c r="M198" s="260"/>
      <c r="N198" s="261"/>
      <c r="O198" s="261"/>
      <c r="P198" s="261"/>
      <c r="Q198" s="261"/>
      <c r="R198" s="261"/>
      <c r="S198" s="261"/>
      <c r="T198" s="262"/>
      <c r="AT198" s="263" t="s">
        <v>274</v>
      </c>
      <c r="AU198" s="263" t="s">
        <v>224</v>
      </c>
      <c r="AV198" s="14" t="s">
        <v>86</v>
      </c>
      <c r="AW198" s="14" t="s">
        <v>41</v>
      </c>
      <c r="AX198" s="14" t="s">
        <v>78</v>
      </c>
      <c r="AY198" s="263" t="s">
        <v>209</v>
      </c>
    </row>
    <row r="199" spans="2:65" s="12" customFormat="1" ht="13.5">
      <c r="B199" s="222"/>
      <c r="C199" s="223"/>
      <c r="D199" s="219" t="s">
        <v>274</v>
      </c>
      <c r="E199" s="224" t="s">
        <v>34</v>
      </c>
      <c r="F199" s="225" t="s">
        <v>511</v>
      </c>
      <c r="G199" s="223"/>
      <c r="H199" s="226">
        <v>0.44600000000000001</v>
      </c>
      <c r="I199" s="227"/>
      <c r="J199" s="223"/>
      <c r="K199" s="223"/>
      <c r="L199" s="228"/>
      <c r="M199" s="229"/>
      <c r="N199" s="230"/>
      <c r="O199" s="230"/>
      <c r="P199" s="230"/>
      <c r="Q199" s="230"/>
      <c r="R199" s="230"/>
      <c r="S199" s="230"/>
      <c r="T199" s="231"/>
      <c r="AT199" s="232" t="s">
        <v>274</v>
      </c>
      <c r="AU199" s="232" t="s">
        <v>224</v>
      </c>
      <c r="AV199" s="12" t="s">
        <v>88</v>
      </c>
      <c r="AW199" s="12" t="s">
        <v>41</v>
      </c>
      <c r="AX199" s="12" t="s">
        <v>86</v>
      </c>
      <c r="AY199" s="232" t="s">
        <v>209</v>
      </c>
    </row>
    <row r="200" spans="2:65" s="1" customFormat="1" ht="25.5" customHeight="1">
      <c r="B200" s="43"/>
      <c r="C200" s="203" t="s">
        <v>10</v>
      </c>
      <c r="D200" s="203" t="s">
        <v>212</v>
      </c>
      <c r="E200" s="204" t="s">
        <v>512</v>
      </c>
      <c r="F200" s="205" t="s">
        <v>513</v>
      </c>
      <c r="G200" s="206" t="s">
        <v>270</v>
      </c>
      <c r="H200" s="207">
        <v>82.884</v>
      </c>
      <c r="I200" s="208"/>
      <c r="J200" s="209">
        <f>ROUND(I200*H200,2)</f>
        <v>0</v>
      </c>
      <c r="K200" s="205" t="s">
        <v>216</v>
      </c>
      <c r="L200" s="63"/>
      <c r="M200" s="210" t="s">
        <v>34</v>
      </c>
      <c r="N200" s="211" t="s">
        <v>49</v>
      </c>
      <c r="O200" s="44"/>
      <c r="P200" s="212">
        <f>O200*H200</f>
        <v>0</v>
      </c>
      <c r="Q200" s="212">
        <v>0</v>
      </c>
      <c r="R200" s="212">
        <f>Q200*H200</f>
        <v>0</v>
      </c>
      <c r="S200" s="212">
        <v>2.2000000000000002</v>
      </c>
      <c r="T200" s="213">
        <f>S200*H200</f>
        <v>182.34480000000002</v>
      </c>
      <c r="AR200" s="25" t="s">
        <v>228</v>
      </c>
      <c r="AT200" s="25" t="s">
        <v>212</v>
      </c>
      <c r="AU200" s="25" t="s">
        <v>224</v>
      </c>
      <c r="AY200" s="25" t="s">
        <v>209</v>
      </c>
      <c r="BE200" s="214">
        <f>IF(N200="základní",J200,0)</f>
        <v>0</v>
      </c>
      <c r="BF200" s="214">
        <f>IF(N200="snížená",J200,0)</f>
        <v>0</v>
      </c>
      <c r="BG200" s="214">
        <f>IF(N200="zákl. přenesená",J200,0)</f>
        <v>0</v>
      </c>
      <c r="BH200" s="214">
        <f>IF(N200="sníž. přenesená",J200,0)</f>
        <v>0</v>
      </c>
      <c r="BI200" s="214">
        <f>IF(N200="nulová",J200,0)</f>
        <v>0</v>
      </c>
      <c r="BJ200" s="25" t="s">
        <v>86</v>
      </c>
      <c r="BK200" s="214">
        <f>ROUND(I200*H200,2)</f>
        <v>0</v>
      </c>
      <c r="BL200" s="25" t="s">
        <v>228</v>
      </c>
      <c r="BM200" s="25" t="s">
        <v>514</v>
      </c>
    </row>
    <row r="201" spans="2:65" s="14" customFormat="1" ht="13.5">
      <c r="B201" s="254"/>
      <c r="C201" s="255"/>
      <c r="D201" s="219" t="s">
        <v>274</v>
      </c>
      <c r="E201" s="256" t="s">
        <v>34</v>
      </c>
      <c r="F201" s="257" t="s">
        <v>515</v>
      </c>
      <c r="G201" s="255"/>
      <c r="H201" s="256" t="s">
        <v>34</v>
      </c>
      <c r="I201" s="258"/>
      <c r="J201" s="255"/>
      <c r="K201" s="255"/>
      <c r="L201" s="259"/>
      <c r="M201" s="260"/>
      <c r="N201" s="261"/>
      <c r="O201" s="261"/>
      <c r="P201" s="261"/>
      <c r="Q201" s="261"/>
      <c r="R201" s="261"/>
      <c r="S201" s="261"/>
      <c r="T201" s="262"/>
      <c r="AT201" s="263" t="s">
        <v>274</v>
      </c>
      <c r="AU201" s="263" t="s">
        <v>224</v>
      </c>
      <c r="AV201" s="14" t="s">
        <v>86</v>
      </c>
      <c r="AW201" s="14" t="s">
        <v>41</v>
      </c>
      <c r="AX201" s="14" t="s">
        <v>78</v>
      </c>
      <c r="AY201" s="263" t="s">
        <v>209</v>
      </c>
    </row>
    <row r="202" spans="2:65" s="14" customFormat="1" ht="13.5">
      <c r="B202" s="254"/>
      <c r="C202" s="255"/>
      <c r="D202" s="219" t="s">
        <v>274</v>
      </c>
      <c r="E202" s="256" t="s">
        <v>34</v>
      </c>
      <c r="F202" s="257" t="s">
        <v>516</v>
      </c>
      <c r="G202" s="255"/>
      <c r="H202" s="256" t="s">
        <v>34</v>
      </c>
      <c r="I202" s="258"/>
      <c r="J202" s="255"/>
      <c r="K202" s="255"/>
      <c r="L202" s="259"/>
      <c r="M202" s="260"/>
      <c r="N202" s="261"/>
      <c r="O202" s="261"/>
      <c r="P202" s="261"/>
      <c r="Q202" s="261"/>
      <c r="R202" s="261"/>
      <c r="S202" s="261"/>
      <c r="T202" s="262"/>
      <c r="AT202" s="263" t="s">
        <v>274</v>
      </c>
      <c r="AU202" s="263" t="s">
        <v>224</v>
      </c>
      <c r="AV202" s="14" t="s">
        <v>86</v>
      </c>
      <c r="AW202" s="14" t="s">
        <v>41</v>
      </c>
      <c r="AX202" s="14" t="s">
        <v>78</v>
      </c>
      <c r="AY202" s="263" t="s">
        <v>209</v>
      </c>
    </row>
    <row r="203" spans="2:65" s="14" customFormat="1" ht="13.5">
      <c r="B203" s="254"/>
      <c r="C203" s="255"/>
      <c r="D203" s="219" t="s">
        <v>274</v>
      </c>
      <c r="E203" s="256" t="s">
        <v>34</v>
      </c>
      <c r="F203" s="257" t="s">
        <v>434</v>
      </c>
      <c r="G203" s="255"/>
      <c r="H203" s="256" t="s">
        <v>34</v>
      </c>
      <c r="I203" s="258"/>
      <c r="J203" s="255"/>
      <c r="K203" s="255"/>
      <c r="L203" s="259"/>
      <c r="M203" s="260"/>
      <c r="N203" s="261"/>
      <c r="O203" s="261"/>
      <c r="P203" s="261"/>
      <c r="Q203" s="261"/>
      <c r="R203" s="261"/>
      <c r="S203" s="261"/>
      <c r="T203" s="262"/>
      <c r="AT203" s="263" t="s">
        <v>274</v>
      </c>
      <c r="AU203" s="263" t="s">
        <v>224</v>
      </c>
      <c r="AV203" s="14" t="s">
        <v>86</v>
      </c>
      <c r="AW203" s="14" t="s">
        <v>41</v>
      </c>
      <c r="AX203" s="14" t="s">
        <v>78</v>
      </c>
      <c r="AY203" s="263" t="s">
        <v>209</v>
      </c>
    </row>
    <row r="204" spans="2:65" s="12" customFormat="1" ht="13.5">
      <c r="B204" s="222"/>
      <c r="C204" s="223"/>
      <c r="D204" s="219" t="s">
        <v>274</v>
      </c>
      <c r="E204" s="224" t="s">
        <v>34</v>
      </c>
      <c r="F204" s="225" t="s">
        <v>517</v>
      </c>
      <c r="G204" s="223"/>
      <c r="H204" s="226">
        <v>12.866</v>
      </c>
      <c r="I204" s="227"/>
      <c r="J204" s="223"/>
      <c r="K204" s="223"/>
      <c r="L204" s="228"/>
      <c r="M204" s="229"/>
      <c r="N204" s="230"/>
      <c r="O204" s="230"/>
      <c r="P204" s="230"/>
      <c r="Q204" s="230"/>
      <c r="R204" s="230"/>
      <c r="S204" s="230"/>
      <c r="T204" s="231"/>
      <c r="AT204" s="232" t="s">
        <v>274</v>
      </c>
      <c r="AU204" s="232" t="s">
        <v>224</v>
      </c>
      <c r="AV204" s="12" t="s">
        <v>88</v>
      </c>
      <c r="AW204" s="12" t="s">
        <v>41</v>
      </c>
      <c r="AX204" s="12" t="s">
        <v>78</v>
      </c>
      <c r="AY204" s="232" t="s">
        <v>209</v>
      </c>
    </row>
    <row r="205" spans="2:65" s="12" customFormat="1" ht="13.5">
      <c r="B205" s="222"/>
      <c r="C205" s="223"/>
      <c r="D205" s="219" t="s">
        <v>274</v>
      </c>
      <c r="E205" s="224" t="s">
        <v>34</v>
      </c>
      <c r="F205" s="225" t="s">
        <v>518</v>
      </c>
      <c r="G205" s="223"/>
      <c r="H205" s="226">
        <v>5.8730000000000002</v>
      </c>
      <c r="I205" s="227"/>
      <c r="J205" s="223"/>
      <c r="K205" s="223"/>
      <c r="L205" s="228"/>
      <c r="M205" s="229"/>
      <c r="N205" s="230"/>
      <c r="O205" s="230"/>
      <c r="P205" s="230"/>
      <c r="Q205" s="230"/>
      <c r="R205" s="230"/>
      <c r="S205" s="230"/>
      <c r="T205" s="231"/>
      <c r="AT205" s="232" t="s">
        <v>274</v>
      </c>
      <c r="AU205" s="232" t="s">
        <v>224</v>
      </c>
      <c r="AV205" s="12" t="s">
        <v>88</v>
      </c>
      <c r="AW205" s="12" t="s">
        <v>41</v>
      </c>
      <c r="AX205" s="12" t="s">
        <v>78</v>
      </c>
      <c r="AY205" s="232" t="s">
        <v>209</v>
      </c>
    </row>
    <row r="206" spans="2:65" s="12" customFormat="1" ht="13.5">
      <c r="B206" s="222"/>
      <c r="C206" s="223"/>
      <c r="D206" s="219" t="s">
        <v>274</v>
      </c>
      <c r="E206" s="224" t="s">
        <v>34</v>
      </c>
      <c r="F206" s="225" t="s">
        <v>519</v>
      </c>
      <c r="G206" s="223"/>
      <c r="H206" s="226">
        <v>0.376</v>
      </c>
      <c r="I206" s="227"/>
      <c r="J206" s="223"/>
      <c r="K206" s="223"/>
      <c r="L206" s="228"/>
      <c r="M206" s="229"/>
      <c r="N206" s="230"/>
      <c r="O206" s="230"/>
      <c r="P206" s="230"/>
      <c r="Q206" s="230"/>
      <c r="R206" s="230"/>
      <c r="S206" s="230"/>
      <c r="T206" s="231"/>
      <c r="AT206" s="232" t="s">
        <v>274</v>
      </c>
      <c r="AU206" s="232" t="s">
        <v>224</v>
      </c>
      <c r="AV206" s="12" t="s">
        <v>88</v>
      </c>
      <c r="AW206" s="12" t="s">
        <v>41</v>
      </c>
      <c r="AX206" s="12" t="s">
        <v>78</v>
      </c>
      <c r="AY206" s="232" t="s">
        <v>209</v>
      </c>
    </row>
    <row r="207" spans="2:65" s="12" customFormat="1" ht="13.5">
      <c r="B207" s="222"/>
      <c r="C207" s="223"/>
      <c r="D207" s="219" t="s">
        <v>274</v>
      </c>
      <c r="E207" s="224" t="s">
        <v>34</v>
      </c>
      <c r="F207" s="225" t="s">
        <v>520</v>
      </c>
      <c r="G207" s="223"/>
      <c r="H207" s="226">
        <v>0.56999999999999995</v>
      </c>
      <c r="I207" s="227"/>
      <c r="J207" s="223"/>
      <c r="K207" s="223"/>
      <c r="L207" s="228"/>
      <c r="M207" s="229"/>
      <c r="N207" s="230"/>
      <c r="O207" s="230"/>
      <c r="P207" s="230"/>
      <c r="Q207" s="230"/>
      <c r="R207" s="230"/>
      <c r="S207" s="230"/>
      <c r="T207" s="231"/>
      <c r="AT207" s="232" t="s">
        <v>274</v>
      </c>
      <c r="AU207" s="232" t="s">
        <v>224</v>
      </c>
      <c r="AV207" s="12" t="s">
        <v>88</v>
      </c>
      <c r="AW207" s="12" t="s">
        <v>41</v>
      </c>
      <c r="AX207" s="12" t="s">
        <v>78</v>
      </c>
      <c r="AY207" s="232" t="s">
        <v>209</v>
      </c>
    </row>
    <row r="208" spans="2:65" s="12" customFormat="1" ht="13.5">
      <c r="B208" s="222"/>
      <c r="C208" s="223"/>
      <c r="D208" s="219" t="s">
        <v>274</v>
      </c>
      <c r="E208" s="224" t="s">
        <v>34</v>
      </c>
      <c r="F208" s="225" t="s">
        <v>521</v>
      </c>
      <c r="G208" s="223"/>
      <c r="H208" s="226">
        <v>1.17</v>
      </c>
      <c r="I208" s="227"/>
      <c r="J208" s="223"/>
      <c r="K208" s="223"/>
      <c r="L208" s="228"/>
      <c r="M208" s="229"/>
      <c r="N208" s="230"/>
      <c r="O208" s="230"/>
      <c r="P208" s="230"/>
      <c r="Q208" s="230"/>
      <c r="R208" s="230"/>
      <c r="S208" s="230"/>
      <c r="T208" s="231"/>
      <c r="AT208" s="232" t="s">
        <v>274</v>
      </c>
      <c r="AU208" s="232" t="s">
        <v>224</v>
      </c>
      <c r="AV208" s="12" t="s">
        <v>88</v>
      </c>
      <c r="AW208" s="12" t="s">
        <v>41</v>
      </c>
      <c r="AX208" s="12" t="s">
        <v>78</v>
      </c>
      <c r="AY208" s="232" t="s">
        <v>209</v>
      </c>
    </row>
    <row r="209" spans="2:51" s="12" customFormat="1" ht="13.5">
      <c r="B209" s="222"/>
      <c r="C209" s="223"/>
      <c r="D209" s="219" t="s">
        <v>274</v>
      </c>
      <c r="E209" s="224" t="s">
        <v>34</v>
      </c>
      <c r="F209" s="225" t="s">
        <v>522</v>
      </c>
      <c r="G209" s="223"/>
      <c r="H209" s="226">
        <v>0.59299999999999997</v>
      </c>
      <c r="I209" s="227"/>
      <c r="J209" s="223"/>
      <c r="K209" s="223"/>
      <c r="L209" s="228"/>
      <c r="M209" s="229"/>
      <c r="N209" s="230"/>
      <c r="O209" s="230"/>
      <c r="P209" s="230"/>
      <c r="Q209" s="230"/>
      <c r="R209" s="230"/>
      <c r="S209" s="230"/>
      <c r="T209" s="231"/>
      <c r="AT209" s="232" t="s">
        <v>274</v>
      </c>
      <c r="AU209" s="232" t="s">
        <v>224</v>
      </c>
      <c r="AV209" s="12" t="s">
        <v>88</v>
      </c>
      <c r="AW209" s="12" t="s">
        <v>41</v>
      </c>
      <c r="AX209" s="12" t="s">
        <v>78</v>
      </c>
      <c r="AY209" s="232" t="s">
        <v>209</v>
      </c>
    </row>
    <row r="210" spans="2:51" s="12" customFormat="1" ht="13.5">
      <c r="B210" s="222"/>
      <c r="C210" s="223"/>
      <c r="D210" s="219" t="s">
        <v>274</v>
      </c>
      <c r="E210" s="224" t="s">
        <v>34</v>
      </c>
      <c r="F210" s="225" t="s">
        <v>523</v>
      </c>
      <c r="G210" s="223"/>
      <c r="H210" s="226">
        <v>0.871</v>
      </c>
      <c r="I210" s="227"/>
      <c r="J210" s="223"/>
      <c r="K210" s="223"/>
      <c r="L210" s="228"/>
      <c r="M210" s="229"/>
      <c r="N210" s="230"/>
      <c r="O210" s="230"/>
      <c r="P210" s="230"/>
      <c r="Q210" s="230"/>
      <c r="R210" s="230"/>
      <c r="S210" s="230"/>
      <c r="T210" s="231"/>
      <c r="AT210" s="232" t="s">
        <v>274</v>
      </c>
      <c r="AU210" s="232" t="s">
        <v>224</v>
      </c>
      <c r="AV210" s="12" t="s">
        <v>88</v>
      </c>
      <c r="AW210" s="12" t="s">
        <v>41</v>
      </c>
      <c r="AX210" s="12" t="s">
        <v>78</v>
      </c>
      <c r="AY210" s="232" t="s">
        <v>209</v>
      </c>
    </row>
    <row r="211" spans="2:51" s="14" customFormat="1" ht="13.5">
      <c r="B211" s="254"/>
      <c r="C211" s="255"/>
      <c r="D211" s="219" t="s">
        <v>274</v>
      </c>
      <c r="E211" s="256" t="s">
        <v>34</v>
      </c>
      <c r="F211" s="257" t="s">
        <v>524</v>
      </c>
      <c r="G211" s="255"/>
      <c r="H211" s="256" t="s">
        <v>34</v>
      </c>
      <c r="I211" s="258"/>
      <c r="J211" s="255"/>
      <c r="K211" s="255"/>
      <c r="L211" s="259"/>
      <c r="M211" s="260"/>
      <c r="N211" s="261"/>
      <c r="O211" s="261"/>
      <c r="P211" s="261"/>
      <c r="Q211" s="261"/>
      <c r="R211" s="261"/>
      <c r="S211" s="261"/>
      <c r="T211" s="262"/>
      <c r="AT211" s="263" t="s">
        <v>274</v>
      </c>
      <c r="AU211" s="263" t="s">
        <v>224</v>
      </c>
      <c r="AV211" s="14" t="s">
        <v>86</v>
      </c>
      <c r="AW211" s="14" t="s">
        <v>41</v>
      </c>
      <c r="AX211" s="14" t="s">
        <v>78</v>
      </c>
      <c r="AY211" s="263" t="s">
        <v>209</v>
      </c>
    </row>
    <row r="212" spans="2:51" s="14" customFormat="1" ht="13.5">
      <c r="B212" s="254"/>
      <c r="C212" s="255"/>
      <c r="D212" s="219" t="s">
        <v>274</v>
      </c>
      <c r="E212" s="256" t="s">
        <v>34</v>
      </c>
      <c r="F212" s="257" t="s">
        <v>516</v>
      </c>
      <c r="G212" s="255"/>
      <c r="H212" s="256" t="s">
        <v>34</v>
      </c>
      <c r="I212" s="258"/>
      <c r="J212" s="255"/>
      <c r="K212" s="255"/>
      <c r="L212" s="259"/>
      <c r="M212" s="260"/>
      <c r="N212" s="261"/>
      <c r="O212" s="261"/>
      <c r="P212" s="261"/>
      <c r="Q212" s="261"/>
      <c r="R212" s="261"/>
      <c r="S212" s="261"/>
      <c r="T212" s="262"/>
      <c r="AT212" s="263" t="s">
        <v>274</v>
      </c>
      <c r="AU212" s="263" t="s">
        <v>224</v>
      </c>
      <c r="AV212" s="14" t="s">
        <v>86</v>
      </c>
      <c r="AW212" s="14" t="s">
        <v>41</v>
      </c>
      <c r="AX212" s="14" t="s">
        <v>78</v>
      </c>
      <c r="AY212" s="263" t="s">
        <v>209</v>
      </c>
    </row>
    <row r="213" spans="2:51" s="14" customFormat="1" ht="13.5">
      <c r="B213" s="254"/>
      <c r="C213" s="255"/>
      <c r="D213" s="219" t="s">
        <v>274</v>
      </c>
      <c r="E213" s="256" t="s">
        <v>34</v>
      </c>
      <c r="F213" s="257" t="s">
        <v>434</v>
      </c>
      <c r="G213" s="255"/>
      <c r="H213" s="256" t="s">
        <v>34</v>
      </c>
      <c r="I213" s="258"/>
      <c r="J213" s="255"/>
      <c r="K213" s="255"/>
      <c r="L213" s="259"/>
      <c r="M213" s="260"/>
      <c r="N213" s="261"/>
      <c r="O213" s="261"/>
      <c r="P213" s="261"/>
      <c r="Q213" s="261"/>
      <c r="R213" s="261"/>
      <c r="S213" s="261"/>
      <c r="T213" s="262"/>
      <c r="AT213" s="263" t="s">
        <v>274</v>
      </c>
      <c r="AU213" s="263" t="s">
        <v>224</v>
      </c>
      <c r="AV213" s="14" t="s">
        <v>86</v>
      </c>
      <c r="AW213" s="14" t="s">
        <v>41</v>
      </c>
      <c r="AX213" s="14" t="s">
        <v>78</v>
      </c>
      <c r="AY213" s="263" t="s">
        <v>209</v>
      </c>
    </row>
    <row r="214" spans="2:51" s="12" customFormat="1" ht="13.5">
      <c r="B214" s="222"/>
      <c r="C214" s="223"/>
      <c r="D214" s="219" t="s">
        <v>274</v>
      </c>
      <c r="E214" s="224" t="s">
        <v>34</v>
      </c>
      <c r="F214" s="225" t="s">
        <v>525</v>
      </c>
      <c r="G214" s="223"/>
      <c r="H214" s="226">
        <v>0.91100000000000003</v>
      </c>
      <c r="I214" s="227"/>
      <c r="J214" s="223"/>
      <c r="K214" s="223"/>
      <c r="L214" s="228"/>
      <c r="M214" s="229"/>
      <c r="N214" s="230"/>
      <c r="O214" s="230"/>
      <c r="P214" s="230"/>
      <c r="Q214" s="230"/>
      <c r="R214" s="230"/>
      <c r="S214" s="230"/>
      <c r="T214" s="231"/>
      <c r="AT214" s="232" t="s">
        <v>274</v>
      </c>
      <c r="AU214" s="232" t="s">
        <v>224</v>
      </c>
      <c r="AV214" s="12" t="s">
        <v>88</v>
      </c>
      <c r="AW214" s="12" t="s">
        <v>41</v>
      </c>
      <c r="AX214" s="12" t="s">
        <v>78</v>
      </c>
      <c r="AY214" s="232" t="s">
        <v>209</v>
      </c>
    </row>
    <row r="215" spans="2:51" s="12" customFormat="1" ht="13.5">
      <c r="B215" s="222"/>
      <c r="C215" s="223"/>
      <c r="D215" s="219" t="s">
        <v>274</v>
      </c>
      <c r="E215" s="224" t="s">
        <v>34</v>
      </c>
      <c r="F215" s="225" t="s">
        <v>526</v>
      </c>
      <c r="G215" s="223"/>
      <c r="H215" s="226">
        <v>0.66400000000000003</v>
      </c>
      <c r="I215" s="227"/>
      <c r="J215" s="223"/>
      <c r="K215" s="223"/>
      <c r="L215" s="228"/>
      <c r="M215" s="229"/>
      <c r="N215" s="230"/>
      <c r="O215" s="230"/>
      <c r="P215" s="230"/>
      <c r="Q215" s="230"/>
      <c r="R215" s="230"/>
      <c r="S215" s="230"/>
      <c r="T215" s="231"/>
      <c r="AT215" s="232" t="s">
        <v>274</v>
      </c>
      <c r="AU215" s="232" t="s">
        <v>224</v>
      </c>
      <c r="AV215" s="12" t="s">
        <v>88</v>
      </c>
      <c r="AW215" s="12" t="s">
        <v>41</v>
      </c>
      <c r="AX215" s="12" t="s">
        <v>78</v>
      </c>
      <c r="AY215" s="232" t="s">
        <v>209</v>
      </c>
    </row>
    <row r="216" spans="2:51" s="12" customFormat="1" ht="13.5">
      <c r="B216" s="222"/>
      <c r="C216" s="223"/>
      <c r="D216" s="219" t="s">
        <v>274</v>
      </c>
      <c r="E216" s="224" t="s">
        <v>34</v>
      </c>
      <c r="F216" s="225" t="s">
        <v>527</v>
      </c>
      <c r="G216" s="223"/>
      <c r="H216" s="226">
        <v>6.327</v>
      </c>
      <c r="I216" s="227"/>
      <c r="J216" s="223"/>
      <c r="K216" s="223"/>
      <c r="L216" s="228"/>
      <c r="M216" s="229"/>
      <c r="N216" s="230"/>
      <c r="O216" s="230"/>
      <c r="P216" s="230"/>
      <c r="Q216" s="230"/>
      <c r="R216" s="230"/>
      <c r="S216" s="230"/>
      <c r="T216" s="231"/>
      <c r="AT216" s="232" t="s">
        <v>274</v>
      </c>
      <c r="AU216" s="232" t="s">
        <v>224</v>
      </c>
      <c r="AV216" s="12" t="s">
        <v>88</v>
      </c>
      <c r="AW216" s="12" t="s">
        <v>41</v>
      </c>
      <c r="AX216" s="12" t="s">
        <v>78</v>
      </c>
      <c r="AY216" s="232" t="s">
        <v>209</v>
      </c>
    </row>
    <row r="217" spans="2:51" s="12" customFormat="1" ht="13.5">
      <c r="B217" s="222"/>
      <c r="C217" s="223"/>
      <c r="D217" s="219" t="s">
        <v>274</v>
      </c>
      <c r="E217" s="224" t="s">
        <v>34</v>
      </c>
      <c r="F217" s="225" t="s">
        <v>528</v>
      </c>
      <c r="G217" s="223"/>
      <c r="H217" s="226">
        <v>3.7040000000000002</v>
      </c>
      <c r="I217" s="227"/>
      <c r="J217" s="223"/>
      <c r="K217" s="223"/>
      <c r="L217" s="228"/>
      <c r="M217" s="229"/>
      <c r="N217" s="230"/>
      <c r="O217" s="230"/>
      <c r="P217" s="230"/>
      <c r="Q217" s="230"/>
      <c r="R217" s="230"/>
      <c r="S217" s="230"/>
      <c r="T217" s="231"/>
      <c r="AT217" s="232" t="s">
        <v>274</v>
      </c>
      <c r="AU217" s="232" t="s">
        <v>224</v>
      </c>
      <c r="AV217" s="12" t="s">
        <v>88</v>
      </c>
      <c r="AW217" s="12" t="s">
        <v>41</v>
      </c>
      <c r="AX217" s="12" t="s">
        <v>78</v>
      </c>
      <c r="AY217" s="232" t="s">
        <v>209</v>
      </c>
    </row>
    <row r="218" spans="2:51" s="14" customFormat="1" ht="13.5">
      <c r="B218" s="254"/>
      <c r="C218" s="255"/>
      <c r="D218" s="219" t="s">
        <v>274</v>
      </c>
      <c r="E218" s="256" t="s">
        <v>34</v>
      </c>
      <c r="F218" s="257" t="s">
        <v>529</v>
      </c>
      <c r="G218" s="255"/>
      <c r="H218" s="256" t="s">
        <v>34</v>
      </c>
      <c r="I218" s="258"/>
      <c r="J218" s="255"/>
      <c r="K218" s="255"/>
      <c r="L218" s="259"/>
      <c r="M218" s="260"/>
      <c r="N218" s="261"/>
      <c r="O218" s="261"/>
      <c r="P218" s="261"/>
      <c r="Q218" s="261"/>
      <c r="R218" s="261"/>
      <c r="S218" s="261"/>
      <c r="T218" s="262"/>
      <c r="AT218" s="263" t="s">
        <v>274</v>
      </c>
      <c r="AU218" s="263" t="s">
        <v>224</v>
      </c>
      <c r="AV218" s="14" t="s">
        <v>86</v>
      </c>
      <c r="AW218" s="14" t="s">
        <v>41</v>
      </c>
      <c r="AX218" s="14" t="s">
        <v>78</v>
      </c>
      <c r="AY218" s="263" t="s">
        <v>209</v>
      </c>
    </row>
    <row r="219" spans="2:51" s="14" customFormat="1" ht="13.5">
      <c r="B219" s="254"/>
      <c r="C219" s="255"/>
      <c r="D219" s="219" t="s">
        <v>274</v>
      </c>
      <c r="E219" s="256" t="s">
        <v>34</v>
      </c>
      <c r="F219" s="257" t="s">
        <v>516</v>
      </c>
      <c r="G219" s="255"/>
      <c r="H219" s="256" t="s">
        <v>34</v>
      </c>
      <c r="I219" s="258"/>
      <c r="J219" s="255"/>
      <c r="K219" s="255"/>
      <c r="L219" s="259"/>
      <c r="M219" s="260"/>
      <c r="N219" s="261"/>
      <c r="O219" s="261"/>
      <c r="P219" s="261"/>
      <c r="Q219" s="261"/>
      <c r="R219" s="261"/>
      <c r="S219" s="261"/>
      <c r="T219" s="262"/>
      <c r="AT219" s="263" t="s">
        <v>274</v>
      </c>
      <c r="AU219" s="263" t="s">
        <v>224</v>
      </c>
      <c r="AV219" s="14" t="s">
        <v>86</v>
      </c>
      <c r="AW219" s="14" t="s">
        <v>41</v>
      </c>
      <c r="AX219" s="14" t="s">
        <v>78</v>
      </c>
      <c r="AY219" s="263" t="s">
        <v>209</v>
      </c>
    </row>
    <row r="220" spans="2:51" s="14" customFormat="1" ht="13.5">
      <c r="B220" s="254"/>
      <c r="C220" s="255"/>
      <c r="D220" s="219" t="s">
        <v>274</v>
      </c>
      <c r="E220" s="256" t="s">
        <v>34</v>
      </c>
      <c r="F220" s="257" t="s">
        <v>434</v>
      </c>
      <c r="G220" s="255"/>
      <c r="H220" s="256" t="s">
        <v>34</v>
      </c>
      <c r="I220" s="258"/>
      <c r="J220" s="255"/>
      <c r="K220" s="255"/>
      <c r="L220" s="259"/>
      <c r="M220" s="260"/>
      <c r="N220" s="261"/>
      <c r="O220" s="261"/>
      <c r="P220" s="261"/>
      <c r="Q220" s="261"/>
      <c r="R220" s="261"/>
      <c r="S220" s="261"/>
      <c r="T220" s="262"/>
      <c r="AT220" s="263" t="s">
        <v>274</v>
      </c>
      <c r="AU220" s="263" t="s">
        <v>224</v>
      </c>
      <c r="AV220" s="14" t="s">
        <v>86</v>
      </c>
      <c r="AW220" s="14" t="s">
        <v>41</v>
      </c>
      <c r="AX220" s="14" t="s">
        <v>78</v>
      </c>
      <c r="AY220" s="263" t="s">
        <v>209</v>
      </c>
    </row>
    <row r="221" spans="2:51" s="12" customFormat="1" ht="13.5">
      <c r="B221" s="222"/>
      <c r="C221" s="223"/>
      <c r="D221" s="219" t="s">
        <v>274</v>
      </c>
      <c r="E221" s="224" t="s">
        <v>34</v>
      </c>
      <c r="F221" s="225" t="s">
        <v>530</v>
      </c>
      <c r="G221" s="223"/>
      <c r="H221" s="226">
        <v>0.36199999999999999</v>
      </c>
      <c r="I221" s="227"/>
      <c r="J221" s="223"/>
      <c r="K221" s="223"/>
      <c r="L221" s="228"/>
      <c r="M221" s="229"/>
      <c r="N221" s="230"/>
      <c r="O221" s="230"/>
      <c r="P221" s="230"/>
      <c r="Q221" s="230"/>
      <c r="R221" s="230"/>
      <c r="S221" s="230"/>
      <c r="T221" s="231"/>
      <c r="AT221" s="232" t="s">
        <v>274</v>
      </c>
      <c r="AU221" s="232" t="s">
        <v>224</v>
      </c>
      <c r="AV221" s="12" t="s">
        <v>88</v>
      </c>
      <c r="AW221" s="12" t="s">
        <v>41</v>
      </c>
      <c r="AX221" s="12" t="s">
        <v>78</v>
      </c>
      <c r="AY221" s="232" t="s">
        <v>209</v>
      </c>
    </row>
    <row r="222" spans="2:51" s="12" customFormat="1" ht="13.5">
      <c r="B222" s="222"/>
      <c r="C222" s="223"/>
      <c r="D222" s="219" t="s">
        <v>274</v>
      </c>
      <c r="E222" s="224" t="s">
        <v>34</v>
      </c>
      <c r="F222" s="225" t="s">
        <v>531</v>
      </c>
      <c r="G222" s="223"/>
      <c r="H222" s="226">
        <v>0.61699999999999999</v>
      </c>
      <c r="I222" s="227"/>
      <c r="J222" s="223"/>
      <c r="K222" s="223"/>
      <c r="L222" s="228"/>
      <c r="M222" s="229"/>
      <c r="N222" s="230"/>
      <c r="O222" s="230"/>
      <c r="P222" s="230"/>
      <c r="Q222" s="230"/>
      <c r="R222" s="230"/>
      <c r="S222" s="230"/>
      <c r="T222" s="231"/>
      <c r="AT222" s="232" t="s">
        <v>274</v>
      </c>
      <c r="AU222" s="232" t="s">
        <v>224</v>
      </c>
      <c r="AV222" s="12" t="s">
        <v>88</v>
      </c>
      <c r="AW222" s="12" t="s">
        <v>41</v>
      </c>
      <c r="AX222" s="12" t="s">
        <v>78</v>
      </c>
      <c r="AY222" s="232" t="s">
        <v>209</v>
      </c>
    </row>
    <row r="223" spans="2:51" s="12" customFormat="1" ht="13.5">
      <c r="B223" s="222"/>
      <c r="C223" s="223"/>
      <c r="D223" s="219" t="s">
        <v>274</v>
      </c>
      <c r="E223" s="224" t="s">
        <v>34</v>
      </c>
      <c r="F223" s="225" t="s">
        <v>532</v>
      </c>
      <c r="G223" s="223"/>
      <c r="H223" s="226">
        <v>0.23799999999999999</v>
      </c>
      <c r="I223" s="227"/>
      <c r="J223" s="223"/>
      <c r="K223" s="223"/>
      <c r="L223" s="228"/>
      <c r="M223" s="229"/>
      <c r="N223" s="230"/>
      <c r="O223" s="230"/>
      <c r="P223" s="230"/>
      <c r="Q223" s="230"/>
      <c r="R223" s="230"/>
      <c r="S223" s="230"/>
      <c r="T223" s="231"/>
      <c r="AT223" s="232" t="s">
        <v>274</v>
      </c>
      <c r="AU223" s="232" t="s">
        <v>224</v>
      </c>
      <c r="AV223" s="12" t="s">
        <v>88</v>
      </c>
      <c r="AW223" s="12" t="s">
        <v>41</v>
      </c>
      <c r="AX223" s="12" t="s">
        <v>78</v>
      </c>
      <c r="AY223" s="232" t="s">
        <v>209</v>
      </c>
    </row>
    <row r="224" spans="2:51" s="12" customFormat="1" ht="13.5">
      <c r="B224" s="222"/>
      <c r="C224" s="223"/>
      <c r="D224" s="219" t="s">
        <v>274</v>
      </c>
      <c r="E224" s="224" t="s">
        <v>34</v>
      </c>
      <c r="F224" s="225" t="s">
        <v>533</v>
      </c>
      <c r="G224" s="223"/>
      <c r="H224" s="226">
        <v>0.24199999999999999</v>
      </c>
      <c r="I224" s="227"/>
      <c r="J224" s="223"/>
      <c r="K224" s="223"/>
      <c r="L224" s="228"/>
      <c r="M224" s="229"/>
      <c r="N224" s="230"/>
      <c r="O224" s="230"/>
      <c r="P224" s="230"/>
      <c r="Q224" s="230"/>
      <c r="R224" s="230"/>
      <c r="S224" s="230"/>
      <c r="T224" s="231"/>
      <c r="AT224" s="232" t="s">
        <v>274</v>
      </c>
      <c r="AU224" s="232" t="s">
        <v>224</v>
      </c>
      <c r="AV224" s="12" t="s">
        <v>88</v>
      </c>
      <c r="AW224" s="12" t="s">
        <v>41</v>
      </c>
      <c r="AX224" s="12" t="s">
        <v>78</v>
      </c>
      <c r="AY224" s="232" t="s">
        <v>209</v>
      </c>
    </row>
    <row r="225" spans="2:51" s="12" customFormat="1" ht="13.5">
      <c r="B225" s="222"/>
      <c r="C225" s="223"/>
      <c r="D225" s="219" t="s">
        <v>274</v>
      </c>
      <c r="E225" s="224" t="s">
        <v>34</v>
      </c>
      <c r="F225" s="225" t="s">
        <v>534</v>
      </c>
      <c r="G225" s="223"/>
      <c r="H225" s="226">
        <v>0.57399999999999995</v>
      </c>
      <c r="I225" s="227"/>
      <c r="J225" s="223"/>
      <c r="K225" s="223"/>
      <c r="L225" s="228"/>
      <c r="M225" s="229"/>
      <c r="N225" s="230"/>
      <c r="O225" s="230"/>
      <c r="P225" s="230"/>
      <c r="Q225" s="230"/>
      <c r="R225" s="230"/>
      <c r="S225" s="230"/>
      <c r="T225" s="231"/>
      <c r="AT225" s="232" t="s">
        <v>274</v>
      </c>
      <c r="AU225" s="232" t="s">
        <v>224</v>
      </c>
      <c r="AV225" s="12" t="s">
        <v>88</v>
      </c>
      <c r="AW225" s="12" t="s">
        <v>41</v>
      </c>
      <c r="AX225" s="12" t="s">
        <v>78</v>
      </c>
      <c r="AY225" s="232" t="s">
        <v>209</v>
      </c>
    </row>
    <row r="226" spans="2:51" s="12" customFormat="1" ht="13.5">
      <c r="B226" s="222"/>
      <c r="C226" s="223"/>
      <c r="D226" s="219" t="s">
        <v>274</v>
      </c>
      <c r="E226" s="224" t="s">
        <v>34</v>
      </c>
      <c r="F226" s="225" t="s">
        <v>535</v>
      </c>
      <c r="G226" s="223"/>
      <c r="H226" s="226">
        <v>2.0139999999999998</v>
      </c>
      <c r="I226" s="227"/>
      <c r="J226" s="223"/>
      <c r="K226" s="223"/>
      <c r="L226" s="228"/>
      <c r="M226" s="229"/>
      <c r="N226" s="230"/>
      <c r="O226" s="230"/>
      <c r="P226" s="230"/>
      <c r="Q226" s="230"/>
      <c r="R226" s="230"/>
      <c r="S226" s="230"/>
      <c r="T226" s="231"/>
      <c r="AT226" s="232" t="s">
        <v>274</v>
      </c>
      <c r="AU226" s="232" t="s">
        <v>224</v>
      </c>
      <c r="AV226" s="12" t="s">
        <v>88</v>
      </c>
      <c r="AW226" s="12" t="s">
        <v>41</v>
      </c>
      <c r="AX226" s="12" t="s">
        <v>78</v>
      </c>
      <c r="AY226" s="232" t="s">
        <v>209</v>
      </c>
    </row>
    <row r="227" spans="2:51" s="14" customFormat="1" ht="13.5">
      <c r="B227" s="254"/>
      <c r="C227" s="255"/>
      <c r="D227" s="219" t="s">
        <v>274</v>
      </c>
      <c r="E227" s="256" t="s">
        <v>34</v>
      </c>
      <c r="F227" s="257" t="s">
        <v>536</v>
      </c>
      <c r="G227" s="255"/>
      <c r="H227" s="256" t="s">
        <v>34</v>
      </c>
      <c r="I227" s="258"/>
      <c r="J227" s="255"/>
      <c r="K227" s="255"/>
      <c r="L227" s="259"/>
      <c r="M227" s="260"/>
      <c r="N227" s="261"/>
      <c r="O227" s="261"/>
      <c r="P227" s="261"/>
      <c r="Q227" s="261"/>
      <c r="R227" s="261"/>
      <c r="S227" s="261"/>
      <c r="T227" s="262"/>
      <c r="AT227" s="263" t="s">
        <v>274</v>
      </c>
      <c r="AU227" s="263" t="s">
        <v>224</v>
      </c>
      <c r="AV227" s="14" t="s">
        <v>86</v>
      </c>
      <c r="AW227" s="14" t="s">
        <v>41</v>
      </c>
      <c r="AX227" s="14" t="s">
        <v>78</v>
      </c>
      <c r="AY227" s="263" t="s">
        <v>209</v>
      </c>
    </row>
    <row r="228" spans="2:51" s="14" customFormat="1" ht="13.5">
      <c r="B228" s="254"/>
      <c r="C228" s="255"/>
      <c r="D228" s="219" t="s">
        <v>274</v>
      </c>
      <c r="E228" s="256" t="s">
        <v>34</v>
      </c>
      <c r="F228" s="257" t="s">
        <v>516</v>
      </c>
      <c r="G228" s="255"/>
      <c r="H228" s="256" t="s">
        <v>34</v>
      </c>
      <c r="I228" s="258"/>
      <c r="J228" s="255"/>
      <c r="K228" s="255"/>
      <c r="L228" s="259"/>
      <c r="M228" s="260"/>
      <c r="N228" s="261"/>
      <c r="O228" s="261"/>
      <c r="P228" s="261"/>
      <c r="Q228" s="261"/>
      <c r="R228" s="261"/>
      <c r="S228" s="261"/>
      <c r="T228" s="262"/>
      <c r="AT228" s="263" t="s">
        <v>274</v>
      </c>
      <c r="AU228" s="263" t="s">
        <v>224</v>
      </c>
      <c r="AV228" s="14" t="s">
        <v>86</v>
      </c>
      <c r="AW228" s="14" t="s">
        <v>41</v>
      </c>
      <c r="AX228" s="14" t="s">
        <v>78</v>
      </c>
      <c r="AY228" s="263" t="s">
        <v>209</v>
      </c>
    </row>
    <row r="229" spans="2:51" s="14" customFormat="1" ht="13.5">
      <c r="B229" s="254"/>
      <c r="C229" s="255"/>
      <c r="D229" s="219" t="s">
        <v>274</v>
      </c>
      <c r="E229" s="256" t="s">
        <v>34</v>
      </c>
      <c r="F229" s="257" t="s">
        <v>434</v>
      </c>
      <c r="G229" s="255"/>
      <c r="H229" s="256" t="s">
        <v>34</v>
      </c>
      <c r="I229" s="258"/>
      <c r="J229" s="255"/>
      <c r="K229" s="255"/>
      <c r="L229" s="259"/>
      <c r="M229" s="260"/>
      <c r="N229" s="261"/>
      <c r="O229" s="261"/>
      <c r="P229" s="261"/>
      <c r="Q229" s="261"/>
      <c r="R229" s="261"/>
      <c r="S229" s="261"/>
      <c r="T229" s="262"/>
      <c r="AT229" s="263" t="s">
        <v>274</v>
      </c>
      <c r="AU229" s="263" t="s">
        <v>224</v>
      </c>
      <c r="AV229" s="14" t="s">
        <v>86</v>
      </c>
      <c r="AW229" s="14" t="s">
        <v>41</v>
      </c>
      <c r="AX229" s="14" t="s">
        <v>78</v>
      </c>
      <c r="AY229" s="263" t="s">
        <v>209</v>
      </c>
    </row>
    <row r="230" spans="2:51" s="12" customFormat="1" ht="13.5">
      <c r="B230" s="222"/>
      <c r="C230" s="223"/>
      <c r="D230" s="219" t="s">
        <v>274</v>
      </c>
      <c r="E230" s="224" t="s">
        <v>34</v>
      </c>
      <c r="F230" s="225" t="s">
        <v>537</v>
      </c>
      <c r="G230" s="223"/>
      <c r="H230" s="226">
        <v>1.5309999999999999</v>
      </c>
      <c r="I230" s="227"/>
      <c r="J230" s="223"/>
      <c r="K230" s="223"/>
      <c r="L230" s="228"/>
      <c r="M230" s="229"/>
      <c r="N230" s="230"/>
      <c r="O230" s="230"/>
      <c r="P230" s="230"/>
      <c r="Q230" s="230"/>
      <c r="R230" s="230"/>
      <c r="S230" s="230"/>
      <c r="T230" s="231"/>
      <c r="AT230" s="232" t="s">
        <v>274</v>
      </c>
      <c r="AU230" s="232" t="s">
        <v>224</v>
      </c>
      <c r="AV230" s="12" t="s">
        <v>88</v>
      </c>
      <c r="AW230" s="12" t="s">
        <v>41</v>
      </c>
      <c r="AX230" s="12" t="s">
        <v>78</v>
      </c>
      <c r="AY230" s="232" t="s">
        <v>209</v>
      </c>
    </row>
    <row r="231" spans="2:51" s="12" customFormat="1" ht="13.5">
      <c r="B231" s="222"/>
      <c r="C231" s="223"/>
      <c r="D231" s="219" t="s">
        <v>274</v>
      </c>
      <c r="E231" s="224" t="s">
        <v>34</v>
      </c>
      <c r="F231" s="225" t="s">
        <v>538</v>
      </c>
      <c r="G231" s="223"/>
      <c r="H231" s="226">
        <v>1.5629999999999999</v>
      </c>
      <c r="I231" s="227"/>
      <c r="J231" s="223"/>
      <c r="K231" s="223"/>
      <c r="L231" s="228"/>
      <c r="M231" s="229"/>
      <c r="N231" s="230"/>
      <c r="O231" s="230"/>
      <c r="P231" s="230"/>
      <c r="Q231" s="230"/>
      <c r="R231" s="230"/>
      <c r="S231" s="230"/>
      <c r="T231" s="231"/>
      <c r="AT231" s="232" t="s">
        <v>274</v>
      </c>
      <c r="AU231" s="232" t="s">
        <v>224</v>
      </c>
      <c r="AV231" s="12" t="s">
        <v>88</v>
      </c>
      <c r="AW231" s="12" t="s">
        <v>41</v>
      </c>
      <c r="AX231" s="12" t="s">
        <v>78</v>
      </c>
      <c r="AY231" s="232" t="s">
        <v>209</v>
      </c>
    </row>
    <row r="232" spans="2:51" s="12" customFormat="1" ht="13.5">
      <c r="B232" s="222"/>
      <c r="C232" s="223"/>
      <c r="D232" s="219" t="s">
        <v>274</v>
      </c>
      <c r="E232" s="224" t="s">
        <v>34</v>
      </c>
      <c r="F232" s="225" t="s">
        <v>539</v>
      </c>
      <c r="G232" s="223"/>
      <c r="H232" s="226">
        <v>1.2569999999999999</v>
      </c>
      <c r="I232" s="227"/>
      <c r="J232" s="223"/>
      <c r="K232" s="223"/>
      <c r="L232" s="228"/>
      <c r="M232" s="229"/>
      <c r="N232" s="230"/>
      <c r="O232" s="230"/>
      <c r="P232" s="230"/>
      <c r="Q232" s="230"/>
      <c r="R232" s="230"/>
      <c r="S232" s="230"/>
      <c r="T232" s="231"/>
      <c r="AT232" s="232" t="s">
        <v>274</v>
      </c>
      <c r="AU232" s="232" t="s">
        <v>224</v>
      </c>
      <c r="AV232" s="12" t="s">
        <v>88</v>
      </c>
      <c r="AW232" s="12" t="s">
        <v>41</v>
      </c>
      <c r="AX232" s="12" t="s">
        <v>78</v>
      </c>
      <c r="AY232" s="232" t="s">
        <v>209</v>
      </c>
    </row>
    <row r="233" spans="2:51" s="12" customFormat="1" ht="13.5">
      <c r="B233" s="222"/>
      <c r="C233" s="223"/>
      <c r="D233" s="219" t="s">
        <v>274</v>
      </c>
      <c r="E233" s="224" t="s">
        <v>34</v>
      </c>
      <c r="F233" s="225" t="s">
        <v>540</v>
      </c>
      <c r="G233" s="223"/>
      <c r="H233" s="226">
        <v>4.0810000000000004</v>
      </c>
      <c r="I233" s="227"/>
      <c r="J233" s="223"/>
      <c r="K233" s="223"/>
      <c r="L233" s="228"/>
      <c r="M233" s="229"/>
      <c r="N233" s="230"/>
      <c r="O233" s="230"/>
      <c r="P233" s="230"/>
      <c r="Q233" s="230"/>
      <c r="R233" s="230"/>
      <c r="S233" s="230"/>
      <c r="T233" s="231"/>
      <c r="AT233" s="232" t="s">
        <v>274</v>
      </c>
      <c r="AU233" s="232" t="s">
        <v>224</v>
      </c>
      <c r="AV233" s="12" t="s">
        <v>88</v>
      </c>
      <c r="AW233" s="12" t="s">
        <v>41</v>
      </c>
      <c r="AX233" s="12" t="s">
        <v>78</v>
      </c>
      <c r="AY233" s="232" t="s">
        <v>209</v>
      </c>
    </row>
    <row r="234" spans="2:51" s="14" customFormat="1" ht="13.5">
      <c r="B234" s="254"/>
      <c r="C234" s="255"/>
      <c r="D234" s="219" t="s">
        <v>274</v>
      </c>
      <c r="E234" s="256" t="s">
        <v>34</v>
      </c>
      <c r="F234" s="257" t="s">
        <v>541</v>
      </c>
      <c r="G234" s="255"/>
      <c r="H234" s="256" t="s">
        <v>34</v>
      </c>
      <c r="I234" s="258"/>
      <c r="J234" s="255"/>
      <c r="K234" s="255"/>
      <c r="L234" s="259"/>
      <c r="M234" s="260"/>
      <c r="N234" s="261"/>
      <c r="O234" s="261"/>
      <c r="P234" s="261"/>
      <c r="Q234" s="261"/>
      <c r="R234" s="261"/>
      <c r="S234" s="261"/>
      <c r="T234" s="262"/>
      <c r="AT234" s="263" t="s">
        <v>274</v>
      </c>
      <c r="AU234" s="263" t="s">
        <v>224</v>
      </c>
      <c r="AV234" s="14" t="s">
        <v>86</v>
      </c>
      <c r="AW234" s="14" t="s">
        <v>41</v>
      </c>
      <c r="AX234" s="14" t="s">
        <v>78</v>
      </c>
      <c r="AY234" s="263" t="s">
        <v>209</v>
      </c>
    </row>
    <row r="235" spans="2:51" s="14" customFormat="1" ht="13.5">
      <c r="B235" s="254"/>
      <c r="C235" s="255"/>
      <c r="D235" s="219" t="s">
        <v>274</v>
      </c>
      <c r="E235" s="256" t="s">
        <v>34</v>
      </c>
      <c r="F235" s="257" t="s">
        <v>516</v>
      </c>
      <c r="G235" s="255"/>
      <c r="H235" s="256" t="s">
        <v>34</v>
      </c>
      <c r="I235" s="258"/>
      <c r="J235" s="255"/>
      <c r="K235" s="255"/>
      <c r="L235" s="259"/>
      <c r="M235" s="260"/>
      <c r="N235" s="261"/>
      <c r="O235" s="261"/>
      <c r="P235" s="261"/>
      <c r="Q235" s="261"/>
      <c r="R235" s="261"/>
      <c r="S235" s="261"/>
      <c r="T235" s="262"/>
      <c r="AT235" s="263" t="s">
        <v>274</v>
      </c>
      <c r="AU235" s="263" t="s">
        <v>224</v>
      </c>
      <c r="AV235" s="14" t="s">
        <v>86</v>
      </c>
      <c r="AW235" s="14" t="s">
        <v>41</v>
      </c>
      <c r="AX235" s="14" t="s">
        <v>78</v>
      </c>
      <c r="AY235" s="263" t="s">
        <v>209</v>
      </c>
    </row>
    <row r="236" spans="2:51" s="14" customFormat="1" ht="13.5">
      <c r="B236" s="254"/>
      <c r="C236" s="255"/>
      <c r="D236" s="219" t="s">
        <v>274</v>
      </c>
      <c r="E236" s="256" t="s">
        <v>34</v>
      </c>
      <c r="F236" s="257" t="s">
        <v>437</v>
      </c>
      <c r="G236" s="255"/>
      <c r="H236" s="256" t="s">
        <v>34</v>
      </c>
      <c r="I236" s="258"/>
      <c r="J236" s="255"/>
      <c r="K236" s="255"/>
      <c r="L236" s="259"/>
      <c r="M236" s="260"/>
      <c r="N236" s="261"/>
      <c r="O236" s="261"/>
      <c r="P236" s="261"/>
      <c r="Q236" s="261"/>
      <c r="R236" s="261"/>
      <c r="S236" s="261"/>
      <c r="T236" s="262"/>
      <c r="AT236" s="263" t="s">
        <v>274</v>
      </c>
      <c r="AU236" s="263" t="s">
        <v>224</v>
      </c>
      <c r="AV236" s="14" t="s">
        <v>86</v>
      </c>
      <c r="AW236" s="14" t="s">
        <v>41</v>
      </c>
      <c r="AX236" s="14" t="s">
        <v>78</v>
      </c>
      <c r="AY236" s="263" t="s">
        <v>209</v>
      </c>
    </row>
    <row r="237" spans="2:51" s="12" customFormat="1" ht="13.5">
      <c r="B237" s="222"/>
      <c r="C237" s="223"/>
      <c r="D237" s="219" t="s">
        <v>274</v>
      </c>
      <c r="E237" s="224" t="s">
        <v>34</v>
      </c>
      <c r="F237" s="225" t="s">
        <v>542</v>
      </c>
      <c r="G237" s="223"/>
      <c r="H237" s="226">
        <v>3.7850000000000001</v>
      </c>
      <c r="I237" s="227"/>
      <c r="J237" s="223"/>
      <c r="K237" s="223"/>
      <c r="L237" s="228"/>
      <c r="M237" s="229"/>
      <c r="N237" s="230"/>
      <c r="O237" s="230"/>
      <c r="P237" s="230"/>
      <c r="Q237" s="230"/>
      <c r="R237" s="230"/>
      <c r="S237" s="230"/>
      <c r="T237" s="231"/>
      <c r="AT237" s="232" t="s">
        <v>274</v>
      </c>
      <c r="AU237" s="232" t="s">
        <v>224</v>
      </c>
      <c r="AV237" s="12" t="s">
        <v>88</v>
      </c>
      <c r="AW237" s="12" t="s">
        <v>41</v>
      </c>
      <c r="AX237" s="12" t="s">
        <v>78</v>
      </c>
      <c r="AY237" s="232" t="s">
        <v>209</v>
      </c>
    </row>
    <row r="238" spans="2:51" s="12" customFormat="1" ht="13.5">
      <c r="B238" s="222"/>
      <c r="C238" s="223"/>
      <c r="D238" s="219" t="s">
        <v>274</v>
      </c>
      <c r="E238" s="224" t="s">
        <v>34</v>
      </c>
      <c r="F238" s="225" t="s">
        <v>543</v>
      </c>
      <c r="G238" s="223"/>
      <c r="H238" s="226">
        <v>0.84599999999999997</v>
      </c>
      <c r="I238" s="227"/>
      <c r="J238" s="223"/>
      <c r="K238" s="223"/>
      <c r="L238" s="228"/>
      <c r="M238" s="229"/>
      <c r="N238" s="230"/>
      <c r="O238" s="230"/>
      <c r="P238" s="230"/>
      <c r="Q238" s="230"/>
      <c r="R238" s="230"/>
      <c r="S238" s="230"/>
      <c r="T238" s="231"/>
      <c r="AT238" s="232" t="s">
        <v>274</v>
      </c>
      <c r="AU238" s="232" t="s">
        <v>224</v>
      </c>
      <c r="AV238" s="12" t="s">
        <v>88</v>
      </c>
      <c r="AW238" s="12" t="s">
        <v>41</v>
      </c>
      <c r="AX238" s="12" t="s">
        <v>78</v>
      </c>
      <c r="AY238" s="232" t="s">
        <v>209</v>
      </c>
    </row>
    <row r="239" spans="2:51" s="12" customFormat="1" ht="13.5">
      <c r="B239" s="222"/>
      <c r="C239" s="223"/>
      <c r="D239" s="219" t="s">
        <v>274</v>
      </c>
      <c r="E239" s="224" t="s">
        <v>34</v>
      </c>
      <c r="F239" s="225" t="s">
        <v>544</v>
      </c>
      <c r="G239" s="223"/>
      <c r="H239" s="226">
        <v>0.47499999999999998</v>
      </c>
      <c r="I239" s="227"/>
      <c r="J239" s="223"/>
      <c r="K239" s="223"/>
      <c r="L239" s="228"/>
      <c r="M239" s="229"/>
      <c r="N239" s="230"/>
      <c r="O239" s="230"/>
      <c r="P239" s="230"/>
      <c r="Q239" s="230"/>
      <c r="R239" s="230"/>
      <c r="S239" s="230"/>
      <c r="T239" s="231"/>
      <c r="AT239" s="232" t="s">
        <v>274</v>
      </c>
      <c r="AU239" s="232" t="s">
        <v>224</v>
      </c>
      <c r="AV239" s="12" t="s">
        <v>88</v>
      </c>
      <c r="AW239" s="12" t="s">
        <v>41</v>
      </c>
      <c r="AX239" s="12" t="s">
        <v>78</v>
      </c>
      <c r="AY239" s="232" t="s">
        <v>209</v>
      </c>
    </row>
    <row r="240" spans="2:51" s="12" customFormat="1" ht="13.5">
      <c r="B240" s="222"/>
      <c r="C240" s="223"/>
      <c r="D240" s="219" t="s">
        <v>274</v>
      </c>
      <c r="E240" s="224" t="s">
        <v>34</v>
      </c>
      <c r="F240" s="225" t="s">
        <v>545</v>
      </c>
      <c r="G240" s="223"/>
      <c r="H240" s="226">
        <v>1.762</v>
      </c>
      <c r="I240" s="227"/>
      <c r="J240" s="223"/>
      <c r="K240" s="223"/>
      <c r="L240" s="228"/>
      <c r="M240" s="229"/>
      <c r="N240" s="230"/>
      <c r="O240" s="230"/>
      <c r="P240" s="230"/>
      <c r="Q240" s="230"/>
      <c r="R240" s="230"/>
      <c r="S240" s="230"/>
      <c r="T240" s="231"/>
      <c r="AT240" s="232" t="s">
        <v>274</v>
      </c>
      <c r="AU240" s="232" t="s">
        <v>224</v>
      </c>
      <c r="AV240" s="12" t="s">
        <v>88</v>
      </c>
      <c r="AW240" s="12" t="s">
        <v>41</v>
      </c>
      <c r="AX240" s="12" t="s">
        <v>78</v>
      </c>
      <c r="AY240" s="232" t="s">
        <v>209</v>
      </c>
    </row>
    <row r="241" spans="2:65" s="12" customFormat="1" ht="13.5">
      <c r="B241" s="222"/>
      <c r="C241" s="223"/>
      <c r="D241" s="219" t="s">
        <v>274</v>
      </c>
      <c r="E241" s="224" t="s">
        <v>34</v>
      </c>
      <c r="F241" s="225" t="s">
        <v>546</v>
      </c>
      <c r="G241" s="223"/>
      <c r="H241" s="226">
        <v>17.454000000000001</v>
      </c>
      <c r="I241" s="227"/>
      <c r="J241" s="223"/>
      <c r="K241" s="223"/>
      <c r="L241" s="228"/>
      <c r="M241" s="229"/>
      <c r="N241" s="230"/>
      <c r="O241" s="230"/>
      <c r="P241" s="230"/>
      <c r="Q241" s="230"/>
      <c r="R241" s="230"/>
      <c r="S241" s="230"/>
      <c r="T241" s="231"/>
      <c r="AT241" s="232" t="s">
        <v>274</v>
      </c>
      <c r="AU241" s="232" t="s">
        <v>224</v>
      </c>
      <c r="AV241" s="12" t="s">
        <v>88</v>
      </c>
      <c r="AW241" s="12" t="s">
        <v>41</v>
      </c>
      <c r="AX241" s="12" t="s">
        <v>78</v>
      </c>
      <c r="AY241" s="232" t="s">
        <v>209</v>
      </c>
    </row>
    <row r="242" spans="2:65" s="14" customFormat="1" ht="13.5">
      <c r="B242" s="254"/>
      <c r="C242" s="255"/>
      <c r="D242" s="219" t="s">
        <v>274</v>
      </c>
      <c r="E242" s="256" t="s">
        <v>34</v>
      </c>
      <c r="F242" s="257" t="s">
        <v>541</v>
      </c>
      <c r="G242" s="255"/>
      <c r="H242" s="256" t="s">
        <v>34</v>
      </c>
      <c r="I242" s="258"/>
      <c r="J242" s="255"/>
      <c r="K242" s="255"/>
      <c r="L242" s="259"/>
      <c r="M242" s="260"/>
      <c r="N242" s="261"/>
      <c r="O242" s="261"/>
      <c r="P242" s="261"/>
      <c r="Q242" s="261"/>
      <c r="R242" s="261"/>
      <c r="S242" s="261"/>
      <c r="T242" s="262"/>
      <c r="AT242" s="263" t="s">
        <v>274</v>
      </c>
      <c r="AU242" s="263" t="s">
        <v>224</v>
      </c>
      <c r="AV242" s="14" t="s">
        <v>86</v>
      </c>
      <c r="AW242" s="14" t="s">
        <v>41</v>
      </c>
      <c r="AX242" s="14" t="s">
        <v>78</v>
      </c>
      <c r="AY242" s="263" t="s">
        <v>209</v>
      </c>
    </row>
    <row r="243" spans="2:65" s="14" customFormat="1" ht="13.5">
      <c r="B243" s="254"/>
      <c r="C243" s="255"/>
      <c r="D243" s="219" t="s">
        <v>274</v>
      </c>
      <c r="E243" s="256" t="s">
        <v>34</v>
      </c>
      <c r="F243" s="257" t="s">
        <v>516</v>
      </c>
      <c r="G243" s="255"/>
      <c r="H243" s="256" t="s">
        <v>34</v>
      </c>
      <c r="I243" s="258"/>
      <c r="J243" s="255"/>
      <c r="K243" s="255"/>
      <c r="L243" s="259"/>
      <c r="M243" s="260"/>
      <c r="N243" s="261"/>
      <c r="O243" s="261"/>
      <c r="P243" s="261"/>
      <c r="Q243" s="261"/>
      <c r="R243" s="261"/>
      <c r="S243" s="261"/>
      <c r="T243" s="262"/>
      <c r="AT243" s="263" t="s">
        <v>274</v>
      </c>
      <c r="AU243" s="263" t="s">
        <v>224</v>
      </c>
      <c r="AV243" s="14" t="s">
        <v>86</v>
      </c>
      <c r="AW243" s="14" t="s">
        <v>41</v>
      </c>
      <c r="AX243" s="14" t="s">
        <v>78</v>
      </c>
      <c r="AY243" s="263" t="s">
        <v>209</v>
      </c>
    </row>
    <row r="244" spans="2:65" s="14" customFormat="1" ht="13.5">
      <c r="B244" s="254"/>
      <c r="C244" s="255"/>
      <c r="D244" s="219" t="s">
        <v>274</v>
      </c>
      <c r="E244" s="256" t="s">
        <v>34</v>
      </c>
      <c r="F244" s="257" t="s">
        <v>437</v>
      </c>
      <c r="G244" s="255"/>
      <c r="H244" s="256" t="s">
        <v>34</v>
      </c>
      <c r="I244" s="258"/>
      <c r="J244" s="255"/>
      <c r="K244" s="255"/>
      <c r="L244" s="259"/>
      <c r="M244" s="260"/>
      <c r="N244" s="261"/>
      <c r="O244" s="261"/>
      <c r="P244" s="261"/>
      <c r="Q244" s="261"/>
      <c r="R244" s="261"/>
      <c r="S244" s="261"/>
      <c r="T244" s="262"/>
      <c r="AT244" s="263" t="s">
        <v>274</v>
      </c>
      <c r="AU244" s="263" t="s">
        <v>224</v>
      </c>
      <c r="AV244" s="14" t="s">
        <v>86</v>
      </c>
      <c r="AW244" s="14" t="s">
        <v>41</v>
      </c>
      <c r="AX244" s="14" t="s">
        <v>78</v>
      </c>
      <c r="AY244" s="263" t="s">
        <v>209</v>
      </c>
    </row>
    <row r="245" spans="2:65" s="12" customFormat="1" ht="13.5">
      <c r="B245" s="222"/>
      <c r="C245" s="223"/>
      <c r="D245" s="219" t="s">
        <v>274</v>
      </c>
      <c r="E245" s="224" t="s">
        <v>34</v>
      </c>
      <c r="F245" s="225" t="s">
        <v>547</v>
      </c>
      <c r="G245" s="223"/>
      <c r="H245" s="226">
        <v>6.3289999999999997</v>
      </c>
      <c r="I245" s="227"/>
      <c r="J245" s="223"/>
      <c r="K245" s="223"/>
      <c r="L245" s="228"/>
      <c r="M245" s="229"/>
      <c r="N245" s="230"/>
      <c r="O245" s="230"/>
      <c r="P245" s="230"/>
      <c r="Q245" s="230"/>
      <c r="R245" s="230"/>
      <c r="S245" s="230"/>
      <c r="T245" s="231"/>
      <c r="AT245" s="232" t="s">
        <v>274</v>
      </c>
      <c r="AU245" s="232" t="s">
        <v>224</v>
      </c>
      <c r="AV245" s="12" t="s">
        <v>88</v>
      </c>
      <c r="AW245" s="12" t="s">
        <v>41</v>
      </c>
      <c r="AX245" s="12" t="s">
        <v>78</v>
      </c>
      <c r="AY245" s="232" t="s">
        <v>209</v>
      </c>
    </row>
    <row r="246" spans="2:65" s="12" customFormat="1" ht="13.5">
      <c r="B246" s="222"/>
      <c r="C246" s="223"/>
      <c r="D246" s="219" t="s">
        <v>274</v>
      </c>
      <c r="E246" s="224" t="s">
        <v>34</v>
      </c>
      <c r="F246" s="225" t="s">
        <v>548</v>
      </c>
      <c r="G246" s="223"/>
      <c r="H246" s="226">
        <v>1.915</v>
      </c>
      <c r="I246" s="227"/>
      <c r="J246" s="223"/>
      <c r="K246" s="223"/>
      <c r="L246" s="228"/>
      <c r="M246" s="229"/>
      <c r="N246" s="230"/>
      <c r="O246" s="230"/>
      <c r="P246" s="230"/>
      <c r="Q246" s="230"/>
      <c r="R246" s="230"/>
      <c r="S246" s="230"/>
      <c r="T246" s="231"/>
      <c r="AT246" s="232" t="s">
        <v>274</v>
      </c>
      <c r="AU246" s="232" t="s">
        <v>224</v>
      </c>
      <c r="AV246" s="12" t="s">
        <v>88</v>
      </c>
      <c r="AW246" s="12" t="s">
        <v>41</v>
      </c>
      <c r="AX246" s="12" t="s">
        <v>78</v>
      </c>
      <c r="AY246" s="232" t="s">
        <v>209</v>
      </c>
    </row>
    <row r="247" spans="2:65" s="12" customFormat="1" ht="13.5">
      <c r="B247" s="222"/>
      <c r="C247" s="223"/>
      <c r="D247" s="219" t="s">
        <v>274</v>
      </c>
      <c r="E247" s="224" t="s">
        <v>34</v>
      </c>
      <c r="F247" s="225" t="s">
        <v>549</v>
      </c>
      <c r="G247" s="223"/>
      <c r="H247" s="226">
        <v>1.91</v>
      </c>
      <c r="I247" s="227"/>
      <c r="J247" s="223"/>
      <c r="K247" s="223"/>
      <c r="L247" s="228"/>
      <c r="M247" s="229"/>
      <c r="N247" s="230"/>
      <c r="O247" s="230"/>
      <c r="P247" s="230"/>
      <c r="Q247" s="230"/>
      <c r="R247" s="230"/>
      <c r="S247" s="230"/>
      <c r="T247" s="231"/>
      <c r="AT247" s="232" t="s">
        <v>274</v>
      </c>
      <c r="AU247" s="232" t="s">
        <v>224</v>
      </c>
      <c r="AV247" s="12" t="s">
        <v>88</v>
      </c>
      <c r="AW247" s="12" t="s">
        <v>41</v>
      </c>
      <c r="AX247" s="12" t="s">
        <v>78</v>
      </c>
      <c r="AY247" s="232" t="s">
        <v>209</v>
      </c>
    </row>
    <row r="248" spans="2:65" s="12" customFormat="1" ht="13.5">
      <c r="B248" s="222"/>
      <c r="C248" s="223"/>
      <c r="D248" s="219" t="s">
        <v>274</v>
      </c>
      <c r="E248" s="224" t="s">
        <v>34</v>
      </c>
      <c r="F248" s="225" t="s">
        <v>550</v>
      </c>
      <c r="G248" s="223"/>
      <c r="H248" s="226">
        <v>2.004</v>
      </c>
      <c r="I248" s="227"/>
      <c r="J248" s="223"/>
      <c r="K248" s="223"/>
      <c r="L248" s="228"/>
      <c r="M248" s="229"/>
      <c r="N248" s="230"/>
      <c r="O248" s="230"/>
      <c r="P248" s="230"/>
      <c r="Q248" s="230"/>
      <c r="R248" s="230"/>
      <c r="S248" s="230"/>
      <c r="T248" s="231"/>
      <c r="AT248" s="232" t="s">
        <v>274</v>
      </c>
      <c r="AU248" s="232" t="s">
        <v>224</v>
      </c>
      <c r="AV248" s="12" t="s">
        <v>88</v>
      </c>
      <c r="AW248" s="12" t="s">
        <v>41</v>
      </c>
      <c r="AX248" s="12" t="s">
        <v>78</v>
      </c>
      <c r="AY248" s="232" t="s">
        <v>209</v>
      </c>
    </row>
    <row r="249" spans="2:65" s="13" customFormat="1" ht="13.5">
      <c r="B249" s="233"/>
      <c r="C249" s="234"/>
      <c r="D249" s="219" t="s">
        <v>274</v>
      </c>
      <c r="E249" s="235" t="s">
        <v>34</v>
      </c>
      <c r="F249" s="236" t="s">
        <v>302</v>
      </c>
      <c r="G249" s="234"/>
      <c r="H249" s="237">
        <v>82.884</v>
      </c>
      <c r="I249" s="238"/>
      <c r="J249" s="234"/>
      <c r="K249" s="234"/>
      <c r="L249" s="239"/>
      <c r="M249" s="240"/>
      <c r="N249" s="241"/>
      <c r="O249" s="241"/>
      <c r="P249" s="241"/>
      <c r="Q249" s="241"/>
      <c r="R249" s="241"/>
      <c r="S249" s="241"/>
      <c r="T249" s="242"/>
      <c r="AT249" s="243" t="s">
        <v>274</v>
      </c>
      <c r="AU249" s="243" t="s">
        <v>224</v>
      </c>
      <c r="AV249" s="13" t="s">
        <v>228</v>
      </c>
      <c r="AW249" s="13" t="s">
        <v>41</v>
      </c>
      <c r="AX249" s="13" t="s">
        <v>86</v>
      </c>
      <c r="AY249" s="243" t="s">
        <v>209</v>
      </c>
    </row>
    <row r="250" spans="2:65" s="1" customFormat="1" ht="25.5" customHeight="1">
      <c r="B250" s="43"/>
      <c r="C250" s="203" t="s">
        <v>287</v>
      </c>
      <c r="D250" s="203" t="s">
        <v>212</v>
      </c>
      <c r="E250" s="204" t="s">
        <v>551</v>
      </c>
      <c r="F250" s="205" t="s">
        <v>552</v>
      </c>
      <c r="G250" s="206" t="s">
        <v>351</v>
      </c>
      <c r="H250" s="207">
        <v>753.5</v>
      </c>
      <c r="I250" s="208"/>
      <c r="J250" s="209">
        <f>ROUND(I250*H250,2)</f>
        <v>0</v>
      </c>
      <c r="K250" s="205" t="s">
        <v>216</v>
      </c>
      <c r="L250" s="63"/>
      <c r="M250" s="210" t="s">
        <v>34</v>
      </c>
      <c r="N250" s="211" t="s">
        <v>49</v>
      </c>
      <c r="O250" s="44"/>
      <c r="P250" s="212">
        <f>O250*H250</f>
        <v>0</v>
      </c>
      <c r="Q250" s="212">
        <v>0</v>
      </c>
      <c r="R250" s="212">
        <f>Q250*H250</f>
        <v>0</v>
      </c>
      <c r="S250" s="212">
        <v>3.5000000000000003E-2</v>
      </c>
      <c r="T250" s="213">
        <f>S250*H250</f>
        <v>26.372500000000002</v>
      </c>
      <c r="AR250" s="25" t="s">
        <v>228</v>
      </c>
      <c r="AT250" s="25" t="s">
        <v>212</v>
      </c>
      <c r="AU250" s="25" t="s">
        <v>224</v>
      </c>
      <c r="AY250" s="25" t="s">
        <v>209</v>
      </c>
      <c r="BE250" s="214">
        <f>IF(N250="základní",J250,0)</f>
        <v>0</v>
      </c>
      <c r="BF250" s="214">
        <f>IF(N250="snížená",J250,0)</f>
        <v>0</v>
      </c>
      <c r="BG250" s="214">
        <f>IF(N250="zákl. přenesená",J250,0)</f>
        <v>0</v>
      </c>
      <c r="BH250" s="214">
        <f>IF(N250="sníž. přenesená",J250,0)</f>
        <v>0</v>
      </c>
      <c r="BI250" s="214">
        <f>IF(N250="nulová",J250,0)</f>
        <v>0</v>
      </c>
      <c r="BJ250" s="25" t="s">
        <v>86</v>
      </c>
      <c r="BK250" s="214">
        <f>ROUND(I250*H250,2)</f>
        <v>0</v>
      </c>
      <c r="BL250" s="25" t="s">
        <v>228</v>
      </c>
      <c r="BM250" s="25" t="s">
        <v>553</v>
      </c>
    </row>
    <row r="251" spans="2:65" s="1" customFormat="1" ht="27">
      <c r="B251" s="43"/>
      <c r="C251" s="65"/>
      <c r="D251" s="219" t="s">
        <v>272</v>
      </c>
      <c r="E251" s="65"/>
      <c r="F251" s="220" t="s">
        <v>554</v>
      </c>
      <c r="G251" s="65"/>
      <c r="H251" s="65"/>
      <c r="I251" s="174"/>
      <c r="J251" s="65"/>
      <c r="K251" s="65"/>
      <c r="L251" s="63"/>
      <c r="M251" s="221"/>
      <c r="N251" s="44"/>
      <c r="O251" s="44"/>
      <c r="P251" s="44"/>
      <c r="Q251" s="44"/>
      <c r="R251" s="44"/>
      <c r="S251" s="44"/>
      <c r="T251" s="80"/>
      <c r="AT251" s="25" t="s">
        <v>272</v>
      </c>
      <c r="AU251" s="25" t="s">
        <v>224</v>
      </c>
    </row>
    <row r="252" spans="2:65" s="14" customFormat="1" ht="13.5">
      <c r="B252" s="254"/>
      <c r="C252" s="255"/>
      <c r="D252" s="219" t="s">
        <v>274</v>
      </c>
      <c r="E252" s="256" t="s">
        <v>34</v>
      </c>
      <c r="F252" s="257" t="s">
        <v>515</v>
      </c>
      <c r="G252" s="255"/>
      <c r="H252" s="256" t="s">
        <v>34</v>
      </c>
      <c r="I252" s="258"/>
      <c r="J252" s="255"/>
      <c r="K252" s="255"/>
      <c r="L252" s="259"/>
      <c r="M252" s="260"/>
      <c r="N252" s="261"/>
      <c r="O252" s="261"/>
      <c r="P252" s="261"/>
      <c r="Q252" s="261"/>
      <c r="R252" s="261"/>
      <c r="S252" s="261"/>
      <c r="T252" s="262"/>
      <c r="AT252" s="263" t="s">
        <v>274</v>
      </c>
      <c r="AU252" s="263" t="s">
        <v>224</v>
      </c>
      <c r="AV252" s="14" t="s">
        <v>86</v>
      </c>
      <c r="AW252" s="14" t="s">
        <v>41</v>
      </c>
      <c r="AX252" s="14" t="s">
        <v>78</v>
      </c>
      <c r="AY252" s="263" t="s">
        <v>209</v>
      </c>
    </row>
    <row r="253" spans="2:65" s="14" customFormat="1" ht="13.5">
      <c r="B253" s="254"/>
      <c r="C253" s="255"/>
      <c r="D253" s="219" t="s">
        <v>274</v>
      </c>
      <c r="E253" s="256" t="s">
        <v>34</v>
      </c>
      <c r="F253" s="257" t="s">
        <v>434</v>
      </c>
      <c r="G253" s="255"/>
      <c r="H253" s="256" t="s">
        <v>34</v>
      </c>
      <c r="I253" s="258"/>
      <c r="J253" s="255"/>
      <c r="K253" s="255"/>
      <c r="L253" s="259"/>
      <c r="M253" s="260"/>
      <c r="N253" s="261"/>
      <c r="O253" s="261"/>
      <c r="P253" s="261"/>
      <c r="Q253" s="261"/>
      <c r="R253" s="261"/>
      <c r="S253" s="261"/>
      <c r="T253" s="262"/>
      <c r="AT253" s="263" t="s">
        <v>274</v>
      </c>
      <c r="AU253" s="263" t="s">
        <v>224</v>
      </c>
      <c r="AV253" s="14" t="s">
        <v>86</v>
      </c>
      <c r="AW253" s="14" t="s">
        <v>41</v>
      </c>
      <c r="AX253" s="14" t="s">
        <v>78</v>
      </c>
      <c r="AY253" s="263" t="s">
        <v>209</v>
      </c>
    </row>
    <row r="254" spans="2:65" s="12" customFormat="1" ht="13.5">
      <c r="B254" s="222"/>
      <c r="C254" s="223"/>
      <c r="D254" s="219" t="s">
        <v>274</v>
      </c>
      <c r="E254" s="224" t="s">
        <v>34</v>
      </c>
      <c r="F254" s="225" t="s">
        <v>555</v>
      </c>
      <c r="G254" s="223"/>
      <c r="H254" s="226">
        <v>116.96</v>
      </c>
      <c r="I254" s="227"/>
      <c r="J254" s="223"/>
      <c r="K254" s="223"/>
      <c r="L254" s="228"/>
      <c r="M254" s="229"/>
      <c r="N254" s="230"/>
      <c r="O254" s="230"/>
      <c r="P254" s="230"/>
      <c r="Q254" s="230"/>
      <c r="R254" s="230"/>
      <c r="S254" s="230"/>
      <c r="T254" s="231"/>
      <c r="AT254" s="232" t="s">
        <v>274</v>
      </c>
      <c r="AU254" s="232" t="s">
        <v>224</v>
      </c>
      <c r="AV254" s="12" t="s">
        <v>88</v>
      </c>
      <c r="AW254" s="12" t="s">
        <v>41</v>
      </c>
      <c r="AX254" s="12" t="s">
        <v>78</v>
      </c>
      <c r="AY254" s="232" t="s">
        <v>209</v>
      </c>
    </row>
    <row r="255" spans="2:65" s="12" customFormat="1" ht="13.5">
      <c r="B255" s="222"/>
      <c r="C255" s="223"/>
      <c r="D255" s="219" t="s">
        <v>274</v>
      </c>
      <c r="E255" s="224" t="s">
        <v>34</v>
      </c>
      <c r="F255" s="225" t="s">
        <v>556</v>
      </c>
      <c r="G255" s="223"/>
      <c r="H255" s="226">
        <v>53.39</v>
      </c>
      <c r="I255" s="227"/>
      <c r="J255" s="223"/>
      <c r="K255" s="223"/>
      <c r="L255" s="228"/>
      <c r="M255" s="229"/>
      <c r="N255" s="230"/>
      <c r="O255" s="230"/>
      <c r="P255" s="230"/>
      <c r="Q255" s="230"/>
      <c r="R255" s="230"/>
      <c r="S255" s="230"/>
      <c r="T255" s="231"/>
      <c r="AT255" s="232" t="s">
        <v>274</v>
      </c>
      <c r="AU255" s="232" t="s">
        <v>224</v>
      </c>
      <c r="AV255" s="12" t="s">
        <v>88</v>
      </c>
      <c r="AW255" s="12" t="s">
        <v>41</v>
      </c>
      <c r="AX255" s="12" t="s">
        <v>78</v>
      </c>
      <c r="AY255" s="232" t="s">
        <v>209</v>
      </c>
    </row>
    <row r="256" spans="2:65" s="12" customFormat="1" ht="13.5">
      <c r="B256" s="222"/>
      <c r="C256" s="223"/>
      <c r="D256" s="219" t="s">
        <v>274</v>
      </c>
      <c r="E256" s="224" t="s">
        <v>34</v>
      </c>
      <c r="F256" s="225" t="s">
        <v>557</v>
      </c>
      <c r="G256" s="223"/>
      <c r="H256" s="226">
        <v>3.42</v>
      </c>
      <c r="I256" s="227"/>
      <c r="J256" s="223"/>
      <c r="K256" s="223"/>
      <c r="L256" s="228"/>
      <c r="M256" s="229"/>
      <c r="N256" s="230"/>
      <c r="O256" s="230"/>
      <c r="P256" s="230"/>
      <c r="Q256" s="230"/>
      <c r="R256" s="230"/>
      <c r="S256" s="230"/>
      <c r="T256" s="231"/>
      <c r="AT256" s="232" t="s">
        <v>274</v>
      </c>
      <c r="AU256" s="232" t="s">
        <v>224</v>
      </c>
      <c r="AV256" s="12" t="s">
        <v>88</v>
      </c>
      <c r="AW256" s="12" t="s">
        <v>41</v>
      </c>
      <c r="AX256" s="12" t="s">
        <v>78</v>
      </c>
      <c r="AY256" s="232" t="s">
        <v>209</v>
      </c>
    </row>
    <row r="257" spans="2:51" s="12" customFormat="1" ht="13.5">
      <c r="B257" s="222"/>
      <c r="C257" s="223"/>
      <c r="D257" s="219" t="s">
        <v>274</v>
      </c>
      <c r="E257" s="224" t="s">
        <v>34</v>
      </c>
      <c r="F257" s="225" t="s">
        <v>558</v>
      </c>
      <c r="G257" s="223"/>
      <c r="H257" s="226">
        <v>5.18</v>
      </c>
      <c r="I257" s="227"/>
      <c r="J257" s="223"/>
      <c r="K257" s="223"/>
      <c r="L257" s="228"/>
      <c r="M257" s="229"/>
      <c r="N257" s="230"/>
      <c r="O257" s="230"/>
      <c r="P257" s="230"/>
      <c r="Q257" s="230"/>
      <c r="R257" s="230"/>
      <c r="S257" s="230"/>
      <c r="T257" s="231"/>
      <c r="AT257" s="232" t="s">
        <v>274</v>
      </c>
      <c r="AU257" s="232" t="s">
        <v>224</v>
      </c>
      <c r="AV257" s="12" t="s">
        <v>88</v>
      </c>
      <c r="AW257" s="12" t="s">
        <v>41</v>
      </c>
      <c r="AX257" s="12" t="s">
        <v>78</v>
      </c>
      <c r="AY257" s="232" t="s">
        <v>209</v>
      </c>
    </row>
    <row r="258" spans="2:51" s="12" customFormat="1" ht="13.5">
      <c r="B258" s="222"/>
      <c r="C258" s="223"/>
      <c r="D258" s="219" t="s">
        <v>274</v>
      </c>
      <c r="E258" s="224" t="s">
        <v>34</v>
      </c>
      <c r="F258" s="225" t="s">
        <v>559</v>
      </c>
      <c r="G258" s="223"/>
      <c r="H258" s="226">
        <v>10.64</v>
      </c>
      <c r="I258" s="227"/>
      <c r="J258" s="223"/>
      <c r="K258" s="223"/>
      <c r="L258" s="228"/>
      <c r="M258" s="229"/>
      <c r="N258" s="230"/>
      <c r="O258" s="230"/>
      <c r="P258" s="230"/>
      <c r="Q258" s="230"/>
      <c r="R258" s="230"/>
      <c r="S258" s="230"/>
      <c r="T258" s="231"/>
      <c r="AT258" s="232" t="s">
        <v>274</v>
      </c>
      <c r="AU258" s="232" t="s">
        <v>224</v>
      </c>
      <c r="AV258" s="12" t="s">
        <v>88</v>
      </c>
      <c r="AW258" s="12" t="s">
        <v>41</v>
      </c>
      <c r="AX258" s="12" t="s">
        <v>78</v>
      </c>
      <c r="AY258" s="232" t="s">
        <v>209</v>
      </c>
    </row>
    <row r="259" spans="2:51" s="12" customFormat="1" ht="13.5">
      <c r="B259" s="222"/>
      <c r="C259" s="223"/>
      <c r="D259" s="219" t="s">
        <v>274</v>
      </c>
      <c r="E259" s="224" t="s">
        <v>34</v>
      </c>
      <c r="F259" s="225" t="s">
        <v>560</v>
      </c>
      <c r="G259" s="223"/>
      <c r="H259" s="226">
        <v>5.39</v>
      </c>
      <c r="I259" s="227"/>
      <c r="J259" s="223"/>
      <c r="K259" s="223"/>
      <c r="L259" s="228"/>
      <c r="M259" s="229"/>
      <c r="N259" s="230"/>
      <c r="O259" s="230"/>
      <c r="P259" s="230"/>
      <c r="Q259" s="230"/>
      <c r="R259" s="230"/>
      <c r="S259" s="230"/>
      <c r="T259" s="231"/>
      <c r="AT259" s="232" t="s">
        <v>274</v>
      </c>
      <c r="AU259" s="232" t="s">
        <v>224</v>
      </c>
      <c r="AV259" s="12" t="s">
        <v>88</v>
      </c>
      <c r="AW259" s="12" t="s">
        <v>41</v>
      </c>
      <c r="AX259" s="12" t="s">
        <v>78</v>
      </c>
      <c r="AY259" s="232" t="s">
        <v>209</v>
      </c>
    </row>
    <row r="260" spans="2:51" s="12" customFormat="1" ht="13.5">
      <c r="B260" s="222"/>
      <c r="C260" s="223"/>
      <c r="D260" s="219" t="s">
        <v>274</v>
      </c>
      <c r="E260" s="224" t="s">
        <v>34</v>
      </c>
      <c r="F260" s="225" t="s">
        <v>561</v>
      </c>
      <c r="G260" s="223"/>
      <c r="H260" s="226">
        <v>7.92</v>
      </c>
      <c r="I260" s="227"/>
      <c r="J260" s="223"/>
      <c r="K260" s="223"/>
      <c r="L260" s="228"/>
      <c r="M260" s="229"/>
      <c r="N260" s="230"/>
      <c r="O260" s="230"/>
      <c r="P260" s="230"/>
      <c r="Q260" s="230"/>
      <c r="R260" s="230"/>
      <c r="S260" s="230"/>
      <c r="T260" s="231"/>
      <c r="AT260" s="232" t="s">
        <v>274</v>
      </c>
      <c r="AU260" s="232" t="s">
        <v>224</v>
      </c>
      <c r="AV260" s="12" t="s">
        <v>88</v>
      </c>
      <c r="AW260" s="12" t="s">
        <v>41</v>
      </c>
      <c r="AX260" s="12" t="s">
        <v>78</v>
      </c>
      <c r="AY260" s="232" t="s">
        <v>209</v>
      </c>
    </row>
    <row r="261" spans="2:51" s="14" customFormat="1" ht="13.5">
      <c r="B261" s="254"/>
      <c r="C261" s="255"/>
      <c r="D261" s="219" t="s">
        <v>274</v>
      </c>
      <c r="E261" s="256" t="s">
        <v>34</v>
      </c>
      <c r="F261" s="257" t="s">
        <v>524</v>
      </c>
      <c r="G261" s="255"/>
      <c r="H261" s="256" t="s">
        <v>34</v>
      </c>
      <c r="I261" s="258"/>
      <c r="J261" s="255"/>
      <c r="K261" s="255"/>
      <c r="L261" s="259"/>
      <c r="M261" s="260"/>
      <c r="N261" s="261"/>
      <c r="O261" s="261"/>
      <c r="P261" s="261"/>
      <c r="Q261" s="261"/>
      <c r="R261" s="261"/>
      <c r="S261" s="261"/>
      <c r="T261" s="262"/>
      <c r="AT261" s="263" t="s">
        <v>274</v>
      </c>
      <c r="AU261" s="263" t="s">
        <v>224</v>
      </c>
      <c r="AV261" s="14" t="s">
        <v>86</v>
      </c>
      <c r="AW261" s="14" t="s">
        <v>41</v>
      </c>
      <c r="AX261" s="14" t="s">
        <v>78</v>
      </c>
      <c r="AY261" s="263" t="s">
        <v>209</v>
      </c>
    </row>
    <row r="262" spans="2:51" s="14" customFormat="1" ht="13.5">
      <c r="B262" s="254"/>
      <c r="C262" s="255"/>
      <c r="D262" s="219" t="s">
        <v>274</v>
      </c>
      <c r="E262" s="256" t="s">
        <v>34</v>
      </c>
      <c r="F262" s="257" t="s">
        <v>434</v>
      </c>
      <c r="G262" s="255"/>
      <c r="H262" s="256" t="s">
        <v>34</v>
      </c>
      <c r="I262" s="258"/>
      <c r="J262" s="255"/>
      <c r="K262" s="255"/>
      <c r="L262" s="259"/>
      <c r="M262" s="260"/>
      <c r="N262" s="261"/>
      <c r="O262" s="261"/>
      <c r="P262" s="261"/>
      <c r="Q262" s="261"/>
      <c r="R262" s="261"/>
      <c r="S262" s="261"/>
      <c r="T262" s="262"/>
      <c r="AT262" s="263" t="s">
        <v>274</v>
      </c>
      <c r="AU262" s="263" t="s">
        <v>224</v>
      </c>
      <c r="AV262" s="14" t="s">
        <v>86</v>
      </c>
      <c r="AW262" s="14" t="s">
        <v>41</v>
      </c>
      <c r="AX262" s="14" t="s">
        <v>78</v>
      </c>
      <c r="AY262" s="263" t="s">
        <v>209</v>
      </c>
    </row>
    <row r="263" spans="2:51" s="12" customFormat="1" ht="13.5">
      <c r="B263" s="222"/>
      <c r="C263" s="223"/>
      <c r="D263" s="219" t="s">
        <v>274</v>
      </c>
      <c r="E263" s="224" t="s">
        <v>34</v>
      </c>
      <c r="F263" s="225" t="s">
        <v>562</v>
      </c>
      <c r="G263" s="223"/>
      <c r="H263" s="226">
        <v>8.2799999999999994</v>
      </c>
      <c r="I263" s="227"/>
      <c r="J263" s="223"/>
      <c r="K263" s="223"/>
      <c r="L263" s="228"/>
      <c r="M263" s="229"/>
      <c r="N263" s="230"/>
      <c r="O263" s="230"/>
      <c r="P263" s="230"/>
      <c r="Q263" s="230"/>
      <c r="R263" s="230"/>
      <c r="S263" s="230"/>
      <c r="T263" s="231"/>
      <c r="AT263" s="232" t="s">
        <v>274</v>
      </c>
      <c r="AU263" s="232" t="s">
        <v>224</v>
      </c>
      <c r="AV263" s="12" t="s">
        <v>88</v>
      </c>
      <c r="AW263" s="12" t="s">
        <v>41</v>
      </c>
      <c r="AX263" s="12" t="s">
        <v>78</v>
      </c>
      <c r="AY263" s="232" t="s">
        <v>209</v>
      </c>
    </row>
    <row r="264" spans="2:51" s="12" customFormat="1" ht="13.5">
      <c r="B264" s="222"/>
      <c r="C264" s="223"/>
      <c r="D264" s="219" t="s">
        <v>274</v>
      </c>
      <c r="E264" s="224" t="s">
        <v>34</v>
      </c>
      <c r="F264" s="225" t="s">
        <v>563</v>
      </c>
      <c r="G264" s="223"/>
      <c r="H264" s="226">
        <v>6.04</v>
      </c>
      <c r="I264" s="227"/>
      <c r="J264" s="223"/>
      <c r="K264" s="223"/>
      <c r="L264" s="228"/>
      <c r="M264" s="229"/>
      <c r="N264" s="230"/>
      <c r="O264" s="230"/>
      <c r="P264" s="230"/>
      <c r="Q264" s="230"/>
      <c r="R264" s="230"/>
      <c r="S264" s="230"/>
      <c r="T264" s="231"/>
      <c r="AT264" s="232" t="s">
        <v>274</v>
      </c>
      <c r="AU264" s="232" t="s">
        <v>224</v>
      </c>
      <c r="AV264" s="12" t="s">
        <v>88</v>
      </c>
      <c r="AW264" s="12" t="s">
        <v>41</v>
      </c>
      <c r="AX264" s="12" t="s">
        <v>78</v>
      </c>
      <c r="AY264" s="232" t="s">
        <v>209</v>
      </c>
    </row>
    <row r="265" spans="2:51" s="12" customFormat="1" ht="13.5">
      <c r="B265" s="222"/>
      <c r="C265" s="223"/>
      <c r="D265" s="219" t="s">
        <v>274</v>
      </c>
      <c r="E265" s="224" t="s">
        <v>34</v>
      </c>
      <c r="F265" s="225" t="s">
        <v>564</v>
      </c>
      <c r="G265" s="223"/>
      <c r="H265" s="226">
        <v>57.52</v>
      </c>
      <c r="I265" s="227"/>
      <c r="J265" s="223"/>
      <c r="K265" s="223"/>
      <c r="L265" s="228"/>
      <c r="M265" s="229"/>
      <c r="N265" s="230"/>
      <c r="O265" s="230"/>
      <c r="P265" s="230"/>
      <c r="Q265" s="230"/>
      <c r="R265" s="230"/>
      <c r="S265" s="230"/>
      <c r="T265" s="231"/>
      <c r="AT265" s="232" t="s">
        <v>274</v>
      </c>
      <c r="AU265" s="232" t="s">
        <v>224</v>
      </c>
      <c r="AV265" s="12" t="s">
        <v>88</v>
      </c>
      <c r="AW265" s="12" t="s">
        <v>41</v>
      </c>
      <c r="AX265" s="12" t="s">
        <v>78</v>
      </c>
      <c r="AY265" s="232" t="s">
        <v>209</v>
      </c>
    </row>
    <row r="266" spans="2:51" s="12" customFormat="1" ht="13.5">
      <c r="B266" s="222"/>
      <c r="C266" s="223"/>
      <c r="D266" s="219" t="s">
        <v>274</v>
      </c>
      <c r="E266" s="224" t="s">
        <v>34</v>
      </c>
      <c r="F266" s="225" t="s">
        <v>565</v>
      </c>
      <c r="G266" s="223"/>
      <c r="H266" s="226">
        <v>33.67</v>
      </c>
      <c r="I266" s="227"/>
      <c r="J266" s="223"/>
      <c r="K266" s="223"/>
      <c r="L266" s="228"/>
      <c r="M266" s="229"/>
      <c r="N266" s="230"/>
      <c r="O266" s="230"/>
      <c r="P266" s="230"/>
      <c r="Q266" s="230"/>
      <c r="R266" s="230"/>
      <c r="S266" s="230"/>
      <c r="T266" s="231"/>
      <c r="AT266" s="232" t="s">
        <v>274</v>
      </c>
      <c r="AU266" s="232" t="s">
        <v>224</v>
      </c>
      <c r="AV266" s="12" t="s">
        <v>88</v>
      </c>
      <c r="AW266" s="12" t="s">
        <v>41</v>
      </c>
      <c r="AX266" s="12" t="s">
        <v>78</v>
      </c>
      <c r="AY266" s="232" t="s">
        <v>209</v>
      </c>
    </row>
    <row r="267" spans="2:51" s="14" customFormat="1" ht="13.5">
      <c r="B267" s="254"/>
      <c r="C267" s="255"/>
      <c r="D267" s="219" t="s">
        <v>274</v>
      </c>
      <c r="E267" s="256" t="s">
        <v>34</v>
      </c>
      <c r="F267" s="257" t="s">
        <v>529</v>
      </c>
      <c r="G267" s="255"/>
      <c r="H267" s="256" t="s">
        <v>34</v>
      </c>
      <c r="I267" s="258"/>
      <c r="J267" s="255"/>
      <c r="K267" s="255"/>
      <c r="L267" s="259"/>
      <c r="M267" s="260"/>
      <c r="N267" s="261"/>
      <c r="O267" s="261"/>
      <c r="P267" s="261"/>
      <c r="Q267" s="261"/>
      <c r="R267" s="261"/>
      <c r="S267" s="261"/>
      <c r="T267" s="262"/>
      <c r="AT267" s="263" t="s">
        <v>274</v>
      </c>
      <c r="AU267" s="263" t="s">
        <v>224</v>
      </c>
      <c r="AV267" s="14" t="s">
        <v>86</v>
      </c>
      <c r="AW267" s="14" t="s">
        <v>41</v>
      </c>
      <c r="AX267" s="14" t="s">
        <v>78</v>
      </c>
      <c r="AY267" s="263" t="s">
        <v>209</v>
      </c>
    </row>
    <row r="268" spans="2:51" s="14" customFormat="1" ht="13.5">
      <c r="B268" s="254"/>
      <c r="C268" s="255"/>
      <c r="D268" s="219" t="s">
        <v>274</v>
      </c>
      <c r="E268" s="256" t="s">
        <v>34</v>
      </c>
      <c r="F268" s="257" t="s">
        <v>434</v>
      </c>
      <c r="G268" s="255"/>
      <c r="H268" s="256" t="s">
        <v>34</v>
      </c>
      <c r="I268" s="258"/>
      <c r="J268" s="255"/>
      <c r="K268" s="255"/>
      <c r="L268" s="259"/>
      <c r="M268" s="260"/>
      <c r="N268" s="261"/>
      <c r="O268" s="261"/>
      <c r="P268" s="261"/>
      <c r="Q268" s="261"/>
      <c r="R268" s="261"/>
      <c r="S268" s="261"/>
      <c r="T268" s="262"/>
      <c r="AT268" s="263" t="s">
        <v>274</v>
      </c>
      <c r="AU268" s="263" t="s">
        <v>224</v>
      </c>
      <c r="AV268" s="14" t="s">
        <v>86</v>
      </c>
      <c r="AW268" s="14" t="s">
        <v>41</v>
      </c>
      <c r="AX268" s="14" t="s">
        <v>78</v>
      </c>
      <c r="AY268" s="263" t="s">
        <v>209</v>
      </c>
    </row>
    <row r="269" spans="2:51" s="12" customFormat="1" ht="13.5">
      <c r="B269" s="222"/>
      <c r="C269" s="223"/>
      <c r="D269" s="219" t="s">
        <v>274</v>
      </c>
      <c r="E269" s="224" t="s">
        <v>34</v>
      </c>
      <c r="F269" s="225" t="s">
        <v>566</v>
      </c>
      <c r="G269" s="223"/>
      <c r="H269" s="226">
        <v>3.29</v>
      </c>
      <c r="I269" s="227"/>
      <c r="J269" s="223"/>
      <c r="K269" s="223"/>
      <c r="L269" s="228"/>
      <c r="M269" s="229"/>
      <c r="N269" s="230"/>
      <c r="O269" s="230"/>
      <c r="P269" s="230"/>
      <c r="Q269" s="230"/>
      <c r="R269" s="230"/>
      <c r="S269" s="230"/>
      <c r="T269" s="231"/>
      <c r="AT269" s="232" t="s">
        <v>274</v>
      </c>
      <c r="AU269" s="232" t="s">
        <v>224</v>
      </c>
      <c r="AV269" s="12" t="s">
        <v>88</v>
      </c>
      <c r="AW269" s="12" t="s">
        <v>41</v>
      </c>
      <c r="AX269" s="12" t="s">
        <v>78</v>
      </c>
      <c r="AY269" s="232" t="s">
        <v>209</v>
      </c>
    </row>
    <row r="270" spans="2:51" s="12" customFormat="1" ht="13.5">
      <c r="B270" s="222"/>
      <c r="C270" s="223"/>
      <c r="D270" s="219" t="s">
        <v>274</v>
      </c>
      <c r="E270" s="224" t="s">
        <v>34</v>
      </c>
      <c r="F270" s="225" t="s">
        <v>567</v>
      </c>
      <c r="G270" s="223"/>
      <c r="H270" s="226">
        <v>5.61</v>
      </c>
      <c r="I270" s="227"/>
      <c r="J270" s="223"/>
      <c r="K270" s="223"/>
      <c r="L270" s="228"/>
      <c r="M270" s="229"/>
      <c r="N270" s="230"/>
      <c r="O270" s="230"/>
      <c r="P270" s="230"/>
      <c r="Q270" s="230"/>
      <c r="R270" s="230"/>
      <c r="S270" s="230"/>
      <c r="T270" s="231"/>
      <c r="AT270" s="232" t="s">
        <v>274</v>
      </c>
      <c r="AU270" s="232" t="s">
        <v>224</v>
      </c>
      <c r="AV270" s="12" t="s">
        <v>88</v>
      </c>
      <c r="AW270" s="12" t="s">
        <v>41</v>
      </c>
      <c r="AX270" s="12" t="s">
        <v>78</v>
      </c>
      <c r="AY270" s="232" t="s">
        <v>209</v>
      </c>
    </row>
    <row r="271" spans="2:51" s="12" customFormat="1" ht="13.5">
      <c r="B271" s="222"/>
      <c r="C271" s="223"/>
      <c r="D271" s="219" t="s">
        <v>274</v>
      </c>
      <c r="E271" s="224" t="s">
        <v>34</v>
      </c>
      <c r="F271" s="225" t="s">
        <v>568</v>
      </c>
      <c r="G271" s="223"/>
      <c r="H271" s="226">
        <v>2.16</v>
      </c>
      <c r="I271" s="227"/>
      <c r="J271" s="223"/>
      <c r="K271" s="223"/>
      <c r="L271" s="228"/>
      <c r="M271" s="229"/>
      <c r="N271" s="230"/>
      <c r="O271" s="230"/>
      <c r="P271" s="230"/>
      <c r="Q271" s="230"/>
      <c r="R271" s="230"/>
      <c r="S271" s="230"/>
      <c r="T271" s="231"/>
      <c r="AT271" s="232" t="s">
        <v>274</v>
      </c>
      <c r="AU271" s="232" t="s">
        <v>224</v>
      </c>
      <c r="AV271" s="12" t="s">
        <v>88</v>
      </c>
      <c r="AW271" s="12" t="s">
        <v>41</v>
      </c>
      <c r="AX271" s="12" t="s">
        <v>78</v>
      </c>
      <c r="AY271" s="232" t="s">
        <v>209</v>
      </c>
    </row>
    <row r="272" spans="2:51" s="12" customFormat="1" ht="13.5">
      <c r="B272" s="222"/>
      <c r="C272" s="223"/>
      <c r="D272" s="219" t="s">
        <v>274</v>
      </c>
      <c r="E272" s="224" t="s">
        <v>34</v>
      </c>
      <c r="F272" s="225" t="s">
        <v>569</v>
      </c>
      <c r="G272" s="223"/>
      <c r="H272" s="226">
        <v>2.2000000000000002</v>
      </c>
      <c r="I272" s="227"/>
      <c r="J272" s="223"/>
      <c r="K272" s="223"/>
      <c r="L272" s="228"/>
      <c r="M272" s="229"/>
      <c r="N272" s="230"/>
      <c r="O272" s="230"/>
      <c r="P272" s="230"/>
      <c r="Q272" s="230"/>
      <c r="R272" s="230"/>
      <c r="S272" s="230"/>
      <c r="T272" s="231"/>
      <c r="AT272" s="232" t="s">
        <v>274</v>
      </c>
      <c r="AU272" s="232" t="s">
        <v>224</v>
      </c>
      <c r="AV272" s="12" t="s">
        <v>88</v>
      </c>
      <c r="AW272" s="12" t="s">
        <v>41</v>
      </c>
      <c r="AX272" s="12" t="s">
        <v>78</v>
      </c>
      <c r="AY272" s="232" t="s">
        <v>209</v>
      </c>
    </row>
    <row r="273" spans="2:51" s="12" customFormat="1" ht="13.5">
      <c r="B273" s="222"/>
      <c r="C273" s="223"/>
      <c r="D273" s="219" t="s">
        <v>274</v>
      </c>
      <c r="E273" s="224" t="s">
        <v>34</v>
      </c>
      <c r="F273" s="225" t="s">
        <v>570</v>
      </c>
      <c r="G273" s="223"/>
      <c r="H273" s="226">
        <v>5.22</v>
      </c>
      <c r="I273" s="227"/>
      <c r="J273" s="223"/>
      <c r="K273" s="223"/>
      <c r="L273" s="228"/>
      <c r="M273" s="229"/>
      <c r="N273" s="230"/>
      <c r="O273" s="230"/>
      <c r="P273" s="230"/>
      <c r="Q273" s="230"/>
      <c r="R273" s="230"/>
      <c r="S273" s="230"/>
      <c r="T273" s="231"/>
      <c r="AT273" s="232" t="s">
        <v>274</v>
      </c>
      <c r="AU273" s="232" t="s">
        <v>224</v>
      </c>
      <c r="AV273" s="12" t="s">
        <v>88</v>
      </c>
      <c r="AW273" s="12" t="s">
        <v>41</v>
      </c>
      <c r="AX273" s="12" t="s">
        <v>78</v>
      </c>
      <c r="AY273" s="232" t="s">
        <v>209</v>
      </c>
    </row>
    <row r="274" spans="2:51" s="12" customFormat="1" ht="13.5">
      <c r="B274" s="222"/>
      <c r="C274" s="223"/>
      <c r="D274" s="219" t="s">
        <v>274</v>
      </c>
      <c r="E274" s="224" t="s">
        <v>34</v>
      </c>
      <c r="F274" s="225" t="s">
        <v>571</v>
      </c>
      <c r="G274" s="223"/>
      <c r="H274" s="226">
        <v>18.309999999999999</v>
      </c>
      <c r="I274" s="227"/>
      <c r="J274" s="223"/>
      <c r="K274" s="223"/>
      <c r="L274" s="228"/>
      <c r="M274" s="229"/>
      <c r="N274" s="230"/>
      <c r="O274" s="230"/>
      <c r="P274" s="230"/>
      <c r="Q274" s="230"/>
      <c r="R274" s="230"/>
      <c r="S274" s="230"/>
      <c r="T274" s="231"/>
      <c r="AT274" s="232" t="s">
        <v>274</v>
      </c>
      <c r="AU274" s="232" t="s">
        <v>224</v>
      </c>
      <c r="AV274" s="12" t="s">
        <v>88</v>
      </c>
      <c r="AW274" s="12" t="s">
        <v>41</v>
      </c>
      <c r="AX274" s="12" t="s">
        <v>78</v>
      </c>
      <c r="AY274" s="232" t="s">
        <v>209</v>
      </c>
    </row>
    <row r="275" spans="2:51" s="14" customFormat="1" ht="13.5">
      <c r="B275" s="254"/>
      <c r="C275" s="255"/>
      <c r="D275" s="219" t="s">
        <v>274</v>
      </c>
      <c r="E275" s="256" t="s">
        <v>34</v>
      </c>
      <c r="F275" s="257" t="s">
        <v>536</v>
      </c>
      <c r="G275" s="255"/>
      <c r="H275" s="256" t="s">
        <v>34</v>
      </c>
      <c r="I275" s="258"/>
      <c r="J275" s="255"/>
      <c r="K275" s="255"/>
      <c r="L275" s="259"/>
      <c r="M275" s="260"/>
      <c r="N275" s="261"/>
      <c r="O275" s="261"/>
      <c r="P275" s="261"/>
      <c r="Q275" s="261"/>
      <c r="R275" s="261"/>
      <c r="S275" s="261"/>
      <c r="T275" s="262"/>
      <c r="AT275" s="263" t="s">
        <v>274</v>
      </c>
      <c r="AU275" s="263" t="s">
        <v>224</v>
      </c>
      <c r="AV275" s="14" t="s">
        <v>86</v>
      </c>
      <c r="AW275" s="14" t="s">
        <v>41</v>
      </c>
      <c r="AX275" s="14" t="s">
        <v>78</v>
      </c>
      <c r="AY275" s="263" t="s">
        <v>209</v>
      </c>
    </row>
    <row r="276" spans="2:51" s="14" customFormat="1" ht="13.5">
      <c r="B276" s="254"/>
      <c r="C276" s="255"/>
      <c r="D276" s="219" t="s">
        <v>274</v>
      </c>
      <c r="E276" s="256" t="s">
        <v>34</v>
      </c>
      <c r="F276" s="257" t="s">
        <v>434</v>
      </c>
      <c r="G276" s="255"/>
      <c r="H276" s="256" t="s">
        <v>34</v>
      </c>
      <c r="I276" s="258"/>
      <c r="J276" s="255"/>
      <c r="K276" s="255"/>
      <c r="L276" s="259"/>
      <c r="M276" s="260"/>
      <c r="N276" s="261"/>
      <c r="O276" s="261"/>
      <c r="P276" s="261"/>
      <c r="Q276" s="261"/>
      <c r="R276" s="261"/>
      <c r="S276" s="261"/>
      <c r="T276" s="262"/>
      <c r="AT276" s="263" t="s">
        <v>274</v>
      </c>
      <c r="AU276" s="263" t="s">
        <v>224</v>
      </c>
      <c r="AV276" s="14" t="s">
        <v>86</v>
      </c>
      <c r="AW276" s="14" t="s">
        <v>41</v>
      </c>
      <c r="AX276" s="14" t="s">
        <v>78</v>
      </c>
      <c r="AY276" s="263" t="s">
        <v>209</v>
      </c>
    </row>
    <row r="277" spans="2:51" s="12" customFormat="1" ht="13.5">
      <c r="B277" s="222"/>
      <c r="C277" s="223"/>
      <c r="D277" s="219" t="s">
        <v>274</v>
      </c>
      <c r="E277" s="224" t="s">
        <v>34</v>
      </c>
      <c r="F277" s="225" t="s">
        <v>572</v>
      </c>
      <c r="G277" s="223"/>
      <c r="H277" s="226">
        <v>13.92</v>
      </c>
      <c r="I277" s="227"/>
      <c r="J277" s="223"/>
      <c r="K277" s="223"/>
      <c r="L277" s="228"/>
      <c r="M277" s="229"/>
      <c r="N277" s="230"/>
      <c r="O277" s="230"/>
      <c r="P277" s="230"/>
      <c r="Q277" s="230"/>
      <c r="R277" s="230"/>
      <c r="S277" s="230"/>
      <c r="T277" s="231"/>
      <c r="AT277" s="232" t="s">
        <v>274</v>
      </c>
      <c r="AU277" s="232" t="s">
        <v>224</v>
      </c>
      <c r="AV277" s="12" t="s">
        <v>88</v>
      </c>
      <c r="AW277" s="12" t="s">
        <v>41</v>
      </c>
      <c r="AX277" s="12" t="s">
        <v>78</v>
      </c>
      <c r="AY277" s="232" t="s">
        <v>209</v>
      </c>
    </row>
    <row r="278" spans="2:51" s="12" customFormat="1" ht="13.5">
      <c r="B278" s="222"/>
      <c r="C278" s="223"/>
      <c r="D278" s="219" t="s">
        <v>274</v>
      </c>
      <c r="E278" s="224" t="s">
        <v>34</v>
      </c>
      <c r="F278" s="225" t="s">
        <v>573</v>
      </c>
      <c r="G278" s="223"/>
      <c r="H278" s="226">
        <v>14.21</v>
      </c>
      <c r="I278" s="227"/>
      <c r="J278" s="223"/>
      <c r="K278" s="223"/>
      <c r="L278" s="228"/>
      <c r="M278" s="229"/>
      <c r="N278" s="230"/>
      <c r="O278" s="230"/>
      <c r="P278" s="230"/>
      <c r="Q278" s="230"/>
      <c r="R278" s="230"/>
      <c r="S278" s="230"/>
      <c r="T278" s="231"/>
      <c r="AT278" s="232" t="s">
        <v>274</v>
      </c>
      <c r="AU278" s="232" t="s">
        <v>224</v>
      </c>
      <c r="AV278" s="12" t="s">
        <v>88</v>
      </c>
      <c r="AW278" s="12" t="s">
        <v>41</v>
      </c>
      <c r="AX278" s="12" t="s">
        <v>78</v>
      </c>
      <c r="AY278" s="232" t="s">
        <v>209</v>
      </c>
    </row>
    <row r="279" spans="2:51" s="12" customFormat="1" ht="13.5">
      <c r="B279" s="222"/>
      <c r="C279" s="223"/>
      <c r="D279" s="219" t="s">
        <v>274</v>
      </c>
      <c r="E279" s="224" t="s">
        <v>34</v>
      </c>
      <c r="F279" s="225" t="s">
        <v>574</v>
      </c>
      <c r="G279" s="223"/>
      <c r="H279" s="226">
        <v>11.43</v>
      </c>
      <c r="I279" s="227"/>
      <c r="J279" s="223"/>
      <c r="K279" s="223"/>
      <c r="L279" s="228"/>
      <c r="M279" s="229"/>
      <c r="N279" s="230"/>
      <c r="O279" s="230"/>
      <c r="P279" s="230"/>
      <c r="Q279" s="230"/>
      <c r="R279" s="230"/>
      <c r="S279" s="230"/>
      <c r="T279" s="231"/>
      <c r="AT279" s="232" t="s">
        <v>274</v>
      </c>
      <c r="AU279" s="232" t="s">
        <v>224</v>
      </c>
      <c r="AV279" s="12" t="s">
        <v>88</v>
      </c>
      <c r="AW279" s="12" t="s">
        <v>41</v>
      </c>
      <c r="AX279" s="12" t="s">
        <v>78</v>
      </c>
      <c r="AY279" s="232" t="s">
        <v>209</v>
      </c>
    </row>
    <row r="280" spans="2:51" s="12" customFormat="1" ht="13.5">
      <c r="B280" s="222"/>
      <c r="C280" s="223"/>
      <c r="D280" s="219" t="s">
        <v>274</v>
      </c>
      <c r="E280" s="224" t="s">
        <v>34</v>
      </c>
      <c r="F280" s="225" t="s">
        <v>575</v>
      </c>
      <c r="G280" s="223"/>
      <c r="H280" s="226">
        <v>37.1</v>
      </c>
      <c r="I280" s="227"/>
      <c r="J280" s="223"/>
      <c r="K280" s="223"/>
      <c r="L280" s="228"/>
      <c r="M280" s="229"/>
      <c r="N280" s="230"/>
      <c r="O280" s="230"/>
      <c r="P280" s="230"/>
      <c r="Q280" s="230"/>
      <c r="R280" s="230"/>
      <c r="S280" s="230"/>
      <c r="T280" s="231"/>
      <c r="AT280" s="232" t="s">
        <v>274</v>
      </c>
      <c r="AU280" s="232" t="s">
        <v>224</v>
      </c>
      <c r="AV280" s="12" t="s">
        <v>88</v>
      </c>
      <c r="AW280" s="12" t="s">
        <v>41</v>
      </c>
      <c r="AX280" s="12" t="s">
        <v>78</v>
      </c>
      <c r="AY280" s="232" t="s">
        <v>209</v>
      </c>
    </row>
    <row r="281" spans="2:51" s="14" customFormat="1" ht="13.5">
      <c r="B281" s="254"/>
      <c r="C281" s="255"/>
      <c r="D281" s="219" t="s">
        <v>274</v>
      </c>
      <c r="E281" s="256" t="s">
        <v>34</v>
      </c>
      <c r="F281" s="257" t="s">
        <v>541</v>
      </c>
      <c r="G281" s="255"/>
      <c r="H281" s="256" t="s">
        <v>34</v>
      </c>
      <c r="I281" s="258"/>
      <c r="J281" s="255"/>
      <c r="K281" s="255"/>
      <c r="L281" s="259"/>
      <c r="M281" s="260"/>
      <c r="N281" s="261"/>
      <c r="O281" s="261"/>
      <c r="P281" s="261"/>
      <c r="Q281" s="261"/>
      <c r="R281" s="261"/>
      <c r="S281" s="261"/>
      <c r="T281" s="262"/>
      <c r="AT281" s="263" t="s">
        <v>274</v>
      </c>
      <c r="AU281" s="263" t="s">
        <v>224</v>
      </c>
      <c r="AV281" s="14" t="s">
        <v>86</v>
      </c>
      <c r="AW281" s="14" t="s">
        <v>41</v>
      </c>
      <c r="AX281" s="14" t="s">
        <v>78</v>
      </c>
      <c r="AY281" s="263" t="s">
        <v>209</v>
      </c>
    </row>
    <row r="282" spans="2:51" s="14" customFormat="1" ht="13.5">
      <c r="B282" s="254"/>
      <c r="C282" s="255"/>
      <c r="D282" s="219" t="s">
        <v>274</v>
      </c>
      <c r="E282" s="256" t="s">
        <v>34</v>
      </c>
      <c r="F282" s="257" t="s">
        <v>437</v>
      </c>
      <c r="G282" s="255"/>
      <c r="H282" s="256" t="s">
        <v>34</v>
      </c>
      <c r="I282" s="258"/>
      <c r="J282" s="255"/>
      <c r="K282" s="255"/>
      <c r="L282" s="259"/>
      <c r="M282" s="260"/>
      <c r="N282" s="261"/>
      <c r="O282" s="261"/>
      <c r="P282" s="261"/>
      <c r="Q282" s="261"/>
      <c r="R282" s="261"/>
      <c r="S282" s="261"/>
      <c r="T282" s="262"/>
      <c r="AT282" s="263" t="s">
        <v>274</v>
      </c>
      <c r="AU282" s="263" t="s">
        <v>224</v>
      </c>
      <c r="AV282" s="14" t="s">
        <v>86</v>
      </c>
      <c r="AW282" s="14" t="s">
        <v>41</v>
      </c>
      <c r="AX282" s="14" t="s">
        <v>78</v>
      </c>
      <c r="AY282" s="263" t="s">
        <v>209</v>
      </c>
    </row>
    <row r="283" spans="2:51" s="12" customFormat="1" ht="13.5">
      <c r="B283" s="222"/>
      <c r="C283" s="223"/>
      <c r="D283" s="219" t="s">
        <v>274</v>
      </c>
      <c r="E283" s="224" t="s">
        <v>34</v>
      </c>
      <c r="F283" s="225" t="s">
        <v>576</v>
      </c>
      <c r="G283" s="223"/>
      <c r="H283" s="226">
        <v>34.409999999999997</v>
      </c>
      <c r="I283" s="227"/>
      <c r="J283" s="223"/>
      <c r="K283" s="223"/>
      <c r="L283" s="228"/>
      <c r="M283" s="229"/>
      <c r="N283" s="230"/>
      <c r="O283" s="230"/>
      <c r="P283" s="230"/>
      <c r="Q283" s="230"/>
      <c r="R283" s="230"/>
      <c r="S283" s="230"/>
      <c r="T283" s="231"/>
      <c r="AT283" s="232" t="s">
        <v>274</v>
      </c>
      <c r="AU283" s="232" t="s">
        <v>224</v>
      </c>
      <c r="AV283" s="12" t="s">
        <v>88</v>
      </c>
      <c r="AW283" s="12" t="s">
        <v>41</v>
      </c>
      <c r="AX283" s="12" t="s">
        <v>78</v>
      </c>
      <c r="AY283" s="232" t="s">
        <v>209</v>
      </c>
    </row>
    <row r="284" spans="2:51" s="12" customFormat="1" ht="13.5">
      <c r="B284" s="222"/>
      <c r="C284" s="223"/>
      <c r="D284" s="219" t="s">
        <v>274</v>
      </c>
      <c r="E284" s="224" t="s">
        <v>34</v>
      </c>
      <c r="F284" s="225" t="s">
        <v>577</v>
      </c>
      <c r="G284" s="223"/>
      <c r="H284" s="226">
        <v>7.69</v>
      </c>
      <c r="I284" s="227"/>
      <c r="J284" s="223"/>
      <c r="K284" s="223"/>
      <c r="L284" s="228"/>
      <c r="M284" s="229"/>
      <c r="N284" s="230"/>
      <c r="O284" s="230"/>
      <c r="P284" s="230"/>
      <c r="Q284" s="230"/>
      <c r="R284" s="230"/>
      <c r="S284" s="230"/>
      <c r="T284" s="231"/>
      <c r="AT284" s="232" t="s">
        <v>274</v>
      </c>
      <c r="AU284" s="232" t="s">
        <v>224</v>
      </c>
      <c r="AV284" s="12" t="s">
        <v>88</v>
      </c>
      <c r="AW284" s="12" t="s">
        <v>41</v>
      </c>
      <c r="AX284" s="12" t="s">
        <v>78</v>
      </c>
      <c r="AY284" s="232" t="s">
        <v>209</v>
      </c>
    </row>
    <row r="285" spans="2:51" s="12" customFormat="1" ht="13.5">
      <c r="B285" s="222"/>
      <c r="C285" s="223"/>
      <c r="D285" s="219" t="s">
        <v>274</v>
      </c>
      <c r="E285" s="224" t="s">
        <v>34</v>
      </c>
      <c r="F285" s="225" t="s">
        <v>578</v>
      </c>
      <c r="G285" s="223"/>
      <c r="H285" s="226">
        <v>4.32</v>
      </c>
      <c r="I285" s="227"/>
      <c r="J285" s="223"/>
      <c r="K285" s="223"/>
      <c r="L285" s="228"/>
      <c r="M285" s="229"/>
      <c r="N285" s="230"/>
      <c r="O285" s="230"/>
      <c r="P285" s="230"/>
      <c r="Q285" s="230"/>
      <c r="R285" s="230"/>
      <c r="S285" s="230"/>
      <c r="T285" s="231"/>
      <c r="AT285" s="232" t="s">
        <v>274</v>
      </c>
      <c r="AU285" s="232" t="s">
        <v>224</v>
      </c>
      <c r="AV285" s="12" t="s">
        <v>88</v>
      </c>
      <c r="AW285" s="12" t="s">
        <v>41</v>
      </c>
      <c r="AX285" s="12" t="s">
        <v>78</v>
      </c>
      <c r="AY285" s="232" t="s">
        <v>209</v>
      </c>
    </row>
    <row r="286" spans="2:51" s="12" customFormat="1" ht="13.5">
      <c r="B286" s="222"/>
      <c r="C286" s="223"/>
      <c r="D286" s="219" t="s">
        <v>274</v>
      </c>
      <c r="E286" s="224" t="s">
        <v>34</v>
      </c>
      <c r="F286" s="225" t="s">
        <v>579</v>
      </c>
      <c r="G286" s="223"/>
      <c r="H286" s="226">
        <v>16.02</v>
      </c>
      <c r="I286" s="227"/>
      <c r="J286" s="223"/>
      <c r="K286" s="223"/>
      <c r="L286" s="228"/>
      <c r="M286" s="229"/>
      <c r="N286" s="230"/>
      <c r="O286" s="230"/>
      <c r="P286" s="230"/>
      <c r="Q286" s="230"/>
      <c r="R286" s="230"/>
      <c r="S286" s="230"/>
      <c r="T286" s="231"/>
      <c r="AT286" s="232" t="s">
        <v>274</v>
      </c>
      <c r="AU286" s="232" t="s">
        <v>224</v>
      </c>
      <c r="AV286" s="12" t="s">
        <v>88</v>
      </c>
      <c r="AW286" s="12" t="s">
        <v>41</v>
      </c>
      <c r="AX286" s="12" t="s">
        <v>78</v>
      </c>
      <c r="AY286" s="232" t="s">
        <v>209</v>
      </c>
    </row>
    <row r="287" spans="2:51" s="12" customFormat="1" ht="13.5">
      <c r="B287" s="222"/>
      <c r="C287" s="223"/>
      <c r="D287" s="219" t="s">
        <v>274</v>
      </c>
      <c r="E287" s="224" t="s">
        <v>34</v>
      </c>
      <c r="F287" s="225" t="s">
        <v>580</v>
      </c>
      <c r="G287" s="223"/>
      <c r="H287" s="226">
        <v>158.66999999999999</v>
      </c>
      <c r="I287" s="227"/>
      <c r="J287" s="223"/>
      <c r="K287" s="223"/>
      <c r="L287" s="228"/>
      <c r="M287" s="229"/>
      <c r="N287" s="230"/>
      <c r="O287" s="230"/>
      <c r="P287" s="230"/>
      <c r="Q287" s="230"/>
      <c r="R287" s="230"/>
      <c r="S287" s="230"/>
      <c r="T287" s="231"/>
      <c r="AT287" s="232" t="s">
        <v>274</v>
      </c>
      <c r="AU287" s="232" t="s">
        <v>224</v>
      </c>
      <c r="AV287" s="12" t="s">
        <v>88</v>
      </c>
      <c r="AW287" s="12" t="s">
        <v>41</v>
      </c>
      <c r="AX287" s="12" t="s">
        <v>78</v>
      </c>
      <c r="AY287" s="232" t="s">
        <v>209</v>
      </c>
    </row>
    <row r="288" spans="2:51" s="14" customFormat="1" ht="13.5">
      <c r="B288" s="254"/>
      <c r="C288" s="255"/>
      <c r="D288" s="219" t="s">
        <v>274</v>
      </c>
      <c r="E288" s="256" t="s">
        <v>34</v>
      </c>
      <c r="F288" s="257" t="s">
        <v>541</v>
      </c>
      <c r="G288" s="255"/>
      <c r="H288" s="256" t="s">
        <v>34</v>
      </c>
      <c r="I288" s="258"/>
      <c r="J288" s="255"/>
      <c r="K288" s="255"/>
      <c r="L288" s="259"/>
      <c r="M288" s="260"/>
      <c r="N288" s="261"/>
      <c r="O288" s="261"/>
      <c r="P288" s="261"/>
      <c r="Q288" s="261"/>
      <c r="R288" s="261"/>
      <c r="S288" s="261"/>
      <c r="T288" s="262"/>
      <c r="AT288" s="263" t="s">
        <v>274</v>
      </c>
      <c r="AU288" s="263" t="s">
        <v>224</v>
      </c>
      <c r="AV288" s="14" t="s">
        <v>86</v>
      </c>
      <c r="AW288" s="14" t="s">
        <v>41</v>
      </c>
      <c r="AX288" s="14" t="s">
        <v>78</v>
      </c>
      <c r="AY288" s="263" t="s">
        <v>209</v>
      </c>
    </row>
    <row r="289" spans="2:65" s="14" customFormat="1" ht="13.5">
      <c r="B289" s="254"/>
      <c r="C289" s="255"/>
      <c r="D289" s="219" t="s">
        <v>274</v>
      </c>
      <c r="E289" s="256" t="s">
        <v>34</v>
      </c>
      <c r="F289" s="257" t="s">
        <v>437</v>
      </c>
      <c r="G289" s="255"/>
      <c r="H289" s="256" t="s">
        <v>34</v>
      </c>
      <c r="I289" s="258"/>
      <c r="J289" s="255"/>
      <c r="K289" s="255"/>
      <c r="L289" s="259"/>
      <c r="M289" s="260"/>
      <c r="N289" s="261"/>
      <c r="O289" s="261"/>
      <c r="P289" s="261"/>
      <c r="Q289" s="261"/>
      <c r="R289" s="261"/>
      <c r="S289" s="261"/>
      <c r="T289" s="262"/>
      <c r="AT289" s="263" t="s">
        <v>274</v>
      </c>
      <c r="AU289" s="263" t="s">
        <v>224</v>
      </c>
      <c r="AV289" s="14" t="s">
        <v>86</v>
      </c>
      <c r="AW289" s="14" t="s">
        <v>41</v>
      </c>
      <c r="AX289" s="14" t="s">
        <v>78</v>
      </c>
      <c r="AY289" s="263" t="s">
        <v>209</v>
      </c>
    </row>
    <row r="290" spans="2:65" s="12" customFormat="1" ht="13.5">
      <c r="B290" s="222"/>
      <c r="C290" s="223"/>
      <c r="D290" s="219" t="s">
        <v>274</v>
      </c>
      <c r="E290" s="224" t="s">
        <v>34</v>
      </c>
      <c r="F290" s="225" t="s">
        <v>581</v>
      </c>
      <c r="G290" s="223"/>
      <c r="H290" s="226">
        <v>57.54</v>
      </c>
      <c r="I290" s="227"/>
      <c r="J290" s="223"/>
      <c r="K290" s="223"/>
      <c r="L290" s="228"/>
      <c r="M290" s="229"/>
      <c r="N290" s="230"/>
      <c r="O290" s="230"/>
      <c r="P290" s="230"/>
      <c r="Q290" s="230"/>
      <c r="R290" s="230"/>
      <c r="S290" s="230"/>
      <c r="T290" s="231"/>
      <c r="AT290" s="232" t="s">
        <v>274</v>
      </c>
      <c r="AU290" s="232" t="s">
        <v>224</v>
      </c>
      <c r="AV290" s="12" t="s">
        <v>88</v>
      </c>
      <c r="AW290" s="12" t="s">
        <v>41</v>
      </c>
      <c r="AX290" s="12" t="s">
        <v>78</v>
      </c>
      <c r="AY290" s="232" t="s">
        <v>209</v>
      </c>
    </row>
    <row r="291" spans="2:65" s="12" customFormat="1" ht="13.5">
      <c r="B291" s="222"/>
      <c r="C291" s="223"/>
      <c r="D291" s="219" t="s">
        <v>274</v>
      </c>
      <c r="E291" s="224" t="s">
        <v>34</v>
      </c>
      <c r="F291" s="225" t="s">
        <v>582</v>
      </c>
      <c r="G291" s="223"/>
      <c r="H291" s="226">
        <v>17.41</v>
      </c>
      <c r="I291" s="227"/>
      <c r="J291" s="223"/>
      <c r="K291" s="223"/>
      <c r="L291" s="228"/>
      <c r="M291" s="229"/>
      <c r="N291" s="230"/>
      <c r="O291" s="230"/>
      <c r="P291" s="230"/>
      <c r="Q291" s="230"/>
      <c r="R291" s="230"/>
      <c r="S291" s="230"/>
      <c r="T291" s="231"/>
      <c r="AT291" s="232" t="s">
        <v>274</v>
      </c>
      <c r="AU291" s="232" t="s">
        <v>224</v>
      </c>
      <c r="AV291" s="12" t="s">
        <v>88</v>
      </c>
      <c r="AW291" s="12" t="s">
        <v>41</v>
      </c>
      <c r="AX291" s="12" t="s">
        <v>78</v>
      </c>
      <c r="AY291" s="232" t="s">
        <v>209</v>
      </c>
    </row>
    <row r="292" spans="2:65" s="12" customFormat="1" ht="13.5">
      <c r="B292" s="222"/>
      <c r="C292" s="223"/>
      <c r="D292" s="219" t="s">
        <v>274</v>
      </c>
      <c r="E292" s="224" t="s">
        <v>34</v>
      </c>
      <c r="F292" s="225" t="s">
        <v>583</v>
      </c>
      <c r="G292" s="223"/>
      <c r="H292" s="226">
        <v>17.36</v>
      </c>
      <c r="I292" s="227"/>
      <c r="J292" s="223"/>
      <c r="K292" s="223"/>
      <c r="L292" s="228"/>
      <c r="M292" s="229"/>
      <c r="N292" s="230"/>
      <c r="O292" s="230"/>
      <c r="P292" s="230"/>
      <c r="Q292" s="230"/>
      <c r="R292" s="230"/>
      <c r="S292" s="230"/>
      <c r="T292" s="231"/>
      <c r="AT292" s="232" t="s">
        <v>274</v>
      </c>
      <c r="AU292" s="232" t="s">
        <v>224</v>
      </c>
      <c r="AV292" s="12" t="s">
        <v>88</v>
      </c>
      <c r="AW292" s="12" t="s">
        <v>41</v>
      </c>
      <c r="AX292" s="12" t="s">
        <v>78</v>
      </c>
      <c r="AY292" s="232" t="s">
        <v>209</v>
      </c>
    </row>
    <row r="293" spans="2:65" s="12" customFormat="1" ht="13.5">
      <c r="B293" s="222"/>
      <c r="C293" s="223"/>
      <c r="D293" s="219" t="s">
        <v>274</v>
      </c>
      <c r="E293" s="224" t="s">
        <v>34</v>
      </c>
      <c r="F293" s="225" t="s">
        <v>584</v>
      </c>
      <c r="G293" s="223"/>
      <c r="H293" s="226">
        <v>18.22</v>
      </c>
      <c r="I293" s="227"/>
      <c r="J293" s="223"/>
      <c r="K293" s="223"/>
      <c r="L293" s="228"/>
      <c r="M293" s="229"/>
      <c r="N293" s="230"/>
      <c r="O293" s="230"/>
      <c r="P293" s="230"/>
      <c r="Q293" s="230"/>
      <c r="R293" s="230"/>
      <c r="S293" s="230"/>
      <c r="T293" s="231"/>
      <c r="AT293" s="232" t="s">
        <v>274</v>
      </c>
      <c r="AU293" s="232" t="s">
        <v>224</v>
      </c>
      <c r="AV293" s="12" t="s">
        <v>88</v>
      </c>
      <c r="AW293" s="12" t="s">
        <v>41</v>
      </c>
      <c r="AX293" s="12" t="s">
        <v>78</v>
      </c>
      <c r="AY293" s="232" t="s">
        <v>209</v>
      </c>
    </row>
    <row r="294" spans="2:65" s="13" customFormat="1" ht="13.5">
      <c r="B294" s="233"/>
      <c r="C294" s="234"/>
      <c r="D294" s="219" t="s">
        <v>274</v>
      </c>
      <c r="E294" s="235" t="s">
        <v>34</v>
      </c>
      <c r="F294" s="236" t="s">
        <v>302</v>
      </c>
      <c r="G294" s="234"/>
      <c r="H294" s="237">
        <v>753.5</v>
      </c>
      <c r="I294" s="238"/>
      <c r="J294" s="234"/>
      <c r="K294" s="234"/>
      <c r="L294" s="239"/>
      <c r="M294" s="240"/>
      <c r="N294" s="241"/>
      <c r="O294" s="241"/>
      <c r="P294" s="241"/>
      <c r="Q294" s="241"/>
      <c r="R294" s="241"/>
      <c r="S294" s="241"/>
      <c r="T294" s="242"/>
      <c r="AT294" s="243" t="s">
        <v>274</v>
      </c>
      <c r="AU294" s="243" t="s">
        <v>224</v>
      </c>
      <c r="AV294" s="13" t="s">
        <v>228</v>
      </c>
      <c r="AW294" s="13" t="s">
        <v>41</v>
      </c>
      <c r="AX294" s="13" t="s">
        <v>86</v>
      </c>
      <c r="AY294" s="243" t="s">
        <v>209</v>
      </c>
    </row>
    <row r="295" spans="2:65" s="1" customFormat="1" ht="16.5" customHeight="1">
      <c r="B295" s="43"/>
      <c r="C295" s="203" t="s">
        <v>303</v>
      </c>
      <c r="D295" s="203" t="s">
        <v>212</v>
      </c>
      <c r="E295" s="204" t="s">
        <v>585</v>
      </c>
      <c r="F295" s="205" t="s">
        <v>586</v>
      </c>
      <c r="G295" s="206" t="s">
        <v>270</v>
      </c>
      <c r="H295" s="207">
        <v>40.97</v>
      </c>
      <c r="I295" s="208"/>
      <c r="J295" s="209">
        <f>ROUND(I295*H295,2)</f>
        <v>0</v>
      </c>
      <c r="K295" s="205" t="s">
        <v>216</v>
      </c>
      <c r="L295" s="63"/>
      <c r="M295" s="210" t="s">
        <v>34</v>
      </c>
      <c r="N295" s="211" t="s">
        <v>49</v>
      </c>
      <c r="O295" s="44"/>
      <c r="P295" s="212">
        <f>O295*H295</f>
        <v>0</v>
      </c>
      <c r="Q295" s="212">
        <v>0</v>
      </c>
      <c r="R295" s="212">
        <f>Q295*H295</f>
        <v>0</v>
      </c>
      <c r="S295" s="212">
        <v>1.6</v>
      </c>
      <c r="T295" s="213">
        <f>S295*H295</f>
        <v>65.552000000000007</v>
      </c>
      <c r="AR295" s="25" t="s">
        <v>228</v>
      </c>
      <c r="AT295" s="25" t="s">
        <v>212</v>
      </c>
      <c r="AU295" s="25" t="s">
        <v>224</v>
      </c>
      <c r="AY295" s="25" t="s">
        <v>209</v>
      </c>
      <c r="BE295" s="214">
        <f>IF(N295="základní",J295,0)</f>
        <v>0</v>
      </c>
      <c r="BF295" s="214">
        <f>IF(N295="snížená",J295,0)</f>
        <v>0</v>
      </c>
      <c r="BG295" s="214">
        <f>IF(N295="zákl. přenesená",J295,0)</f>
        <v>0</v>
      </c>
      <c r="BH295" s="214">
        <f>IF(N295="sníž. přenesená",J295,0)</f>
        <v>0</v>
      </c>
      <c r="BI295" s="214">
        <f>IF(N295="nulová",J295,0)</f>
        <v>0</v>
      </c>
      <c r="BJ295" s="25" t="s">
        <v>86</v>
      </c>
      <c r="BK295" s="214">
        <f>ROUND(I295*H295,2)</f>
        <v>0</v>
      </c>
      <c r="BL295" s="25" t="s">
        <v>228</v>
      </c>
      <c r="BM295" s="25" t="s">
        <v>587</v>
      </c>
    </row>
    <row r="296" spans="2:65" s="12" customFormat="1" ht="27">
      <c r="B296" s="222"/>
      <c r="C296" s="223"/>
      <c r="D296" s="219" t="s">
        <v>274</v>
      </c>
      <c r="E296" s="224" t="s">
        <v>34</v>
      </c>
      <c r="F296" s="225" t="s">
        <v>588</v>
      </c>
      <c r="G296" s="223"/>
      <c r="H296" s="226">
        <v>40.97</v>
      </c>
      <c r="I296" s="227"/>
      <c r="J296" s="223"/>
      <c r="K296" s="223"/>
      <c r="L296" s="228"/>
      <c r="M296" s="229"/>
      <c r="N296" s="230"/>
      <c r="O296" s="230"/>
      <c r="P296" s="230"/>
      <c r="Q296" s="230"/>
      <c r="R296" s="230"/>
      <c r="S296" s="230"/>
      <c r="T296" s="231"/>
      <c r="AT296" s="232" t="s">
        <v>274</v>
      </c>
      <c r="AU296" s="232" t="s">
        <v>224</v>
      </c>
      <c r="AV296" s="12" t="s">
        <v>88</v>
      </c>
      <c r="AW296" s="12" t="s">
        <v>41</v>
      </c>
      <c r="AX296" s="12" t="s">
        <v>86</v>
      </c>
      <c r="AY296" s="232" t="s">
        <v>209</v>
      </c>
    </row>
    <row r="297" spans="2:65" s="1" customFormat="1" ht="25.5" customHeight="1">
      <c r="B297" s="43"/>
      <c r="C297" s="203" t="s">
        <v>367</v>
      </c>
      <c r="D297" s="203" t="s">
        <v>212</v>
      </c>
      <c r="E297" s="204" t="s">
        <v>589</v>
      </c>
      <c r="F297" s="205" t="s">
        <v>590</v>
      </c>
      <c r="G297" s="206" t="s">
        <v>351</v>
      </c>
      <c r="H297" s="207">
        <v>121.36499999999999</v>
      </c>
      <c r="I297" s="208"/>
      <c r="J297" s="209">
        <f>ROUND(I297*H297,2)</f>
        <v>0</v>
      </c>
      <c r="K297" s="205" t="s">
        <v>216</v>
      </c>
      <c r="L297" s="63"/>
      <c r="M297" s="210" t="s">
        <v>34</v>
      </c>
      <c r="N297" s="211" t="s">
        <v>49</v>
      </c>
      <c r="O297" s="44"/>
      <c r="P297" s="212">
        <f>O297*H297</f>
        <v>0</v>
      </c>
      <c r="Q297" s="212">
        <v>0</v>
      </c>
      <c r="R297" s="212">
        <f>Q297*H297</f>
        <v>0</v>
      </c>
      <c r="S297" s="212">
        <v>6.6000000000000003E-2</v>
      </c>
      <c r="T297" s="213">
        <f>S297*H297</f>
        <v>8.0100899999999999</v>
      </c>
      <c r="AR297" s="25" t="s">
        <v>228</v>
      </c>
      <c r="AT297" s="25" t="s">
        <v>212</v>
      </c>
      <c r="AU297" s="25" t="s">
        <v>224</v>
      </c>
      <c r="AY297" s="25" t="s">
        <v>209</v>
      </c>
      <c r="BE297" s="214">
        <f>IF(N297="základní",J297,0)</f>
        <v>0</v>
      </c>
      <c r="BF297" s="214">
        <f>IF(N297="snížená",J297,0)</f>
        <v>0</v>
      </c>
      <c r="BG297" s="214">
        <f>IF(N297="zákl. přenesená",J297,0)</f>
        <v>0</v>
      </c>
      <c r="BH297" s="214">
        <f>IF(N297="sníž. přenesená",J297,0)</f>
        <v>0</v>
      </c>
      <c r="BI297" s="214">
        <f>IF(N297="nulová",J297,0)</f>
        <v>0</v>
      </c>
      <c r="BJ297" s="25" t="s">
        <v>86</v>
      </c>
      <c r="BK297" s="214">
        <f>ROUND(I297*H297,2)</f>
        <v>0</v>
      </c>
      <c r="BL297" s="25" t="s">
        <v>228</v>
      </c>
      <c r="BM297" s="25" t="s">
        <v>591</v>
      </c>
    </row>
    <row r="298" spans="2:65" s="1" customFormat="1" ht="40.5">
      <c r="B298" s="43"/>
      <c r="C298" s="65"/>
      <c r="D298" s="219" t="s">
        <v>272</v>
      </c>
      <c r="E298" s="65"/>
      <c r="F298" s="220" t="s">
        <v>592</v>
      </c>
      <c r="G298" s="65"/>
      <c r="H298" s="65"/>
      <c r="I298" s="174"/>
      <c r="J298" s="65"/>
      <c r="K298" s="65"/>
      <c r="L298" s="63"/>
      <c r="M298" s="221"/>
      <c r="N298" s="44"/>
      <c r="O298" s="44"/>
      <c r="P298" s="44"/>
      <c r="Q298" s="44"/>
      <c r="R298" s="44"/>
      <c r="S298" s="44"/>
      <c r="T298" s="80"/>
      <c r="AT298" s="25" t="s">
        <v>272</v>
      </c>
      <c r="AU298" s="25" t="s">
        <v>224</v>
      </c>
    </row>
    <row r="299" spans="2:65" s="14" customFormat="1" ht="13.5">
      <c r="B299" s="254"/>
      <c r="C299" s="255"/>
      <c r="D299" s="219" t="s">
        <v>274</v>
      </c>
      <c r="E299" s="256" t="s">
        <v>34</v>
      </c>
      <c r="F299" s="257" t="s">
        <v>465</v>
      </c>
      <c r="G299" s="255"/>
      <c r="H299" s="256" t="s">
        <v>34</v>
      </c>
      <c r="I299" s="258"/>
      <c r="J299" s="255"/>
      <c r="K299" s="255"/>
      <c r="L299" s="259"/>
      <c r="M299" s="260"/>
      <c r="N299" s="261"/>
      <c r="O299" s="261"/>
      <c r="P299" s="261"/>
      <c r="Q299" s="261"/>
      <c r="R299" s="261"/>
      <c r="S299" s="261"/>
      <c r="T299" s="262"/>
      <c r="AT299" s="263" t="s">
        <v>274</v>
      </c>
      <c r="AU299" s="263" t="s">
        <v>224</v>
      </c>
      <c r="AV299" s="14" t="s">
        <v>86</v>
      </c>
      <c r="AW299" s="14" t="s">
        <v>41</v>
      </c>
      <c r="AX299" s="14" t="s">
        <v>78</v>
      </c>
      <c r="AY299" s="263" t="s">
        <v>209</v>
      </c>
    </row>
    <row r="300" spans="2:65" s="14" customFormat="1" ht="13.5">
      <c r="B300" s="254"/>
      <c r="C300" s="255"/>
      <c r="D300" s="219" t="s">
        <v>274</v>
      </c>
      <c r="E300" s="256" t="s">
        <v>34</v>
      </c>
      <c r="F300" s="257" t="s">
        <v>466</v>
      </c>
      <c r="G300" s="255"/>
      <c r="H300" s="256" t="s">
        <v>34</v>
      </c>
      <c r="I300" s="258"/>
      <c r="J300" s="255"/>
      <c r="K300" s="255"/>
      <c r="L300" s="259"/>
      <c r="M300" s="260"/>
      <c r="N300" s="261"/>
      <c r="O300" s="261"/>
      <c r="P300" s="261"/>
      <c r="Q300" s="261"/>
      <c r="R300" s="261"/>
      <c r="S300" s="261"/>
      <c r="T300" s="262"/>
      <c r="AT300" s="263" t="s">
        <v>274</v>
      </c>
      <c r="AU300" s="263" t="s">
        <v>224</v>
      </c>
      <c r="AV300" s="14" t="s">
        <v>86</v>
      </c>
      <c r="AW300" s="14" t="s">
        <v>41</v>
      </c>
      <c r="AX300" s="14" t="s">
        <v>78</v>
      </c>
      <c r="AY300" s="263" t="s">
        <v>209</v>
      </c>
    </row>
    <row r="301" spans="2:65" s="12" customFormat="1" ht="13.5">
      <c r="B301" s="222"/>
      <c r="C301" s="223"/>
      <c r="D301" s="219" t="s">
        <v>274</v>
      </c>
      <c r="E301" s="224" t="s">
        <v>34</v>
      </c>
      <c r="F301" s="225" t="s">
        <v>593</v>
      </c>
      <c r="G301" s="223"/>
      <c r="H301" s="226">
        <v>20.399999999999999</v>
      </c>
      <c r="I301" s="227"/>
      <c r="J301" s="223"/>
      <c r="K301" s="223"/>
      <c r="L301" s="228"/>
      <c r="M301" s="229"/>
      <c r="N301" s="230"/>
      <c r="O301" s="230"/>
      <c r="P301" s="230"/>
      <c r="Q301" s="230"/>
      <c r="R301" s="230"/>
      <c r="S301" s="230"/>
      <c r="T301" s="231"/>
      <c r="AT301" s="232" t="s">
        <v>274</v>
      </c>
      <c r="AU301" s="232" t="s">
        <v>224</v>
      </c>
      <c r="AV301" s="12" t="s">
        <v>88</v>
      </c>
      <c r="AW301" s="12" t="s">
        <v>41</v>
      </c>
      <c r="AX301" s="12" t="s">
        <v>78</v>
      </c>
      <c r="AY301" s="232" t="s">
        <v>209</v>
      </c>
    </row>
    <row r="302" spans="2:65" s="14" customFormat="1" ht="13.5">
      <c r="B302" s="254"/>
      <c r="C302" s="255"/>
      <c r="D302" s="219" t="s">
        <v>274</v>
      </c>
      <c r="E302" s="256" t="s">
        <v>34</v>
      </c>
      <c r="F302" s="257" t="s">
        <v>594</v>
      </c>
      <c r="G302" s="255"/>
      <c r="H302" s="256" t="s">
        <v>34</v>
      </c>
      <c r="I302" s="258"/>
      <c r="J302" s="255"/>
      <c r="K302" s="255"/>
      <c r="L302" s="259"/>
      <c r="M302" s="260"/>
      <c r="N302" s="261"/>
      <c r="O302" s="261"/>
      <c r="P302" s="261"/>
      <c r="Q302" s="261"/>
      <c r="R302" s="261"/>
      <c r="S302" s="261"/>
      <c r="T302" s="262"/>
      <c r="AT302" s="263" t="s">
        <v>274</v>
      </c>
      <c r="AU302" s="263" t="s">
        <v>224</v>
      </c>
      <c r="AV302" s="14" t="s">
        <v>86</v>
      </c>
      <c r="AW302" s="14" t="s">
        <v>41</v>
      </c>
      <c r="AX302" s="14" t="s">
        <v>78</v>
      </c>
      <c r="AY302" s="263" t="s">
        <v>209</v>
      </c>
    </row>
    <row r="303" spans="2:65" s="12" customFormat="1" ht="13.5">
      <c r="B303" s="222"/>
      <c r="C303" s="223"/>
      <c r="D303" s="219" t="s">
        <v>274</v>
      </c>
      <c r="E303" s="224" t="s">
        <v>34</v>
      </c>
      <c r="F303" s="225" t="s">
        <v>595</v>
      </c>
      <c r="G303" s="223"/>
      <c r="H303" s="226">
        <v>7.875</v>
      </c>
      <c r="I303" s="227"/>
      <c r="J303" s="223"/>
      <c r="K303" s="223"/>
      <c r="L303" s="228"/>
      <c r="M303" s="229"/>
      <c r="N303" s="230"/>
      <c r="O303" s="230"/>
      <c r="P303" s="230"/>
      <c r="Q303" s="230"/>
      <c r="R303" s="230"/>
      <c r="S303" s="230"/>
      <c r="T303" s="231"/>
      <c r="AT303" s="232" t="s">
        <v>274</v>
      </c>
      <c r="AU303" s="232" t="s">
        <v>224</v>
      </c>
      <c r="AV303" s="12" t="s">
        <v>88</v>
      </c>
      <c r="AW303" s="12" t="s">
        <v>41</v>
      </c>
      <c r="AX303" s="12" t="s">
        <v>78</v>
      </c>
      <c r="AY303" s="232" t="s">
        <v>209</v>
      </c>
    </row>
    <row r="304" spans="2:65" s="14" customFormat="1" ht="13.5">
      <c r="B304" s="254"/>
      <c r="C304" s="255"/>
      <c r="D304" s="219" t="s">
        <v>274</v>
      </c>
      <c r="E304" s="256" t="s">
        <v>34</v>
      </c>
      <c r="F304" s="257" t="s">
        <v>505</v>
      </c>
      <c r="G304" s="255"/>
      <c r="H304" s="256" t="s">
        <v>34</v>
      </c>
      <c r="I304" s="258"/>
      <c r="J304" s="255"/>
      <c r="K304" s="255"/>
      <c r="L304" s="259"/>
      <c r="M304" s="260"/>
      <c r="N304" s="261"/>
      <c r="O304" s="261"/>
      <c r="P304" s="261"/>
      <c r="Q304" s="261"/>
      <c r="R304" s="261"/>
      <c r="S304" s="261"/>
      <c r="T304" s="262"/>
      <c r="AT304" s="263" t="s">
        <v>274</v>
      </c>
      <c r="AU304" s="263" t="s">
        <v>224</v>
      </c>
      <c r="AV304" s="14" t="s">
        <v>86</v>
      </c>
      <c r="AW304" s="14" t="s">
        <v>41</v>
      </c>
      <c r="AX304" s="14" t="s">
        <v>78</v>
      </c>
      <c r="AY304" s="263" t="s">
        <v>209</v>
      </c>
    </row>
    <row r="305" spans="2:65" s="12" customFormat="1" ht="13.5">
      <c r="B305" s="222"/>
      <c r="C305" s="223"/>
      <c r="D305" s="219" t="s">
        <v>274</v>
      </c>
      <c r="E305" s="224" t="s">
        <v>34</v>
      </c>
      <c r="F305" s="225" t="s">
        <v>596</v>
      </c>
      <c r="G305" s="223"/>
      <c r="H305" s="226">
        <v>28.35</v>
      </c>
      <c r="I305" s="227"/>
      <c r="J305" s="223"/>
      <c r="K305" s="223"/>
      <c r="L305" s="228"/>
      <c r="M305" s="229"/>
      <c r="N305" s="230"/>
      <c r="O305" s="230"/>
      <c r="P305" s="230"/>
      <c r="Q305" s="230"/>
      <c r="R305" s="230"/>
      <c r="S305" s="230"/>
      <c r="T305" s="231"/>
      <c r="AT305" s="232" t="s">
        <v>274</v>
      </c>
      <c r="AU305" s="232" t="s">
        <v>224</v>
      </c>
      <c r="AV305" s="12" t="s">
        <v>88</v>
      </c>
      <c r="AW305" s="12" t="s">
        <v>41</v>
      </c>
      <c r="AX305" s="12" t="s">
        <v>78</v>
      </c>
      <c r="AY305" s="232" t="s">
        <v>209</v>
      </c>
    </row>
    <row r="306" spans="2:65" s="14" customFormat="1" ht="13.5">
      <c r="B306" s="254"/>
      <c r="C306" s="255"/>
      <c r="D306" s="219" t="s">
        <v>274</v>
      </c>
      <c r="E306" s="256" t="s">
        <v>34</v>
      </c>
      <c r="F306" s="257" t="s">
        <v>503</v>
      </c>
      <c r="G306" s="255"/>
      <c r="H306" s="256" t="s">
        <v>34</v>
      </c>
      <c r="I306" s="258"/>
      <c r="J306" s="255"/>
      <c r="K306" s="255"/>
      <c r="L306" s="259"/>
      <c r="M306" s="260"/>
      <c r="N306" s="261"/>
      <c r="O306" s="261"/>
      <c r="P306" s="261"/>
      <c r="Q306" s="261"/>
      <c r="R306" s="261"/>
      <c r="S306" s="261"/>
      <c r="T306" s="262"/>
      <c r="AT306" s="263" t="s">
        <v>274</v>
      </c>
      <c r="AU306" s="263" t="s">
        <v>224</v>
      </c>
      <c r="AV306" s="14" t="s">
        <v>86</v>
      </c>
      <c r="AW306" s="14" t="s">
        <v>41</v>
      </c>
      <c r="AX306" s="14" t="s">
        <v>78</v>
      </c>
      <c r="AY306" s="263" t="s">
        <v>209</v>
      </c>
    </row>
    <row r="307" spans="2:65" s="12" customFormat="1" ht="13.5">
      <c r="B307" s="222"/>
      <c r="C307" s="223"/>
      <c r="D307" s="219" t="s">
        <v>274</v>
      </c>
      <c r="E307" s="224" t="s">
        <v>34</v>
      </c>
      <c r="F307" s="225" t="s">
        <v>597</v>
      </c>
      <c r="G307" s="223"/>
      <c r="H307" s="226">
        <v>12.6</v>
      </c>
      <c r="I307" s="227"/>
      <c r="J307" s="223"/>
      <c r="K307" s="223"/>
      <c r="L307" s="228"/>
      <c r="M307" s="229"/>
      <c r="N307" s="230"/>
      <c r="O307" s="230"/>
      <c r="P307" s="230"/>
      <c r="Q307" s="230"/>
      <c r="R307" s="230"/>
      <c r="S307" s="230"/>
      <c r="T307" s="231"/>
      <c r="AT307" s="232" t="s">
        <v>274</v>
      </c>
      <c r="AU307" s="232" t="s">
        <v>224</v>
      </c>
      <c r="AV307" s="12" t="s">
        <v>88</v>
      </c>
      <c r="AW307" s="12" t="s">
        <v>41</v>
      </c>
      <c r="AX307" s="12" t="s">
        <v>78</v>
      </c>
      <c r="AY307" s="232" t="s">
        <v>209</v>
      </c>
    </row>
    <row r="308" spans="2:65" s="14" customFormat="1" ht="13.5">
      <c r="B308" s="254"/>
      <c r="C308" s="255"/>
      <c r="D308" s="219" t="s">
        <v>274</v>
      </c>
      <c r="E308" s="256" t="s">
        <v>34</v>
      </c>
      <c r="F308" s="257" t="s">
        <v>447</v>
      </c>
      <c r="G308" s="255"/>
      <c r="H308" s="256" t="s">
        <v>34</v>
      </c>
      <c r="I308" s="258"/>
      <c r="J308" s="255"/>
      <c r="K308" s="255"/>
      <c r="L308" s="259"/>
      <c r="M308" s="260"/>
      <c r="N308" s="261"/>
      <c r="O308" s="261"/>
      <c r="P308" s="261"/>
      <c r="Q308" s="261"/>
      <c r="R308" s="261"/>
      <c r="S308" s="261"/>
      <c r="T308" s="262"/>
      <c r="AT308" s="263" t="s">
        <v>274</v>
      </c>
      <c r="AU308" s="263" t="s">
        <v>224</v>
      </c>
      <c r="AV308" s="14" t="s">
        <v>86</v>
      </c>
      <c r="AW308" s="14" t="s">
        <v>41</v>
      </c>
      <c r="AX308" s="14" t="s">
        <v>78</v>
      </c>
      <c r="AY308" s="263" t="s">
        <v>209</v>
      </c>
    </row>
    <row r="309" spans="2:65" s="12" customFormat="1" ht="13.5">
      <c r="B309" s="222"/>
      <c r="C309" s="223"/>
      <c r="D309" s="219" t="s">
        <v>274</v>
      </c>
      <c r="E309" s="224" t="s">
        <v>34</v>
      </c>
      <c r="F309" s="225" t="s">
        <v>598</v>
      </c>
      <c r="G309" s="223"/>
      <c r="H309" s="226">
        <v>25.2</v>
      </c>
      <c r="I309" s="227"/>
      <c r="J309" s="223"/>
      <c r="K309" s="223"/>
      <c r="L309" s="228"/>
      <c r="M309" s="229"/>
      <c r="N309" s="230"/>
      <c r="O309" s="230"/>
      <c r="P309" s="230"/>
      <c r="Q309" s="230"/>
      <c r="R309" s="230"/>
      <c r="S309" s="230"/>
      <c r="T309" s="231"/>
      <c r="AT309" s="232" t="s">
        <v>274</v>
      </c>
      <c r="AU309" s="232" t="s">
        <v>224</v>
      </c>
      <c r="AV309" s="12" t="s">
        <v>88</v>
      </c>
      <c r="AW309" s="12" t="s">
        <v>41</v>
      </c>
      <c r="AX309" s="12" t="s">
        <v>78</v>
      </c>
      <c r="AY309" s="232" t="s">
        <v>209</v>
      </c>
    </row>
    <row r="310" spans="2:65" s="12" customFormat="1" ht="13.5">
      <c r="B310" s="222"/>
      <c r="C310" s="223"/>
      <c r="D310" s="219" t="s">
        <v>274</v>
      </c>
      <c r="E310" s="224" t="s">
        <v>34</v>
      </c>
      <c r="F310" s="225" t="s">
        <v>599</v>
      </c>
      <c r="G310" s="223"/>
      <c r="H310" s="226">
        <v>8.6999999999999993</v>
      </c>
      <c r="I310" s="227"/>
      <c r="J310" s="223"/>
      <c r="K310" s="223"/>
      <c r="L310" s="228"/>
      <c r="M310" s="229"/>
      <c r="N310" s="230"/>
      <c r="O310" s="230"/>
      <c r="P310" s="230"/>
      <c r="Q310" s="230"/>
      <c r="R310" s="230"/>
      <c r="S310" s="230"/>
      <c r="T310" s="231"/>
      <c r="AT310" s="232" t="s">
        <v>274</v>
      </c>
      <c r="AU310" s="232" t="s">
        <v>224</v>
      </c>
      <c r="AV310" s="12" t="s">
        <v>88</v>
      </c>
      <c r="AW310" s="12" t="s">
        <v>41</v>
      </c>
      <c r="AX310" s="12" t="s">
        <v>78</v>
      </c>
      <c r="AY310" s="232" t="s">
        <v>209</v>
      </c>
    </row>
    <row r="311" spans="2:65" s="12" customFormat="1" ht="13.5">
      <c r="B311" s="222"/>
      <c r="C311" s="223"/>
      <c r="D311" s="219" t="s">
        <v>274</v>
      </c>
      <c r="E311" s="224" t="s">
        <v>34</v>
      </c>
      <c r="F311" s="225" t="s">
        <v>600</v>
      </c>
      <c r="G311" s="223"/>
      <c r="H311" s="226">
        <v>18.239999999999998</v>
      </c>
      <c r="I311" s="227"/>
      <c r="J311" s="223"/>
      <c r="K311" s="223"/>
      <c r="L311" s="228"/>
      <c r="M311" s="229"/>
      <c r="N311" s="230"/>
      <c r="O311" s="230"/>
      <c r="P311" s="230"/>
      <c r="Q311" s="230"/>
      <c r="R311" s="230"/>
      <c r="S311" s="230"/>
      <c r="T311" s="231"/>
      <c r="AT311" s="232" t="s">
        <v>274</v>
      </c>
      <c r="AU311" s="232" t="s">
        <v>224</v>
      </c>
      <c r="AV311" s="12" t="s">
        <v>88</v>
      </c>
      <c r="AW311" s="12" t="s">
        <v>41</v>
      </c>
      <c r="AX311" s="12" t="s">
        <v>78</v>
      </c>
      <c r="AY311" s="232" t="s">
        <v>209</v>
      </c>
    </row>
    <row r="312" spans="2:65" s="13" customFormat="1" ht="13.5">
      <c r="B312" s="233"/>
      <c r="C312" s="234"/>
      <c r="D312" s="219" t="s">
        <v>274</v>
      </c>
      <c r="E312" s="235" t="s">
        <v>34</v>
      </c>
      <c r="F312" s="236" t="s">
        <v>302</v>
      </c>
      <c r="G312" s="234"/>
      <c r="H312" s="237">
        <v>121.36499999999999</v>
      </c>
      <c r="I312" s="238"/>
      <c r="J312" s="234"/>
      <c r="K312" s="234"/>
      <c r="L312" s="239"/>
      <c r="M312" s="240"/>
      <c r="N312" s="241"/>
      <c r="O312" s="241"/>
      <c r="P312" s="241"/>
      <c r="Q312" s="241"/>
      <c r="R312" s="241"/>
      <c r="S312" s="241"/>
      <c r="T312" s="242"/>
      <c r="AT312" s="243" t="s">
        <v>274</v>
      </c>
      <c r="AU312" s="243" t="s">
        <v>224</v>
      </c>
      <c r="AV312" s="13" t="s">
        <v>228</v>
      </c>
      <c r="AW312" s="13" t="s">
        <v>41</v>
      </c>
      <c r="AX312" s="13" t="s">
        <v>86</v>
      </c>
      <c r="AY312" s="243" t="s">
        <v>209</v>
      </c>
    </row>
    <row r="313" spans="2:65" s="1" customFormat="1" ht="25.5" customHeight="1">
      <c r="B313" s="43"/>
      <c r="C313" s="203" t="s">
        <v>372</v>
      </c>
      <c r="D313" s="203" t="s">
        <v>212</v>
      </c>
      <c r="E313" s="204" t="s">
        <v>601</v>
      </c>
      <c r="F313" s="205" t="s">
        <v>602</v>
      </c>
      <c r="G313" s="206" t="s">
        <v>351</v>
      </c>
      <c r="H313" s="207">
        <v>1.845</v>
      </c>
      <c r="I313" s="208"/>
      <c r="J313" s="209">
        <f>ROUND(I313*H313,2)</f>
        <v>0</v>
      </c>
      <c r="K313" s="205" t="s">
        <v>216</v>
      </c>
      <c r="L313" s="63"/>
      <c r="M313" s="210" t="s">
        <v>34</v>
      </c>
      <c r="N313" s="211" t="s">
        <v>49</v>
      </c>
      <c r="O313" s="44"/>
      <c r="P313" s="212">
        <f>O313*H313</f>
        <v>0</v>
      </c>
      <c r="Q313" s="212">
        <v>0</v>
      </c>
      <c r="R313" s="212">
        <f>Q313*H313</f>
        <v>0</v>
      </c>
      <c r="S313" s="212">
        <v>7.5999999999999998E-2</v>
      </c>
      <c r="T313" s="213">
        <f>S313*H313</f>
        <v>0.14021999999999998</v>
      </c>
      <c r="AR313" s="25" t="s">
        <v>228</v>
      </c>
      <c r="AT313" s="25" t="s">
        <v>212</v>
      </c>
      <c r="AU313" s="25" t="s">
        <v>224</v>
      </c>
      <c r="AY313" s="25" t="s">
        <v>209</v>
      </c>
      <c r="BE313" s="214">
        <f>IF(N313="základní",J313,0)</f>
        <v>0</v>
      </c>
      <c r="BF313" s="214">
        <f>IF(N313="snížená",J313,0)</f>
        <v>0</v>
      </c>
      <c r="BG313" s="214">
        <f>IF(N313="zákl. přenesená",J313,0)</f>
        <v>0</v>
      </c>
      <c r="BH313" s="214">
        <f>IF(N313="sníž. přenesená",J313,0)</f>
        <v>0</v>
      </c>
      <c r="BI313" s="214">
        <f>IF(N313="nulová",J313,0)</f>
        <v>0</v>
      </c>
      <c r="BJ313" s="25" t="s">
        <v>86</v>
      </c>
      <c r="BK313" s="214">
        <f>ROUND(I313*H313,2)</f>
        <v>0</v>
      </c>
      <c r="BL313" s="25" t="s">
        <v>228</v>
      </c>
      <c r="BM313" s="25" t="s">
        <v>603</v>
      </c>
    </row>
    <row r="314" spans="2:65" s="1" customFormat="1" ht="40.5">
      <c r="B314" s="43"/>
      <c r="C314" s="65"/>
      <c r="D314" s="219" t="s">
        <v>272</v>
      </c>
      <c r="E314" s="65"/>
      <c r="F314" s="220" t="s">
        <v>592</v>
      </c>
      <c r="G314" s="65"/>
      <c r="H314" s="65"/>
      <c r="I314" s="174"/>
      <c r="J314" s="65"/>
      <c r="K314" s="65"/>
      <c r="L314" s="63"/>
      <c r="M314" s="221"/>
      <c r="N314" s="44"/>
      <c r="O314" s="44"/>
      <c r="P314" s="44"/>
      <c r="Q314" s="44"/>
      <c r="R314" s="44"/>
      <c r="S314" s="44"/>
      <c r="T314" s="80"/>
      <c r="AT314" s="25" t="s">
        <v>272</v>
      </c>
      <c r="AU314" s="25" t="s">
        <v>224</v>
      </c>
    </row>
    <row r="315" spans="2:65" s="14" customFormat="1" ht="13.5">
      <c r="B315" s="254"/>
      <c r="C315" s="255"/>
      <c r="D315" s="219" t="s">
        <v>274</v>
      </c>
      <c r="E315" s="256" t="s">
        <v>34</v>
      </c>
      <c r="F315" s="257" t="s">
        <v>465</v>
      </c>
      <c r="G315" s="255"/>
      <c r="H315" s="256" t="s">
        <v>34</v>
      </c>
      <c r="I315" s="258"/>
      <c r="J315" s="255"/>
      <c r="K315" s="255"/>
      <c r="L315" s="259"/>
      <c r="M315" s="260"/>
      <c r="N315" s="261"/>
      <c r="O315" s="261"/>
      <c r="P315" s="261"/>
      <c r="Q315" s="261"/>
      <c r="R315" s="261"/>
      <c r="S315" s="261"/>
      <c r="T315" s="262"/>
      <c r="AT315" s="263" t="s">
        <v>274</v>
      </c>
      <c r="AU315" s="263" t="s">
        <v>224</v>
      </c>
      <c r="AV315" s="14" t="s">
        <v>86</v>
      </c>
      <c r="AW315" s="14" t="s">
        <v>41</v>
      </c>
      <c r="AX315" s="14" t="s">
        <v>78</v>
      </c>
      <c r="AY315" s="263" t="s">
        <v>209</v>
      </c>
    </row>
    <row r="316" spans="2:65" s="14" customFormat="1" ht="13.5">
      <c r="B316" s="254"/>
      <c r="C316" s="255"/>
      <c r="D316" s="219" t="s">
        <v>274</v>
      </c>
      <c r="E316" s="256" t="s">
        <v>34</v>
      </c>
      <c r="F316" s="257" t="s">
        <v>466</v>
      </c>
      <c r="G316" s="255"/>
      <c r="H316" s="256" t="s">
        <v>34</v>
      </c>
      <c r="I316" s="258"/>
      <c r="J316" s="255"/>
      <c r="K316" s="255"/>
      <c r="L316" s="259"/>
      <c r="M316" s="260"/>
      <c r="N316" s="261"/>
      <c r="O316" s="261"/>
      <c r="P316" s="261"/>
      <c r="Q316" s="261"/>
      <c r="R316" s="261"/>
      <c r="S316" s="261"/>
      <c r="T316" s="262"/>
      <c r="AT316" s="263" t="s">
        <v>274</v>
      </c>
      <c r="AU316" s="263" t="s">
        <v>224</v>
      </c>
      <c r="AV316" s="14" t="s">
        <v>86</v>
      </c>
      <c r="AW316" s="14" t="s">
        <v>41</v>
      </c>
      <c r="AX316" s="14" t="s">
        <v>78</v>
      </c>
      <c r="AY316" s="263" t="s">
        <v>209</v>
      </c>
    </row>
    <row r="317" spans="2:65" s="12" customFormat="1" ht="13.5">
      <c r="B317" s="222"/>
      <c r="C317" s="223"/>
      <c r="D317" s="219" t="s">
        <v>274</v>
      </c>
      <c r="E317" s="224" t="s">
        <v>34</v>
      </c>
      <c r="F317" s="225" t="s">
        <v>604</v>
      </c>
      <c r="G317" s="223"/>
      <c r="H317" s="226">
        <v>1.845</v>
      </c>
      <c r="I317" s="227"/>
      <c r="J317" s="223"/>
      <c r="K317" s="223"/>
      <c r="L317" s="228"/>
      <c r="M317" s="229"/>
      <c r="N317" s="230"/>
      <c r="O317" s="230"/>
      <c r="P317" s="230"/>
      <c r="Q317" s="230"/>
      <c r="R317" s="230"/>
      <c r="S317" s="230"/>
      <c r="T317" s="231"/>
      <c r="AT317" s="232" t="s">
        <v>274</v>
      </c>
      <c r="AU317" s="232" t="s">
        <v>224</v>
      </c>
      <c r="AV317" s="12" t="s">
        <v>88</v>
      </c>
      <c r="AW317" s="12" t="s">
        <v>41</v>
      </c>
      <c r="AX317" s="12" t="s">
        <v>86</v>
      </c>
      <c r="AY317" s="232" t="s">
        <v>209</v>
      </c>
    </row>
    <row r="318" spans="2:65" s="1" customFormat="1" ht="25.5" customHeight="1">
      <c r="B318" s="43"/>
      <c r="C318" s="203" t="s">
        <v>377</v>
      </c>
      <c r="D318" s="203" t="s">
        <v>212</v>
      </c>
      <c r="E318" s="204" t="s">
        <v>605</v>
      </c>
      <c r="F318" s="205" t="s">
        <v>606</v>
      </c>
      <c r="G318" s="206" t="s">
        <v>351</v>
      </c>
      <c r="H318" s="207">
        <v>5.25</v>
      </c>
      <c r="I318" s="208"/>
      <c r="J318" s="209">
        <f>ROUND(I318*H318,2)</f>
        <v>0</v>
      </c>
      <c r="K318" s="205" t="s">
        <v>216</v>
      </c>
      <c r="L318" s="63"/>
      <c r="M318" s="210" t="s">
        <v>34</v>
      </c>
      <c r="N318" s="211" t="s">
        <v>49</v>
      </c>
      <c r="O318" s="44"/>
      <c r="P318" s="212">
        <f>O318*H318</f>
        <v>0</v>
      </c>
      <c r="Q318" s="212">
        <v>0</v>
      </c>
      <c r="R318" s="212">
        <f>Q318*H318</f>
        <v>0</v>
      </c>
      <c r="S318" s="212">
        <v>6.0999999999999999E-2</v>
      </c>
      <c r="T318" s="213">
        <f>S318*H318</f>
        <v>0.32024999999999998</v>
      </c>
      <c r="AR318" s="25" t="s">
        <v>228</v>
      </c>
      <c r="AT318" s="25" t="s">
        <v>212</v>
      </c>
      <c r="AU318" s="25" t="s">
        <v>224</v>
      </c>
      <c r="AY318" s="25" t="s">
        <v>209</v>
      </c>
      <c r="BE318" s="214">
        <f>IF(N318="základní",J318,0)</f>
        <v>0</v>
      </c>
      <c r="BF318" s="214">
        <f>IF(N318="snížená",J318,0)</f>
        <v>0</v>
      </c>
      <c r="BG318" s="214">
        <f>IF(N318="zákl. přenesená",J318,0)</f>
        <v>0</v>
      </c>
      <c r="BH318" s="214">
        <f>IF(N318="sníž. přenesená",J318,0)</f>
        <v>0</v>
      </c>
      <c r="BI318" s="214">
        <f>IF(N318="nulová",J318,0)</f>
        <v>0</v>
      </c>
      <c r="BJ318" s="25" t="s">
        <v>86</v>
      </c>
      <c r="BK318" s="214">
        <f>ROUND(I318*H318,2)</f>
        <v>0</v>
      </c>
      <c r="BL318" s="25" t="s">
        <v>228</v>
      </c>
      <c r="BM318" s="25" t="s">
        <v>607</v>
      </c>
    </row>
    <row r="319" spans="2:65" s="1" customFormat="1" ht="40.5">
      <c r="B319" s="43"/>
      <c r="C319" s="65"/>
      <c r="D319" s="219" t="s">
        <v>272</v>
      </c>
      <c r="E319" s="65"/>
      <c r="F319" s="220" t="s">
        <v>592</v>
      </c>
      <c r="G319" s="65"/>
      <c r="H319" s="65"/>
      <c r="I319" s="174"/>
      <c r="J319" s="65"/>
      <c r="K319" s="65"/>
      <c r="L319" s="63"/>
      <c r="M319" s="221"/>
      <c r="N319" s="44"/>
      <c r="O319" s="44"/>
      <c r="P319" s="44"/>
      <c r="Q319" s="44"/>
      <c r="R319" s="44"/>
      <c r="S319" s="44"/>
      <c r="T319" s="80"/>
      <c r="AT319" s="25" t="s">
        <v>272</v>
      </c>
      <c r="AU319" s="25" t="s">
        <v>224</v>
      </c>
    </row>
    <row r="320" spans="2:65" s="14" customFormat="1" ht="13.5">
      <c r="B320" s="254"/>
      <c r="C320" s="255"/>
      <c r="D320" s="219" t="s">
        <v>274</v>
      </c>
      <c r="E320" s="256" t="s">
        <v>34</v>
      </c>
      <c r="F320" s="257" t="s">
        <v>465</v>
      </c>
      <c r="G320" s="255"/>
      <c r="H320" s="256" t="s">
        <v>34</v>
      </c>
      <c r="I320" s="258"/>
      <c r="J320" s="255"/>
      <c r="K320" s="255"/>
      <c r="L320" s="259"/>
      <c r="M320" s="260"/>
      <c r="N320" s="261"/>
      <c r="O320" s="261"/>
      <c r="P320" s="261"/>
      <c r="Q320" s="261"/>
      <c r="R320" s="261"/>
      <c r="S320" s="261"/>
      <c r="T320" s="262"/>
      <c r="AT320" s="263" t="s">
        <v>274</v>
      </c>
      <c r="AU320" s="263" t="s">
        <v>224</v>
      </c>
      <c r="AV320" s="14" t="s">
        <v>86</v>
      </c>
      <c r="AW320" s="14" t="s">
        <v>41</v>
      </c>
      <c r="AX320" s="14" t="s">
        <v>78</v>
      </c>
      <c r="AY320" s="263" t="s">
        <v>209</v>
      </c>
    </row>
    <row r="321" spans="2:65" s="14" customFormat="1" ht="13.5">
      <c r="B321" s="254"/>
      <c r="C321" s="255"/>
      <c r="D321" s="219" t="s">
        <v>274</v>
      </c>
      <c r="E321" s="256" t="s">
        <v>34</v>
      </c>
      <c r="F321" s="257" t="s">
        <v>466</v>
      </c>
      <c r="G321" s="255"/>
      <c r="H321" s="256" t="s">
        <v>34</v>
      </c>
      <c r="I321" s="258"/>
      <c r="J321" s="255"/>
      <c r="K321" s="255"/>
      <c r="L321" s="259"/>
      <c r="M321" s="260"/>
      <c r="N321" s="261"/>
      <c r="O321" s="261"/>
      <c r="P321" s="261"/>
      <c r="Q321" s="261"/>
      <c r="R321" s="261"/>
      <c r="S321" s="261"/>
      <c r="T321" s="262"/>
      <c r="AT321" s="263" t="s">
        <v>274</v>
      </c>
      <c r="AU321" s="263" t="s">
        <v>224</v>
      </c>
      <c r="AV321" s="14" t="s">
        <v>86</v>
      </c>
      <c r="AW321" s="14" t="s">
        <v>41</v>
      </c>
      <c r="AX321" s="14" t="s">
        <v>78</v>
      </c>
      <c r="AY321" s="263" t="s">
        <v>209</v>
      </c>
    </row>
    <row r="322" spans="2:65" s="12" customFormat="1" ht="13.5">
      <c r="B322" s="222"/>
      <c r="C322" s="223"/>
      <c r="D322" s="219" t="s">
        <v>274</v>
      </c>
      <c r="E322" s="224" t="s">
        <v>34</v>
      </c>
      <c r="F322" s="225" t="s">
        <v>608</v>
      </c>
      <c r="G322" s="223"/>
      <c r="H322" s="226">
        <v>2.1</v>
      </c>
      <c r="I322" s="227"/>
      <c r="J322" s="223"/>
      <c r="K322" s="223"/>
      <c r="L322" s="228"/>
      <c r="M322" s="229"/>
      <c r="N322" s="230"/>
      <c r="O322" s="230"/>
      <c r="P322" s="230"/>
      <c r="Q322" s="230"/>
      <c r="R322" s="230"/>
      <c r="S322" s="230"/>
      <c r="T322" s="231"/>
      <c r="AT322" s="232" t="s">
        <v>274</v>
      </c>
      <c r="AU322" s="232" t="s">
        <v>224</v>
      </c>
      <c r="AV322" s="12" t="s">
        <v>88</v>
      </c>
      <c r="AW322" s="12" t="s">
        <v>41</v>
      </c>
      <c r="AX322" s="12" t="s">
        <v>78</v>
      </c>
      <c r="AY322" s="232" t="s">
        <v>209</v>
      </c>
    </row>
    <row r="323" spans="2:65" s="12" customFormat="1" ht="13.5">
      <c r="B323" s="222"/>
      <c r="C323" s="223"/>
      <c r="D323" s="219" t="s">
        <v>274</v>
      </c>
      <c r="E323" s="224" t="s">
        <v>34</v>
      </c>
      <c r="F323" s="225" t="s">
        <v>609</v>
      </c>
      <c r="G323" s="223"/>
      <c r="H323" s="226">
        <v>3.15</v>
      </c>
      <c r="I323" s="227"/>
      <c r="J323" s="223"/>
      <c r="K323" s="223"/>
      <c r="L323" s="228"/>
      <c r="M323" s="229"/>
      <c r="N323" s="230"/>
      <c r="O323" s="230"/>
      <c r="P323" s="230"/>
      <c r="Q323" s="230"/>
      <c r="R323" s="230"/>
      <c r="S323" s="230"/>
      <c r="T323" s="231"/>
      <c r="AT323" s="232" t="s">
        <v>274</v>
      </c>
      <c r="AU323" s="232" t="s">
        <v>224</v>
      </c>
      <c r="AV323" s="12" t="s">
        <v>88</v>
      </c>
      <c r="AW323" s="12" t="s">
        <v>41</v>
      </c>
      <c r="AX323" s="12" t="s">
        <v>78</v>
      </c>
      <c r="AY323" s="232" t="s">
        <v>209</v>
      </c>
    </row>
    <row r="324" spans="2:65" s="13" customFormat="1" ht="13.5">
      <c r="B324" s="233"/>
      <c r="C324" s="234"/>
      <c r="D324" s="219" t="s">
        <v>274</v>
      </c>
      <c r="E324" s="235" t="s">
        <v>34</v>
      </c>
      <c r="F324" s="236" t="s">
        <v>302</v>
      </c>
      <c r="G324" s="234"/>
      <c r="H324" s="237">
        <v>5.25</v>
      </c>
      <c r="I324" s="238"/>
      <c r="J324" s="234"/>
      <c r="K324" s="234"/>
      <c r="L324" s="239"/>
      <c r="M324" s="240"/>
      <c r="N324" s="241"/>
      <c r="O324" s="241"/>
      <c r="P324" s="241"/>
      <c r="Q324" s="241"/>
      <c r="R324" s="241"/>
      <c r="S324" s="241"/>
      <c r="T324" s="242"/>
      <c r="AT324" s="243" t="s">
        <v>274</v>
      </c>
      <c r="AU324" s="243" t="s">
        <v>224</v>
      </c>
      <c r="AV324" s="13" t="s">
        <v>228</v>
      </c>
      <c r="AW324" s="13" t="s">
        <v>41</v>
      </c>
      <c r="AX324" s="13" t="s">
        <v>86</v>
      </c>
      <c r="AY324" s="243" t="s">
        <v>209</v>
      </c>
    </row>
    <row r="325" spans="2:65" s="1" customFormat="1" ht="16.5" customHeight="1">
      <c r="B325" s="43"/>
      <c r="C325" s="203" t="s">
        <v>9</v>
      </c>
      <c r="D325" s="203" t="s">
        <v>212</v>
      </c>
      <c r="E325" s="204" t="s">
        <v>610</v>
      </c>
      <c r="F325" s="205" t="s">
        <v>611</v>
      </c>
      <c r="G325" s="206" t="s">
        <v>270</v>
      </c>
      <c r="H325" s="207">
        <v>13.679</v>
      </c>
      <c r="I325" s="208"/>
      <c r="J325" s="209">
        <f>ROUND(I325*H325,2)</f>
        <v>0</v>
      </c>
      <c r="K325" s="205" t="s">
        <v>216</v>
      </c>
      <c r="L325" s="63"/>
      <c r="M325" s="210" t="s">
        <v>34</v>
      </c>
      <c r="N325" s="211" t="s">
        <v>49</v>
      </c>
      <c r="O325" s="44"/>
      <c r="P325" s="212">
        <f>O325*H325</f>
        <v>0</v>
      </c>
      <c r="Q325" s="212">
        <v>0</v>
      </c>
      <c r="R325" s="212">
        <f>Q325*H325</f>
        <v>0</v>
      </c>
      <c r="S325" s="212">
        <v>2.4</v>
      </c>
      <c r="T325" s="213">
        <f>S325*H325</f>
        <v>32.829599999999999</v>
      </c>
      <c r="AR325" s="25" t="s">
        <v>228</v>
      </c>
      <c r="AT325" s="25" t="s">
        <v>212</v>
      </c>
      <c r="AU325" s="25" t="s">
        <v>224</v>
      </c>
      <c r="AY325" s="25" t="s">
        <v>209</v>
      </c>
      <c r="BE325" s="214">
        <f>IF(N325="základní",J325,0)</f>
        <v>0</v>
      </c>
      <c r="BF325" s="214">
        <f>IF(N325="snížená",J325,0)</f>
        <v>0</v>
      </c>
      <c r="BG325" s="214">
        <f>IF(N325="zákl. přenesená",J325,0)</f>
        <v>0</v>
      </c>
      <c r="BH325" s="214">
        <f>IF(N325="sníž. přenesená",J325,0)</f>
        <v>0</v>
      </c>
      <c r="BI325" s="214">
        <f>IF(N325="nulová",J325,0)</f>
        <v>0</v>
      </c>
      <c r="BJ325" s="25" t="s">
        <v>86</v>
      </c>
      <c r="BK325" s="214">
        <f>ROUND(I325*H325,2)</f>
        <v>0</v>
      </c>
      <c r="BL325" s="25" t="s">
        <v>228</v>
      </c>
      <c r="BM325" s="25" t="s">
        <v>612</v>
      </c>
    </row>
    <row r="326" spans="2:65" s="14" customFormat="1" ht="13.5">
      <c r="B326" s="254"/>
      <c r="C326" s="255"/>
      <c r="D326" s="219" t="s">
        <v>274</v>
      </c>
      <c r="E326" s="256" t="s">
        <v>34</v>
      </c>
      <c r="F326" s="257" t="s">
        <v>481</v>
      </c>
      <c r="G326" s="255"/>
      <c r="H326" s="256" t="s">
        <v>34</v>
      </c>
      <c r="I326" s="258"/>
      <c r="J326" s="255"/>
      <c r="K326" s="255"/>
      <c r="L326" s="259"/>
      <c r="M326" s="260"/>
      <c r="N326" s="261"/>
      <c r="O326" s="261"/>
      <c r="P326" s="261"/>
      <c r="Q326" s="261"/>
      <c r="R326" s="261"/>
      <c r="S326" s="261"/>
      <c r="T326" s="262"/>
      <c r="AT326" s="263" t="s">
        <v>274</v>
      </c>
      <c r="AU326" s="263" t="s">
        <v>224</v>
      </c>
      <c r="AV326" s="14" t="s">
        <v>86</v>
      </c>
      <c r="AW326" s="14" t="s">
        <v>41</v>
      </c>
      <c r="AX326" s="14" t="s">
        <v>78</v>
      </c>
      <c r="AY326" s="263" t="s">
        <v>209</v>
      </c>
    </row>
    <row r="327" spans="2:65" s="14" customFormat="1" ht="13.5">
      <c r="B327" s="254"/>
      <c r="C327" s="255"/>
      <c r="D327" s="219" t="s">
        <v>274</v>
      </c>
      <c r="E327" s="256" t="s">
        <v>34</v>
      </c>
      <c r="F327" s="257" t="s">
        <v>466</v>
      </c>
      <c r="G327" s="255"/>
      <c r="H327" s="256" t="s">
        <v>34</v>
      </c>
      <c r="I327" s="258"/>
      <c r="J327" s="255"/>
      <c r="K327" s="255"/>
      <c r="L327" s="259"/>
      <c r="M327" s="260"/>
      <c r="N327" s="261"/>
      <c r="O327" s="261"/>
      <c r="P327" s="261"/>
      <c r="Q327" s="261"/>
      <c r="R327" s="261"/>
      <c r="S327" s="261"/>
      <c r="T327" s="262"/>
      <c r="AT327" s="263" t="s">
        <v>274</v>
      </c>
      <c r="AU327" s="263" t="s">
        <v>224</v>
      </c>
      <c r="AV327" s="14" t="s">
        <v>86</v>
      </c>
      <c r="AW327" s="14" t="s">
        <v>41</v>
      </c>
      <c r="AX327" s="14" t="s">
        <v>78</v>
      </c>
      <c r="AY327" s="263" t="s">
        <v>209</v>
      </c>
    </row>
    <row r="328" spans="2:65" s="14" customFormat="1" ht="13.5">
      <c r="B328" s="254"/>
      <c r="C328" s="255"/>
      <c r="D328" s="219" t="s">
        <v>274</v>
      </c>
      <c r="E328" s="256" t="s">
        <v>34</v>
      </c>
      <c r="F328" s="257" t="s">
        <v>613</v>
      </c>
      <c r="G328" s="255"/>
      <c r="H328" s="256" t="s">
        <v>34</v>
      </c>
      <c r="I328" s="258"/>
      <c r="J328" s="255"/>
      <c r="K328" s="255"/>
      <c r="L328" s="259"/>
      <c r="M328" s="260"/>
      <c r="N328" s="261"/>
      <c r="O328" s="261"/>
      <c r="P328" s="261"/>
      <c r="Q328" s="261"/>
      <c r="R328" s="261"/>
      <c r="S328" s="261"/>
      <c r="T328" s="262"/>
      <c r="AT328" s="263" t="s">
        <v>274</v>
      </c>
      <c r="AU328" s="263" t="s">
        <v>224</v>
      </c>
      <c r="AV328" s="14" t="s">
        <v>86</v>
      </c>
      <c r="AW328" s="14" t="s">
        <v>41</v>
      </c>
      <c r="AX328" s="14" t="s">
        <v>78</v>
      </c>
      <c r="AY328" s="263" t="s">
        <v>209</v>
      </c>
    </row>
    <row r="329" spans="2:65" s="12" customFormat="1" ht="13.5">
      <c r="B329" s="222"/>
      <c r="C329" s="223"/>
      <c r="D329" s="219" t="s">
        <v>274</v>
      </c>
      <c r="E329" s="224" t="s">
        <v>34</v>
      </c>
      <c r="F329" s="225" t="s">
        <v>614</v>
      </c>
      <c r="G329" s="223"/>
      <c r="H329" s="226">
        <v>3.5019999999999998</v>
      </c>
      <c r="I329" s="227"/>
      <c r="J329" s="223"/>
      <c r="K329" s="223"/>
      <c r="L329" s="228"/>
      <c r="M329" s="229"/>
      <c r="N329" s="230"/>
      <c r="O329" s="230"/>
      <c r="P329" s="230"/>
      <c r="Q329" s="230"/>
      <c r="R329" s="230"/>
      <c r="S329" s="230"/>
      <c r="T329" s="231"/>
      <c r="AT329" s="232" t="s">
        <v>274</v>
      </c>
      <c r="AU329" s="232" t="s">
        <v>224</v>
      </c>
      <c r="AV329" s="12" t="s">
        <v>88</v>
      </c>
      <c r="AW329" s="12" t="s">
        <v>41</v>
      </c>
      <c r="AX329" s="12" t="s">
        <v>78</v>
      </c>
      <c r="AY329" s="232" t="s">
        <v>209</v>
      </c>
    </row>
    <row r="330" spans="2:65" s="12" customFormat="1" ht="13.5">
      <c r="B330" s="222"/>
      <c r="C330" s="223"/>
      <c r="D330" s="219" t="s">
        <v>274</v>
      </c>
      <c r="E330" s="224" t="s">
        <v>34</v>
      </c>
      <c r="F330" s="225" t="s">
        <v>615</v>
      </c>
      <c r="G330" s="223"/>
      <c r="H330" s="226">
        <v>0.56399999999999995</v>
      </c>
      <c r="I330" s="227"/>
      <c r="J330" s="223"/>
      <c r="K330" s="223"/>
      <c r="L330" s="228"/>
      <c r="M330" s="229"/>
      <c r="N330" s="230"/>
      <c r="O330" s="230"/>
      <c r="P330" s="230"/>
      <c r="Q330" s="230"/>
      <c r="R330" s="230"/>
      <c r="S330" s="230"/>
      <c r="T330" s="231"/>
      <c r="AT330" s="232" t="s">
        <v>274</v>
      </c>
      <c r="AU330" s="232" t="s">
        <v>224</v>
      </c>
      <c r="AV330" s="12" t="s">
        <v>88</v>
      </c>
      <c r="AW330" s="12" t="s">
        <v>41</v>
      </c>
      <c r="AX330" s="12" t="s">
        <v>78</v>
      </c>
      <c r="AY330" s="232" t="s">
        <v>209</v>
      </c>
    </row>
    <row r="331" spans="2:65" s="12" customFormat="1" ht="13.5">
      <c r="B331" s="222"/>
      <c r="C331" s="223"/>
      <c r="D331" s="219" t="s">
        <v>274</v>
      </c>
      <c r="E331" s="224" t="s">
        <v>34</v>
      </c>
      <c r="F331" s="225" t="s">
        <v>616</v>
      </c>
      <c r="G331" s="223"/>
      <c r="H331" s="226">
        <v>1.9039999999999999</v>
      </c>
      <c r="I331" s="227"/>
      <c r="J331" s="223"/>
      <c r="K331" s="223"/>
      <c r="L331" s="228"/>
      <c r="M331" s="229"/>
      <c r="N331" s="230"/>
      <c r="O331" s="230"/>
      <c r="P331" s="230"/>
      <c r="Q331" s="230"/>
      <c r="R331" s="230"/>
      <c r="S331" s="230"/>
      <c r="T331" s="231"/>
      <c r="AT331" s="232" t="s">
        <v>274</v>
      </c>
      <c r="AU331" s="232" t="s">
        <v>224</v>
      </c>
      <c r="AV331" s="12" t="s">
        <v>88</v>
      </c>
      <c r="AW331" s="12" t="s">
        <v>41</v>
      </c>
      <c r="AX331" s="12" t="s">
        <v>78</v>
      </c>
      <c r="AY331" s="232" t="s">
        <v>209</v>
      </c>
    </row>
    <row r="332" spans="2:65" s="12" customFormat="1" ht="13.5">
      <c r="B332" s="222"/>
      <c r="C332" s="223"/>
      <c r="D332" s="219" t="s">
        <v>274</v>
      </c>
      <c r="E332" s="224" t="s">
        <v>34</v>
      </c>
      <c r="F332" s="225" t="s">
        <v>617</v>
      </c>
      <c r="G332" s="223"/>
      <c r="H332" s="226">
        <v>3.2669999999999999</v>
      </c>
      <c r="I332" s="227"/>
      <c r="J332" s="223"/>
      <c r="K332" s="223"/>
      <c r="L332" s="228"/>
      <c r="M332" s="229"/>
      <c r="N332" s="230"/>
      <c r="O332" s="230"/>
      <c r="P332" s="230"/>
      <c r="Q332" s="230"/>
      <c r="R332" s="230"/>
      <c r="S332" s="230"/>
      <c r="T332" s="231"/>
      <c r="AT332" s="232" t="s">
        <v>274</v>
      </c>
      <c r="AU332" s="232" t="s">
        <v>224</v>
      </c>
      <c r="AV332" s="12" t="s">
        <v>88</v>
      </c>
      <c r="AW332" s="12" t="s">
        <v>41</v>
      </c>
      <c r="AX332" s="12" t="s">
        <v>78</v>
      </c>
      <c r="AY332" s="232" t="s">
        <v>209</v>
      </c>
    </row>
    <row r="333" spans="2:65" s="12" customFormat="1" ht="13.5">
      <c r="B333" s="222"/>
      <c r="C333" s="223"/>
      <c r="D333" s="219" t="s">
        <v>274</v>
      </c>
      <c r="E333" s="224" t="s">
        <v>34</v>
      </c>
      <c r="F333" s="225" t="s">
        <v>618</v>
      </c>
      <c r="G333" s="223"/>
      <c r="H333" s="226">
        <v>1.1279999999999999</v>
      </c>
      <c r="I333" s="227"/>
      <c r="J333" s="223"/>
      <c r="K333" s="223"/>
      <c r="L333" s="228"/>
      <c r="M333" s="229"/>
      <c r="N333" s="230"/>
      <c r="O333" s="230"/>
      <c r="P333" s="230"/>
      <c r="Q333" s="230"/>
      <c r="R333" s="230"/>
      <c r="S333" s="230"/>
      <c r="T333" s="231"/>
      <c r="AT333" s="232" t="s">
        <v>274</v>
      </c>
      <c r="AU333" s="232" t="s">
        <v>224</v>
      </c>
      <c r="AV333" s="12" t="s">
        <v>88</v>
      </c>
      <c r="AW333" s="12" t="s">
        <v>41</v>
      </c>
      <c r="AX333" s="12" t="s">
        <v>78</v>
      </c>
      <c r="AY333" s="232" t="s">
        <v>209</v>
      </c>
    </row>
    <row r="334" spans="2:65" s="14" customFormat="1" ht="13.5">
      <c r="B334" s="254"/>
      <c r="C334" s="255"/>
      <c r="D334" s="219" t="s">
        <v>274</v>
      </c>
      <c r="E334" s="256" t="s">
        <v>34</v>
      </c>
      <c r="F334" s="257" t="s">
        <v>619</v>
      </c>
      <c r="G334" s="255"/>
      <c r="H334" s="256" t="s">
        <v>34</v>
      </c>
      <c r="I334" s="258"/>
      <c r="J334" s="255"/>
      <c r="K334" s="255"/>
      <c r="L334" s="259"/>
      <c r="M334" s="260"/>
      <c r="N334" s="261"/>
      <c r="O334" s="261"/>
      <c r="P334" s="261"/>
      <c r="Q334" s="261"/>
      <c r="R334" s="261"/>
      <c r="S334" s="261"/>
      <c r="T334" s="262"/>
      <c r="AT334" s="263" t="s">
        <v>274</v>
      </c>
      <c r="AU334" s="263" t="s">
        <v>224</v>
      </c>
      <c r="AV334" s="14" t="s">
        <v>86</v>
      </c>
      <c r="AW334" s="14" t="s">
        <v>41</v>
      </c>
      <c r="AX334" s="14" t="s">
        <v>78</v>
      </c>
      <c r="AY334" s="263" t="s">
        <v>209</v>
      </c>
    </row>
    <row r="335" spans="2:65" s="12" customFormat="1" ht="13.5">
      <c r="B335" s="222"/>
      <c r="C335" s="223"/>
      <c r="D335" s="219" t="s">
        <v>274</v>
      </c>
      <c r="E335" s="224" t="s">
        <v>34</v>
      </c>
      <c r="F335" s="225" t="s">
        <v>620</v>
      </c>
      <c r="G335" s="223"/>
      <c r="H335" s="226">
        <v>3.3140000000000001</v>
      </c>
      <c r="I335" s="227"/>
      <c r="J335" s="223"/>
      <c r="K335" s="223"/>
      <c r="L335" s="228"/>
      <c r="M335" s="229"/>
      <c r="N335" s="230"/>
      <c r="O335" s="230"/>
      <c r="P335" s="230"/>
      <c r="Q335" s="230"/>
      <c r="R335" s="230"/>
      <c r="S335" s="230"/>
      <c r="T335" s="231"/>
      <c r="AT335" s="232" t="s">
        <v>274</v>
      </c>
      <c r="AU335" s="232" t="s">
        <v>224</v>
      </c>
      <c r="AV335" s="12" t="s">
        <v>88</v>
      </c>
      <c r="AW335" s="12" t="s">
        <v>41</v>
      </c>
      <c r="AX335" s="12" t="s">
        <v>78</v>
      </c>
      <c r="AY335" s="232" t="s">
        <v>209</v>
      </c>
    </row>
    <row r="336" spans="2:65" s="13" customFormat="1" ht="13.5">
      <c r="B336" s="233"/>
      <c r="C336" s="234"/>
      <c r="D336" s="219" t="s">
        <v>274</v>
      </c>
      <c r="E336" s="235" t="s">
        <v>34</v>
      </c>
      <c r="F336" s="236" t="s">
        <v>302</v>
      </c>
      <c r="G336" s="234"/>
      <c r="H336" s="237">
        <v>13.679</v>
      </c>
      <c r="I336" s="238"/>
      <c r="J336" s="234"/>
      <c r="K336" s="234"/>
      <c r="L336" s="239"/>
      <c r="M336" s="240"/>
      <c r="N336" s="241"/>
      <c r="O336" s="241"/>
      <c r="P336" s="241"/>
      <c r="Q336" s="241"/>
      <c r="R336" s="241"/>
      <c r="S336" s="241"/>
      <c r="T336" s="242"/>
      <c r="AT336" s="243" t="s">
        <v>274</v>
      </c>
      <c r="AU336" s="243" t="s">
        <v>224</v>
      </c>
      <c r="AV336" s="13" t="s">
        <v>228</v>
      </c>
      <c r="AW336" s="13" t="s">
        <v>41</v>
      </c>
      <c r="AX336" s="13" t="s">
        <v>86</v>
      </c>
      <c r="AY336" s="243" t="s">
        <v>209</v>
      </c>
    </row>
    <row r="337" spans="2:65" s="1" customFormat="1" ht="16.5" customHeight="1">
      <c r="B337" s="43"/>
      <c r="C337" s="203" t="s">
        <v>386</v>
      </c>
      <c r="D337" s="203" t="s">
        <v>212</v>
      </c>
      <c r="E337" s="204" t="s">
        <v>621</v>
      </c>
      <c r="F337" s="205" t="s">
        <v>622</v>
      </c>
      <c r="G337" s="206" t="s">
        <v>351</v>
      </c>
      <c r="H337" s="207">
        <v>84</v>
      </c>
      <c r="I337" s="208"/>
      <c r="J337" s="209">
        <f>ROUND(I337*H337,2)</f>
        <v>0</v>
      </c>
      <c r="K337" s="205" t="s">
        <v>34</v>
      </c>
      <c r="L337" s="63"/>
      <c r="M337" s="210" t="s">
        <v>34</v>
      </c>
      <c r="N337" s="211" t="s">
        <v>49</v>
      </c>
      <c r="O337" s="44"/>
      <c r="P337" s="212">
        <f>O337*H337</f>
        <v>0</v>
      </c>
      <c r="Q337" s="212">
        <v>0</v>
      </c>
      <c r="R337" s="212">
        <f>Q337*H337</f>
        <v>0</v>
      </c>
      <c r="S337" s="212">
        <v>0</v>
      </c>
      <c r="T337" s="213">
        <f>S337*H337</f>
        <v>0</v>
      </c>
      <c r="AR337" s="25" t="s">
        <v>228</v>
      </c>
      <c r="AT337" s="25" t="s">
        <v>212</v>
      </c>
      <c r="AU337" s="25" t="s">
        <v>224</v>
      </c>
      <c r="AY337" s="25" t="s">
        <v>209</v>
      </c>
      <c r="BE337" s="214">
        <f>IF(N337="základní",J337,0)</f>
        <v>0</v>
      </c>
      <c r="BF337" s="214">
        <f>IF(N337="snížená",J337,0)</f>
        <v>0</v>
      </c>
      <c r="BG337" s="214">
        <f>IF(N337="zákl. přenesená",J337,0)</f>
        <v>0</v>
      </c>
      <c r="BH337" s="214">
        <f>IF(N337="sníž. přenesená",J337,0)</f>
        <v>0</v>
      </c>
      <c r="BI337" s="214">
        <f>IF(N337="nulová",J337,0)</f>
        <v>0</v>
      </c>
      <c r="BJ337" s="25" t="s">
        <v>86</v>
      </c>
      <c r="BK337" s="214">
        <f>ROUND(I337*H337,2)</f>
        <v>0</v>
      </c>
      <c r="BL337" s="25" t="s">
        <v>228</v>
      </c>
      <c r="BM337" s="25" t="s">
        <v>623</v>
      </c>
    </row>
    <row r="338" spans="2:65" s="1" customFormat="1" ht="16.5" customHeight="1">
      <c r="B338" s="43"/>
      <c r="C338" s="203" t="s">
        <v>624</v>
      </c>
      <c r="D338" s="203" t="s">
        <v>212</v>
      </c>
      <c r="E338" s="204" t="s">
        <v>625</v>
      </c>
      <c r="F338" s="205" t="s">
        <v>626</v>
      </c>
      <c r="G338" s="206" t="s">
        <v>351</v>
      </c>
      <c r="H338" s="207">
        <v>220</v>
      </c>
      <c r="I338" s="208"/>
      <c r="J338" s="209">
        <f>ROUND(I338*H338,2)</f>
        <v>0</v>
      </c>
      <c r="K338" s="205" t="s">
        <v>34</v>
      </c>
      <c r="L338" s="63"/>
      <c r="M338" s="210" t="s">
        <v>34</v>
      </c>
      <c r="N338" s="211" t="s">
        <v>49</v>
      </c>
      <c r="O338" s="44"/>
      <c r="P338" s="212">
        <f>O338*H338</f>
        <v>0</v>
      </c>
      <c r="Q338" s="212">
        <v>0</v>
      </c>
      <c r="R338" s="212">
        <f>Q338*H338</f>
        <v>0</v>
      </c>
      <c r="S338" s="212">
        <v>0</v>
      </c>
      <c r="T338" s="213">
        <f>S338*H338</f>
        <v>0</v>
      </c>
      <c r="AR338" s="25" t="s">
        <v>228</v>
      </c>
      <c r="AT338" s="25" t="s">
        <v>212</v>
      </c>
      <c r="AU338" s="25" t="s">
        <v>224</v>
      </c>
      <c r="AY338" s="25" t="s">
        <v>209</v>
      </c>
      <c r="BE338" s="214">
        <f>IF(N338="základní",J338,0)</f>
        <v>0</v>
      </c>
      <c r="BF338" s="214">
        <f>IF(N338="snížená",J338,0)</f>
        <v>0</v>
      </c>
      <c r="BG338" s="214">
        <f>IF(N338="zákl. přenesená",J338,0)</f>
        <v>0</v>
      </c>
      <c r="BH338" s="214">
        <f>IF(N338="sníž. přenesená",J338,0)</f>
        <v>0</v>
      </c>
      <c r="BI338" s="214">
        <f>IF(N338="nulová",J338,0)</f>
        <v>0</v>
      </c>
      <c r="BJ338" s="25" t="s">
        <v>86</v>
      </c>
      <c r="BK338" s="214">
        <f>ROUND(I338*H338,2)</f>
        <v>0</v>
      </c>
      <c r="BL338" s="25" t="s">
        <v>228</v>
      </c>
      <c r="BM338" s="25" t="s">
        <v>627</v>
      </c>
    </row>
    <row r="339" spans="2:65" s="1" customFormat="1" ht="16.5" customHeight="1">
      <c r="B339" s="43"/>
      <c r="C339" s="203" t="s">
        <v>628</v>
      </c>
      <c r="D339" s="203" t="s">
        <v>212</v>
      </c>
      <c r="E339" s="204" t="s">
        <v>629</v>
      </c>
      <c r="F339" s="205" t="s">
        <v>630</v>
      </c>
      <c r="G339" s="206" t="s">
        <v>631</v>
      </c>
      <c r="H339" s="207">
        <v>244</v>
      </c>
      <c r="I339" s="208"/>
      <c r="J339" s="209">
        <f>ROUND(I339*H339,2)</f>
        <v>0</v>
      </c>
      <c r="K339" s="205" t="s">
        <v>34</v>
      </c>
      <c r="L339" s="63"/>
      <c r="M339" s="210" t="s">
        <v>34</v>
      </c>
      <c r="N339" s="211" t="s">
        <v>49</v>
      </c>
      <c r="O339" s="44"/>
      <c r="P339" s="212">
        <f>O339*H339</f>
        <v>0</v>
      </c>
      <c r="Q339" s="212">
        <v>0</v>
      </c>
      <c r="R339" s="212">
        <f>Q339*H339</f>
        <v>0</v>
      </c>
      <c r="S339" s="212">
        <v>0</v>
      </c>
      <c r="T339" s="213">
        <f>S339*H339</f>
        <v>0</v>
      </c>
      <c r="AR339" s="25" t="s">
        <v>228</v>
      </c>
      <c r="AT339" s="25" t="s">
        <v>212</v>
      </c>
      <c r="AU339" s="25" t="s">
        <v>224</v>
      </c>
      <c r="AY339" s="25" t="s">
        <v>209</v>
      </c>
      <c r="BE339" s="214">
        <f>IF(N339="základní",J339,0)</f>
        <v>0</v>
      </c>
      <c r="BF339" s="214">
        <f>IF(N339="snížená",J339,0)</f>
        <v>0</v>
      </c>
      <c r="BG339" s="214">
        <f>IF(N339="zákl. přenesená",J339,0)</f>
        <v>0</v>
      </c>
      <c r="BH339" s="214">
        <f>IF(N339="sníž. přenesená",J339,0)</f>
        <v>0</v>
      </c>
      <c r="BI339" s="214">
        <f>IF(N339="nulová",J339,0)</f>
        <v>0</v>
      </c>
      <c r="BJ339" s="25" t="s">
        <v>86</v>
      </c>
      <c r="BK339" s="214">
        <f>ROUND(I339*H339,2)</f>
        <v>0</v>
      </c>
      <c r="BL339" s="25" t="s">
        <v>228</v>
      </c>
      <c r="BM339" s="25" t="s">
        <v>632</v>
      </c>
    </row>
    <row r="340" spans="2:65" s="12" customFormat="1" ht="13.5">
      <c r="B340" s="222"/>
      <c r="C340" s="223"/>
      <c r="D340" s="219" t="s">
        <v>274</v>
      </c>
      <c r="E340" s="224" t="s">
        <v>34</v>
      </c>
      <c r="F340" s="225" t="s">
        <v>633</v>
      </c>
      <c r="G340" s="223"/>
      <c r="H340" s="226">
        <v>244</v>
      </c>
      <c r="I340" s="227"/>
      <c r="J340" s="223"/>
      <c r="K340" s="223"/>
      <c r="L340" s="228"/>
      <c r="M340" s="229"/>
      <c r="N340" s="230"/>
      <c r="O340" s="230"/>
      <c r="P340" s="230"/>
      <c r="Q340" s="230"/>
      <c r="R340" s="230"/>
      <c r="S340" s="230"/>
      <c r="T340" s="231"/>
      <c r="AT340" s="232" t="s">
        <v>274</v>
      </c>
      <c r="AU340" s="232" t="s">
        <v>224</v>
      </c>
      <c r="AV340" s="12" t="s">
        <v>88</v>
      </c>
      <c r="AW340" s="12" t="s">
        <v>41</v>
      </c>
      <c r="AX340" s="12" t="s">
        <v>86</v>
      </c>
      <c r="AY340" s="232" t="s">
        <v>209</v>
      </c>
    </row>
    <row r="341" spans="2:65" s="1" customFormat="1" ht="16.5" customHeight="1">
      <c r="B341" s="43"/>
      <c r="C341" s="203" t="s">
        <v>634</v>
      </c>
      <c r="D341" s="203" t="s">
        <v>212</v>
      </c>
      <c r="E341" s="204" t="s">
        <v>635</v>
      </c>
      <c r="F341" s="205" t="s">
        <v>636</v>
      </c>
      <c r="G341" s="206" t="s">
        <v>336</v>
      </c>
      <c r="H341" s="207">
        <v>2</v>
      </c>
      <c r="I341" s="208"/>
      <c r="J341" s="209">
        <f t="shared" ref="J341:J346" si="0">ROUND(I341*H341,2)</f>
        <v>0</v>
      </c>
      <c r="K341" s="205" t="s">
        <v>34</v>
      </c>
      <c r="L341" s="63"/>
      <c r="M341" s="210" t="s">
        <v>34</v>
      </c>
      <c r="N341" s="211" t="s">
        <v>49</v>
      </c>
      <c r="O341" s="44"/>
      <c r="P341" s="212">
        <f t="shared" ref="P341:P346" si="1">O341*H341</f>
        <v>0</v>
      </c>
      <c r="Q341" s="212">
        <v>0</v>
      </c>
      <c r="R341" s="212">
        <f t="shared" ref="R341:R346" si="2">Q341*H341</f>
        <v>0</v>
      </c>
      <c r="S341" s="212">
        <v>0</v>
      </c>
      <c r="T341" s="213">
        <f t="shared" ref="T341:T346" si="3">S341*H341</f>
        <v>0</v>
      </c>
      <c r="AR341" s="25" t="s">
        <v>228</v>
      </c>
      <c r="AT341" s="25" t="s">
        <v>212</v>
      </c>
      <c r="AU341" s="25" t="s">
        <v>224</v>
      </c>
      <c r="AY341" s="25" t="s">
        <v>209</v>
      </c>
      <c r="BE341" s="214">
        <f t="shared" ref="BE341:BE346" si="4">IF(N341="základní",J341,0)</f>
        <v>0</v>
      </c>
      <c r="BF341" s="214">
        <f t="shared" ref="BF341:BF346" si="5">IF(N341="snížená",J341,0)</f>
        <v>0</v>
      </c>
      <c r="BG341" s="214">
        <f t="shared" ref="BG341:BG346" si="6">IF(N341="zákl. přenesená",J341,0)</f>
        <v>0</v>
      </c>
      <c r="BH341" s="214">
        <f t="shared" ref="BH341:BH346" si="7">IF(N341="sníž. přenesená",J341,0)</f>
        <v>0</v>
      </c>
      <c r="BI341" s="214">
        <f t="shared" ref="BI341:BI346" si="8">IF(N341="nulová",J341,0)</f>
        <v>0</v>
      </c>
      <c r="BJ341" s="25" t="s">
        <v>86</v>
      </c>
      <c r="BK341" s="214">
        <f t="shared" ref="BK341:BK346" si="9">ROUND(I341*H341,2)</f>
        <v>0</v>
      </c>
      <c r="BL341" s="25" t="s">
        <v>228</v>
      </c>
      <c r="BM341" s="25" t="s">
        <v>637</v>
      </c>
    </row>
    <row r="342" spans="2:65" s="1" customFormat="1" ht="25.5" customHeight="1">
      <c r="B342" s="43"/>
      <c r="C342" s="203" t="s">
        <v>638</v>
      </c>
      <c r="D342" s="203" t="s">
        <v>212</v>
      </c>
      <c r="E342" s="204" t="s">
        <v>639</v>
      </c>
      <c r="F342" s="205" t="s">
        <v>640</v>
      </c>
      <c r="G342" s="206" t="s">
        <v>357</v>
      </c>
      <c r="H342" s="207">
        <v>25</v>
      </c>
      <c r="I342" s="208"/>
      <c r="J342" s="209">
        <f t="shared" si="0"/>
        <v>0</v>
      </c>
      <c r="K342" s="205" t="s">
        <v>34</v>
      </c>
      <c r="L342" s="63"/>
      <c r="M342" s="210" t="s">
        <v>34</v>
      </c>
      <c r="N342" s="211" t="s">
        <v>49</v>
      </c>
      <c r="O342" s="44"/>
      <c r="P342" s="212">
        <f t="shared" si="1"/>
        <v>0</v>
      </c>
      <c r="Q342" s="212">
        <v>0</v>
      </c>
      <c r="R342" s="212">
        <f t="shared" si="2"/>
        <v>0</v>
      </c>
      <c r="S342" s="212">
        <v>0.71</v>
      </c>
      <c r="T342" s="213">
        <f t="shared" si="3"/>
        <v>17.75</v>
      </c>
      <c r="AR342" s="25" t="s">
        <v>228</v>
      </c>
      <c r="AT342" s="25" t="s">
        <v>212</v>
      </c>
      <c r="AU342" s="25" t="s">
        <v>224</v>
      </c>
      <c r="AY342" s="25" t="s">
        <v>209</v>
      </c>
      <c r="BE342" s="214">
        <f t="shared" si="4"/>
        <v>0</v>
      </c>
      <c r="BF342" s="214">
        <f t="shared" si="5"/>
        <v>0</v>
      </c>
      <c r="BG342" s="214">
        <f t="shared" si="6"/>
        <v>0</v>
      </c>
      <c r="BH342" s="214">
        <f t="shared" si="7"/>
        <v>0</v>
      </c>
      <c r="BI342" s="214">
        <f t="shared" si="8"/>
        <v>0</v>
      </c>
      <c r="BJ342" s="25" t="s">
        <v>86</v>
      </c>
      <c r="BK342" s="214">
        <f t="shared" si="9"/>
        <v>0</v>
      </c>
      <c r="BL342" s="25" t="s">
        <v>228</v>
      </c>
      <c r="BM342" s="25" t="s">
        <v>641</v>
      </c>
    </row>
    <row r="343" spans="2:65" s="1" customFormat="1" ht="25.5" customHeight="1">
      <c r="B343" s="43"/>
      <c r="C343" s="203" t="s">
        <v>642</v>
      </c>
      <c r="D343" s="203" t="s">
        <v>212</v>
      </c>
      <c r="E343" s="204" t="s">
        <v>643</v>
      </c>
      <c r="F343" s="205" t="s">
        <v>644</v>
      </c>
      <c r="G343" s="206" t="s">
        <v>357</v>
      </c>
      <c r="H343" s="207">
        <v>55</v>
      </c>
      <c r="I343" s="208"/>
      <c r="J343" s="209">
        <f t="shared" si="0"/>
        <v>0</v>
      </c>
      <c r="K343" s="205" t="s">
        <v>34</v>
      </c>
      <c r="L343" s="63"/>
      <c r="M343" s="210" t="s">
        <v>34</v>
      </c>
      <c r="N343" s="211" t="s">
        <v>49</v>
      </c>
      <c r="O343" s="44"/>
      <c r="P343" s="212">
        <f t="shared" si="1"/>
        <v>0</v>
      </c>
      <c r="Q343" s="212">
        <v>0</v>
      </c>
      <c r="R343" s="212">
        <f t="shared" si="2"/>
        <v>0</v>
      </c>
      <c r="S343" s="212">
        <v>1.76</v>
      </c>
      <c r="T343" s="213">
        <f t="shared" si="3"/>
        <v>96.8</v>
      </c>
      <c r="AR343" s="25" t="s">
        <v>228</v>
      </c>
      <c r="AT343" s="25" t="s">
        <v>212</v>
      </c>
      <c r="AU343" s="25" t="s">
        <v>224</v>
      </c>
      <c r="AY343" s="25" t="s">
        <v>209</v>
      </c>
      <c r="BE343" s="214">
        <f t="shared" si="4"/>
        <v>0</v>
      </c>
      <c r="BF343" s="214">
        <f t="shared" si="5"/>
        <v>0</v>
      </c>
      <c r="BG343" s="214">
        <f t="shared" si="6"/>
        <v>0</v>
      </c>
      <c r="BH343" s="214">
        <f t="shared" si="7"/>
        <v>0</v>
      </c>
      <c r="BI343" s="214">
        <f t="shared" si="8"/>
        <v>0</v>
      </c>
      <c r="BJ343" s="25" t="s">
        <v>86</v>
      </c>
      <c r="BK343" s="214">
        <f t="shared" si="9"/>
        <v>0</v>
      </c>
      <c r="BL343" s="25" t="s">
        <v>228</v>
      </c>
      <c r="BM343" s="25" t="s">
        <v>645</v>
      </c>
    </row>
    <row r="344" spans="2:65" s="1" customFormat="1" ht="25.5" customHeight="1">
      <c r="B344" s="43"/>
      <c r="C344" s="203" t="s">
        <v>646</v>
      </c>
      <c r="D344" s="203" t="s">
        <v>212</v>
      </c>
      <c r="E344" s="204" t="s">
        <v>647</v>
      </c>
      <c r="F344" s="205" t="s">
        <v>648</v>
      </c>
      <c r="G344" s="206" t="s">
        <v>357</v>
      </c>
      <c r="H344" s="207">
        <v>23</v>
      </c>
      <c r="I344" s="208"/>
      <c r="J344" s="209">
        <f t="shared" si="0"/>
        <v>0</v>
      </c>
      <c r="K344" s="205" t="s">
        <v>34</v>
      </c>
      <c r="L344" s="63"/>
      <c r="M344" s="210" t="s">
        <v>34</v>
      </c>
      <c r="N344" s="211" t="s">
        <v>49</v>
      </c>
      <c r="O344" s="44"/>
      <c r="P344" s="212">
        <f t="shared" si="1"/>
        <v>0</v>
      </c>
      <c r="Q344" s="212">
        <v>0</v>
      </c>
      <c r="R344" s="212">
        <f t="shared" si="2"/>
        <v>0</v>
      </c>
      <c r="S344" s="212">
        <v>0.81</v>
      </c>
      <c r="T344" s="213">
        <f t="shared" si="3"/>
        <v>18.630000000000003</v>
      </c>
      <c r="AR344" s="25" t="s">
        <v>228</v>
      </c>
      <c r="AT344" s="25" t="s">
        <v>212</v>
      </c>
      <c r="AU344" s="25" t="s">
        <v>224</v>
      </c>
      <c r="AY344" s="25" t="s">
        <v>209</v>
      </c>
      <c r="BE344" s="214">
        <f t="shared" si="4"/>
        <v>0</v>
      </c>
      <c r="BF344" s="214">
        <f t="shared" si="5"/>
        <v>0</v>
      </c>
      <c r="BG344" s="214">
        <f t="shared" si="6"/>
        <v>0</v>
      </c>
      <c r="BH344" s="214">
        <f t="shared" si="7"/>
        <v>0</v>
      </c>
      <c r="BI344" s="214">
        <f t="shared" si="8"/>
        <v>0</v>
      </c>
      <c r="BJ344" s="25" t="s">
        <v>86</v>
      </c>
      <c r="BK344" s="214">
        <f t="shared" si="9"/>
        <v>0</v>
      </c>
      <c r="BL344" s="25" t="s">
        <v>228</v>
      </c>
      <c r="BM344" s="25" t="s">
        <v>649</v>
      </c>
    </row>
    <row r="345" spans="2:65" s="1" customFormat="1" ht="25.5" customHeight="1">
      <c r="B345" s="43"/>
      <c r="C345" s="203" t="s">
        <v>650</v>
      </c>
      <c r="D345" s="203" t="s">
        <v>212</v>
      </c>
      <c r="E345" s="204" t="s">
        <v>651</v>
      </c>
      <c r="F345" s="205" t="s">
        <v>652</v>
      </c>
      <c r="G345" s="206" t="s">
        <v>357</v>
      </c>
      <c r="H345" s="207">
        <v>32</v>
      </c>
      <c r="I345" s="208"/>
      <c r="J345" s="209">
        <f t="shared" si="0"/>
        <v>0</v>
      </c>
      <c r="K345" s="205" t="s">
        <v>34</v>
      </c>
      <c r="L345" s="63"/>
      <c r="M345" s="210" t="s">
        <v>34</v>
      </c>
      <c r="N345" s="211" t="s">
        <v>49</v>
      </c>
      <c r="O345" s="44"/>
      <c r="P345" s="212">
        <f t="shared" si="1"/>
        <v>0</v>
      </c>
      <c r="Q345" s="212">
        <v>0</v>
      </c>
      <c r="R345" s="212">
        <f t="shared" si="2"/>
        <v>0</v>
      </c>
      <c r="S345" s="212">
        <v>2.2400000000000002</v>
      </c>
      <c r="T345" s="213">
        <f t="shared" si="3"/>
        <v>71.680000000000007</v>
      </c>
      <c r="AR345" s="25" t="s">
        <v>228</v>
      </c>
      <c r="AT345" s="25" t="s">
        <v>212</v>
      </c>
      <c r="AU345" s="25" t="s">
        <v>224</v>
      </c>
      <c r="AY345" s="25" t="s">
        <v>209</v>
      </c>
      <c r="BE345" s="214">
        <f t="shared" si="4"/>
        <v>0</v>
      </c>
      <c r="BF345" s="214">
        <f t="shared" si="5"/>
        <v>0</v>
      </c>
      <c r="BG345" s="214">
        <f t="shared" si="6"/>
        <v>0</v>
      </c>
      <c r="BH345" s="214">
        <f t="shared" si="7"/>
        <v>0</v>
      </c>
      <c r="BI345" s="214">
        <f t="shared" si="8"/>
        <v>0</v>
      </c>
      <c r="BJ345" s="25" t="s">
        <v>86</v>
      </c>
      <c r="BK345" s="214">
        <f t="shared" si="9"/>
        <v>0</v>
      </c>
      <c r="BL345" s="25" t="s">
        <v>228</v>
      </c>
      <c r="BM345" s="25" t="s">
        <v>653</v>
      </c>
    </row>
    <row r="346" spans="2:65" s="1" customFormat="1" ht="25.5" customHeight="1">
      <c r="B346" s="43"/>
      <c r="C346" s="203" t="s">
        <v>654</v>
      </c>
      <c r="D346" s="203" t="s">
        <v>212</v>
      </c>
      <c r="E346" s="204" t="s">
        <v>655</v>
      </c>
      <c r="F346" s="205" t="s">
        <v>656</v>
      </c>
      <c r="G346" s="206" t="s">
        <v>357</v>
      </c>
      <c r="H346" s="207">
        <v>5</v>
      </c>
      <c r="I346" s="208"/>
      <c r="J346" s="209">
        <f t="shared" si="0"/>
        <v>0</v>
      </c>
      <c r="K346" s="205" t="s">
        <v>34</v>
      </c>
      <c r="L346" s="63"/>
      <c r="M346" s="210" t="s">
        <v>34</v>
      </c>
      <c r="N346" s="211" t="s">
        <v>49</v>
      </c>
      <c r="O346" s="44"/>
      <c r="P346" s="212">
        <f t="shared" si="1"/>
        <v>0</v>
      </c>
      <c r="Q346" s="212">
        <v>0</v>
      </c>
      <c r="R346" s="212">
        <f t="shared" si="2"/>
        <v>0</v>
      </c>
      <c r="S346" s="212">
        <v>8.11</v>
      </c>
      <c r="T346" s="213">
        <f t="shared" si="3"/>
        <v>40.549999999999997</v>
      </c>
      <c r="AR346" s="25" t="s">
        <v>228</v>
      </c>
      <c r="AT346" s="25" t="s">
        <v>212</v>
      </c>
      <c r="AU346" s="25" t="s">
        <v>224</v>
      </c>
      <c r="AY346" s="25" t="s">
        <v>209</v>
      </c>
      <c r="BE346" s="214">
        <f t="shared" si="4"/>
        <v>0</v>
      </c>
      <c r="BF346" s="214">
        <f t="shared" si="5"/>
        <v>0</v>
      </c>
      <c r="BG346" s="214">
        <f t="shared" si="6"/>
        <v>0</v>
      </c>
      <c r="BH346" s="214">
        <f t="shared" si="7"/>
        <v>0</v>
      </c>
      <c r="BI346" s="214">
        <f t="shared" si="8"/>
        <v>0</v>
      </c>
      <c r="BJ346" s="25" t="s">
        <v>86</v>
      </c>
      <c r="BK346" s="214">
        <f t="shared" si="9"/>
        <v>0</v>
      </c>
      <c r="BL346" s="25" t="s">
        <v>228</v>
      </c>
      <c r="BM346" s="25" t="s">
        <v>657</v>
      </c>
    </row>
    <row r="347" spans="2:65" s="11" customFormat="1" ht="22.35" customHeight="1">
      <c r="B347" s="187"/>
      <c r="C347" s="188"/>
      <c r="D347" s="189" t="s">
        <v>77</v>
      </c>
      <c r="E347" s="201" t="s">
        <v>658</v>
      </c>
      <c r="F347" s="201" t="s">
        <v>659</v>
      </c>
      <c r="G347" s="188"/>
      <c r="H347" s="188"/>
      <c r="I347" s="191"/>
      <c r="J347" s="202">
        <f>BK347</f>
        <v>0</v>
      </c>
      <c r="K347" s="188"/>
      <c r="L347" s="193"/>
      <c r="M347" s="194"/>
      <c r="N347" s="195"/>
      <c r="O347" s="195"/>
      <c r="P347" s="196">
        <f>SUM(P348:P373)</f>
        <v>0</v>
      </c>
      <c r="Q347" s="195"/>
      <c r="R347" s="196">
        <f>SUM(R348:R373)</f>
        <v>6.8496000000000008E-3</v>
      </c>
      <c r="S347" s="195"/>
      <c r="T347" s="197">
        <f>SUM(T348:T373)</f>
        <v>21.654600000000002</v>
      </c>
      <c r="AR347" s="198" t="s">
        <v>86</v>
      </c>
      <c r="AT347" s="199" t="s">
        <v>77</v>
      </c>
      <c r="AU347" s="199" t="s">
        <v>88</v>
      </c>
      <c r="AY347" s="198" t="s">
        <v>209</v>
      </c>
      <c r="BK347" s="200">
        <f>SUM(BK348:BK373)</f>
        <v>0</v>
      </c>
    </row>
    <row r="348" spans="2:65" s="1" customFormat="1" ht="25.5" customHeight="1">
      <c r="B348" s="43"/>
      <c r="C348" s="203" t="s">
        <v>660</v>
      </c>
      <c r="D348" s="203" t="s">
        <v>212</v>
      </c>
      <c r="E348" s="204" t="s">
        <v>661</v>
      </c>
      <c r="F348" s="205" t="s">
        <v>662</v>
      </c>
      <c r="G348" s="206" t="s">
        <v>270</v>
      </c>
      <c r="H348" s="207">
        <v>9.843</v>
      </c>
      <c r="I348" s="208"/>
      <c r="J348" s="209">
        <f>ROUND(I348*H348,2)</f>
        <v>0</v>
      </c>
      <c r="K348" s="205" t="s">
        <v>216</v>
      </c>
      <c r="L348" s="63"/>
      <c r="M348" s="210" t="s">
        <v>34</v>
      </c>
      <c r="N348" s="211" t="s">
        <v>49</v>
      </c>
      <c r="O348" s="44"/>
      <c r="P348" s="212">
        <f>O348*H348</f>
        <v>0</v>
      </c>
      <c r="Q348" s="212">
        <v>0</v>
      </c>
      <c r="R348" s="212">
        <f>Q348*H348</f>
        <v>0</v>
      </c>
      <c r="S348" s="212">
        <v>2.2000000000000002</v>
      </c>
      <c r="T348" s="213">
        <f>S348*H348</f>
        <v>21.654600000000002</v>
      </c>
      <c r="AR348" s="25" t="s">
        <v>228</v>
      </c>
      <c r="AT348" s="25" t="s">
        <v>212</v>
      </c>
      <c r="AU348" s="25" t="s">
        <v>224</v>
      </c>
      <c r="AY348" s="25" t="s">
        <v>209</v>
      </c>
      <c r="BE348" s="214">
        <f>IF(N348="základní",J348,0)</f>
        <v>0</v>
      </c>
      <c r="BF348" s="214">
        <f>IF(N348="snížená",J348,0)</f>
        <v>0</v>
      </c>
      <c r="BG348" s="214">
        <f>IF(N348="zákl. přenesená",J348,0)</f>
        <v>0</v>
      </c>
      <c r="BH348" s="214">
        <f>IF(N348="sníž. přenesená",J348,0)</f>
        <v>0</v>
      </c>
      <c r="BI348" s="214">
        <f>IF(N348="nulová",J348,0)</f>
        <v>0</v>
      </c>
      <c r="BJ348" s="25" t="s">
        <v>86</v>
      </c>
      <c r="BK348" s="214">
        <f>ROUND(I348*H348,2)</f>
        <v>0</v>
      </c>
      <c r="BL348" s="25" t="s">
        <v>228</v>
      </c>
      <c r="BM348" s="25" t="s">
        <v>663</v>
      </c>
    </row>
    <row r="349" spans="2:65" s="14" customFormat="1" ht="13.5">
      <c r="B349" s="254"/>
      <c r="C349" s="255"/>
      <c r="D349" s="219" t="s">
        <v>274</v>
      </c>
      <c r="E349" s="256" t="s">
        <v>34</v>
      </c>
      <c r="F349" s="257" t="s">
        <v>465</v>
      </c>
      <c r="G349" s="255"/>
      <c r="H349" s="256" t="s">
        <v>34</v>
      </c>
      <c r="I349" s="258"/>
      <c r="J349" s="255"/>
      <c r="K349" s="255"/>
      <c r="L349" s="259"/>
      <c r="M349" s="260"/>
      <c r="N349" s="261"/>
      <c r="O349" s="261"/>
      <c r="P349" s="261"/>
      <c r="Q349" s="261"/>
      <c r="R349" s="261"/>
      <c r="S349" s="261"/>
      <c r="T349" s="262"/>
      <c r="AT349" s="263" t="s">
        <v>274</v>
      </c>
      <c r="AU349" s="263" t="s">
        <v>224</v>
      </c>
      <c r="AV349" s="14" t="s">
        <v>86</v>
      </c>
      <c r="AW349" s="14" t="s">
        <v>41</v>
      </c>
      <c r="AX349" s="14" t="s">
        <v>78</v>
      </c>
      <c r="AY349" s="263" t="s">
        <v>209</v>
      </c>
    </row>
    <row r="350" spans="2:65" s="14" customFormat="1" ht="13.5">
      <c r="B350" s="254"/>
      <c r="C350" s="255"/>
      <c r="D350" s="219" t="s">
        <v>274</v>
      </c>
      <c r="E350" s="256" t="s">
        <v>34</v>
      </c>
      <c r="F350" s="257" t="s">
        <v>466</v>
      </c>
      <c r="G350" s="255"/>
      <c r="H350" s="256" t="s">
        <v>34</v>
      </c>
      <c r="I350" s="258"/>
      <c r="J350" s="255"/>
      <c r="K350" s="255"/>
      <c r="L350" s="259"/>
      <c r="M350" s="260"/>
      <c r="N350" s="261"/>
      <c r="O350" s="261"/>
      <c r="P350" s="261"/>
      <c r="Q350" s="261"/>
      <c r="R350" s="261"/>
      <c r="S350" s="261"/>
      <c r="T350" s="262"/>
      <c r="AT350" s="263" t="s">
        <v>274</v>
      </c>
      <c r="AU350" s="263" t="s">
        <v>224</v>
      </c>
      <c r="AV350" s="14" t="s">
        <v>86</v>
      </c>
      <c r="AW350" s="14" t="s">
        <v>41</v>
      </c>
      <c r="AX350" s="14" t="s">
        <v>78</v>
      </c>
      <c r="AY350" s="263" t="s">
        <v>209</v>
      </c>
    </row>
    <row r="351" spans="2:65" s="12" customFormat="1" ht="13.5">
      <c r="B351" s="222"/>
      <c r="C351" s="223"/>
      <c r="D351" s="219" t="s">
        <v>274</v>
      </c>
      <c r="E351" s="224" t="s">
        <v>34</v>
      </c>
      <c r="F351" s="225" t="s">
        <v>664</v>
      </c>
      <c r="G351" s="223"/>
      <c r="H351" s="226">
        <v>1.125</v>
      </c>
      <c r="I351" s="227"/>
      <c r="J351" s="223"/>
      <c r="K351" s="223"/>
      <c r="L351" s="228"/>
      <c r="M351" s="229"/>
      <c r="N351" s="230"/>
      <c r="O351" s="230"/>
      <c r="P351" s="230"/>
      <c r="Q351" s="230"/>
      <c r="R351" s="230"/>
      <c r="S351" s="230"/>
      <c r="T351" s="231"/>
      <c r="AT351" s="232" t="s">
        <v>274</v>
      </c>
      <c r="AU351" s="232" t="s">
        <v>224</v>
      </c>
      <c r="AV351" s="12" t="s">
        <v>88</v>
      </c>
      <c r="AW351" s="12" t="s">
        <v>41</v>
      </c>
      <c r="AX351" s="12" t="s">
        <v>78</v>
      </c>
      <c r="AY351" s="232" t="s">
        <v>209</v>
      </c>
    </row>
    <row r="352" spans="2:65" s="12" customFormat="1" ht="13.5">
      <c r="B352" s="222"/>
      <c r="C352" s="223"/>
      <c r="D352" s="219" t="s">
        <v>274</v>
      </c>
      <c r="E352" s="224" t="s">
        <v>34</v>
      </c>
      <c r="F352" s="225" t="s">
        <v>665</v>
      </c>
      <c r="G352" s="223"/>
      <c r="H352" s="226">
        <v>1.2470000000000001</v>
      </c>
      <c r="I352" s="227"/>
      <c r="J352" s="223"/>
      <c r="K352" s="223"/>
      <c r="L352" s="228"/>
      <c r="M352" s="229"/>
      <c r="N352" s="230"/>
      <c r="O352" s="230"/>
      <c r="P352" s="230"/>
      <c r="Q352" s="230"/>
      <c r="R352" s="230"/>
      <c r="S352" s="230"/>
      <c r="T352" s="231"/>
      <c r="AT352" s="232" t="s">
        <v>274</v>
      </c>
      <c r="AU352" s="232" t="s">
        <v>224</v>
      </c>
      <c r="AV352" s="12" t="s">
        <v>88</v>
      </c>
      <c r="AW352" s="12" t="s">
        <v>41</v>
      </c>
      <c r="AX352" s="12" t="s">
        <v>78</v>
      </c>
      <c r="AY352" s="232" t="s">
        <v>209</v>
      </c>
    </row>
    <row r="353" spans="2:65" s="12" customFormat="1" ht="13.5">
      <c r="B353" s="222"/>
      <c r="C353" s="223"/>
      <c r="D353" s="219" t="s">
        <v>274</v>
      </c>
      <c r="E353" s="224" t="s">
        <v>34</v>
      </c>
      <c r="F353" s="225" t="s">
        <v>666</v>
      </c>
      <c r="G353" s="223"/>
      <c r="H353" s="226">
        <v>2.7810000000000001</v>
      </c>
      <c r="I353" s="227"/>
      <c r="J353" s="223"/>
      <c r="K353" s="223"/>
      <c r="L353" s="228"/>
      <c r="M353" s="229"/>
      <c r="N353" s="230"/>
      <c r="O353" s="230"/>
      <c r="P353" s="230"/>
      <c r="Q353" s="230"/>
      <c r="R353" s="230"/>
      <c r="S353" s="230"/>
      <c r="T353" s="231"/>
      <c r="AT353" s="232" t="s">
        <v>274</v>
      </c>
      <c r="AU353" s="232" t="s">
        <v>224</v>
      </c>
      <c r="AV353" s="12" t="s">
        <v>88</v>
      </c>
      <c r="AW353" s="12" t="s">
        <v>41</v>
      </c>
      <c r="AX353" s="12" t="s">
        <v>78</v>
      </c>
      <c r="AY353" s="232" t="s">
        <v>209</v>
      </c>
    </row>
    <row r="354" spans="2:65" s="12" customFormat="1" ht="13.5">
      <c r="B354" s="222"/>
      <c r="C354" s="223"/>
      <c r="D354" s="219" t="s">
        <v>274</v>
      </c>
      <c r="E354" s="224" t="s">
        <v>34</v>
      </c>
      <c r="F354" s="225" t="s">
        <v>667</v>
      </c>
      <c r="G354" s="223"/>
      <c r="H354" s="226">
        <v>1.875</v>
      </c>
      <c r="I354" s="227"/>
      <c r="J354" s="223"/>
      <c r="K354" s="223"/>
      <c r="L354" s="228"/>
      <c r="M354" s="229"/>
      <c r="N354" s="230"/>
      <c r="O354" s="230"/>
      <c r="P354" s="230"/>
      <c r="Q354" s="230"/>
      <c r="R354" s="230"/>
      <c r="S354" s="230"/>
      <c r="T354" s="231"/>
      <c r="AT354" s="232" t="s">
        <v>274</v>
      </c>
      <c r="AU354" s="232" t="s">
        <v>224</v>
      </c>
      <c r="AV354" s="12" t="s">
        <v>88</v>
      </c>
      <c r="AW354" s="12" t="s">
        <v>41</v>
      </c>
      <c r="AX354" s="12" t="s">
        <v>78</v>
      </c>
      <c r="AY354" s="232" t="s">
        <v>209</v>
      </c>
    </row>
    <row r="355" spans="2:65" s="12" customFormat="1" ht="13.5">
      <c r="B355" s="222"/>
      <c r="C355" s="223"/>
      <c r="D355" s="219" t="s">
        <v>274</v>
      </c>
      <c r="E355" s="224" t="s">
        <v>34</v>
      </c>
      <c r="F355" s="225" t="s">
        <v>668</v>
      </c>
      <c r="G355" s="223"/>
      <c r="H355" s="226">
        <v>0.75</v>
      </c>
      <c r="I355" s="227"/>
      <c r="J355" s="223"/>
      <c r="K355" s="223"/>
      <c r="L355" s="228"/>
      <c r="M355" s="229"/>
      <c r="N355" s="230"/>
      <c r="O355" s="230"/>
      <c r="P355" s="230"/>
      <c r="Q355" s="230"/>
      <c r="R355" s="230"/>
      <c r="S355" s="230"/>
      <c r="T355" s="231"/>
      <c r="AT355" s="232" t="s">
        <v>274</v>
      </c>
      <c r="AU355" s="232" t="s">
        <v>224</v>
      </c>
      <c r="AV355" s="12" t="s">
        <v>88</v>
      </c>
      <c r="AW355" s="12" t="s">
        <v>41</v>
      </c>
      <c r="AX355" s="12" t="s">
        <v>78</v>
      </c>
      <c r="AY355" s="232" t="s">
        <v>209</v>
      </c>
    </row>
    <row r="356" spans="2:65" s="12" customFormat="1" ht="13.5">
      <c r="B356" s="222"/>
      <c r="C356" s="223"/>
      <c r="D356" s="219" t="s">
        <v>274</v>
      </c>
      <c r="E356" s="224" t="s">
        <v>34</v>
      </c>
      <c r="F356" s="225" t="s">
        <v>669</v>
      </c>
      <c r="G356" s="223"/>
      <c r="H356" s="226">
        <v>0.59499999999999997</v>
      </c>
      <c r="I356" s="227"/>
      <c r="J356" s="223"/>
      <c r="K356" s="223"/>
      <c r="L356" s="228"/>
      <c r="M356" s="229"/>
      <c r="N356" s="230"/>
      <c r="O356" s="230"/>
      <c r="P356" s="230"/>
      <c r="Q356" s="230"/>
      <c r="R356" s="230"/>
      <c r="S356" s="230"/>
      <c r="T356" s="231"/>
      <c r="AT356" s="232" t="s">
        <v>274</v>
      </c>
      <c r="AU356" s="232" t="s">
        <v>224</v>
      </c>
      <c r="AV356" s="12" t="s">
        <v>88</v>
      </c>
      <c r="AW356" s="12" t="s">
        <v>41</v>
      </c>
      <c r="AX356" s="12" t="s">
        <v>78</v>
      </c>
      <c r="AY356" s="232" t="s">
        <v>209</v>
      </c>
    </row>
    <row r="357" spans="2:65" s="12" customFormat="1" ht="13.5">
      <c r="B357" s="222"/>
      <c r="C357" s="223"/>
      <c r="D357" s="219" t="s">
        <v>274</v>
      </c>
      <c r="E357" s="224" t="s">
        <v>34</v>
      </c>
      <c r="F357" s="225" t="s">
        <v>670</v>
      </c>
      <c r="G357" s="223"/>
      <c r="H357" s="226">
        <v>0.84</v>
      </c>
      <c r="I357" s="227"/>
      <c r="J357" s="223"/>
      <c r="K357" s="223"/>
      <c r="L357" s="228"/>
      <c r="M357" s="229"/>
      <c r="N357" s="230"/>
      <c r="O357" s="230"/>
      <c r="P357" s="230"/>
      <c r="Q357" s="230"/>
      <c r="R357" s="230"/>
      <c r="S357" s="230"/>
      <c r="T357" s="231"/>
      <c r="AT357" s="232" t="s">
        <v>274</v>
      </c>
      <c r="AU357" s="232" t="s">
        <v>224</v>
      </c>
      <c r="AV357" s="12" t="s">
        <v>88</v>
      </c>
      <c r="AW357" s="12" t="s">
        <v>41</v>
      </c>
      <c r="AX357" s="12" t="s">
        <v>78</v>
      </c>
      <c r="AY357" s="232" t="s">
        <v>209</v>
      </c>
    </row>
    <row r="358" spans="2:65" s="12" customFormat="1" ht="13.5">
      <c r="B358" s="222"/>
      <c r="C358" s="223"/>
      <c r="D358" s="219" t="s">
        <v>274</v>
      </c>
      <c r="E358" s="224" t="s">
        <v>34</v>
      </c>
      <c r="F358" s="225" t="s">
        <v>671</v>
      </c>
      <c r="G358" s="223"/>
      <c r="H358" s="226">
        <v>0.63</v>
      </c>
      <c r="I358" s="227"/>
      <c r="J358" s="223"/>
      <c r="K358" s="223"/>
      <c r="L358" s="228"/>
      <c r="M358" s="229"/>
      <c r="N358" s="230"/>
      <c r="O358" s="230"/>
      <c r="P358" s="230"/>
      <c r="Q358" s="230"/>
      <c r="R358" s="230"/>
      <c r="S358" s="230"/>
      <c r="T358" s="231"/>
      <c r="AT358" s="232" t="s">
        <v>274</v>
      </c>
      <c r="AU358" s="232" t="s">
        <v>224</v>
      </c>
      <c r="AV358" s="12" t="s">
        <v>88</v>
      </c>
      <c r="AW358" s="12" t="s">
        <v>41</v>
      </c>
      <c r="AX358" s="12" t="s">
        <v>78</v>
      </c>
      <c r="AY358" s="232" t="s">
        <v>209</v>
      </c>
    </row>
    <row r="359" spans="2:65" s="13" customFormat="1" ht="13.5">
      <c r="B359" s="233"/>
      <c r="C359" s="234"/>
      <c r="D359" s="219" t="s">
        <v>274</v>
      </c>
      <c r="E359" s="235" t="s">
        <v>34</v>
      </c>
      <c r="F359" s="236" t="s">
        <v>302</v>
      </c>
      <c r="G359" s="234"/>
      <c r="H359" s="237">
        <v>9.843</v>
      </c>
      <c r="I359" s="238"/>
      <c r="J359" s="234"/>
      <c r="K359" s="234"/>
      <c r="L359" s="239"/>
      <c r="M359" s="240"/>
      <c r="N359" s="241"/>
      <c r="O359" s="241"/>
      <c r="P359" s="241"/>
      <c r="Q359" s="241"/>
      <c r="R359" s="241"/>
      <c r="S359" s="241"/>
      <c r="T359" s="242"/>
      <c r="AT359" s="243" t="s">
        <v>274</v>
      </c>
      <c r="AU359" s="243" t="s">
        <v>224</v>
      </c>
      <c r="AV359" s="13" t="s">
        <v>228</v>
      </c>
      <c r="AW359" s="13" t="s">
        <v>41</v>
      </c>
      <c r="AX359" s="13" t="s">
        <v>86</v>
      </c>
      <c r="AY359" s="243" t="s">
        <v>209</v>
      </c>
    </row>
    <row r="360" spans="2:65" s="1" customFormat="1" ht="25.5" customHeight="1">
      <c r="B360" s="43"/>
      <c r="C360" s="203" t="s">
        <v>672</v>
      </c>
      <c r="D360" s="203" t="s">
        <v>212</v>
      </c>
      <c r="E360" s="204" t="s">
        <v>673</v>
      </c>
      <c r="F360" s="205" t="s">
        <v>674</v>
      </c>
      <c r="G360" s="206" t="s">
        <v>317</v>
      </c>
      <c r="H360" s="207">
        <v>42.81</v>
      </c>
      <c r="I360" s="208"/>
      <c r="J360" s="209">
        <f>ROUND(I360*H360,2)</f>
        <v>0</v>
      </c>
      <c r="K360" s="205" t="s">
        <v>216</v>
      </c>
      <c r="L360" s="63"/>
      <c r="M360" s="210" t="s">
        <v>34</v>
      </c>
      <c r="N360" s="211" t="s">
        <v>49</v>
      </c>
      <c r="O360" s="44"/>
      <c r="P360" s="212">
        <f>O360*H360</f>
        <v>0</v>
      </c>
      <c r="Q360" s="212">
        <v>1.6000000000000001E-4</v>
      </c>
      <c r="R360" s="212">
        <f>Q360*H360</f>
        <v>6.8496000000000008E-3</v>
      </c>
      <c r="S360" s="212">
        <v>0</v>
      </c>
      <c r="T360" s="213">
        <f>S360*H360</f>
        <v>0</v>
      </c>
      <c r="AR360" s="25" t="s">
        <v>228</v>
      </c>
      <c r="AT360" s="25" t="s">
        <v>212</v>
      </c>
      <c r="AU360" s="25" t="s">
        <v>224</v>
      </c>
      <c r="AY360" s="25" t="s">
        <v>209</v>
      </c>
      <c r="BE360" s="214">
        <f>IF(N360="základní",J360,0)</f>
        <v>0</v>
      </c>
      <c r="BF360" s="214">
        <f>IF(N360="snížená",J360,0)</f>
        <v>0</v>
      </c>
      <c r="BG360" s="214">
        <f>IF(N360="zákl. přenesená",J360,0)</f>
        <v>0</v>
      </c>
      <c r="BH360" s="214">
        <f>IF(N360="sníž. přenesená",J360,0)</f>
        <v>0</v>
      </c>
      <c r="BI360" s="214">
        <f>IF(N360="nulová",J360,0)</f>
        <v>0</v>
      </c>
      <c r="BJ360" s="25" t="s">
        <v>86</v>
      </c>
      <c r="BK360" s="214">
        <f>ROUND(I360*H360,2)</f>
        <v>0</v>
      </c>
      <c r="BL360" s="25" t="s">
        <v>228</v>
      </c>
      <c r="BM360" s="25" t="s">
        <v>675</v>
      </c>
    </row>
    <row r="361" spans="2:65" s="1" customFormat="1" ht="54">
      <c r="B361" s="43"/>
      <c r="C361" s="65"/>
      <c r="D361" s="219" t="s">
        <v>272</v>
      </c>
      <c r="E361" s="65"/>
      <c r="F361" s="220" t="s">
        <v>676</v>
      </c>
      <c r="G361" s="65"/>
      <c r="H361" s="65"/>
      <c r="I361" s="174"/>
      <c r="J361" s="65"/>
      <c r="K361" s="65"/>
      <c r="L361" s="63"/>
      <c r="M361" s="221"/>
      <c r="N361" s="44"/>
      <c r="O361" s="44"/>
      <c r="P361" s="44"/>
      <c r="Q361" s="44"/>
      <c r="R361" s="44"/>
      <c r="S361" s="44"/>
      <c r="T361" s="80"/>
      <c r="AT361" s="25" t="s">
        <v>272</v>
      </c>
      <c r="AU361" s="25" t="s">
        <v>224</v>
      </c>
    </row>
    <row r="362" spans="2:65" s="14" customFormat="1" ht="13.5">
      <c r="B362" s="254"/>
      <c r="C362" s="255"/>
      <c r="D362" s="219" t="s">
        <v>274</v>
      </c>
      <c r="E362" s="256" t="s">
        <v>34</v>
      </c>
      <c r="F362" s="257" t="s">
        <v>465</v>
      </c>
      <c r="G362" s="255"/>
      <c r="H362" s="256" t="s">
        <v>34</v>
      </c>
      <c r="I362" s="258"/>
      <c r="J362" s="255"/>
      <c r="K362" s="255"/>
      <c r="L362" s="259"/>
      <c r="M362" s="260"/>
      <c r="N362" s="261"/>
      <c r="O362" s="261"/>
      <c r="P362" s="261"/>
      <c r="Q362" s="261"/>
      <c r="R362" s="261"/>
      <c r="S362" s="261"/>
      <c r="T362" s="262"/>
      <c r="AT362" s="263" t="s">
        <v>274</v>
      </c>
      <c r="AU362" s="263" t="s">
        <v>224</v>
      </c>
      <c r="AV362" s="14" t="s">
        <v>86</v>
      </c>
      <c r="AW362" s="14" t="s">
        <v>41</v>
      </c>
      <c r="AX362" s="14" t="s">
        <v>78</v>
      </c>
      <c r="AY362" s="263" t="s">
        <v>209</v>
      </c>
    </row>
    <row r="363" spans="2:65" s="14" customFormat="1" ht="13.5">
      <c r="B363" s="254"/>
      <c r="C363" s="255"/>
      <c r="D363" s="219" t="s">
        <v>274</v>
      </c>
      <c r="E363" s="256" t="s">
        <v>34</v>
      </c>
      <c r="F363" s="257" t="s">
        <v>677</v>
      </c>
      <c r="G363" s="255"/>
      <c r="H363" s="256" t="s">
        <v>34</v>
      </c>
      <c r="I363" s="258"/>
      <c r="J363" s="255"/>
      <c r="K363" s="255"/>
      <c r="L363" s="259"/>
      <c r="M363" s="260"/>
      <c r="N363" s="261"/>
      <c r="O363" s="261"/>
      <c r="P363" s="261"/>
      <c r="Q363" s="261"/>
      <c r="R363" s="261"/>
      <c r="S363" s="261"/>
      <c r="T363" s="262"/>
      <c r="AT363" s="263" t="s">
        <v>274</v>
      </c>
      <c r="AU363" s="263" t="s">
        <v>224</v>
      </c>
      <c r="AV363" s="14" t="s">
        <v>86</v>
      </c>
      <c r="AW363" s="14" t="s">
        <v>41</v>
      </c>
      <c r="AX363" s="14" t="s">
        <v>78</v>
      </c>
      <c r="AY363" s="263" t="s">
        <v>209</v>
      </c>
    </row>
    <row r="364" spans="2:65" s="14" customFormat="1" ht="13.5">
      <c r="B364" s="254"/>
      <c r="C364" s="255"/>
      <c r="D364" s="219" t="s">
        <v>274</v>
      </c>
      <c r="E364" s="256" t="s">
        <v>34</v>
      </c>
      <c r="F364" s="257" t="s">
        <v>466</v>
      </c>
      <c r="G364" s="255"/>
      <c r="H364" s="256" t="s">
        <v>34</v>
      </c>
      <c r="I364" s="258"/>
      <c r="J364" s="255"/>
      <c r="K364" s="255"/>
      <c r="L364" s="259"/>
      <c r="M364" s="260"/>
      <c r="N364" s="261"/>
      <c r="O364" s="261"/>
      <c r="P364" s="261"/>
      <c r="Q364" s="261"/>
      <c r="R364" s="261"/>
      <c r="S364" s="261"/>
      <c r="T364" s="262"/>
      <c r="AT364" s="263" t="s">
        <v>274</v>
      </c>
      <c r="AU364" s="263" t="s">
        <v>224</v>
      </c>
      <c r="AV364" s="14" t="s">
        <v>86</v>
      </c>
      <c r="AW364" s="14" t="s">
        <v>41</v>
      </c>
      <c r="AX364" s="14" t="s">
        <v>78</v>
      </c>
      <c r="AY364" s="263" t="s">
        <v>209</v>
      </c>
    </row>
    <row r="365" spans="2:65" s="12" customFormat="1" ht="13.5">
      <c r="B365" s="222"/>
      <c r="C365" s="223"/>
      <c r="D365" s="219" t="s">
        <v>274</v>
      </c>
      <c r="E365" s="224" t="s">
        <v>34</v>
      </c>
      <c r="F365" s="225" t="s">
        <v>678</v>
      </c>
      <c r="G365" s="223"/>
      <c r="H365" s="226">
        <v>6.2</v>
      </c>
      <c r="I365" s="227"/>
      <c r="J365" s="223"/>
      <c r="K365" s="223"/>
      <c r="L365" s="228"/>
      <c r="M365" s="229"/>
      <c r="N365" s="230"/>
      <c r="O365" s="230"/>
      <c r="P365" s="230"/>
      <c r="Q365" s="230"/>
      <c r="R365" s="230"/>
      <c r="S365" s="230"/>
      <c r="T365" s="231"/>
      <c r="AT365" s="232" t="s">
        <v>274</v>
      </c>
      <c r="AU365" s="232" t="s">
        <v>224</v>
      </c>
      <c r="AV365" s="12" t="s">
        <v>88</v>
      </c>
      <c r="AW365" s="12" t="s">
        <v>41</v>
      </c>
      <c r="AX365" s="12" t="s">
        <v>78</v>
      </c>
      <c r="AY365" s="232" t="s">
        <v>209</v>
      </c>
    </row>
    <row r="366" spans="2:65" s="12" customFormat="1" ht="13.5">
      <c r="B366" s="222"/>
      <c r="C366" s="223"/>
      <c r="D366" s="219" t="s">
        <v>274</v>
      </c>
      <c r="E366" s="224" t="s">
        <v>34</v>
      </c>
      <c r="F366" s="225" t="s">
        <v>679</v>
      </c>
      <c r="G366" s="223"/>
      <c r="H366" s="226">
        <v>6.33</v>
      </c>
      <c r="I366" s="227"/>
      <c r="J366" s="223"/>
      <c r="K366" s="223"/>
      <c r="L366" s="228"/>
      <c r="M366" s="229"/>
      <c r="N366" s="230"/>
      <c r="O366" s="230"/>
      <c r="P366" s="230"/>
      <c r="Q366" s="230"/>
      <c r="R366" s="230"/>
      <c r="S366" s="230"/>
      <c r="T366" s="231"/>
      <c r="AT366" s="232" t="s">
        <v>274</v>
      </c>
      <c r="AU366" s="232" t="s">
        <v>224</v>
      </c>
      <c r="AV366" s="12" t="s">
        <v>88</v>
      </c>
      <c r="AW366" s="12" t="s">
        <v>41</v>
      </c>
      <c r="AX366" s="12" t="s">
        <v>78</v>
      </c>
      <c r="AY366" s="232" t="s">
        <v>209</v>
      </c>
    </row>
    <row r="367" spans="2:65" s="12" customFormat="1" ht="13.5">
      <c r="B367" s="222"/>
      <c r="C367" s="223"/>
      <c r="D367" s="219" t="s">
        <v>274</v>
      </c>
      <c r="E367" s="224" t="s">
        <v>34</v>
      </c>
      <c r="F367" s="225" t="s">
        <v>680</v>
      </c>
      <c r="G367" s="223"/>
      <c r="H367" s="226">
        <v>9.2799999999999994</v>
      </c>
      <c r="I367" s="227"/>
      <c r="J367" s="223"/>
      <c r="K367" s="223"/>
      <c r="L367" s="228"/>
      <c r="M367" s="229"/>
      <c r="N367" s="230"/>
      <c r="O367" s="230"/>
      <c r="P367" s="230"/>
      <c r="Q367" s="230"/>
      <c r="R367" s="230"/>
      <c r="S367" s="230"/>
      <c r="T367" s="231"/>
      <c r="AT367" s="232" t="s">
        <v>274</v>
      </c>
      <c r="AU367" s="232" t="s">
        <v>224</v>
      </c>
      <c r="AV367" s="12" t="s">
        <v>88</v>
      </c>
      <c r="AW367" s="12" t="s">
        <v>41</v>
      </c>
      <c r="AX367" s="12" t="s">
        <v>78</v>
      </c>
      <c r="AY367" s="232" t="s">
        <v>209</v>
      </c>
    </row>
    <row r="368" spans="2:65" s="12" customFormat="1" ht="13.5">
      <c r="B368" s="222"/>
      <c r="C368" s="223"/>
      <c r="D368" s="219" t="s">
        <v>274</v>
      </c>
      <c r="E368" s="224" t="s">
        <v>34</v>
      </c>
      <c r="F368" s="225" t="s">
        <v>681</v>
      </c>
      <c r="G368" s="223"/>
      <c r="H368" s="226">
        <v>8.6999999999999993</v>
      </c>
      <c r="I368" s="227"/>
      <c r="J368" s="223"/>
      <c r="K368" s="223"/>
      <c r="L368" s="228"/>
      <c r="M368" s="229"/>
      <c r="N368" s="230"/>
      <c r="O368" s="230"/>
      <c r="P368" s="230"/>
      <c r="Q368" s="230"/>
      <c r="R368" s="230"/>
      <c r="S368" s="230"/>
      <c r="T368" s="231"/>
      <c r="AT368" s="232" t="s">
        <v>274</v>
      </c>
      <c r="AU368" s="232" t="s">
        <v>224</v>
      </c>
      <c r="AV368" s="12" t="s">
        <v>88</v>
      </c>
      <c r="AW368" s="12" t="s">
        <v>41</v>
      </c>
      <c r="AX368" s="12" t="s">
        <v>78</v>
      </c>
      <c r="AY368" s="232" t="s">
        <v>209</v>
      </c>
    </row>
    <row r="369" spans="2:65" s="12" customFormat="1" ht="13.5">
      <c r="B369" s="222"/>
      <c r="C369" s="223"/>
      <c r="D369" s="219" t="s">
        <v>274</v>
      </c>
      <c r="E369" s="224" t="s">
        <v>34</v>
      </c>
      <c r="F369" s="225" t="s">
        <v>682</v>
      </c>
      <c r="G369" s="223"/>
      <c r="H369" s="226">
        <v>5</v>
      </c>
      <c r="I369" s="227"/>
      <c r="J369" s="223"/>
      <c r="K369" s="223"/>
      <c r="L369" s="228"/>
      <c r="M369" s="229"/>
      <c r="N369" s="230"/>
      <c r="O369" s="230"/>
      <c r="P369" s="230"/>
      <c r="Q369" s="230"/>
      <c r="R369" s="230"/>
      <c r="S369" s="230"/>
      <c r="T369" s="231"/>
      <c r="AT369" s="232" t="s">
        <v>274</v>
      </c>
      <c r="AU369" s="232" t="s">
        <v>224</v>
      </c>
      <c r="AV369" s="12" t="s">
        <v>88</v>
      </c>
      <c r="AW369" s="12" t="s">
        <v>41</v>
      </c>
      <c r="AX369" s="12" t="s">
        <v>78</v>
      </c>
      <c r="AY369" s="232" t="s">
        <v>209</v>
      </c>
    </row>
    <row r="370" spans="2:65" s="12" customFormat="1" ht="13.5">
      <c r="B370" s="222"/>
      <c r="C370" s="223"/>
      <c r="D370" s="219" t="s">
        <v>274</v>
      </c>
      <c r="E370" s="224" t="s">
        <v>34</v>
      </c>
      <c r="F370" s="225" t="s">
        <v>683</v>
      </c>
      <c r="G370" s="223"/>
      <c r="H370" s="226">
        <v>4.8</v>
      </c>
      <c r="I370" s="227"/>
      <c r="J370" s="223"/>
      <c r="K370" s="223"/>
      <c r="L370" s="228"/>
      <c r="M370" s="229"/>
      <c r="N370" s="230"/>
      <c r="O370" s="230"/>
      <c r="P370" s="230"/>
      <c r="Q370" s="230"/>
      <c r="R370" s="230"/>
      <c r="S370" s="230"/>
      <c r="T370" s="231"/>
      <c r="AT370" s="232" t="s">
        <v>274</v>
      </c>
      <c r="AU370" s="232" t="s">
        <v>224</v>
      </c>
      <c r="AV370" s="12" t="s">
        <v>88</v>
      </c>
      <c r="AW370" s="12" t="s">
        <v>41</v>
      </c>
      <c r="AX370" s="12" t="s">
        <v>78</v>
      </c>
      <c r="AY370" s="232" t="s">
        <v>209</v>
      </c>
    </row>
    <row r="371" spans="2:65" s="12" customFormat="1" ht="13.5">
      <c r="B371" s="222"/>
      <c r="C371" s="223"/>
      <c r="D371" s="219" t="s">
        <v>274</v>
      </c>
      <c r="E371" s="224" t="s">
        <v>34</v>
      </c>
      <c r="F371" s="225" t="s">
        <v>684</v>
      </c>
      <c r="G371" s="223"/>
      <c r="H371" s="226">
        <v>1</v>
      </c>
      <c r="I371" s="227"/>
      <c r="J371" s="223"/>
      <c r="K371" s="223"/>
      <c r="L371" s="228"/>
      <c r="M371" s="229"/>
      <c r="N371" s="230"/>
      <c r="O371" s="230"/>
      <c r="P371" s="230"/>
      <c r="Q371" s="230"/>
      <c r="R371" s="230"/>
      <c r="S371" s="230"/>
      <c r="T371" s="231"/>
      <c r="AT371" s="232" t="s">
        <v>274</v>
      </c>
      <c r="AU371" s="232" t="s">
        <v>224</v>
      </c>
      <c r="AV371" s="12" t="s">
        <v>88</v>
      </c>
      <c r="AW371" s="12" t="s">
        <v>41</v>
      </c>
      <c r="AX371" s="12" t="s">
        <v>78</v>
      </c>
      <c r="AY371" s="232" t="s">
        <v>209</v>
      </c>
    </row>
    <row r="372" spans="2:65" s="12" customFormat="1" ht="13.5">
      <c r="B372" s="222"/>
      <c r="C372" s="223"/>
      <c r="D372" s="219" t="s">
        <v>274</v>
      </c>
      <c r="E372" s="224" t="s">
        <v>34</v>
      </c>
      <c r="F372" s="225" t="s">
        <v>685</v>
      </c>
      <c r="G372" s="223"/>
      <c r="H372" s="226">
        <v>1.5</v>
      </c>
      <c r="I372" s="227"/>
      <c r="J372" s="223"/>
      <c r="K372" s="223"/>
      <c r="L372" s="228"/>
      <c r="M372" s="229"/>
      <c r="N372" s="230"/>
      <c r="O372" s="230"/>
      <c r="P372" s="230"/>
      <c r="Q372" s="230"/>
      <c r="R372" s="230"/>
      <c r="S372" s="230"/>
      <c r="T372" s="231"/>
      <c r="AT372" s="232" t="s">
        <v>274</v>
      </c>
      <c r="AU372" s="232" t="s">
        <v>224</v>
      </c>
      <c r="AV372" s="12" t="s">
        <v>88</v>
      </c>
      <c r="AW372" s="12" t="s">
        <v>41</v>
      </c>
      <c r="AX372" s="12" t="s">
        <v>78</v>
      </c>
      <c r="AY372" s="232" t="s">
        <v>209</v>
      </c>
    </row>
    <row r="373" spans="2:65" s="13" customFormat="1" ht="13.5">
      <c r="B373" s="233"/>
      <c r="C373" s="234"/>
      <c r="D373" s="219" t="s">
        <v>274</v>
      </c>
      <c r="E373" s="235" t="s">
        <v>34</v>
      </c>
      <c r="F373" s="236" t="s">
        <v>302</v>
      </c>
      <c r="G373" s="234"/>
      <c r="H373" s="237">
        <v>42.81</v>
      </c>
      <c r="I373" s="238"/>
      <c r="J373" s="234"/>
      <c r="K373" s="234"/>
      <c r="L373" s="239"/>
      <c r="M373" s="240"/>
      <c r="N373" s="241"/>
      <c r="O373" s="241"/>
      <c r="P373" s="241"/>
      <c r="Q373" s="241"/>
      <c r="R373" s="241"/>
      <c r="S373" s="241"/>
      <c r="T373" s="242"/>
      <c r="AT373" s="243" t="s">
        <v>274</v>
      </c>
      <c r="AU373" s="243" t="s">
        <v>224</v>
      </c>
      <c r="AV373" s="13" t="s">
        <v>228</v>
      </c>
      <c r="AW373" s="13" t="s">
        <v>41</v>
      </c>
      <c r="AX373" s="13" t="s">
        <v>86</v>
      </c>
      <c r="AY373" s="243" t="s">
        <v>209</v>
      </c>
    </row>
    <row r="374" spans="2:65" s="11" customFormat="1" ht="29.85" customHeight="1">
      <c r="B374" s="187"/>
      <c r="C374" s="188"/>
      <c r="D374" s="189" t="s">
        <v>77</v>
      </c>
      <c r="E374" s="201" t="s">
        <v>365</v>
      </c>
      <c r="F374" s="201" t="s">
        <v>366</v>
      </c>
      <c r="G374" s="188"/>
      <c r="H374" s="188"/>
      <c r="I374" s="191"/>
      <c r="J374" s="202">
        <f>BK374</f>
        <v>0</v>
      </c>
      <c r="K374" s="188"/>
      <c r="L374" s="193"/>
      <c r="M374" s="194"/>
      <c r="N374" s="195"/>
      <c r="O374" s="195"/>
      <c r="P374" s="196">
        <f>SUM(P375:P391)</f>
        <v>0</v>
      </c>
      <c r="Q374" s="195"/>
      <c r="R374" s="196">
        <f>SUM(R375:R391)</f>
        <v>0</v>
      </c>
      <c r="S374" s="195"/>
      <c r="T374" s="197">
        <f>SUM(T375:T391)</f>
        <v>0</v>
      </c>
      <c r="AR374" s="198" t="s">
        <v>86</v>
      </c>
      <c r="AT374" s="199" t="s">
        <v>77</v>
      </c>
      <c r="AU374" s="199" t="s">
        <v>86</v>
      </c>
      <c r="AY374" s="198" t="s">
        <v>209</v>
      </c>
      <c r="BK374" s="200">
        <f>SUM(BK375:BK391)</f>
        <v>0</v>
      </c>
    </row>
    <row r="375" spans="2:65" s="1" customFormat="1" ht="25.5" customHeight="1">
      <c r="B375" s="43"/>
      <c r="C375" s="203" t="s">
        <v>686</v>
      </c>
      <c r="D375" s="203" t="s">
        <v>212</v>
      </c>
      <c r="E375" s="204" t="s">
        <v>368</v>
      </c>
      <c r="F375" s="205" t="s">
        <v>369</v>
      </c>
      <c r="G375" s="206" t="s">
        <v>307</v>
      </c>
      <c r="H375" s="207">
        <v>1079.8969999999999</v>
      </c>
      <c r="I375" s="208"/>
      <c r="J375" s="209">
        <f>ROUND(I375*H375,2)</f>
        <v>0</v>
      </c>
      <c r="K375" s="205" t="s">
        <v>216</v>
      </c>
      <c r="L375" s="63"/>
      <c r="M375" s="210" t="s">
        <v>34</v>
      </c>
      <c r="N375" s="211" t="s">
        <v>49</v>
      </c>
      <c r="O375" s="44"/>
      <c r="P375" s="212">
        <f>O375*H375</f>
        <v>0</v>
      </c>
      <c r="Q375" s="212">
        <v>0</v>
      </c>
      <c r="R375" s="212">
        <f>Q375*H375</f>
        <v>0</v>
      </c>
      <c r="S375" s="212">
        <v>0</v>
      </c>
      <c r="T375" s="213">
        <f>S375*H375</f>
        <v>0</v>
      </c>
      <c r="AR375" s="25" t="s">
        <v>228</v>
      </c>
      <c r="AT375" s="25" t="s">
        <v>212</v>
      </c>
      <c r="AU375" s="25" t="s">
        <v>88</v>
      </c>
      <c r="AY375" s="25" t="s">
        <v>209</v>
      </c>
      <c r="BE375" s="214">
        <f>IF(N375="základní",J375,0)</f>
        <v>0</v>
      </c>
      <c r="BF375" s="214">
        <f>IF(N375="snížená",J375,0)</f>
        <v>0</v>
      </c>
      <c r="BG375" s="214">
        <f>IF(N375="zákl. přenesená",J375,0)</f>
        <v>0</v>
      </c>
      <c r="BH375" s="214">
        <f>IF(N375="sníž. přenesená",J375,0)</f>
        <v>0</v>
      </c>
      <c r="BI375" s="214">
        <f>IF(N375="nulová",J375,0)</f>
        <v>0</v>
      </c>
      <c r="BJ375" s="25" t="s">
        <v>86</v>
      </c>
      <c r="BK375" s="214">
        <f>ROUND(I375*H375,2)</f>
        <v>0</v>
      </c>
      <c r="BL375" s="25" t="s">
        <v>228</v>
      </c>
      <c r="BM375" s="25" t="s">
        <v>687</v>
      </c>
    </row>
    <row r="376" spans="2:65" s="1" customFormat="1" ht="40.5">
      <c r="B376" s="43"/>
      <c r="C376" s="65"/>
      <c r="D376" s="219" t="s">
        <v>272</v>
      </c>
      <c r="E376" s="65"/>
      <c r="F376" s="220" t="s">
        <v>371</v>
      </c>
      <c r="G376" s="65"/>
      <c r="H376" s="65"/>
      <c r="I376" s="174"/>
      <c r="J376" s="65"/>
      <c r="K376" s="65"/>
      <c r="L376" s="63"/>
      <c r="M376" s="221"/>
      <c r="N376" s="44"/>
      <c r="O376" s="44"/>
      <c r="P376" s="44"/>
      <c r="Q376" s="44"/>
      <c r="R376" s="44"/>
      <c r="S376" s="44"/>
      <c r="T376" s="80"/>
      <c r="AT376" s="25" t="s">
        <v>272</v>
      </c>
      <c r="AU376" s="25" t="s">
        <v>88</v>
      </c>
    </row>
    <row r="377" spans="2:65" s="1" customFormat="1" ht="25.5" customHeight="1">
      <c r="B377" s="43"/>
      <c r="C377" s="203" t="s">
        <v>688</v>
      </c>
      <c r="D377" s="203" t="s">
        <v>212</v>
      </c>
      <c r="E377" s="204" t="s">
        <v>689</v>
      </c>
      <c r="F377" s="205" t="s">
        <v>690</v>
      </c>
      <c r="G377" s="206" t="s">
        <v>307</v>
      </c>
      <c r="H377" s="207">
        <v>1079.8969999999999</v>
      </c>
      <c r="I377" s="208"/>
      <c r="J377" s="209">
        <f>ROUND(I377*H377,2)</f>
        <v>0</v>
      </c>
      <c r="K377" s="205" t="s">
        <v>216</v>
      </c>
      <c r="L377" s="63"/>
      <c r="M377" s="210" t="s">
        <v>34</v>
      </c>
      <c r="N377" s="211" t="s">
        <v>49</v>
      </c>
      <c r="O377" s="44"/>
      <c r="P377" s="212">
        <f>O377*H377</f>
        <v>0</v>
      </c>
      <c r="Q377" s="212">
        <v>0</v>
      </c>
      <c r="R377" s="212">
        <f>Q377*H377</f>
        <v>0</v>
      </c>
      <c r="S377" s="212">
        <v>0</v>
      </c>
      <c r="T377" s="213">
        <f>S377*H377</f>
        <v>0</v>
      </c>
      <c r="AR377" s="25" t="s">
        <v>228</v>
      </c>
      <c r="AT377" s="25" t="s">
        <v>212</v>
      </c>
      <c r="AU377" s="25" t="s">
        <v>88</v>
      </c>
      <c r="AY377" s="25" t="s">
        <v>209</v>
      </c>
      <c r="BE377" s="214">
        <f>IF(N377="základní",J377,0)</f>
        <v>0</v>
      </c>
      <c r="BF377" s="214">
        <f>IF(N377="snížená",J377,0)</f>
        <v>0</v>
      </c>
      <c r="BG377" s="214">
        <f>IF(N377="zákl. přenesená",J377,0)</f>
        <v>0</v>
      </c>
      <c r="BH377" s="214">
        <f>IF(N377="sníž. přenesená",J377,0)</f>
        <v>0</v>
      </c>
      <c r="BI377" s="214">
        <f>IF(N377="nulová",J377,0)</f>
        <v>0</v>
      </c>
      <c r="BJ377" s="25" t="s">
        <v>86</v>
      </c>
      <c r="BK377" s="214">
        <f>ROUND(I377*H377,2)</f>
        <v>0</v>
      </c>
      <c r="BL377" s="25" t="s">
        <v>228</v>
      </c>
      <c r="BM377" s="25" t="s">
        <v>691</v>
      </c>
    </row>
    <row r="378" spans="2:65" s="1" customFormat="1" ht="121.5">
      <c r="B378" s="43"/>
      <c r="C378" s="65"/>
      <c r="D378" s="219" t="s">
        <v>272</v>
      </c>
      <c r="E378" s="65"/>
      <c r="F378" s="220" t="s">
        <v>692</v>
      </c>
      <c r="G378" s="65"/>
      <c r="H378" s="65"/>
      <c r="I378" s="174"/>
      <c r="J378" s="65"/>
      <c r="K378" s="65"/>
      <c r="L378" s="63"/>
      <c r="M378" s="221"/>
      <c r="N378" s="44"/>
      <c r="O378" s="44"/>
      <c r="P378" s="44"/>
      <c r="Q378" s="44"/>
      <c r="R378" s="44"/>
      <c r="S378" s="44"/>
      <c r="T378" s="80"/>
      <c r="AT378" s="25" t="s">
        <v>272</v>
      </c>
      <c r="AU378" s="25" t="s">
        <v>88</v>
      </c>
    </row>
    <row r="379" spans="2:65" s="1" customFormat="1" ht="25.5" customHeight="1">
      <c r="B379" s="43"/>
      <c r="C379" s="203" t="s">
        <v>693</v>
      </c>
      <c r="D379" s="203" t="s">
        <v>212</v>
      </c>
      <c r="E379" s="204" t="s">
        <v>373</v>
      </c>
      <c r="F379" s="205" t="s">
        <v>374</v>
      </c>
      <c r="G379" s="206" t="s">
        <v>307</v>
      </c>
      <c r="H379" s="207">
        <v>1079.8969999999999</v>
      </c>
      <c r="I379" s="208"/>
      <c r="J379" s="209">
        <f>ROUND(I379*H379,2)</f>
        <v>0</v>
      </c>
      <c r="K379" s="205" t="s">
        <v>216</v>
      </c>
      <c r="L379" s="63"/>
      <c r="M379" s="210" t="s">
        <v>34</v>
      </c>
      <c r="N379" s="211" t="s">
        <v>49</v>
      </c>
      <c r="O379" s="44"/>
      <c r="P379" s="212">
        <f>O379*H379</f>
        <v>0</v>
      </c>
      <c r="Q379" s="212">
        <v>0</v>
      </c>
      <c r="R379" s="212">
        <f>Q379*H379</f>
        <v>0</v>
      </c>
      <c r="S379" s="212">
        <v>0</v>
      </c>
      <c r="T379" s="213">
        <f>S379*H379</f>
        <v>0</v>
      </c>
      <c r="AR379" s="25" t="s">
        <v>228</v>
      </c>
      <c r="AT379" s="25" t="s">
        <v>212</v>
      </c>
      <c r="AU379" s="25" t="s">
        <v>88</v>
      </c>
      <c r="AY379" s="25" t="s">
        <v>209</v>
      </c>
      <c r="BE379" s="214">
        <f>IF(N379="základní",J379,0)</f>
        <v>0</v>
      </c>
      <c r="BF379" s="214">
        <f>IF(N379="snížená",J379,0)</f>
        <v>0</v>
      </c>
      <c r="BG379" s="214">
        <f>IF(N379="zákl. přenesená",J379,0)</f>
        <v>0</v>
      </c>
      <c r="BH379" s="214">
        <f>IF(N379="sníž. přenesená",J379,0)</f>
        <v>0</v>
      </c>
      <c r="BI379" s="214">
        <f>IF(N379="nulová",J379,0)</f>
        <v>0</v>
      </c>
      <c r="BJ379" s="25" t="s">
        <v>86</v>
      </c>
      <c r="BK379" s="214">
        <f>ROUND(I379*H379,2)</f>
        <v>0</v>
      </c>
      <c r="BL379" s="25" t="s">
        <v>228</v>
      </c>
      <c r="BM379" s="25" t="s">
        <v>694</v>
      </c>
    </row>
    <row r="380" spans="2:65" s="1" customFormat="1" ht="27">
      <c r="B380" s="43"/>
      <c r="C380" s="65"/>
      <c r="D380" s="219" t="s">
        <v>272</v>
      </c>
      <c r="E380" s="65"/>
      <c r="F380" s="220" t="s">
        <v>376</v>
      </c>
      <c r="G380" s="65"/>
      <c r="H380" s="65"/>
      <c r="I380" s="174"/>
      <c r="J380" s="65"/>
      <c r="K380" s="65"/>
      <c r="L380" s="63"/>
      <c r="M380" s="221"/>
      <c r="N380" s="44"/>
      <c r="O380" s="44"/>
      <c r="P380" s="44"/>
      <c r="Q380" s="44"/>
      <c r="R380" s="44"/>
      <c r="S380" s="44"/>
      <c r="T380" s="80"/>
      <c r="AT380" s="25" t="s">
        <v>272</v>
      </c>
      <c r="AU380" s="25" t="s">
        <v>88</v>
      </c>
    </row>
    <row r="381" spans="2:65" s="1" customFormat="1" ht="25.5" customHeight="1">
      <c r="B381" s="43"/>
      <c r="C381" s="203" t="s">
        <v>695</v>
      </c>
      <c r="D381" s="203" t="s">
        <v>212</v>
      </c>
      <c r="E381" s="204" t="s">
        <v>378</v>
      </c>
      <c r="F381" s="205" t="s">
        <v>379</v>
      </c>
      <c r="G381" s="206" t="s">
        <v>307</v>
      </c>
      <c r="H381" s="207">
        <v>21597.94</v>
      </c>
      <c r="I381" s="208"/>
      <c r="J381" s="209">
        <f>ROUND(I381*H381,2)</f>
        <v>0</v>
      </c>
      <c r="K381" s="205" t="s">
        <v>216</v>
      </c>
      <c r="L381" s="63"/>
      <c r="M381" s="210" t="s">
        <v>34</v>
      </c>
      <c r="N381" s="211" t="s">
        <v>49</v>
      </c>
      <c r="O381" s="44"/>
      <c r="P381" s="212">
        <f>O381*H381</f>
        <v>0</v>
      </c>
      <c r="Q381" s="212">
        <v>0</v>
      </c>
      <c r="R381" s="212">
        <f>Q381*H381</f>
        <v>0</v>
      </c>
      <c r="S381" s="212">
        <v>0</v>
      </c>
      <c r="T381" s="213">
        <f>S381*H381</f>
        <v>0</v>
      </c>
      <c r="AR381" s="25" t="s">
        <v>228</v>
      </c>
      <c r="AT381" s="25" t="s">
        <v>212</v>
      </c>
      <c r="AU381" s="25" t="s">
        <v>88</v>
      </c>
      <c r="AY381" s="25" t="s">
        <v>209</v>
      </c>
      <c r="BE381" s="214">
        <f>IF(N381="základní",J381,0)</f>
        <v>0</v>
      </c>
      <c r="BF381" s="214">
        <f>IF(N381="snížená",J381,0)</f>
        <v>0</v>
      </c>
      <c r="BG381" s="214">
        <f>IF(N381="zákl. přenesená",J381,0)</f>
        <v>0</v>
      </c>
      <c r="BH381" s="214">
        <f>IF(N381="sníž. přenesená",J381,0)</f>
        <v>0</v>
      </c>
      <c r="BI381" s="214">
        <f>IF(N381="nulová",J381,0)</f>
        <v>0</v>
      </c>
      <c r="BJ381" s="25" t="s">
        <v>86</v>
      </c>
      <c r="BK381" s="214">
        <f>ROUND(I381*H381,2)</f>
        <v>0</v>
      </c>
      <c r="BL381" s="25" t="s">
        <v>228</v>
      </c>
      <c r="BM381" s="25" t="s">
        <v>696</v>
      </c>
    </row>
    <row r="382" spans="2:65" s="1" customFormat="1" ht="27">
      <c r="B382" s="43"/>
      <c r="C382" s="65"/>
      <c r="D382" s="219" t="s">
        <v>272</v>
      </c>
      <c r="E382" s="65"/>
      <c r="F382" s="220" t="s">
        <v>376</v>
      </c>
      <c r="G382" s="65"/>
      <c r="H382" s="65"/>
      <c r="I382" s="174"/>
      <c r="J382" s="65"/>
      <c r="K382" s="65"/>
      <c r="L382" s="63"/>
      <c r="M382" s="221"/>
      <c r="N382" s="44"/>
      <c r="O382" s="44"/>
      <c r="P382" s="44"/>
      <c r="Q382" s="44"/>
      <c r="R382" s="44"/>
      <c r="S382" s="44"/>
      <c r="T382" s="80"/>
      <c r="AT382" s="25" t="s">
        <v>272</v>
      </c>
      <c r="AU382" s="25" t="s">
        <v>88</v>
      </c>
    </row>
    <row r="383" spans="2:65" s="12" customFormat="1" ht="13.5">
      <c r="B383" s="222"/>
      <c r="C383" s="223"/>
      <c r="D383" s="219" t="s">
        <v>274</v>
      </c>
      <c r="E383" s="223"/>
      <c r="F383" s="225" t="s">
        <v>697</v>
      </c>
      <c r="G383" s="223"/>
      <c r="H383" s="226">
        <v>21597.94</v>
      </c>
      <c r="I383" s="227"/>
      <c r="J383" s="223"/>
      <c r="K383" s="223"/>
      <c r="L383" s="228"/>
      <c r="M383" s="229"/>
      <c r="N383" s="230"/>
      <c r="O383" s="230"/>
      <c r="P383" s="230"/>
      <c r="Q383" s="230"/>
      <c r="R383" s="230"/>
      <c r="S383" s="230"/>
      <c r="T383" s="231"/>
      <c r="AT383" s="232" t="s">
        <v>274</v>
      </c>
      <c r="AU383" s="232" t="s">
        <v>88</v>
      </c>
      <c r="AV383" s="12" t="s">
        <v>88</v>
      </c>
      <c r="AW383" s="12" t="s">
        <v>6</v>
      </c>
      <c r="AX383" s="12" t="s">
        <v>86</v>
      </c>
      <c r="AY383" s="232" t="s">
        <v>209</v>
      </c>
    </row>
    <row r="384" spans="2:65" s="1" customFormat="1" ht="16.5" customHeight="1">
      <c r="B384" s="43"/>
      <c r="C384" s="203" t="s">
        <v>698</v>
      </c>
      <c r="D384" s="203" t="s">
        <v>212</v>
      </c>
      <c r="E384" s="204" t="s">
        <v>699</v>
      </c>
      <c r="F384" s="205" t="s">
        <v>700</v>
      </c>
      <c r="G384" s="206" t="s">
        <v>307</v>
      </c>
      <c r="H384" s="207">
        <v>745.98</v>
      </c>
      <c r="I384" s="208"/>
      <c r="J384" s="209">
        <f>ROUND(I384*H384,2)</f>
        <v>0</v>
      </c>
      <c r="K384" s="205" t="s">
        <v>216</v>
      </c>
      <c r="L384" s="63"/>
      <c r="M384" s="210" t="s">
        <v>34</v>
      </c>
      <c r="N384" s="211" t="s">
        <v>49</v>
      </c>
      <c r="O384" s="44"/>
      <c r="P384" s="212">
        <f>O384*H384</f>
        <v>0</v>
      </c>
      <c r="Q384" s="212">
        <v>0</v>
      </c>
      <c r="R384" s="212">
        <f>Q384*H384</f>
        <v>0</v>
      </c>
      <c r="S384" s="212">
        <v>0</v>
      </c>
      <c r="T384" s="213">
        <f>S384*H384</f>
        <v>0</v>
      </c>
      <c r="AR384" s="25" t="s">
        <v>228</v>
      </c>
      <c r="AT384" s="25" t="s">
        <v>212</v>
      </c>
      <c r="AU384" s="25" t="s">
        <v>88</v>
      </c>
      <c r="AY384" s="25" t="s">
        <v>209</v>
      </c>
      <c r="BE384" s="214">
        <f>IF(N384="základní",J384,0)</f>
        <v>0</v>
      </c>
      <c r="BF384" s="214">
        <f>IF(N384="snížená",J384,0)</f>
        <v>0</v>
      </c>
      <c r="BG384" s="214">
        <f>IF(N384="zákl. přenesená",J384,0)</f>
        <v>0</v>
      </c>
      <c r="BH384" s="214">
        <f>IF(N384="sníž. přenesená",J384,0)</f>
        <v>0</v>
      </c>
      <c r="BI384" s="214">
        <f>IF(N384="nulová",J384,0)</f>
        <v>0</v>
      </c>
      <c r="BJ384" s="25" t="s">
        <v>86</v>
      </c>
      <c r="BK384" s="214">
        <f>ROUND(I384*H384,2)</f>
        <v>0</v>
      </c>
      <c r="BL384" s="25" t="s">
        <v>228</v>
      </c>
      <c r="BM384" s="25" t="s">
        <v>701</v>
      </c>
    </row>
    <row r="385" spans="2:65" s="1" customFormat="1" ht="67.5">
      <c r="B385" s="43"/>
      <c r="C385" s="65"/>
      <c r="D385" s="219" t="s">
        <v>272</v>
      </c>
      <c r="E385" s="65"/>
      <c r="F385" s="220" t="s">
        <v>385</v>
      </c>
      <c r="G385" s="65"/>
      <c r="H385" s="65"/>
      <c r="I385" s="174"/>
      <c r="J385" s="65"/>
      <c r="K385" s="65"/>
      <c r="L385" s="63"/>
      <c r="M385" s="221"/>
      <c r="N385" s="44"/>
      <c r="O385" s="44"/>
      <c r="P385" s="44"/>
      <c r="Q385" s="44"/>
      <c r="R385" s="44"/>
      <c r="S385" s="44"/>
      <c r="T385" s="80"/>
      <c r="AT385" s="25" t="s">
        <v>272</v>
      </c>
      <c r="AU385" s="25" t="s">
        <v>88</v>
      </c>
    </row>
    <row r="386" spans="2:65" s="1" customFormat="1" ht="25.5" customHeight="1">
      <c r="B386" s="43"/>
      <c r="C386" s="203" t="s">
        <v>702</v>
      </c>
      <c r="D386" s="203" t="s">
        <v>212</v>
      </c>
      <c r="E386" s="204" t="s">
        <v>703</v>
      </c>
      <c r="F386" s="205" t="s">
        <v>704</v>
      </c>
      <c r="G386" s="206" t="s">
        <v>307</v>
      </c>
      <c r="H386" s="207">
        <v>239.52</v>
      </c>
      <c r="I386" s="208"/>
      <c r="J386" s="209">
        <f>ROUND(I386*H386,2)</f>
        <v>0</v>
      </c>
      <c r="K386" s="205" t="s">
        <v>216</v>
      </c>
      <c r="L386" s="63"/>
      <c r="M386" s="210" t="s">
        <v>34</v>
      </c>
      <c r="N386" s="211" t="s">
        <v>49</v>
      </c>
      <c r="O386" s="44"/>
      <c r="P386" s="212">
        <f>O386*H386</f>
        <v>0</v>
      </c>
      <c r="Q386" s="212">
        <v>0</v>
      </c>
      <c r="R386" s="212">
        <f>Q386*H386</f>
        <v>0</v>
      </c>
      <c r="S386" s="212">
        <v>0</v>
      </c>
      <c r="T386" s="213">
        <f>S386*H386</f>
        <v>0</v>
      </c>
      <c r="AR386" s="25" t="s">
        <v>228</v>
      </c>
      <c r="AT386" s="25" t="s">
        <v>212</v>
      </c>
      <c r="AU386" s="25" t="s">
        <v>88</v>
      </c>
      <c r="AY386" s="25" t="s">
        <v>209</v>
      </c>
      <c r="BE386" s="214">
        <f>IF(N386="základní",J386,0)</f>
        <v>0</v>
      </c>
      <c r="BF386" s="214">
        <f>IF(N386="snížená",J386,0)</f>
        <v>0</v>
      </c>
      <c r="BG386" s="214">
        <f>IF(N386="zákl. přenesená",J386,0)</f>
        <v>0</v>
      </c>
      <c r="BH386" s="214">
        <f>IF(N386="sníž. přenesená",J386,0)</f>
        <v>0</v>
      </c>
      <c r="BI386" s="214">
        <f>IF(N386="nulová",J386,0)</f>
        <v>0</v>
      </c>
      <c r="BJ386" s="25" t="s">
        <v>86</v>
      </c>
      <c r="BK386" s="214">
        <f>ROUND(I386*H386,2)</f>
        <v>0</v>
      </c>
      <c r="BL386" s="25" t="s">
        <v>228</v>
      </c>
      <c r="BM386" s="25" t="s">
        <v>705</v>
      </c>
    </row>
    <row r="387" spans="2:65" s="1" customFormat="1" ht="67.5">
      <c r="B387" s="43"/>
      <c r="C387" s="65"/>
      <c r="D387" s="219" t="s">
        <v>272</v>
      </c>
      <c r="E387" s="65"/>
      <c r="F387" s="220" t="s">
        <v>385</v>
      </c>
      <c r="G387" s="65"/>
      <c r="H387" s="65"/>
      <c r="I387" s="174"/>
      <c r="J387" s="65"/>
      <c r="K387" s="65"/>
      <c r="L387" s="63"/>
      <c r="M387" s="221"/>
      <c r="N387" s="44"/>
      <c r="O387" s="44"/>
      <c r="P387" s="44"/>
      <c r="Q387" s="44"/>
      <c r="R387" s="44"/>
      <c r="S387" s="44"/>
      <c r="T387" s="80"/>
      <c r="AT387" s="25" t="s">
        <v>272</v>
      </c>
      <c r="AU387" s="25" t="s">
        <v>88</v>
      </c>
    </row>
    <row r="388" spans="2:65" s="1" customFormat="1" ht="25.5" customHeight="1">
      <c r="B388" s="43"/>
      <c r="C388" s="203" t="s">
        <v>706</v>
      </c>
      <c r="D388" s="203" t="s">
        <v>212</v>
      </c>
      <c r="E388" s="204" t="s">
        <v>707</v>
      </c>
      <c r="F388" s="205" t="s">
        <v>708</v>
      </c>
      <c r="G388" s="206" t="s">
        <v>307</v>
      </c>
      <c r="H388" s="207">
        <v>17.88</v>
      </c>
      <c r="I388" s="208"/>
      <c r="J388" s="209">
        <f>ROUND(I388*H388,2)</f>
        <v>0</v>
      </c>
      <c r="K388" s="205" t="s">
        <v>216</v>
      </c>
      <c r="L388" s="63"/>
      <c r="M388" s="210" t="s">
        <v>34</v>
      </c>
      <c r="N388" s="211" t="s">
        <v>49</v>
      </c>
      <c r="O388" s="44"/>
      <c r="P388" s="212">
        <f>O388*H388</f>
        <v>0</v>
      </c>
      <c r="Q388" s="212">
        <v>0</v>
      </c>
      <c r="R388" s="212">
        <f>Q388*H388</f>
        <v>0</v>
      </c>
      <c r="S388" s="212">
        <v>0</v>
      </c>
      <c r="T388" s="213">
        <f>S388*H388</f>
        <v>0</v>
      </c>
      <c r="AR388" s="25" t="s">
        <v>228</v>
      </c>
      <c r="AT388" s="25" t="s">
        <v>212</v>
      </c>
      <c r="AU388" s="25" t="s">
        <v>88</v>
      </c>
      <c r="AY388" s="25" t="s">
        <v>209</v>
      </c>
      <c r="BE388" s="214">
        <f>IF(N388="základní",J388,0)</f>
        <v>0</v>
      </c>
      <c r="BF388" s="214">
        <f>IF(N388="snížená",J388,0)</f>
        <v>0</v>
      </c>
      <c r="BG388" s="214">
        <f>IF(N388="zákl. přenesená",J388,0)</f>
        <v>0</v>
      </c>
      <c r="BH388" s="214">
        <f>IF(N388="sníž. přenesená",J388,0)</f>
        <v>0</v>
      </c>
      <c r="BI388" s="214">
        <f>IF(N388="nulová",J388,0)</f>
        <v>0</v>
      </c>
      <c r="BJ388" s="25" t="s">
        <v>86</v>
      </c>
      <c r="BK388" s="214">
        <f>ROUND(I388*H388,2)</f>
        <v>0</v>
      </c>
      <c r="BL388" s="25" t="s">
        <v>228</v>
      </c>
      <c r="BM388" s="25" t="s">
        <v>709</v>
      </c>
    </row>
    <row r="389" spans="2:65" s="1" customFormat="1" ht="67.5">
      <c r="B389" s="43"/>
      <c r="C389" s="65"/>
      <c r="D389" s="219" t="s">
        <v>272</v>
      </c>
      <c r="E389" s="65"/>
      <c r="F389" s="220" t="s">
        <v>385</v>
      </c>
      <c r="G389" s="65"/>
      <c r="H389" s="65"/>
      <c r="I389" s="174"/>
      <c r="J389" s="65"/>
      <c r="K389" s="65"/>
      <c r="L389" s="63"/>
      <c r="M389" s="221"/>
      <c r="N389" s="44"/>
      <c r="O389" s="44"/>
      <c r="P389" s="44"/>
      <c r="Q389" s="44"/>
      <c r="R389" s="44"/>
      <c r="S389" s="44"/>
      <c r="T389" s="80"/>
      <c r="AT389" s="25" t="s">
        <v>272</v>
      </c>
      <c r="AU389" s="25" t="s">
        <v>88</v>
      </c>
    </row>
    <row r="390" spans="2:65" s="1" customFormat="1" ht="16.5" customHeight="1">
      <c r="B390" s="43"/>
      <c r="C390" s="203" t="s">
        <v>710</v>
      </c>
      <c r="D390" s="203" t="s">
        <v>212</v>
      </c>
      <c r="E390" s="204" t="s">
        <v>382</v>
      </c>
      <c r="F390" s="205" t="s">
        <v>383</v>
      </c>
      <c r="G390" s="206" t="s">
        <v>307</v>
      </c>
      <c r="H390" s="207">
        <v>76.516999999999996</v>
      </c>
      <c r="I390" s="208"/>
      <c r="J390" s="209">
        <f>ROUND(I390*H390,2)</f>
        <v>0</v>
      </c>
      <c r="K390" s="205" t="s">
        <v>216</v>
      </c>
      <c r="L390" s="63"/>
      <c r="M390" s="210" t="s">
        <v>34</v>
      </c>
      <c r="N390" s="211" t="s">
        <v>49</v>
      </c>
      <c r="O390" s="44"/>
      <c r="P390" s="212">
        <f>O390*H390</f>
        <v>0</v>
      </c>
      <c r="Q390" s="212">
        <v>0</v>
      </c>
      <c r="R390" s="212">
        <f>Q390*H390</f>
        <v>0</v>
      </c>
      <c r="S390" s="212">
        <v>0</v>
      </c>
      <c r="T390" s="213">
        <f>S390*H390</f>
        <v>0</v>
      </c>
      <c r="AR390" s="25" t="s">
        <v>228</v>
      </c>
      <c r="AT390" s="25" t="s">
        <v>212</v>
      </c>
      <c r="AU390" s="25" t="s">
        <v>88</v>
      </c>
      <c r="AY390" s="25" t="s">
        <v>209</v>
      </c>
      <c r="BE390" s="214">
        <f>IF(N390="základní",J390,0)</f>
        <v>0</v>
      </c>
      <c r="BF390" s="214">
        <f>IF(N390="snížená",J390,0)</f>
        <v>0</v>
      </c>
      <c r="BG390" s="214">
        <f>IF(N390="zákl. přenesená",J390,0)</f>
        <v>0</v>
      </c>
      <c r="BH390" s="214">
        <f>IF(N390="sníž. přenesená",J390,0)</f>
        <v>0</v>
      </c>
      <c r="BI390" s="214">
        <f>IF(N390="nulová",J390,0)</f>
        <v>0</v>
      </c>
      <c r="BJ390" s="25" t="s">
        <v>86</v>
      </c>
      <c r="BK390" s="214">
        <f>ROUND(I390*H390,2)</f>
        <v>0</v>
      </c>
      <c r="BL390" s="25" t="s">
        <v>228</v>
      </c>
      <c r="BM390" s="25" t="s">
        <v>711</v>
      </c>
    </row>
    <row r="391" spans="2:65" s="1" customFormat="1" ht="67.5">
      <c r="B391" s="43"/>
      <c r="C391" s="65"/>
      <c r="D391" s="219" t="s">
        <v>272</v>
      </c>
      <c r="E391" s="65"/>
      <c r="F391" s="220" t="s">
        <v>385</v>
      </c>
      <c r="G391" s="65"/>
      <c r="H391" s="65"/>
      <c r="I391" s="174"/>
      <c r="J391" s="65"/>
      <c r="K391" s="65"/>
      <c r="L391" s="63"/>
      <c r="M391" s="221"/>
      <c r="N391" s="44"/>
      <c r="O391" s="44"/>
      <c r="P391" s="44"/>
      <c r="Q391" s="44"/>
      <c r="R391" s="44"/>
      <c r="S391" s="44"/>
      <c r="T391" s="80"/>
      <c r="AT391" s="25" t="s">
        <v>272</v>
      </c>
      <c r="AU391" s="25" t="s">
        <v>88</v>
      </c>
    </row>
    <row r="392" spans="2:65" s="11" customFormat="1" ht="37.35" customHeight="1">
      <c r="B392" s="187"/>
      <c r="C392" s="188"/>
      <c r="D392" s="189" t="s">
        <v>77</v>
      </c>
      <c r="E392" s="190" t="s">
        <v>712</v>
      </c>
      <c r="F392" s="190" t="s">
        <v>713</v>
      </c>
      <c r="G392" s="188"/>
      <c r="H392" s="188"/>
      <c r="I392" s="191"/>
      <c r="J392" s="192">
        <f>BK392</f>
        <v>0</v>
      </c>
      <c r="K392" s="188"/>
      <c r="L392" s="193"/>
      <c r="M392" s="194"/>
      <c r="N392" s="195"/>
      <c r="O392" s="195"/>
      <c r="P392" s="196">
        <f>P393+P399+P403+P421</f>
        <v>0</v>
      </c>
      <c r="Q392" s="195"/>
      <c r="R392" s="196">
        <f>R393+R399+R403+R421</f>
        <v>0</v>
      </c>
      <c r="S392" s="195"/>
      <c r="T392" s="197">
        <f>T393+T399+T403+T421</f>
        <v>23.075450000000004</v>
      </c>
      <c r="AR392" s="198" t="s">
        <v>88</v>
      </c>
      <c r="AT392" s="199" t="s">
        <v>77</v>
      </c>
      <c r="AU392" s="199" t="s">
        <v>78</v>
      </c>
      <c r="AY392" s="198" t="s">
        <v>209</v>
      </c>
      <c r="BK392" s="200">
        <f>BK393+BK399+BK403+BK421</f>
        <v>0</v>
      </c>
    </row>
    <row r="393" spans="2:65" s="11" customFormat="1" ht="19.899999999999999" customHeight="1">
      <c r="B393" s="187"/>
      <c r="C393" s="188"/>
      <c r="D393" s="189" t="s">
        <v>77</v>
      </c>
      <c r="E393" s="201" t="s">
        <v>714</v>
      </c>
      <c r="F393" s="201" t="s">
        <v>715</v>
      </c>
      <c r="G393" s="188"/>
      <c r="H393" s="188"/>
      <c r="I393" s="191"/>
      <c r="J393" s="202">
        <f>BK393</f>
        <v>0</v>
      </c>
      <c r="K393" s="188"/>
      <c r="L393" s="193"/>
      <c r="M393" s="194"/>
      <c r="N393" s="195"/>
      <c r="O393" s="195"/>
      <c r="P393" s="196">
        <f>SUM(P394:P398)</f>
        <v>0</v>
      </c>
      <c r="Q393" s="195"/>
      <c r="R393" s="196">
        <f>SUM(R394:R398)</f>
        <v>0</v>
      </c>
      <c r="S393" s="195"/>
      <c r="T393" s="197">
        <f>SUM(T394:T398)</f>
        <v>8.0446000000000009</v>
      </c>
      <c r="AR393" s="198" t="s">
        <v>88</v>
      </c>
      <c r="AT393" s="199" t="s">
        <v>77</v>
      </c>
      <c r="AU393" s="199" t="s">
        <v>86</v>
      </c>
      <c r="AY393" s="198" t="s">
        <v>209</v>
      </c>
      <c r="BK393" s="200">
        <f>SUM(BK394:BK398)</f>
        <v>0</v>
      </c>
    </row>
    <row r="394" spans="2:65" s="1" customFormat="1" ht="16.5" customHeight="1">
      <c r="B394" s="43"/>
      <c r="C394" s="203" t="s">
        <v>716</v>
      </c>
      <c r="D394" s="203" t="s">
        <v>212</v>
      </c>
      <c r="E394" s="204" t="s">
        <v>717</v>
      </c>
      <c r="F394" s="205" t="s">
        <v>718</v>
      </c>
      <c r="G394" s="206" t="s">
        <v>351</v>
      </c>
      <c r="H394" s="207">
        <v>804.46</v>
      </c>
      <c r="I394" s="208"/>
      <c r="J394" s="209">
        <f>ROUND(I394*H394,2)</f>
        <v>0</v>
      </c>
      <c r="K394" s="205" t="s">
        <v>216</v>
      </c>
      <c r="L394" s="63"/>
      <c r="M394" s="210" t="s">
        <v>34</v>
      </c>
      <c r="N394" s="211" t="s">
        <v>49</v>
      </c>
      <c r="O394" s="44"/>
      <c r="P394" s="212">
        <f>O394*H394</f>
        <v>0</v>
      </c>
      <c r="Q394" s="212">
        <v>0</v>
      </c>
      <c r="R394" s="212">
        <f>Q394*H394</f>
        <v>0</v>
      </c>
      <c r="S394" s="212">
        <v>0.01</v>
      </c>
      <c r="T394" s="213">
        <f>S394*H394</f>
        <v>8.0446000000000009</v>
      </c>
      <c r="AR394" s="25" t="s">
        <v>287</v>
      </c>
      <c r="AT394" s="25" t="s">
        <v>212</v>
      </c>
      <c r="AU394" s="25" t="s">
        <v>88</v>
      </c>
      <c r="AY394" s="25" t="s">
        <v>209</v>
      </c>
      <c r="BE394" s="214">
        <f>IF(N394="základní",J394,0)</f>
        <v>0</v>
      </c>
      <c r="BF394" s="214">
        <f>IF(N394="snížená",J394,0)</f>
        <v>0</v>
      </c>
      <c r="BG394" s="214">
        <f>IF(N394="zákl. přenesená",J394,0)</f>
        <v>0</v>
      </c>
      <c r="BH394" s="214">
        <f>IF(N394="sníž. přenesená",J394,0)</f>
        <v>0</v>
      </c>
      <c r="BI394" s="214">
        <f>IF(N394="nulová",J394,0)</f>
        <v>0</v>
      </c>
      <c r="BJ394" s="25" t="s">
        <v>86</v>
      </c>
      <c r="BK394" s="214">
        <f>ROUND(I394*H394,2)</f>
        <v>0</v>
      </c>
      <c r="BL394" s="25" t="s">
        <v>287</v>
      </c>
      <c r="BM394" s="25" t="s">
        <v>719</v>
      </c>
    </row>
    <row r="395" spans="2:65" s="12" customFormat="1" ht="13.5">
      <c r="B395" s="222"/>
      <c r="C395" s="223"/>
      <c r="D395" s="219" t="s">
        <v>274</v>
      </c>
      <c r="E395" s="224" t="s">
        <v>34</v>
      </c>
      <c r="F395" s="225" t="s">
        <v>720</v>
      </c>
      <c r="G395" s="223"/>
      <c r="H395" s="226">
        <v>46.68</v>
      </c>
      <c r="I395" s="227"/>
      <c r="J395" s="223"/>
      <c r="K395" s="223"/>
      <c r="L395" s="228"/>
      <c r="M395" s="229"/>
      <c r="N395" s="230"/>
      <c r="O395" s="230"/>
      <c r="P395" s="230"/>
      <c r="Q395" s="230"/>
      <c r="R395" s="230"/>
      <c r="S395" s="230"/>
      <c r="T395" s="231"/>
      <c r="AT395" s="232" t="s">
        <v>274</v>
      </c>
      <c r="AU395" s="232" t="s">
        <v>88</v>
      </c>
      <c r="AV395" s="12" t="s">
        <v>88</v>
      </c>
      <c r="AW395" s="12" t="s">
        <v>41</v>
      </c>
      <c r="AX395" s="12" t="s">
        <v>78</v>
      </c>
      <c r="AY395" s="232" t="s">
        <v>209</v>
      </c>
    </row>
    <row r="396" spans="2:65" s="12" customFormat="1" ht="13.5">
      <c r="B396" s="222"/>
      <c r="C396" s="223"/>
      <c r="D396" s="219" t="s">
        <v>274</v>
      </c>
      <c r="E396" s="224" t="s">
        <v>34</v>
      </c>
      <c r="F396" s="225" t="s">
        <v>721</v>
      </c>
      <c r="G396" s="223"/>
      <c r="H396" s="226">
        <v>348.08</v>
      </c>
      <c r="I396" s="227"/>
      <c r="J396" s="223"/>
      <c r="K396" s="223"/>
      <c r="L396" s="228"/>
      <c r="M396" s="229"/>
      <c r="N396" s="230"/>
      <c r="O396" s="230"/>
      <c r="P396" s="230"/>
      <c r="Q396" s="230"/>
      <c r="R396" s="230"/>
      <c r="S396" s="230"/>
      <c r="T396" s="231"/>
      <c r="AT396" s="232" t="s">
        <v>274</v>
      </c>
      <c r="AU396" s="232" t="s">
        <v>88</v>
      </c>
      <c r="AV396" s="12" t="s">
        <v>88</v>
      </c>
      <c r="AW396" s="12" t="s">
        <v>41</v>
      </c>
      <c r="AX396" s="12" t="s">
        <v>78</v>
      </c>
      <c r="AY396" s="232" t="s">
        <v>209</v>
      </c>
    </row>
    <row r="397" spans="2:65" s="12" customFormat="1" ht="13.5">
      <c r="B397" s="222"/>
      <c r="C397" s="223"/>
      <c r="D397" s="219" t="s">
        <v>274</v>
      </c>
      <c r="E397" s="224" t="s">
        <v>34</v>
      </c>
      <c r="F397" s="225" t="s">
        <v>722</v>
      </c>
      <c r="G397" s="223"/>
      <c r="H397" s="226">
        <v>409.7</v>
      </c>
      <c r="I397" s="227"/>
      <c r="J397" s="223"/>
      <c r="K397" s="223"/>
      <c r="L397" s="228"/>
      <c r="M397" s="229"/>
      <c r="N397" s="230"/>
      <c r="O397" s="230"/>
      <c r="P397" s="230"/>
      <c r="Q397" s="230"/>
      <c r="R397" s="230"/>
      <c r="S397" s="230"/>
      <c r="T397" s="231"/>
      <c r="AT397" s="232" t="s">
        <v>274</v>
      </c>
      <c r="AU397" s="232" t="s">
        <v>88</v>
      </c>
      <c r="AV397" s="12" t="s">
        <v>88</v>
      </c>
      <c r="AW397" s="12" t="s">
        <v>41</v>
      </c>
      <c r="AX397" s="12" t="s">
        <v>78</v>
      </c>
      <c r="AY397" s="232" t="s">
        <v>209</v>
      </c>
    </row>
    <row r="398" spans="2:65" s="13" customFormat="1" ht="13.5">
      <c r="B398" s="233"/>
      <c r="C398" s="234"/>
      <c r="D398" s="219" t="s">
        <v>274</v>
      </c>
      <c r="E398" s="235" t="s">
        <v>34</v>
      </c>
      <c r="F398" s="236" t="s">
        <v>302</v>
      </c>
      <c r="G398" s="234"/>
      <c r="H398" s="237">
        <v>804.46</v>
      </c>
      <c r="I398" s="238"/>
      <c r="J398" s="234"/>
      <c r="K398" s="234"/>
      <c r="L398" s="239"/>
      <c r="M398" s="240"/>
      <c r="N398" s="241"/>
      <c r="O398" s="241"/>
      <c r="P398" s="241"/>
      <c r="Q398" s="241"/>
      <c r="R398" s="241"/>
      <c r="S398" s="241"/>
      <c r="T398" s="242"/>
      <c r="AT398" s="243" t="s">
        <v>274</v>
      </c>
      <c r="AU398" s="243" t="s">
        <v>88</v>
      </c>
      <c r="AV398" s="13" t="s">
        <v>228</v>
      </c>
      <c r="AW398" s="13" t="s">
        <v>41</v>
      </c>
      <c r="AX398" s="13" t="s">
        <v>86</v>
      </c>
      <c r="AY398" s="243" t="s">
        <v>209</v>
      </c>
    </row>
    <row r="399" spans="2:65" s="11" customFormat="1" ht="29.85" customHeight="1">
      <c r="B399" s="187"/>
      <c r="C399" s="188"/>
      <c r="D399" s="189" t="s">
        <v>77</v>
      </c>
      <c r="E399" s="201" t="s">
        <v>723</v>
      </c>
      <c r="F399" s="201" t="s">
        <v>724</v>
      </c>
      <c r="G399" s="188"/>
      <c r="H399" s="188"/>
      <c r="I399" s="191"/>
      <c r="J399" s="202">
        <f>BK399</f>
        <v>0</v>
      </c>
      <c r="K399" s="188"/>
      <c r="L399" s="193"/>
      <c r="M399" s="194"/>
      <c r="N399" s="195"/>
      <c r="O399" s="195"/>
      <c r="P399" s="196">
        <f>SUM(P400:P402)</f>
        <v>0</v>
      </c>
      <c r="Q399" s="195"/>
      <c r="R399" s="196">
        <f>SUM(R400:R402)</f>
        <v>0</v>
      </c>
      <c r="S399" s="195"/>
      <c r="T399" s="197">
        <f>SUM(T400:T402)</f>
        <v>9.8328000000000007</v>
      </c>
      <c r="AR399" s="198" t="s">
        <v>88</v>
      </c>
      <c r="AT399" s="199" t="s">
        <v>77</v>
      </c>
      <c r="AU399" s="199" t="s">
        <v>86</v>
      </c>
      <c r="AY399" s="198" t="s">
        <v>209</v>
      </c>
      <c r="BK399" s="200">
        <f>SUM(BK400:BK402)</f>
        <v>0</v>
      </c>
    </row>
    <row r="400" spans="2:65" s="1" customFormat="1" ht="38.25" customHeight="1">
      <c r="B400" s="43"/>
      <c r="C400" s="203" t="s">
        <v>725</v>
      </c>
      <c r="D400" s="203" t="s">
        <v>212</v>
      </c>
      <c r="E400" s="204" t="s">
        <v>726</v>
      </c>
      <c r="F400" s="205" t="s">
        <v>727</v>
      </c>
      <c r="G400" s="206" t="s">
        <v>351</v>
      </c>
      <c r="H400" s="207">
        <v>409.7</v>
      </c>
      <c r="I400" s="208"/>
      <c r="J400" s="209">
        <f>ROUND(I400*H400,2)</f>
        <v>0</v>
      </c>
      <c r="K400" s="205" t="s">
        <v>216</v>
      </c>
      <c r="L400" s="63"/>
      <c r="M400" s="210" t="s">
        <v>34</v>
      </c>
      <c r="N400" s="211" t="s">
        <v>49</v>
      </c>
      <c r="O400" s="44"/>
      <c r="P400" s="212">
        <f>O400*H400</f>
        <v>0</v>
      </c>
      <c r="Q400" s="212">
        <v>0</v>
      </c>
      <c r="R400" s="212">
        <f>Q400*H400</f>
        <v>0</v>
      </c>
      <c r="S400" s="212">
        <v>2.4E-2</v>
      </c>
      <c r="T400" s="213">
        <f>S400*H400</f>
        <v>9.8328000000000007</v>
      </c>
      <c r="AR400" s="25" t="s">
        <v>287</v>
      </c>
      <c r="AT400" s="25" t="s">
        <v>212</v>
      </c>
      <c r="AU400" s="25" t="s">
        <v>88</v>
      </c>
      <c r="AY400" s="25" t="s">
        <v>209</v>
      </c>
      <c r="BE400" s="214">
        <f>IF(N400="základní",J400,0)</f>
        <v>0</v>
      </c>
      <c r="BF400" s="214">
        <f>IF(N400="snížená",J400,0)</f>
        <v>0</v>
      </c>
      <c r="BG400" s="214">
        <f>IF(N400="zákl. přenesená",J400,0)</f>
        <v>0</v>
      </c>
      <c r="BH400" s="214">
        <f>IF(N400="sníž. přenesená",J400,0)</f>
        <v>0</v>
      </c>
      <c r="BI400" s="214">
        <f>IF(N400="nulová",J400,0)</f>
        <v>0</v>
      </c>
      <c r="BJ400" s="25" t="s">
        <v>86</v>
      </c>
      <c r="BK400" s="214">
        <f>ROUND(I400*H400,2)</f>
        <v>0</v>
      </c>
      <c r="BL400" s="25" t="s">
        <v>287</v>
      </c>
      <c r="BM400" s="25" t="s">
        <v>728</v>
      </c>
    </row>
    <row r="401" spans="2:65" s="1" customFormat="1" ht="67.5">
      <c r="B401" s="43"/>
      <c r="C401" s="65"/>
      <c r="D401" s="219" t="s">
        <v>272</v>
      </c>
      <c r="E401" s="65"/>
      <c r="F401" s="220" t="s">
        <v>729</v>
      </c>
      <c r="G401" s="65"/>
      <c r="H401" s="65"/>
      <c r="I401" s="174"/>
      <c r="J401" s="65"/>
      <c r="K401" s="65"/>
      <c r="L401" s="63"/>
      <c r="M401" s="221"/>
      <c r="N401" s="44"/>
      <c r="O401" s="44"/>
      <c r="P401" s="44"/>
      <c r="Q401" s="44"/>
      <c r="R401" s="44"/>
      <c r="S401" s="44"/>
      <c r="T401" s="80"/>
      <c r="AT401" s="25" t="s">
        <v>272</v>
      </c>
      <c r="AU401" s="25" t="s">
        <v>88</v>
      </c>
    </row>
    <row r="402" spans="2:65" s="12" customFormat="1" ht="13.5">
      <c r="B402" s="222"/>
      <c r="C402" s="223"/>
      <c r="D402" s="219" t="s">
        <v>274</v>
      </c>
      <c r="E402" s="224" t="s">
        <v>34</v>
      </c>
      <c r="F402" s="225" t="s">
        <v>722</v>
      </c>
      <c r="G402" s="223"/>
      <c r="H402" s="226">
        <v>409.7</v>
      </c>
      <c r="I402" s="227"/>
      <c r="J402" s="223"/>
      <c r="K402" s="223"/>
      <c r="L402" s="228"/>
      <c r="M402" s="229"/>
      <c r="N402" s="230"/>
      <c r="O402" s="230"/>
      <c r="P402" s="230"/>
      <c r="Q402" s="230"/>
      <c r="R402" s="230"/>
      <c r="S402" s="230"/>
      <c r="T402" s="231"/>
      <c r="AT402" s="232" t="s">
        <v>274</v>
      </c>
      <c r="AU402" s="232" t="s">
        <v>88</v>
      </c>
      <c r="AV402" s="12" t="s">
        <v>88</v>
      </c>
      <c r="AW402" s="12" t="s">
        <v>41</v>
      </c>
      <c r="AX402" s="12" t="s">
        <v>86</v>
      </c>
      <c r="AY402" s="232" t="s">
        <v>209</v>
      </c>
    </row>
    <row r="403" spans="2:65" s="11" customFormat="1" ht="29.85" customHeight="1">
      <c r="B403" s="187"/>
      <c r="C403" s="188"/>
      <c r="D403" s="189" t="s">
        <v>77</v>
      </c>
      <c r="E403" s="201" t="s">
        <v>730</v>
      </c>
      <c r="F403" s="201" t="s">
        <v>160</v>
      </c>
      <c r="G403" s="188"/>
      <c r="H403" s="188"/>
      <c r="I403" s="191"/>
      <c r="J403" s="202">
        <f>BK403</f>
        <v>0</v>
      </c>
      <c r="K403" s="188"/>
      <c r="L403" s="193"/>
      <c r="M403" s="194"/>
      <c r="N403" s="195"/>
      <c r="O403" s="195"/>
      <c r="P403" s="196">
        <f>SUM(P404:P420)</f>
        <v>0</v>
      </c>
      <c r="Q403" s="195"/>
      <c r="R403" s="196">
        <f>SUM(R404:R420)</f>
        <v>0</v>
      </c>
      <c r="S403" s="195"/>
      <c r="T403" s="197">
        <f>SUM(T404:T420)</f>
        <v>3.1495500000000001</v>
      </c>
      <c r="AR403" s="198" t="s">
        <v>88</v>
      </c>
      <c r="AT403" s="199" t="s">
        <v>77</v>
      </c>
      <c r="AU403" s="199" t="s">
        <v>86</v>
      </c>
      <c r="AY403" s="198" t="s">
        <v>209</v>
      </c>
      <c r="BK403" s="200">
        <f>SUM(BK404:BK420)</f>
        <v>0</v>
      </c>
    </row>
    <row r="404" spans="2:65" s="1" customFormat="1" ht="25.5" customHeight="1">
      <c r="B404" s="43"/>
      <c r="C404" s="203" t="s">
        <v>731</v>
      </c>
      <c r="D404" s="203" t="s">
        <v>212</v>
      </c>
      <c r="E404" s="204" t="s">
        <v>732</v>
      </c>
      <c r="F404" s="205" t="s">
        <v>733</v>
      </c>
      <c r="G404" s="206" t="s">
        <v>317</v>
      </c>
      <c r="H404" s="207">
        <v>40</v>
      </c>
      <c r="I404" s="208"/>
      <c r="J404" s="209">
        <f>ROUND(I404*H404,2)</f>
        <v>0</v>
      </c>
      <c r="K404" s="205" t="s">
        <v>216</v>
      </c>
      <c r="L404" s="63"/>
      <c r="M404" s="210" t="s">
        <v>34</v>
      </c>
      <c r="N404" s="211" t="s">
        <v>49</v>
      </c>
      <c r="O404" s="44"/>
      <c r="P404" s="212">
        <f>O404*H404</f>
        <v>0</v>
      </c>
      <c r="Q404" s="212">
        <v>0</v>
      </c>
      <c r="R404" s="212">
        <f>Q404*H404</f>
        <v>0</v>
      </c>
      <c r="S404" s="212">
        <v>1.9099999999999999E-2</v>
      </c>
      <c r="T404" s="213">
        <f>S404*H404</f>
        <v>0.76400000000000001</v>
      </c>
      <c r="AR404" s="25" t="s">
        <v>287</v>
      </c>
      <c r="AT404" s="25" t="s">
        <v>212</v>
      </c>
      <c r="AU404" s="25" t="s">
        <v>88</v>
      </c>
      <c r="AY404" s="25" t="s">
        <v>209</v>
      </c>
      <c r="BE404" s="214">
        <f>IF(N404="základní",J404,0)</f>
        <v>0</v>
      </c>
      <c r="BF404" s="214">
        <f>IF(N404="snížená",J404,0)</f>
        <v>0</v>
      </c>
      <c r="BG404" s="214">
        <f>IF(N404="zákl. přenesená",J404,0)</f>
        <v>0</v>
      </c>
      <c r="BH404" s="214">
        <f>IF(N404="sníž. přenesená",J404,0)</f>
        <v>0</v>
      </c>
      <c r="BI404" s="214">
        <f>IF(N404="nulová",J404,0)</f>
        <v>0</v>
      </c>
      <c r="BJ404" s="25" t="s">
        <v>86</v>
      </c>
      <c r="BK404" s="214">
        <f>ROUND(I404*H404,2)</f>
        <v>0</v>
      </c>
      <c r="BL404" s="25" t="s">
        <v>287</v>
      </c>
      <c r="BM404" s="25" t="s">
        <v>734</v>
      </c>
    </row>
    <row r="405" spans="2:65" s="1" customFormat="1" ht="27">
      <c r="B405" s="43"/>
      <c r="C405" s="65"/>
      <c r="D405" s="219" t="s">
        <v>272</v>
      </c>
      <c r="E405" s="65"/>
      <c r="F405" s="220" t="s">
        <v>735</v>
      </c>
      <c r="G405" s="65"/>
      <c r="H405" s="65"/>
      <c r="I405" s="174"/>
      <c r="J405" s="65"/>
      <c r="K405" s="65"/>
      <c r="L405" s="63"/>
      <c r="M405" s="221"/>
      <c r="N405" s="44"/>
      <c r="O405" s="44"/>
      <c r="P405" s="44"/>
      <c r="Q405" s="44"/>
      <c r="R405" s="44"/>
      <c r="S405" s="44"/>
      <c r="T405" s="80"/>
      <c r="AT405" s="25" t="s">
        <v>272</v>
      </c>
      <c r="AU405" s="25" t="s">
        <v>88</v>
      </c>
    </row>
    <row r="406" spans="2:65" s="14" customFormat="1" ht="13.5">
      <c r="B406" s="254"/>
      <c r="C406" s="255"/>
      <c r="D406" s="219" t="s">
        <v>274</v>
      </c>
      <c r="E406" s="256" t="s">
        <v>34</v>
      </c>
      <c r="F406" s="257" t="s">
        <v>736</v>
      </c>
      <c r="G406" s="255"/>
      <c r="H406" s="256" t="s">
        <v>34</v>
      </c>
      <c r="I406" s="258"/>
      <c r="J406" s="255"/>
      <c r="K406" s="255"/>
      <c r="L406" s="259"/>
      <c r="M406" s="260"/>
      <c r="N406" s="261"/>
      <c r="O406" s="261"/>
      <c r="P406" s="261"/>
      <c r="Q406" s="261"/>
      <c r="R406" s="261"/>
      <c r="S406" s="261"/>
      <c r="T406" s="262"/>
      <c r="AT406" s="263" t="s">
        <v>274</v>
      </c>
      <c r="AU406" s="263" t="s">
        <v>88</v>
      </c>
      <c r="AV406" s="14" t="s">
        <v>86</v>
      </c>
      <c r="AW406" s="14" t="s">
        <v>41</v>
      </c>
      <c r="AX406" s="14" t="s">
        <v>78</v>
      </c>
      <c r="AY406" s="263" t="s">
        <v>209</v>
      </c>
    </row>
    <row r="407" spans="2:65" s="14" customFormat="1" ht="13.5">
      <c r="B407" s="254"/>
      <c r="C407" s="255"/>
      <c r="D407" s="219" t="s">
        <v>274</v>
      </c>
      <c r="E407" s="256" t="s">
        <v>34</v>
      </c>
      <c r="F407" s="257" t="s">
        <v>737</v>
      </c>
      <c r="G407" s="255"/>
      <c r="H407" s="256" t="s">
        <v>34</v>
      </c>
      <c r="I407" s="258"/>
      <c r="J407" s="255"/>
      <c r="K407" s="255"/>
      <c r="L407" s="259"/>
      <c r="M407" s="260"/>
      <c r="N407" s="261"/>
      <c r="O407" s="261"/>
      <c r="P407" s="261"/>
      <c r="Q407" s="261"/>
      <c r="R407" s="261"/>
      <c r="S407" s="261"/>
      <c r="T407" s="262"/>
      <c r="AT407" s="263" t="s">
        <v>274</v>
      </c>
      <c r="AU407" s="263" t="s">
        <v>88</v>
      </c>
      <c r="AV407" s="14" t="s">
        <v>86</v>
      </c>
      <c r="AW407" s="14" t="s">
        <v>41</v>
      </c>
      <c r="AX407" s="14" t="s">
        <v>78</v>
      </c>
      <c r="AY407" s="263" t="s">
        <v>209</v>
      </c>
    </row>
    <row r="408" spans="2:65" s="12" customFormat="1" ht="13.5">
      <c r="B408" s="222"/>
      <c r="C408" s="223"/>
      <c r="D408" s="219" t="s">
        <v>274</v>
      </c>
      <c r="E408" s="224" t="s">
        <v>34</v>
      </c>
      <c r="F408" s="225" t="s">
        <v>738</v>
      </c>
      <c r="G408" s="223"/>
      <c r="H408" s="226">
        <v>20</v>
      </c>
      <c r="I408" s="227"/>
      <c r="J408" s="223"/>
      <c r="K408" s="223"/>
      <c r="L408" s="228"/>
      <c r="M408" s="229"/>
      <c r="N408" s="230"/>
      <c r="O408" s="230"/>
      <c r="P408" s="230"/>
      <c r="Q408" s="230"/>
      <c r="R408" s="230"/>
      <c r="S408" s="230"/>
      <c r="T408" s="231"/>
      <c r="AT408" s="232" t="s">
        <v>274</v>
      </c>
      <c r="AU408" s="232" t="s">
        <v>88</v>
      </c>
      <c r="AV408" s="12" t="s">
        <v>88</v>
      </c>
      <c r="AW408" s="12" t="s">
        <v>41</v>
      </c>
      <c r="AX408" s="12" t="s">
        <v>78</v>
      </c>
      <c r="AY408" s="232" t="s">
        <v>209</v>
      </c>
    </row>
    <row r="409" spans="2:65" s="14" customFormat="1" ht="13.5">
      <c r="B409" s="254"/>
      <c r="C409" s="255"/>
      <c r="D409" s="219" t="s">
        <v>274</v>
      </c>
      <c r="E409" s="256" t="s">
        <v>34</v>
      </c>
      <c r="F409" s="257" t="s">
        <v>737</v>
      </c>
      <c r="G409" s="255"/>
      <c r="H409" s="256" t="s">
        <v>34</v>
      </c>
      <c r="I409" s="258"/>
      <c r="J409" s="255"/>
      <c r="K409" s="255"/>
      <c r="L409" s="259"/>
      <c r="M409" s="260"/>
      <c r="N409" s="261"/>
      <c r="O409" s="261"/>
      <c r="P409" s="261"/>
      <c r="Q409" s="261"/>
      <c r="R409" s="261"/>
      <c r="S409" s="261"/>
      <c r="T409" s="262"/>
      <c r="AT409" s="263" t="s">
        <v>274</v>
      </c>
      <c r="AU409" s="263" t="s">
        <v>88</v>
      </c>
      <c r="AV409" s="14" t="s">
        <v>86</v>
      </c>
      <c r="AW409" s="14" t="s">
        <v>41</v>
      </c>
      <c r="AX409" s="14" t="s">
        <v>78</v>
      </c>
      <c r="AY409" s="263" t="s">
        <v>209</v>
      </c>
    </row>
    <row r="410" spans="2:65" s="12" customFormat="1" ht="13.5">
      <c r="B410" s="222"/>
      <c r="C410" s="223"/>
      <c r="D410" s="219" t="s">
        <v>274</v>
      </c>
      <c r="E410" s="224" t="s">
        <v>34</v>
      </c>
      <c r="F410" s="225" t="s">
        <v>739</v>
      </c>
      <c r="G410" s="223"/>
      <c r="H410" s="226">
        <v>20</v>
      </c>
      <c r="I410" s="227"/>
      <c r="J410" s="223"/>
      <c r="K410" s="223"/>
      <c r="L410" s="228"/>
      <c r="M410" s="229"/>
      <c r="N410" s="230"/>
      <c r="O410" s="230"/>
      <c r="P410" s="230"/>
      <c r="Q410" s="230"/>
      <c r="R410" s="230"/>
      <c r="S410" s="230"/>
      <c r="T410" s="231"/>
      <c r="AT410" s="232" t="s">
        <v>274</v>
      </c>
      <c r="AU410" s="232" t="s">
        <v>88</v>
      </c>
      <c r="AV410" s="12" t="s">
        <v>88</v>
      </c>
      <c r="AW410" s="12" t="s">
        <v>41</v>
      </c>
      <c r="AX410" s="12" t="s">
        <v>78</v>
      </c>
      <c r="AY410" s="232" t="s">
        <v>209</v>
      </c>
    </row>
    <row r="411" spans="2:65" s="13" customFormat="1" ht="13.5">
      <c r="B411" s="233"/>
      <c r="C411" s="234"/>
      <c r="D411" s="219" t="s">
        <v>274</v>
      </c>
      <c r="E411" s="235" t="s">
        <v>34</v>
      </c>
      <c r="F411" s="236" t="s">
        <v>302</v>
      </c>
      <c r="G411" s="234"/>
      <c r="H411" s="237">
        <v>40</v>
      </c>
      <c r="I411" s="238"/>
      <c r="J411" s="234"/>
      <c r="K411" s="234"/>
      <c r="L411" s="239"/>
      <c r="M411" s="240"/>
      <c r="N411" s="241"/>
      <c r="O411" s="241"/>
      <c r="P411" s="241"/>
      <c r="Q411" s="241"/>
      <c r="R411" s="241"/>
      <c r="S411" s="241"/>
      <c r="T411" s="242"/>
      <c r="AT411" s="243" t="s">
        <v>274</v>
      </c>
      <c r="AU411" s="243" t="s">
        <v>88</v>
      </c>
      <c r="AV411" s="13" t="s">
        <v>228</v>
      </c>
      <c r="AW411" s="13" t="s">
        <v>41</v>
      </c>
      <c r="AX411" s="13" t="s">
        <v>86</v>
      </c>
      <c r="AY411" s="243" t="s">
        <v>209</v>
      </c>
    </row>
    <row r="412" spans="2:65" s="1" customFormat="1" ht="25.5" customHeight="1">
      <c r="B412" s="43"/>
      <c r="C412" s="203" t="s">
        <v>740</v>
      </c>
      <c r="D412" s="203" t="s">
        <v>212</v>
      </c>
      <c r="E412" s="204" t="s">
        <v>741</v>
      </c>
      <c r="F412" s="205" t="s">
        <v>742</v>
      </c>
      <c r="G412" s="206" t="s">
        <v>317</v>
      </c>
      <c r="H412" s="207">
        <v>35</v>
      </c>
      <c r="I412" s="208"/>
      <c r="J412" s="209">
        <f>ROUND(I412*H412,2)</f>
        <v>0</v>
      </c>
      <c r="K412" s="205" t="s">
        <v>216</v>
      </c>
      <c r="L412" s="63"/>
      <c r="M412" s="210" t="s">
        <v>34</v>
      </c>
      <c r="N412" s="211" t="s">
        <v>49</v>
      </c>
      <c r="O412" s="44"/>
      <c r="P412" s="212">
        <f>O412*H412</f>
        <v>0</v>
      </c>
      <c r="Q412" s="212">
        <v>0</v>
      </c>
      <c r="R412" s="212">
        <f>Q412*H412</f>
        <v>0</v>
      </c>
      <c r="S412" s="212">
        <v>4.6730000000000001E-2</v>
      </c>
      <c r="T412" s="213">
        <f>S412*H412</f>
        <v>1.6355500000000001</v>
      </c>
      <c r="AR412" s="25" t="s">
        <v>287</v>
      </c>
      <c r="AT412" s="25" t="s">
        <v>212</v>
      </c>
      <c r="AU412" s="25" t="s">
        <v>88</v>
      </c>
      <c r="AY412" s="25" t="s">
        <v>209</v>
      </c>
      <c r="BE412" s="214">
        <f>IF(N412="základní",J412,0)</f>
        <v>0</v>
      </c>
      <c r="BF412" s="214">
        <f>IF(N412="snížená",J412,0)</f>
        <v>0</v>
      </c>
      <c r="BG412" s="214">
        <f>IF(N412="zákl. přenesená",J412,0)</f>
        <v>0</v>
      </c>
      <c r="BH412" s="214">
        <f>IF(N412="sníž. přenesená",J412,0)</f>
        <v>0</v>
      </c>
      <c r="BI412" s="214">
        <f>IF(N412="nulová",J412,0)</f>
        <v>0</v>
      </c>
      <c r="BJ412" s="25" t="s">
        <v>86</v>
      </c>
      <c r="BK412" s="214">
        <f>ROUND(I412*H412,2)</f>
        <v>0</v>
      </c>
      <c r="BL412" s="25" t="s">
        <v>287</v>
      </c>
      <c r="BM412" s="25" t="s">
        <v>743</v>
      </c>
    </row>
    <row r="413" spans="2:65" s="1" customFormat="1" ht="27">
      <c r="B413" s="43"/>
      <c r="C413" s="65"/>
      <c r="D413" s="219" t="s">
        <v>272</v>
      </c>
      <c r="E413" s="65"/>
      <c r="F413" s="220" t="s">
        <v>735</v>
      </c>
      <c r="G413" s="65"/>
      <c r="H413" s="65"/>
      <c r="I413" s="174"/>
      <c r="J413" s="65"/>
      <c r="K413" s="65"/>
      <c r="L413" s="63"/>
      <c r="M413" s="221"/>
      <c r="N413" s="44"/>
      <c r="O413" s="44"/>
      <c r="P413" s="44"/>
      <c r="Q413" s="44"/>
      <c r="R413" s="44"/>
      <c r="S413" s="44"/>
      <c r="T413" s="80"/>
      <c r="AT413" s="25" t="s">
        <v>272</v>
      </c>
      <c r="AU413" s="25" t="s">
        <v>88</v>
      </c>
    </row>
    <row r="414" spans="2:65" s="14" customFormat="1" ht="13.5">
      <c r="B414" s="254"/>
      <c r="C414" s="255"/>
      <c r="D414" s="219" t="s">
        <v>274</v>
      </c>
      <c r="E414" s="256" t="s">
        <v>34</v>
      </c>
      <c r="F414" s="257" t="s">
        <v>736</v>
      </c>
      <c r="G414" s="255"/>
      <c r="H414" s="256" t="s">
        <v>34</v>
      </c>
      <c r="I414" s="258"/>
      <c r="J414" s="255"/>
      <c r="K414" s="255"/>
      <c r="L414" s="259"/>
      <c r="M414" s="260"/>
      <c r="N414" s="261"/>
      <c r="O414" s="261"/>
      <c r="P414" s="261"/>
      <c r="Q414" s="261"/>
      <c r="R414" s="261"/>
      <c r="S414" s="261"/>
      <c r="T414" s="262"/>
      <c r="AT414" s="263" t="s">
        <v>274</v>
      </c>
      <c r="AU414" s="263" t="s">
        <v>88</v>
      </c>
      <c r="AV414" s="14" t="s">
        <v>86</v>
      </c>
      <c r="AW414" s="14" t="s">
        <v>41</v>
      </c>
      <c r="AX414" s="14" t="s">
        <v>78</v>
      </c>
      <c r="AY414" s="263" t="s">
        <v>209</v>
      </c>
    </row>
    <row r="415" spans="2:65" s="14" customFormat="1" ht="13.5">
      <c r="B415" s="254"/>
      <c r="C415" s="255"/>
      <c r="D415" s="219" t="s">
        <v>274</v>
      </c>
      <c r="E415" s="256" t="s">
        <v>34</v>
      </c>
      <c r="F415" s="257" t="s">
        <v>744</v>
      </c>
      <c r="G415" s="255"/>
      <c r="H415" s="256" t="s">
        <v>34</v>
      </c>
      <c r="I415" s="258"/>
      <c r="J415" s="255"/>
      <c r="K415" s="255"/>
      <c r="L415" s="259"/>
      <c r="M415" s="260"/>
      <c r="N415" s="261"/>
      <c r="O415" s="261"/>
      <c r="P415" s="261"/>
      <c r="Q415" s="261"/>
      <c r="R415" s="261"/>
      <c r="S415" s="261"/>
      <c r="T415" s="262"/>
      <c r="AT415" s="263" t="s">
        <v>274</v>
      </c>
      <c r="AU415" s="263" t="s">
        <v>88</v>
      </c>
      <c r="AV415" s="14" t="s">
        <v>86</v>
      </c>
      <c r="AW415" s="14" t="s">
        <v>41</v>
      </c>
      <c r="AX415" s="14" t="s">
        <v>78</v>
      </c>
      <c r="AY415" s="263" t="s">
        <v>209</v>
      </c>
    </row>
    <row r="416" spans="2:65" s="12" customFormat="1" ht="13.5">
      <c r="B416" s="222"/>
      <c r="C416" s="223"/>
      <c r="D416" s="219" t="s">
        <v>274</v>
      </c>
      <c r="E416" s="224" t="s">
        <v>34</v>
      </c>
      <c r="F416" s="225" t="s">
        <v>745</v>
      </c>
      <c r="G416" s="223"/>
      <c r="H416" s="226">
        <v>15</v>
      </c>
      <c r="I416" s="227"/>
      <c r="J416" s="223"/>
      <c r="K416" s="223"/>
      <c r="L416" s="228"/>
      <c r="M416" s="229"/>
      <c r="N416" s="230"/>
      <c r="O416" s="230"/>
      <c r="P416" s="230"/>
      <c r="Q416" s="230"/>
      <c r="R416" s="230"/>
      <c r="S416" s="230"/>
      <c r="T416" s="231"/>
      <c r="AT416" s="232" t="s">
        <v>274</v>
      </c>
      <c r="AU416" s="232" t="s">
        <v>88</v>
      </c>
      <c r="AV416" s="12" t="s">
        <v>88</v>
      </c>
      <c r="AW416" s="12" t="s">
        <v>41</v>
      </c>
      <c r="AX416" s="12" t="s">
        <v>78</v>
      </c>
      <c r="AY416" s="232" t="s">
        <v>209</v>
      </c>
    </row>
    <row r="417" spans="2:65" s="14" customFormat="1" ht="13.5">
      <c r="B417" s="254"/>
      <c r="C417" s="255"/>
      <c r="D417" s="219" t="s">
        <v>274</v>
      </c>
      <c r="E417" s="256" t="s">
        <v>34</v>
      </c>
      <c r="F417" s="257" t="s">
        <v>744</v>
      </c>
      <c r="G417" s="255"/>
      <c r="H417" s="256" t="s">
        <v>34</v>
      </c>
      <c r="I417" s="258"/>
      <c r="J417" s="255"/>
      <c r="K417" s="255"/>
      <c r="L417" s="259"/>
      <c r="M417" s="260"/>
      <c r="N417" s="261"/>
      <c r="O417" s="261"/>
      <c r="P417" s="261"/>
      <c r="Q417" s="261"/>
      <c r="R417" s="261"/>
      <c r="S417" s="261"/>
      <c r="T417" s="262"/>
      <c r="AT417" s="263" t="s">
        <v>274</v>
      </c>
      <c r="AU417" s="263" t="s">
        <v>88</v>
      </c>
      <c r="AV417" s="14" t="s">
        <v>86</v>
      </c>
      <c r="AW417" s="14" t="s">
        <v>41</v>
      </c>
      <c r="AX417" s="14" t="s">
        <v>78</v>
      </c>
      <c r="AY417" s="263" t="s">
        <v>209</v>
      </c>
    </row>
    <row r="418" spans="2:65" s="12" customFormat="1" ht="13.5">
      <c r="B418" s="222"/>
      <c r="C418" s="223"/>
      <c r="D418" s="219" t="s">
        <v>274</v>
      </c>
      <c r="E418" s="224" t="s">
        <v>34</v>
      </c>
      <c r="F418" s="225" t="s">
        <v>739</v>
      </c>
      <c r="G418" s="223"/>
      <c r="H418" s="226">
        <v>20</v>
      </c>
      <c r="I418" s="227"/>
      <c r="J418" s="223"/>
      <c r="K418" s="223"/>
      <c r="L418" s="228"/>
      <c r="M418" s="229"/>
      <c r="N418" s="230"/>
      <c r="O418" s="230"/>
      <c r="P418" s="230"/>
      <c r="Q418" s="230"/>
      <c r="R418" s="230"/>
      <c r="S418" s="230"/>
      <c r="T418" s="231"/>
      <c r="AT418" s="232" t="s">
        <v>274</v>
      </c>
      <c r="AU418" s="232" t="s">
        <v>88</v>
      </c>
      <c r="AV418" s="12" t="s">
        <v>88</v>
      </c>
      <c r="AW418" s="12" t="s">
        <v>41</v>
      </c>
      <c r="AX418" s="12" t="s">
        <v>78</v>
      </c>
      <c r="AY418" s="232" t="s">
        <v>209</v>
      </c>
    </row>
    <row r="419" spans="2:65" s="13" customFormat="1" ht="13.5">
      <c r="B419" s="233"/>
      <c r="C419" s="234"/>
      <c r="D419" s="219" t="s">
        <v>274</v>
      </c>
      <c r="E419" s="235" t="s">
        <v>34</v>
      </c>
      <c r="F419" s="236" t="s">
        <v>302</v>
      </c>
      <c r="G419" s="234"/>
      <c r="H419" s="237">
        <v>35</v>
      </c>
      <c r="I419" s="238"/>
      <c r="J419" s="234"/>
      <c r="K419" s="234"/>
      <c r="L419" s="239"/>
      <c r="M419" s="240"/>
      <c r="N419" s="241"/>
      <c r="O419" s="241"/>
      <c r="P419" s="241"/>
      <c r="Q419" s="241"/>
      <c r="R419" s="241"/>
      <c r="S419" s="241"/>
      <c r="T419" s="242"/>
      <c r="AT419" s="243" t="s">
        <v>274</v>
      </c>
      <c r="AU419" s="243" t="s">
        <v>88</v>
      </c>
      <c r="AV419" s="13" t="s">
        <v>228</v>
      </c>
      <c r="AW419" s="13" t="s">
        <v>41</v>
      </c>
      <c r="AX419" s="13" t="s">
        <v>86</v>
      </c>
      <c r="AY419" s="243" t="s">
        <v>209</v>
      </c>
    </row>
    <row r="420" spans="2:65" s="1" customFormat="1" ht="25.5" customHeight="1">
      <c r="B420" s="43"/>
      <c r="C420" s="203" t="s">
        <v>746</v>
      </c>
      <c r="D420" s="203" t="s">
        <v>212</v>
      </c>
      <c r="E420" s="204" t="s">
        <v>747</v>
      </c>
      <c r="F420" s="205" t="s">
        <v>748</v>
      </c>
      <c r="G420" s="206" t="s">
        <v>357</v>
      </c>
      <c r="H420" s="207">
        <v>3</v>
      </c>
      <c r="I420" s="208"/>
      <c r="J420" s="209">
        <f>ROUND(I420*H420,2)</f>
        <v>0</v>
      </c>
      <c r="K420" s="205" t="s">
        <v>34</v>
      </c>
      <c r="L420" s="63"/>
      <c r="M420" s="210" t="s">
        <v>34</v>
      </c>
      <c r="N420" s="211" t="s">
        <v>49</v>
      </c>
      <c r="O420" s="44"/>
      <c r="P420" s="212">
        <f>O420*H420</f>
        <v>0</v>
      </c>
      <c r="Q420" s="212">
        <v>0</v>
      </c>
      <c r="R420" s="212">
        <f>Q420*H420</f>
        <v>0</v>
      </c>
      <c r="S420" s="212">
        <v>0.25</v>
      </c>
      <c r="T420" s="213">
        <f>S420*H420</f>
        <v>0.75</v>
      </c>
      <c r="AR420" s="25" t="s">
        <v>287</v>
      </c>
      <c r="AT420" s="25" t="s">
        <v>212</v>
      </c>
      <c r="AU420" s="25" t="s">
        <v>88</v>
      </c>
      <c r="AY420" s="25" t="s">
        <v>209</v>
      </c>
      <c r="BE420" s="214">
        <f>IF(N420="základní",J420,0)</f>
        <v>0</v>
      </c>
      <c r="BF420" s="214">
        <f>IF(N420="snížená",J420,0)</f>
        <v>0</v>
      </c>
      <c r="BG420" s="214">
        <f>IF(N420="zákl. přenesená",J420,0)</f>
        <v>0</v>
      </c>
      <c r="BH420" s="214">
        <f>IF(N420="sníž. přenesená",J420,0)</f>
        <v>0</v>
      </c>
      <c r="BI420" s="214">
        <f>IF(N420="nulová",J420,0)</f>
        <v>0</v>
      </c>
      <c r="BJ420" s="25" t="s">
        <v>86</v>
      </c>
      <c r="BK420" s="214">
        <f>ROUND(I420*H420,2)</f>
        <v>0</v>
      </c>
      <c r="BL420" s="25" t="s">
        <v>287</v>
      </c>
      <c r="BM420" s="25" t="s">
        <v>749</v>
      </c>
    </row>
    <row r="421" spans="2:65" s="11" customFormat="1" ht="29.85" customHeight="1">
      <c r="B421" s="187"/>
      <c r="C421" s="188"/>
      <c r="D421" s="189" t="s">
        <v>77</v>
      </c>
      <c r="E421" s="201" t="s">
        <v>750</v>
      </c>
      <c r="F421" s="201" t="s">
        <v>751</v>
      </c>
      <c r="G421" s="188"/>
      <c r="H421" s="188"/>
      <c r="I421" s="191"/>
      <c r="J421" s="202">
        <f>BK421</f>
        <v>0</v>
      </c>
      <c r="K421" s="188"/>
      <c r="L421" s="193"/>
      <c r="M421" s="194"/>
      <c r="N421" s="195"/>
      <c r="O421" s="195"/>
      <c r="P421" s="196">
        <f>SUM(P422:P423)</f>
        <v>0</v>
      </c>
      <c r="Q421" s="195"/>
      <c r="R421" s="196">
        <f>SUM(R422:R423)</f>
        <v>0</v>
      </c>
      <c r="S421" s="195"/>
      <c r="T421" s="197">
        <f>SUM(T422:T423)</f>
        <v>2.0484999999999998</v>
      </c>
      <c r="AR421" s="198" t="s">
        <v>88</v>
      </c>
      <c r="AT421" s="199" t="s">
        <v>77</v>
      </c>
      <c r="AU421" s="199" t="s">
        <v>86</v>
      </c>
      <c r="AY421" s="198" t="s">
        <v>209</v>
      </c>
      <c r="BK421" s="200">
        <f>SUM(BK422:BK423)</f>
        <v>0</v>
      </c>
    </row>
    <row r="422" spans="2:65" s="1" customFormat="1" ht="16.5" customHeight="1">
      <c r="B422" s="43"/>
      <c r="C422" s="203" t="s">
        <v>752</v>
      </c>
      <c r="D422" s="203" t="s">
        <v>212</v>
      </c>
      <c r="E422" s="204" t="s">
        <v>753</v>
      </c>
      <c r="F422" s="205" t="s">
        <v>754</v>
      </c>
      <c r="G422" s="206" t="s">
        <v>351</v>
      </c>
      <c r="H422" s="207">
        <v>409.7</v>
      </c>
      <c r="I422" s="208"/>
      <c r="J422" s="209">
        <f>ROUND(I422*H422,2)</f>
        <v>0</v>
      </c>
      <c r="K422" s="205" t="s">
        <v>216</v>
      </c>
      <c r="L422" s="63"/>
      <c r="M422" s="210" t="s">
        <v>34</v>
      </c>
      <c r="N422" s="211" t="s">
        <v>49</v>
      </c>
      <c r="O422" s="44"/>
      <c r="P422" s="212">
        <f>O422*H422</f>
        <v>0</v>
      </c>
      <c r="Q422" s="212">
        <v>0</v>
      </c>
      <c r="R422" s="212">
        <f>Q422*H422</f>
        <v>0</v>
      </c>
      <c r="S422" s="212">
        <v>5.0000000000000001E-3</v>
      </c>
      <c r="T422" s="213">
        <f>S422*H422</f>
        <v>2.0484999999999998</v>
      </c>
      <c r="AR422" s="25" t="s">
        <v>287</v>
      </c>
      <c r="AT422" s="25" t="s">
        <v>212</v>
      </c>
      <c r="AU422" s="25" t="s">
        <v>88</v>
      </c>
      <c r="AY422" s="25" t="s">
        <v>209</v>
      </c>
      <c r="BE422" s="214">
        <f>IF(N422="základní",J422,0)</f>
        <v>0</v>
      </c>
      <c r="BF422" s="214">
        <f>IF(N422="snížená",J422,0)</f>
        <v>0</v>
      </c>
      <c r="BG422" s="214">
        <f>IF(N422="zákl. přenesená",J422,0)</f>
        <v>0</v>
      </c>
      <c r="BH422" s="214">
        <f>IF(N422="sníž. přenesená",J422,0)</f>
        <v>0</v>
      </c>
      <c r="BI422" s="214">
        <f>IF(N422="nulová",J422,0)</f>
        <v>0</v>
      </c>
      <c r="BJ422" s="25" t="s">
        <v>86</v>
      </c>
      <c r="BK422" s="214">
        <f>ROUND(I422*H422,2)</f>
        <v>0</v>
      </c>
      <c r="BL422" s="25" t="s">
        <v>287</v>
      </c>
      <c r="BM422" s="25" t="s">
        <v>755</v>
      </c>
    </row>
    <row r="423" spans="2:65" s="12" customFormat="1" ht="13.5">
      <c r="B423" s="222"/>
      <c r="C423" s="223"/>
      <c r="D423" s="219" t="s">
        <v>274</v>
      </c>
      <c r="E423" s="224" t="s">
        <v>34</v>
      </c>
      <c r="F423" s="225" t="s">
        <v>722</v>
      </c>
      <c r="G423" s="223"/>
      <c r="H423" s="226">
        <v>409.7</v>
      </c>
      <c r="I423" s="227"/>
      <c r="J423" s="223"/>
      <c r="K423" s="223"/>
      <c r="L423" s="228"/>
      <c r="M423" s="264"/>
      <c r="N423" s="265"/>
      <c r="O423" s="265"/>
      <c r="P423" s="265"/>
      <c r="Q423" s="265"/>
      <c r="R423" s="265"/>
      <c r="S423" s="265"/>
      <c r="T423" s="266"/>
      <c r="AT423" s="232" t="s">
        <v>274</v>
      </c>
      <c r="AU423" s="232" t="s">
        <v>88</v>
      </c>
      <c r="AV423" s="12" t="s">
        <v>88</v>
      </c>
      <c r="AW423" s="12" t="s">
        <v>41</v>
      </c>
      <c r="AX423" s="12" t="s">
        <v>86</v>
      </c>
      <c r="AY423" s="232" t="s">
        <v>209</v>
      </c>
    </row>
    <row r="424" spans="2:65" s="1" customFormat="1" ht="6.95" customHeight="1">
      <c r="B424" s="58"/>
      <c r="C424" s="59"/>
      <c r="D424" s="59"/>
      <c r="E424" s="59"/>
      <c r="F424" s="59"/>
      <c r="G424" s="59"/>
      <c r="H424" s="59"/>
      <c r="I424" s="150"/>
      <c r="J424" s="59"/>
      <c r="K424" s="59"/>
      <c r="L424" s="63"/>
    </row>
  </sheetData>
  <sheetProtection algorithmName="SHA-512" hashValue="wVpJWFms2GkGT+sd2RxaiAG4v42MwOubvPn+QzX+5rKNtfiQvBcDut9jjbSfw3M3HQyaWlkh5zHDDGNs2oCuvQ==" saltValue="b/hMvj+7Yu44JBzKlpCyxM8+8w9eYp1SRtrmy5+s5oNodmNn+JFXCf/5bGLGfZGr7YVgD9yloUlMKviOgMEjjg==" spinCount="100000" sheet="1" objects="1" scenarios="1" formatColumns="0" formatRows="0" autoFilter="0"/>
  <autoFilter ref="C86:K423"/>
  <mergeCells count="10">
    <mergeCell ref="J51:J52"/>
    <mergeCell ref="E77:H77"/>
    <mergeCell ref="E79:H79"/>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5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101</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758</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ROUND(J128,2)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ROUND(SUM(BE128:BE3355), 2)</f>
        <v>0</v>
      </c>
      <c r="G32" s="44"/>
      <c r="H32" s="44"/>
      <c r="I32" s="142">
        <v>0.21</v>
      </c>
      <c r="J32" s="141">
        <f>ROUND(ROUND((SUM(BE128:BE3355)), 2)*I32, 2)</f>
        <v>0</v>
      </c>
      <c r="K32" s="47"/>
    </row>
    <row r="33" spans="2:11" s="1" customFormat="1" ht="14.45" customHeight="1">
      <c r="B33" s="43"/>
      <c r="C33" s="44"/>
      <c r="D33" s="44"/>
      <c r="E33" s="51" t="s">
        <v>50</v>
      </c>
      <c r="F33" s="141">
        <f>ROUND(SUM(BF128:BF3355), 2)</f>
        <v>0</v>
      </c>
      <c r="G33" s="44"/>
      <c r="H33" s="44"/>
      <c r="I33" s="142">
        <v>0.15</v>
      </c>
      <c r="J33" s="141">
        <f>ROUND(ROUND((SUM(BF128:BF3355)), 2)*I33, 2)</f>
        <v>0</v>
      </c>
      <c r="K33" s="47"/>
    </row>
    <row r="34" spans="2:11" s="1" customFormat="1" ht="14.45" hidden="1" customHeight="1">
      <c r="B34" s="43"/>
      <c r="C34" s="44"/>
      <c r="D34" s="44"/>
      <c r="E34" s="51" t="s">
        <v>51</v>
      </c>
      <c r="F34" s="141">
        <f>ROUND(SUM(BG128:BG3355), 2)</f>
        <v>0</v>
      </c>
      <c r="G34" s="44"/>
      <c r="H34" s="44"/>
      <c r="I34" s="142">
        <v>0.21</v>
      </c>
      <c r="J34" s="141">
        <v>0</v>
      </c>
      <c r="K34" s="47"/>
    </row>
    <row r="35" spans="2:11" s="1" customFormat="1" ht="14.45" hidden="1" customHeight="1">
      <c r="B35" s="43"/>
      <c r="C35" s="44"/>
      <c r="D35" s="44"/>
      <c r="E35" s="51" t="s">
        <v>52</v>
      </c>
      <c r="F35" s="141">
        <f>ROUND(SUM(BH128:BH3355), 2)</f>
        <v>0</v>
      </c>
      <c r="G35" s="44"/>
      <c r="H35" s="44"/>
      <c r="I35" s="142">
        <v>0.15</v>
      </c>
      <c r="J35" s="141">
        <v>0</v>
      </c>
      <c r="K35" s="47"/>
    </row>
    <row r="36" spans="2:11" s="1" customFormat="1" ht="14.45" hidden="1" customHeight="1">
      <c r="B36" s="43"/>
      <c r="C36" s="44"/>
      <c r="D36" s="44"/>
      <c r="E36" s="51" t="s">
        <v>53</v>
      </c>
      <c r="F36" s="141">
        <f>ROUND(SUM(BI128:BI3355),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03.01 - SO-01 D.1.1 Stavební a konstrukční řešení</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J128</f>
        <v>0</v>
      </c>
      <c r="K60" s="47"/>
      <c r="AU60" s="25" t="s">
        <v>187</v>
      </c>
    </row>
    <row r="61" spans="2:47" s="8" customFormat="1" ht="24.95" customHeight="1">
      <c r="B61" s="160"/>
      <c r="C61" s="161"/>
      <c r="D61" s="162" t="s">
        <v>252</v>
      </c>
      <c r="E61" s="163"/>
      <c r="F61" s="163"/>
      <c r="G61" s="163"/>
      <c r="H61" s="163"/>
      <c r="I61" s="164"/>
      <c r="J61" s="165">
        <f>J129</f>
        <v>0</v>
      </c>
      <c r="K61" s="166"/>
    </row>
    <row r="62" spans="2:47" s="9" customFormat="1" ht="19.899999999999999" customHeight="1">
      <c r="B62" s="167"/>
      <c r="C62" s="168"/>
      <c r="D62" s="169" t="s">
        <v>253</v>
      </c>
      <c r="E62" s="170"/>
      <c r="F62" s="170"/>
      <c r="G62" s="170"/>
      <c r="H62" s="170"/>
      <c r="I62" s="171"/>
      <c r="J62" s="172">
        <f>J130</f>
        <v>0</v>
      </c>
      <c r="K62" s="173"/>
    </row>
    <row r="63" spans="2:47" s="9" customFormat="1" ht="14.85" customHeight="1">
      <c r="B63" s="167"/>
      <c r="C63" s="168"/>
      <c r="D63" s="169" t="s">
        <v>255</v>
      </c>
      <c r="E63" s="170"/>
      <c r="F63" s="170"/>
      <c r="G63" s="170"/>
      <c r="H63" s="170"/>
      <c r="I63" s="171"/>
      <c r="J63" s="172">
        <f>J131</f>
        <v>0</v>
      </c>
      <c r="K63" s="173"/>
    </row>
    <row r="64" spans="2:47" s="9" customFormat="1" ht="14.85" customHeight="1">
      <c r="B64" s="167"/>
      <c r="C64" s="168"/>
      <c r="D64" s="169" t="s">
        <v>256</v>
      </c>
      <c r="E64" s="170"/>
      <c r="F64" s="170"/>
      <c r="G64" s="170"/>
      <c r="H64" s="170"/>
      <c r="I64" s="171"/>
      <c r="J64" s="172">
        <f>J153</f>
        <v>0</v>
      </c>
      <c r="K64" s="173"/>
    </row>
    <row r="65" spans="2:11" s="9" customFormat="1" ht="14.85" customHeight="1">
      <c r="B65" s="167"/>
      <c r="C65" s="168"/>
      <c r="D65" s="169" t="s">
        <v>257</v>
      </c>
      <c r="E65" s="170"/>
      <c r="F65" s="170"/>
      <c r="G65" s="170"/>
      <c r="H65" s="170"/>
      <c r="I65" s="171"/>
      <c r="J65" s="172">
        <f>J174</f>
        <v>0</v>
      </c>
      <c r="K65" s="173"/>
    </row>
    <row r="66" spans="2:11" s="9" customFormat="1" ht="19.899999999999999" customHeight="1">
      <c r="B66" s="167"/>
      <c r="C66" s="168"/>
      <c r="D66" s="169" t="s">
        <v>759</v>
      </c>
      <c r="E66" s="170"/>
      <c r="F66" s="170"/>
      <c r="G66" s="170"/>
      <c r="H66" s="170"/>
      <c r="I66" s="171"/>
      <c r="J66" s="172">
        <f>J190</f>
        <v>0</v>
      </c>
      <c r="K66" s="173"/>
    </row>
    <row r="67" spans="2:11" s="9" customFormat="1" ht="14.85" customHeight="1">
      <c r="B67" s="167"/>
      <c r="C67" s="168"/>
      <c r="D67" s="169" t="s">
        <v>760</v>
      </c>
      <c r="E67" s="170"/>
      <c r="F67" s="170"/>
      <c r="G67" s="170"/>
      <c r="H67" s="170"/>
      <c r="I67" s="171"/>
      <c r="J67" s="172">
        <f>J191</f>
        <v>0</v>
      </c>
      <c r="K67" s="173"/>
    </row>
    <row r="68" spans="2:11" s="9" customFormat="1" ht="19.899999999999999" customHeight="1">
      <c r="B68" s="167"/>
      <c r="C68" s="168"/>
      <c r="D68" s="169" t="s">
        <v>761</v>
      </c>
      <c r="E68" s="170"/>
      <c r="F68" s="170"/>
      <c r="G68" s="170"/>
      <c r="H68" s="170"/>
      <c r="I68" s="171"/>
      <c r="J68" s="172">
        <f>J354</f>
        <v>0</v>
      </c>
      <c r="K68" s="173"/>
    </row>
    <row r="69" spans="2:11" s="9" customFormat="1" ht="14.85" customHeight="1">
      <c r="B69" s="167"/>
      <c r="C69" s="168"/>
      <c r="D69" s="169" t="s">
        <v>762</v>
      </c>
      <c r="E69" s="170"/>
      <c r="F69" s="170"/>
      <c r="G69" s="170"/>
      <c r="H69" s="170"/>
      <c r="I69" s="171"/>
      <c r="J69" s="172">
        <f>J355</f>
        <v>0</v>
      </c>
      <c r="K69" s="173"/>
    </row>
    <row r="70" spans="2:11" s="9" customFormat="1" ht="14.85" customHeight="1">
      <c r="B70" s="167"/>
      <c r="C70" s="168"/>
      <c r="D70" s="169" t="s">
        <v>763</v>
      </c>
      <c r="E70" s="170"/>
      <c r="F70" s="170"/>
      <c r="G70" s="170"/>
      <c r="H70" s="170"/>
      <c r="I70" s="171"/>
      <c r="J70" s="172">
        <f>J514</f>
        <v>0</v>
      </c>
      <c r="K70" s="173"/>
    </row>
    <row r="71" spans="2:11" s="9" customFormat="1" ht="14.85" customHeight="1">
      <c r="B71" s="167"/>
      <c r="C71" s="168"/>
      <c r="D71" s="169" t="s">
        <v>764</v>
      </c>
      <c r="E71" s="170"/>
      <c r="F71" s="170"/>
      <c r="G71" s="170"/>
      <c r="H71" s="170"/>
      <c r="I71" s="171"/>
      <c r="J71" s="172">
        <f>J575</f>
        <v>0</v>
      </c>
      <c r="K71" s="173"/>
    </row>
    <row r="72" spans="2:11" s="9" customFormat="1" ht="14.85" customHeight="1">
      <c r="B72" s="167"/>
      <c r="C72" s="168"/>
      <c r="D72" s="169" t="s">
        <v>765</v>
      </c>
      <c r="E72" s="170"/>
      <c r="F72" s="170"/>
      <c r="G72" s="170"/>
      <c r="H72" s="170"/>
      <c r="I72" s="171"/>
      <c r="J72" s="172">
        <f>J699</f>
        <v>0</v>
      </c>
      <c r="K72" s="173"/>
    </row>
    <row r="73" spans="2:11" s="9" customFormat="1" ht="19.899999999999999" customHeight="1">
      <c r="B73" s="167"/>
      <c r="C73" s="168"/>
      <c r="D73" s="169" t="s">
        <v>766</v>
      </c>
      <c r="E73" s="170"/>
      <c r="F73" s="170"/>
      <c r="G73" s="170"/>
      <c r="H73" s="170"/>
      <c r="I73" s="171"/>
      <c r="J73" s="172">
        <f>J704</f>
        <v>0</v>
      </c>
      <c r="K73" s="173"/>
    </row>
    <row r="74" spans="2:11" s="9" customFormat="1" ht="14.85" customHeight="1">
      <c r="B74" s="167"/>
      <c r="C74" s="168"/>
      <c r="D74" s="169" t="s">
        <v>767</v>
      </c>
      <c r="E74" s="170"/>
      <c r="F74" s="170"/>
      <c r="G74" s="170"/>
      <c r="H74" s="170"/>
      <c r="I74" s="171"/>
      <c r="J74" s="172">
        <f>J705</f>
        <v>0</v>
      </c>
      <c r="K74" s="173"/>
    </row>
    <row r="75" spans="2:11" s="9" customFormat="1" ht="19.899999999999999" customHeight="1">
      <c r="B75" s="167"/>
      <c r="C75" s="168"/>
      <c r="D75" s="169" t="s">
        <v>768</v>
      </c>
      <c r="E75" s="170"/>
      <c r="F75" s="170"/>
      <c r="G75" s="170"/>
      <c r="H75" s="170"/>
      <c r="I75" s="171"/>
      <c r="J75" s="172">
        <f>J876</f>
        <v>0</v>
      </c>
      <c r="K75" s="173"/>
    </row>
    <row r="76" spans="2:11" s="9" customFormat="1" ht="14.85" customHeight="1">
      <c r="B76" s="167"/>
      <c r="C76" s="168"/>
      <c r="D76" s="169" t="s">
        <v>769</v>
      </c>
      <c r="E76" s="170"/>
      <c r="F76" s="170"/>
      <c r="G76" s="170"/>
      <c r="H76" s="170"/>
      <c r="I76" s="171"/>
      <c r="J76" s="172">
        <f>J877</f>
        <v>0</v>
      </c>
      <c r="K76" s="173"/>
    </row>
    <row r="77" spans="2:11" s="9" customFormat="1" ht="14.85" customHeight="1">
      <c r="B77" s="167"/>
      <c r="C77" s="168"/>
      <c r="D77" s="169" t="s">
        <v>770</v>
      </c>
      <c r="E77" s="170"/>
      <c r="F77" s="170"/>
      <c r="G77" s="170"/>
      <c r="H77" s="170"/>
      <c r="I77" s="171"/>
      <c r="J77" s="172">
        <f>J890</f>
        <v>0</v>
      </c>
      <c r="K77" s="173"/>
    </row>
    <row r="78" spans="2:11" s="9" customFormat="1" ht="19.899999999999999" customHeight="1">
      <c r="B78" s="167"/>
      <c r="C78" s="168"/>
      <c r="D78" s="169" t="s">
        <v>771</v>
      </c>
      <c r="E78" s="170"/>
      <c r="F78" s="170"/>
      <c r="G78" s="170"/>
      <c r="H78" s="170"/>
      <c r="I78" s="171"/>
      <c r="J78" s="172">
        <f>J898</f>
        <v>0</v>
      </c>
      <c r="K78" s="173"/>
    </row>
    <row r="79" spans="2:11" s="9" customFormat="1" ht="14.85" customHeight="1">
      <c r="B79" s="167"/>
      <c r="C79" s="168"/>
      <c r="D79" s="169" t="s">
        <v>772</v>
      </c>
      <c r="E79" s="170"/>
      <c r="F79" s="170"/>
      <c r="G79" s="170"/>
      <c r="H79" s="170"/>
      <c r="I79" s="171"/>
      <c r="J79" s="172">
        <f>J899</f>
        <v>0</v>
      </c>
      <c r="K79" s="173"/>
    </row>
    <row r="80" spans="2:11" s="9" customFormat="1" ht="14.85" customHeight="1">
      <c r="B80" s="167"/>
      <c r="C80" s="168"/>
      <c r="D80" s="169" t="s">
        <v>773</v>
      </c>
      <c r="E80" s="170"/>
      <c r="F80" s="170"/>
      <c r="G80" s="170"/>
      <c r="H80" s="170"/>
      <c r="I80" s="171"/>
      <c r="J80" s="172">
        <f>J968</f>
        <v>0</v>
      </c>
      <c r="K80" s="173"/>
    </row>
    <row r="81" spans="2:11" s="9" customFormat="1" ht="14.85" customHeight="1">
      <c r="B81" s="167"/>
      <c r="C81" s="168"/>
      <c r="D81" s="169" t="s">
        <v>774</v>
      </c>
      <c r="E81" s="170"/>
      <c r="F81" s="170"/>
      <c r="G81" s="170"/>
      <c r="H81" s="170"/>
      <c r="I81" s="171"/>
      <c r="J81" s="172">
        <f>J1099</f>
        <v>0</v>
      </c>
      <c r="K81" s="173"/>
    </row>
    <row r="82" spans="2:11" s="9" customFormat="1" ht="14.85" customHeight="1">
      <c r="B82" s="167"/>
      <c r="C82" s="168"/>
      <c r="D82" s="169" t="s">
        <v>775</v>
      </c>
      <c r="E82" s="170"/>
      <c r="F82" s="170"/>
      <c r="G82" s="170"/>
      <c r="H82" s="170"/>
      <c r="I82" s="171"/>
      <c r="J82" s="172">
        <f>J1218</f>
        <v>0</v>
      </c>
      <c r="K82" s="173"/>
    </row>
    <row r="83" spans="2:11" s="9" customFormat="1" ht="19.899999999999999" customHeight="1">
      <c r="B83" s="167"/>
      <c r="C83" s="168"/>
      <c r="D83" s="169" t="s">
        <v>258</v>
      </c>
      <c r="E83" s="170"/>
      <c r="F83" s="170"/>
      <c r="G83" s="170"/>
      <c r="H83" s="170"/>
      <c r="I83" s="171"/>
      <c r="J83" s="172">
        <f>J1319</f>
        <v>0</v>
      </c>
      <c r="K83" s="173"/>
    </row>
    <row r="84" spans="2:11" s="9" customFormat="1" ht="14.85" customHeight="1">
      <c r="B84" s="167"/>
      <c r="C84" s="168"/>
      <c r="D84" s="169" t="s">
        <v>776</v>
      </c>
      <c r="E84" s="170"/>
      <c r="F84" s="170"/>
      <c r="G84" s="170"/>
      <c r="H84" s="170"/>
      <c r="I84" s="171"/>
      <c r="J84" s="172">
        <f>J1320</f>
        <v>0</v>
      </c>
      <c r="K84" s="173"/>
    </row>
    <row r="85" spans="2:11" s="9" customFormat="1" ht="14.85" customHeight="1">
      <c r="B85" s="167"/>
      <c r="C85" s="168"/>
      <c r="D85" s="169" t="s">
        <v>259</v>
      </c>
      <c r="E85" s="170"/>
      <c r="F85" s="170"/>
      <c r="G85" s="170"/>
      <c r="H85" s="170"/>
      <c r="I85" s="171"/>
      <c r="J85" s="172">
        <f>J1327</f>
        <v>0</v>
      </c>
      <c r="K85" s="173"/>
    </row>
    <row r="86" spans="2:11" s="9" customFormat="1" ht="14.85" customHeight="1">
      <c r="B86" s="167"/>
      <c r="C86" s="168"/>
      <c r="D86" s="169" t="s">
        <v>260</v>
      </c>
      <c r="E86" s="170"/>
      <c r="F86" s="170"/>
      <c r="G86" s="170"/>
      <c r="H86" s="170"/>
      <c r="I86" s="171"/>
      <c r="J86" s="172">
        <f>J1348</f>
        <v>0</v>
      </c>
      <c r="K86" s="173"/>
    </row>
    <row r="87" spans="2:11" s="9" customFormat="1" ht="14.85" customHeight="1">
      <c r="B87" s="167"/>
      <c r="C87" s="168"/>
      <c r="D87" s="169" t="s">
        <v>393</v>
      </c>
      <c r="E87" s="170"/>
      <c r="F87" s="170"/>
      <c r="G87" s="170"/>
      <c r="H87" s="170"/>
      <c r="I87" s="171"/>
      <c r="J87" s="172">
        <f>J1431</f>
        <v>0</v>
      </c>
      <c r="K87" s="173"/>
    </row>
    <row r="88" spans="2:11" s="9" customFormat="1" ht="19.899999999999999" customHeight="1">
      <c r="B88" s="167"/>
      <c r="C88" s="168"/>
      <c r="D88" s="169" t="s">
        <v>777</v>
      </c>
      <c r="E88" s="170"/>
      <c r="F88" s="170"/>
      <c r="G88" s="170"/>
      <c r="H88" s="170"/>
      <c r="I88" s="171"/>
      <c r="J88" s="172">
        <f>J1447</f>
        <v>0</v>
      </c>
      <c r="K88" s="173"/>
    </row>
    <row r="89" spans="2:11" s="8" customFormat="1" ht="24.95" customHeight="1">
      <c r="B89" s="160"/>
      <c r="C89" s="161"/>
      <c r="D89" s="162" t="s">
        <v>394</v>
      </c>
      <c r="E89" s="163"/>
      <c r="F89" s="163"/>
      <c r="G89" s="163"/>
      <c r="H89" s="163"/>
      <c r="I89" s="164"/>
      <c r="J89" s="165">
        <f>J1450</f>
        <v>0</v>
      </c>
      <c r="K89" s="166"/>
    </row>
    <row r="90" spans="2:11" s="9" customFormat="1" ht="19.899999999999999" customHeight="1">
      <c r="B90" s="167"/>
      <c r="C90" s="168"/>
      <c r="D90" s="169" t="s">
        <v>778</v>
      </c>
      <c r="E90" s="170"/>
      <c r="F90" s="170"/>
      <c r="G90" s="170"/>
      <c r="H90" s="170"/>
      <c r="I90" s="171"/>
      <c r="J90" s="172">
        <f>J1451</f>
        <v>0</v>
      </c>
      <c r="K90" s="173"/>
    </row>
    <row r="91" spans="2:11" s="9" customFormat="1" ht="19.899999999999999" customHeight="1">
      <c r="B91" s="167"/>
      <c r="C91" s="168"/>
      <c r="D91" s="169" t="s">
        <v>395</v>
      </c>
      <c r="E91" s="170"/>
      <c r="F91" s="170"/>
      <c r="G91" s="170"/>
      <c r="H91" s="170"/>
      <c r="I91" s="171"/>
      <c r="J91" s="172">
        <f>J1632</f>
        <v>0</v>
      </c>
      <c r="K91" s="173"/>
    </row>
    <row r="92" spans="2:11" s="9" customFormat="1" ht="19.899999999999999" customHeight="1">
      <c r="B92" s="167"/>
      <c r="C92" s="168"/>
      <c r="D92" s="169" t="s">
        <v>396</v>
      </c>
      <c r="E92" s="170"/>
      <c r="F92" s="170"/>
      <c r="G92" s="170"/>
      <c r="H92" s="170"/>
      <c r="I92" s="171"/>
      <c r="J92" s="172">
        <f>J1816</f>
        <v>0</v>
      </c>
      <c r="K92" s="173"/>
    </row>
    <row r="93" spans="2:11" s="9" customFormat="1" ht="19.899999999999999" customHeight="1">
      <c r="B93" s="167"/>
      <c r="C93" s="168"/>
      <c r="D93" s="169" t="s">
        <v>779</v>
      </c>
      <c r="E93" s="170"/>
      <c r="F93" s="170"/>
      <c r="G93" s="170"/>
      <c r="H93" s="170"/>
      <c r="I93" s="171"/>
      <c r="J93" s="172">
        <f>J2206</f>
        <v>0</v>
      </c>
      <c r="K93" s="173"/>
    </row>
    <row r="94" spans="2:11" s="9" customFormat="1" ht="19.899999999999999" customHeight="1">
      <c r="B94" s="167"/>
      <c r="C94" s="168"/>
      <c r="D94" s="169" t="s">
        <v>780</v>
      </c>
      <c r="E94" s="170"/>
      <c r="F94" s="170"/>
      <c r="G94" s="170"/>
      <c r="H94" s="170"/>
      <c r="I94" s="171"/>
      <c r="J94" s="172">
        <f>J2232</f>
        <v>0</v>
      </c>
      <c r="K94" s="173"/>
    </row>
    <row r="95" spans="2:11" s="9" customFormat="1" ht="19.899999999999999" customHeight="1">
      <c r="B95" s="167"/>
      <c r="C95" s="168"/>
      <c r="D95" s="169" t="s">
        <v>781</v>
      </c>
      <c r="E95" s="170"/>
      <c r="F95" s="170"/>
      <c r="G95" s="170"/>
      <c r="H95" s="170"/>
      <c r="I95" s="171"/>
      <c r="J95" s="172">
        <f>J2431</f>
        <v>0</v>
      </c>
      <c r="K95" s="173"/>
    </row>
    <row r="96" spans="2:11" s="9" customFormat="1" ht="19.899999999999999" customHeight="1">
      <c r="B96" s="167"/>
      <c r="C96" s="168"/>
      <c r="D96" s="169" t="s">
        <v>782</v>
      </c>
      <c r="E96" s="170"/>
      <c r="F96" s="170"/>
      <c r="G96" s="170"/>
      <c r="H96" s="170"/>
      <c r="I96" s="171"/>
      <c r="J96" s="172">
        <f>J2604</f>
        <v>0</v>
      </c>
      <c r="K96" s="173"/>
    </row>
    <row r="97" spans="2:12" s="9" customFormat="1" ht="19.899999999999999" customHeight="1">
      <c r="B97" s="167"/>
      <c r="C97" s="168"/>
      <c r="D97" s="169" t="s">
        <v>783</v>
      </c>
      <c r="E97" s="170"/>
      <c r="F97" s="170"/>
      <c r="G97" s="170"/>
      <c r="H97" s="170"/>
      <c r="I97" s="171"/>
      <c r="J97" s="172">
        <f>J2638</f>
        <v>0</v>
      </c>
      <c r="K97" s="173"/>
    </row>
    <row r="98" spans="2:12" s="9" customFormat="1" ht="19.899999999999999" customHeight="1">
      <c r="B98" s="167"/>
      <c r="C98" s="168"/>
      <c r="D98" s="169" t="s">
        <v>398</v>
      </c>
      <c r="E98" s="170"/>
      <c r="F98" s="170"/>
      <c r="G98" s="170"/>
      <c r="H98" s="170"/>
      <c r="I98" s="171"/>
      <c r="J98" s="172">
        <f>J2801</f>
        <v>0</v>
      </c>
      <c r="K98" s="173"/>
    </row>
    <row r="99" spans="2:12" s="9" customFormat="1" ht="19.899999999999999" customHeight="1">
      <c r="B99" s="167"/>
      <c r="C99" s="168"/>
      <c r="D99" s="169" t="s">
        <v>784</v>
      </c>
      <c r="E99" s="170"/>
      <c r="F99" s="170"/>
      <c r="G99" s="170"/>
      <c r="H99" s="170"/>
      <c r="I99" s="171"/>
      <c r="J99" s="172">
        <f>J3032</f>
        <v>0</v>
      </c>
      <c r="K99" s="173"/>
    </row>
    <row r="100" spans="2:12" s="9" customFormat="1" ht="19.899999999999999" customHeight="1">
      <c r="B100" s="167"/>
      <c r="C100" s="168"/>
      <c r="D100" s="169" t="s">
        <v>785</v>
      </c>
      <c r="E100" s="170"/>
      <c r="F100" s="170"/>
      <c r="G100" s="170"/>
      <c r="H100" s="170"/>
      <c r="I100" s="171"/>
      <c r="J100" s="172">
        <f>J3150</f>
        <v>0</v>
      </c>
      <c r="K100" s="173"/>
    </row>
    <row r="101" spans="2:12" s="9" customFormat="1" ht="19.899999999999999" customHeight="1">
      <c r="B101" s="167"/>
      <c r="C101" s="168"/>
      <c r="D101" s="169" t="s">
        <v>786</v>
      </c>
      <c r="E101" s="170"/>
      <c r="F101" s="170"/>
      <c r="G101" s="170"/>
      <c r="H101" s="170"/>
      <c r="I101" s="171"/>
      <c r="J101" s="172">
        <f>J3209</f>
        <v>0</v>
      </c>
      <c r="K101" s="173"/>
    </row>
    <row r="102" spans="2:12" s="9" customFormat="1" ht="19.899999999999999" customHeight="1">
      <c r="B102" s="167"/>
      <c r="C102" s="168"/>
      <c r="D102" s="169" t="s">
        <v>787</v>
      </c>
      <c r="E102" s="170"/>
      <c r="F102" s="170"/>
      <c r="G102" s="170"/>
      <c r="H102" s="170"/>
      <c r="I102" s="171"/>
      <c r="J102" s="172">
        <f>J3246</f>
        <v>0</v>
      </c>
      <c r="K102" s="173"/>
    </row>
    <row r="103" spans="2:12" s="9" customFormat="1" ht="19.899999999999999" customHeight="1">
      <c r="B103" s="167"/>
      <c r="C103" s="168"/>
      <c r="D103" s="169" t="s">
        <v>788</v>
      </c>
      <c r="E103" s="170"/>
      <c r="F103" s="170"/>
      <c r="G103" s="170"/>
      <c r="H103" s="170"/>
      <c r="I103" s="171"/>
      <c r="J103" s="172">
        <f>J3278</f>
        <v>0</v>
      </c>
      <c r="K103" s="173"/>
    </row>
    <row r="104" spans="2:12" s="9" customFormat="1" ht="19.899999999999999" customHeight="1">
      <c r="B104" s="167"/>
      <c r="C104" s="168"/>
      <c r="D104" s="169" t="s">
        <v>789</v>
      </c>
      <c r="E104" s="170"/>
      <c r="F104" s="170"/>
      <c r="G104" s="170"/>
      <c r="H104" s="170"/>
      <c r="I104" s="171"/>
      <c r="J104" s="172">
        <f>J3312</f>
        <v>0</v>
      </c>
      <c r="K104" s="173"/>
    </row>
    <row r="105" spans="2:12" s="8" customFormat="1" ht="24.95" customHeight="1">
      <c r="B105" s="160"/>
      <c r="C105" s="161"/>
      <c r="D105" s="162" t="s">
        <v>790</v>
      </c>
      <c r="E105" s="163"/>
      <c r="F105" s="163"/>
      <c r="G105" s="163"/>
      <c r="H105" s="163"/>
      <c r="I105" s="164"/>
      <c r="J105" s="165">
        <f>J3353</f>
        <v>0</v>
      </c>
      <c r="K105" s="166"/>
    </row>
    <row r="106" spans="2:12" s="9" customFormat="1" ht="19.899999999999999" customHeight="1">
      <c r="B106" s="167"/>
      <c r="C106" s="168"/>
      <c r="D106" s="169" t="s">
        <v>791</v>
      </c>
      <c r="E106" s="170"/>
      <c r="F106" s="170"/>
      <c r="G106" s="170"/>
      <c r="H106" s="170"/>
      <c r="I106" s="171"/>
      <c r="J106" s="172">
        <f>J3354</f>
        <v>0</v>
      </c>
      <c r="K106" s="173"/>
    </row>
    <row r="107" spans="2:12" s="1" customFormat="1" ht="21.75" customHeight="1">
      <c r="B107" s="43"/>
      <c r="C107" s="44"/>
      <c r="D107" s="44"/>
      <c r="E107" s="44"/>
      <c r="F107" s="44"/>
      <c r="G107" s="44"/>
      <c r="H107" s="44"/>
      <c r="I107" s="129"/>
      <c r="J107" s="44"/>
      <c r="K107" s="47"/>
    </row>
    <row r="108" spans="2:12" s="1" customFormat="1" ht="6.95" customHeight="1">
      <c r="B108" s="58"/>
      <c r="C108" s="59"/>
      <c r="D108" s="59"/>
      <c r="E108" s="59"/>
      <c r="F108" s="59"/>
      <c r="G108" s="59"/>
      <c r="H108" s="59"/>
      <c r="I108" s="150"/>
      <c r="J108" s="59"/>
      <c r="K108" s="60"/>
    </row>
    <row r="112" spans="2:12" s="1" customFormat="1" ht="6.95" customHeight="1">
      <c r="B112" s="61"/>
      <c r="C112" s="62"/>
      <c r="D112" s="62"/>
      <c r="E112" s="62"/>
      <c r="F112" s="62"/>
      <c r="G112" s="62"/>
      <c r="H112" s="62"/>
      <c r="I112" s="153"/>
      <c r="J112" s="62"/>
      <c r="K112" s="62"/>
      <c r="L112" s="63"/>
    </row>
    <row r="113" spans="2:63" s="1" customFormat="1" ht="36.950000000000003" customHeight="1">
      <c r="B113" s="43"/>
      <c r="C113" s="64" t="s">
        <v>193</v>
      </c>
      <c r="D113" s="65"/>
      <c r="E113" s="65"/>
      <c r="F113" s="65"/>
      <c r="G113" s="65"/>
      <c r="H113" s="65"/>
      <c r="I113" s="174"/>
      <c r="J113" s="65"/>
      <c r="K113" s="65"/>
      <c r="L113" s="63"/>
    </row>
    <row r="114" spans="2:63" s="1" customFormat="1" ht="6.95" customHeight="1">
      <c r="B114" s="43"/>
      <c r="C114" s="65"/>
      <c r="D114" s="65"/>
      <c r="E114" s="65"/>
      <c r="F114" s="65"/>
      <c r="G114" s="65"/>
      <c r="H114" s="65"/>
      <c r="I114" s="174"/>
      <c r="J114" s="65"/>
      <c r="K114" s="65"/>
      <c r="L114" s="63"/>
    </row>
    <row r="115" spans="2:63" s="1" customFormat="1" ht="14.45" customHeight="1">
      <c r="B115" s="43"/>
      <c r="C115" s="67" t="s">
        <v>18</v>
      </c>
      <c r="D115" s="65"/>
      <c r="E115" s="65"/>
      <c r="F115" s="65"/>
      <c r="G115" s="65"/>
      <c r="H115" s="65"/>
      <c r="I115" s="174"/>
      <c r="J115" s="65"/>
      <c r="K115" s="65"/>
      <c r="L115" s="63"/>
    </row>
    <row r="116" spans="2:63" s="1" customFormat="1" ht="16.5" customHeight="1">
      <c r="B116" s="43"/>
      <c r="C116" s="65"/>
      <c r="D116" s="65"/>
      <c r="E116" s="408" t="str">
        <f>E7</f>
        <v>Vytváření podmínek ke vzdělávání a mezigenerační spolupráci Mže</v>
      </c>
      <c r="F116" s="409"/>
      <c r="G116" s="409"/>
      <c r="H116" s="409"/>
      <c r="I116" s="174"/>
      <c r="J116" s="65"/>
      <c r="K116" s="65"/>
      <c r="L116" s="63"/>
    </row>
    <row r="117" spans="2:63">
      <c r="B117" s="29"/>
      <c r="C117" s="67" t="s">
        <v>180</v>
      </c>
      <c r="D117" s="278"/>
      <c r="E117" s="278"/>
      <c r="F117" s="278"/>
      <c r="G117" s="278"/>
      <c r="H117" s="278"/>
      <c r="J117" s="278"/>
      <c r="K117" s="278"/>
      <c r="L117" s="279"/>
    </row>
    <row r="118" spans="2:63" s="1" customFormat="1" ht="16.5" customHeight="1">
      <c r="B118" s="43"/>
      <c r="C118" s="65"/>
      <c r="D118" s="65"/>
      <c r="E118" s="408" t="s">
        <v>756</v>
      </c>
      <c r="F118" s="410"/>
      <c r="G118" s="410"/>
      <c r="H118" s="410"/>
      <c r="I118" s="174"/>
      <c r="J118" s="65"/>
      <c r="K118" s="65"/>
      <c r="L118" s="63"/>
    </row>
    <row r="119" spans="2:63" s="1" customFormat="1" ht="14.45" customHeight="1">
      <c r="B119" s="43"/>
      <c r="C119" s="67" t="s">
        <v>757</v>
      </c>
      <c r="D119" s="65"/>
      <c r="E119" s="65"/>
      <c r="F119" s="65"/>
      <c r="G119" s="65"/>
      <c r="H119" s="65"/>
      <c r="I119" s="174"/>
      <c r="J119" s="65"/>
      <c r="K119" s="65"/>
      <c r="L119" s="63"/>
    </row>
    <row r="120" spans="2:63" s="1" customFormat="1" ht="17.25" customHeight="1">
      <c r="B120" s="43"/>
      <c r="C120" s="65"/>
      <c r="D120" s="65"/>
      <c r="E120" s="379" t="str">
        <f>E11</f>
        <v>03.01 - SO-01 D.1.1 Stavební a konstrukční řešení</v>
      </c>
      <c r="F120" s="410"/>
      <c r="G120" s="410"/>
      <c r="H120" s="410"/>
      <c r="I120" s="174"/>
      <c r="J120" s="65"/>
      <c r="K120" s="65"/>
      <c r="L120" s="63"/>
    </row>
    <row r="121" spans="2:63" s="1" customFormat="1" ht="6.95" customHeight="1">
      <c r="B121" s="43"/>
      <c r="C121" s="65"/>
      <c r="D121" s="65"/>
      <c r="E121" s="65"/>
      <c r="F121" s="65"/>
      <c r="G121" s="65"/>
      <c r="H121" s="65"/>
      <c r="I121" s="174"/>
      <c r="J121" s="65"/>
      <c r="K121" s="65"/>
      <c r="L121" s="63"/>
    </row>
    <row r="122" spans="2:63" s="1" customFormat="1" ht="18" customHeight="1">
      <c r="B122" s="43"/>
      <c r="C122" s="67" t="s">
        <v>24</v>
      </c>
      <c r="D122" s="65"/>
      <c r="E122" s="65"/>
      <c r="F122" s="175" t="str">
        <f>F14</f>
        <v>Tachov</v>
      </c>
      <c r="G122" s="65"/>
      <c r="H122" s="65"/>
      <c r="I122" s="176" t="s">
        <v>26</v>
      </c>
      <c r="J122" s="75" t="str">
        <f>IF(J14="","",J14)</f>
        <v>2. 1. 2018</v>
      </c>
      <c r="K122" s="65"/>
      <c r="L122" s="63"/>
    </row>
    <row r="123" spans="2:63" s="1" customFormat="1" ht="6.95" customHeight="1">
      <c r="B123" s="43"/>
      <c r="C123" s="65"/>
      <c r="D123" s="65"/>
      <c r="E123" s="65"/>
      <c r="F123" s="65"/>
      <c r="G123" s="65"/>
      <c r="H123" s="65"/>
      <c r="I123" s="174"/>
      <c r="J123" s="65"/>
      <c r="K123" s="65"/>
      <c r="L123" s="63"/>
    </row>
    <row r="124" spans="2:63" s="1" customFormat="1">
      <c r="B124" s="43"/>
      <c r="C124" s="67" t="s">
        <v>32</v>
      </c>
      <c r="D124" s="65"/>
      <c r="E124" s="65"/>
      <c r="F124" s="175" t="str">
        <f>E17</f>
        <v>město Tachov</v>
      </c>
      <c r="G124" s="65"/>
      <c r="H124" s="65"/>
      <c r="I124" s="176" t="s">
        <v>39</v>
      </c>
      <c r="J124" s="175" t="str">
        <f>E23</f>
        <v>Architektonické studio Hysek spol s r.o.</v>
      </c>
      <c r="K124" s="65"/>
      <c r="L124" s="63"/>
    </row>
    <row r="125" spans="2:63" s="1" customFormat="1" ht="14.45" customHeight="1">
      <c r="B125" s="43"/>
      <c r="C125" s="67" t="s">
        <v>37</v>
      </c>
      <c r="D125" s="65"/>
      <c r="E125" s="65"/>
      <c r="F125" s="175" t="str">
        <f>IF(E20="","",E20)</f>
        <v/>
      </c>
      <c r="G125" s="65"/>
      <c r="H125" s="65"/>
      <c r="I125" s="174"/>
      <c r="J125" s="65"/>
      <c r="K125" s="65"/>
      <c r="L125" s="63"/>
    </row>
    <row r="126" spans="2:63" s="1" customFormat="1" ht="10.35" customHeight="1">
      <c r="B126" s="43"/>
      <c r="C126" s="65"/>
      <c r="D126" s="65"/>
      <c r="E126" s="65"/>
      <c r="F126" s="65"/>
      <c r="G126" s="65"/>
      <c r="H126" s="65"/>
      <c r="I126" s="174"/>
      <c r="J126" s="65"/>
      <c r="K126" s="65"/>
      <c r="L126" s="63"/>
    </row>
    <row r="127" spans="2:63" s="10" customFormat="1" ht="29.25" customHeight="1">
      <c r="B127" s="177"/>
      <c r="C127" s="178" t="s">
        <v>194</v>
      </c>
      <c r="D127" s="179" t="s">
        <v>63</v>
      </c>
      <c r="E127" s="179" t="s">
        <v>59</v>
      </c>
      <c r="F127" s="179" t="s">
        <v>195</v>
      </c>
      <c r="G127" s="179" t="s">
        <v>196</v>
      </c>
      <c r="H127" s="179" t="s">
        <v>197</v>
      </c>
      <c r="I127" s="180" t="s">
        <v>198</v>
      </c>
      <c r="J127" s="179" t="s">
        <v>185</v>
      </c>
      <c r="K127" s="181" t="s">
        <v>199</v>
      </c>
      <c r="L127" s="182"/>
      <c r="M127" s="83" t="s">
        <v>200</v>
      </c>
      <c r="N127" s="84" t="s">
        <v>48</v>
      </c>
      <c r="O127" s="84" t="s">
        <v>201</v>
      </c>
      <c r="P127" s="84" t="s">
        <v>202</v>
      </c>
      <c r="Q127" s="84" t="s">
        <v>203</v>
      </c>
      <c r="R127" s="84" t="s">
        <v>204</v>
      </c>
      <c r="S127" s="84" t="s">
        <v>205</v>
      </c>
      <c r="T127" s="85" t="s">
        <v>206</v>
      </c>
    </row>
    <row r="128" spans="2:63" s="1" customFormat="1" ht="29.25" customHeight="1">
      <c r="B128" s="43"/>
      <c r="C128" s="89" t="s">
        <v>186</v>
      </c>
      <c r="D128" s="65"/>
      <c r="E128" s="65"/>
      <c r="F128" s="65"/>
      <c r="G128" s="65"/>
      <c r="H128" s="65"/>
      <c r="I128" s="174"/>
      <c r="J128" s="183">
        <f>BK128</f>
        <v>0</v>
      </c>
      <c r="K128" s="65"/>
      <c r="L128" s="63"/>
      <c r="M128" s="86"/>
      <c r="N128" s="87"/>
      <c r="O128" s="87"/>
      <c r="P128" s="184">
        <f>P129+P1450+P3353</f>
        <v>0</v>
      </c>
      <c r="Q128" s="87"/>
      <c r="R128" s="184">
        <f>R129+R1450+R3353</f>
        <v>2174.5003180799999</v>
      </c>
      <c r="S128" s="87"/>
      <c r="T128" s="185">
        <f>T129+T1450+T3353</f>
        <v>0</v>
      </c>
      <c r="AT128" s="25" t="s">
        <v>77</v>
      </c>
      <c r="AU128" s="25" t="s">
        <v>187</v>
      </c>
      <c r="BK128" s="186">
        <f>BK129+BK1450+BK3353</f>
        <v>0</v>
      </c>
    </row>
    <row r="129" spans="2:65" s="11" customFormat="1" ht="37.35" customHeight="1">
      <c r="B129" s="187"/>
      <c r="C129" s="188"/>
      <c r="D129" s="189" t="s">
        <v>77</v>
      </c>
      <c r="E129" s="190" t="s">
        <v>263</v>
      </c>
      <c r="F129" s="190" t="s">
        <v>264</v>
      </c>
      <c r="G129" s="188"/>
      <c r="H129" s="188"/>
      <c r="I129" s="191"/>
      <c r="J129" s="192">
        <f>BK129</f>
        <v>0</v>
      </c>
      <c r="K129" s="188"/>
      <c r="L129" s="193"/>
      <c r="M129" s="194"/>
      <c r="N129" s="195"/>
      <c r="O129" s="195"/>
      <c r="P129" s="196">
        <f>P130+P190+P354+P704+P876+P898+P1319+P1447</f>
        <v>0</v>
      </c>
      <c r="Q129" s="195"/>
      <c r="R129" s="196">
        <f>R130+R190+R354+R704+R876+R898+R1319+R1447</f>
        <v>1643.4658535499998</v>
      </c>
      <c r="S129" s="195"/>
      <c r="T129" s="197">
        <f>T130+T190+T354+T704+T876+T898+T1319+T1447</f>
        <v>0</v>
      </c>
      <c r="AR129" s="198" t="s">
        <v>86</v>
      </c>
      <c r="AT129" s="199" t="s">
        <v>77</v>
      </c>
      <c r="AU129" s="199" t="s">
        <v>78</v>
      </c>
      <c r="AY129" s="198" t="s">
        <v>209</v>
      </c>
      <c r="BK129" s="200">
        <f>BK130+BK190+BK354+BK704+BK876+BK898+BK1319+BK1447</f>
        <v>0</v>
      </c>
    </row>
    <row r="130" spans="2:65" s="11" customFormat="1" ht="19.899999999999999" customHeight="1">
      <c r="B130" s="187"/>
      <c r="C130" s="188"/>
      <c r="D130" s="189" t="s">
        <v>77</v>
      </c>
      <c r="E130" s="201" t="s">
        <v>86</v>
      </c>
      <c r="F130" s="201" t="s">
        <v>265</v>
      </c>
      <c r="G130" s="188"/>
      <c r="H130" s="188"/>
      <c r="I130" s="191"/>
      <c r="J130" s="202">
        <f>BK130</f>
        <v>0</v>
      </c>
      <c r="K130" s="188"/>
      <c r="L130" s="193"/>
      <c r="M130" s="194"/>
      <c r="N130" s="195"/>
      <c r="O130" s="195"/>
      <c r="P130" s="196">
        <f>P131+P153+P174</f>
        <v>0</v>
      </c>
      <c r="Q130" s="195"/>
      <c r="R130" s="196">
        <f>R131+R153+R174</f>
        <v>0</v>
      </c>
      <c r="S130" s="195"/>
      <c r="T130" s="197">
        <f>T131+T153+T174</f>
        <v>0</v>
      </c>
      <c r="AR130" s="198" t="s">
        <v>86</v>
      </c>
      <c r="AT130" s="199" t="s">
        <v>77</v>
      </c>
      <c r="AU130" s="199" t="s">
        <v>86</v>
      </c>
      <c r="AY130" s="198" t="s">
        <v>209</v>
      </c>
      <c r="BK130" s="200">
        <f>BK131+BK153+BK174</f>
        <v>0</v>
      </c>
    </row>
    <row r="131" spans="2:65" s="11" customFormat="1" ht="14.85" customHeight="1">
      <c r="B131" s="187"/>
      <c r="C131" s="188"/>
      <c r="D131" s="189" t="s">
        <v>77</v>
      </c>
      <c r="E131" s="201" t="s">
        <v>276</v>
      </c>
      <c r="F131" s="201" t="s">
        <v>277</v>
      </c>
      <c r="G131" s="188"/>
      <c r="H131" s="188"/>
      <c r="I131" s="191"/>
      <c r="J131" s="202">
        <f>BK131</f>
        <v>0</v>
      </c>
      <c r="K131" s="188"/>
      <c r="L131" s="193"/>
      <c r="M131" s="194"/>
      <c r="N131" s="195"/>
      <c r="O131" s="195"/>
      <c r="P131" s="196">
        <f>SUM(P132:P152)</f>
        <v>0</v>
      </c>
      <c r="Q131" s="195"/>
      <c r="R131" s="196">
        <f>SUM(R132:R152)</f>
        <v>0</v>
      </c>
      <c r="S131" s="195"/>
      <c r="T131" s="197">
        <f>SUM(T132:T152)</f>
        <v>0</v>
      </c>
      <c r="AR131" s="198" t="s">
        <v>86</v>
      </c>
      <c r="AT131" s="199" t="s">
        <v>77</v>
      </c>
      <c r="AU131" s="199" t="s">
        <v>88</v>
      </c>
      <c r="AY131" s="198" t="s">
        <v>209</v>
      </c>
      <c r="BK131" s="200">
        <f>SUM(BK132:BK152)</f>
        <v>0</v>
      </c>
    </row>
    <row r="132" spans="2:65" s="1" customFormat="1" ht="25.5" customHeight="1">
      <c r="B132" s="43"/>
      <c r="C132" s="203" t="s">
        <v>86</v>
      </c>
      <c r="D132" s="203" t="s">
        <v>212</v>
      </c>
      <c r="E132" s="204" t="s">
        <v>792</v>
      </c>
      <c r="F132" s="205" t="s">
        <v>793</v>
      </c>
      <c r="G132" s="206" t="s">
        <v>270</v>
      </c>
      <c r="H132" s="207">
        <v>103.4</v>
      </c>
      <c r="I132" s="208"/>
      <c r="J132" s="209">
        <f>ROUND(I132*H132,2)</f>
        <v>0</v>
      </c>
      <c r="K132" s="205" t="s">
        <v>216</v>
      </c>
      <c r="L132" s="63"/>
      <c r="M132" s="210" t="s">
        <v>34</v>
      </c>
      <c r="N132" s="211" t="s">
        <v>49</v>
      </c>
      <c r="O132" s="44"/>
      <c r="P132" s="212">
        <f>O132*H132</f>
        <v>0</v>
      </c>
      <c r="Q132" s="212">
        <v>0</v>
      </c>
      <c r="R132" s="212">
        <f>Q132*H132</f>
        <v>0</v>
      </c>
      <c r="S132" s="212">
        <v>0</v>
      </c>
      <c r="T132" s="213">
        <f>S132*H132</f>
        <v>0</v>
      </c>
      <c r="AR132" s="25" t="s">
        <v>228</v>
      </c>
      <c r="AT132" s="25" t="s">
        <v>212</v>
      </c>
      <c r="AU132" s="25" t="s">
        <v>224</v>
      </c>
      <c r="AY132" s="25" t="s">
        <v>209</v>
      </c>
      <c r="BE132" s="214">
        <f>IF(N132="základní",J132,0)</f>
        <v>0</v>
      </c>
      <c r="BF132" s="214">
        <f>IF(N132="snížená",J132,0)</f>
        <v>0</v>
      </c>
      <c r="BG132" s="214">
        <f>IF(N132="zákl. přenesená",J132,0)</f>
        <v>0</v>
      </c>
      <c r="BH132" s="214">
        <f>IF(N132="sníž. přenesená",J132,0)</f>
        <v>0</v>
      </c>
      <c r="BI132" s="214">
        <f>IF(N132="nulová",J132,0)</f>
        <v>0</v>
      </c>
      <c r="BJ132" s="25" t="s">
        <v>86</v>
      </c>
      <c r="BK132" s="214">
        <f>ROUND(I132*H132,2)</f>
        <v>0</v>
      </c>
      <c r="BL132" s="25" t="s">
        <v>228</v>
      </c>
      <c r="BM132" s="25" t="s">
        <v>794</v>
      </c>
    </row>
    <row r="133" spans="2:65" s="1" customFormat="1" ht="94.5">
      <c r="B133" s="43"/>
      <c r="C133" s="65"/>
      <c r="D133" s="219" t="s">
        <v>272</v>
      </c>
      <c r="E133" s="65"/>
      <c r="F133" s="220" t="s">
        <v>795</v>
      </c>
      <c r="G133" s="65"/>
      <c r="H133" s="65"/>
      <c r="I133" s="174"/>
      <c r="J133" s="65"/>
      <c r="K133" s="65"/>
      <c r="L133" s="63"/>
      <c r="M133" s="221"/>
      <c r="N133" s="44"/>
      <c r="O133" s="44"/>
      <c r="P133" s="44"/>
      <c r="Q133" s="44"/>
      <c r="R133" s="44"/>
      <c r="S133" s="44"/>
      <c r="T133" s="80"/>
      <c r="AT133" s="25" t="s">
        <v>272</v>
      </c>
      <c r="AU133" s="25" t="s">
        <v>224</v>
      </c>
    </row>
    <row r="134" spans="2:65" s="14" customFormat="1" ht="13.5">
      <c r="B134" s="254"/>
      <c r="C134" s="255"/>
      <c r="D134" s="219" t="s">
        <v>274</v>
      </c>
      <c r="E134" s="256" t="s">
        <v>34</v>
      </c>
      <c r="F134" s="257" t="s">
        <v>796</v>
      </c>
      <c r="G134" s="255"/>
      <c r="H134" s="256" t="s">
        <v>34</v>
      </c>
      <c r="I134" s="258"/>
      <c r="J134" s="255"/>
      <c r="K134" s="255"/>
      <c r="L134" s="259"/>
      <c r="M134" s="260"/>
      <c r="N134" s="261"/>
      <c r="O134" s="261"/>
      <c r="P134" s="261"/>
      <c r="Q134" s="261"/>
      <c r="R134" s="261"/>
      <c r="S134" s="261"/>
      <c r="T134" s="262"/>
      <c r="AT134" s="263" t="s">
        <v>274</v>
      </c>
      <c r="AU134" s="263" t="s">
        <v>224</v>
      </c>
      <c r="AV134" s="14" t="s">
        <v>86</v>
      </c>
      <c r="AW134" s="14" t="s">
        <v>41</v>
      </c>
      <c r="AX134" s="14" t="s">
        <v>78</v>
      </c>
      <c r="AY134" s="263" t="s">
        <v>209</v>
      </c>
    </row>
    <row r="135" spans="2:65" s="12" customFormat="1" ht="13.5">
      <c r="B135" s="222"/>
      <c r="C135" s="223"/>
      <c r="D135" s="219" t="s">
        <v>274</v>
      </c>
      <c r="E135" s="224" t="s">
        <v>34</v>
      </c>
      <c r="F135" s="225" t="s">
        <v>797</v>
      </c>
      <c r="G135" s="223"/>
      <c r="H135" s="226">
        <v>10.4</v>
      </c>
      <c r="I135" s="227"/>
      <c r="J135" s="223"/>
      <c r="K135" s="223"/>
      <c r="L135" s="228"/>
      <c r="M135" s="229"/>
      <c r="N135" s="230"/>
      <c r="O135" s="230"/>
      <c r="P135" s="230"/>
      <c r="Q135" s="230"/>
      <c r="R135" s="230"/>
      <c r="S135" s="230"/>
      <c r="T135" s="231"/>
      <c r="AT135" s="232" t="s">
        <v>274</v>
      </c>
      <c r="AU135" s="232" t="s">
        <v>224</v>
      </c>
      <c r="AV135" s="12" t="s">
        <v>88</v>
      </c>
      <c r="AW135" s="12" t="s">
        <v>41</v>
      </c>
      <c r="AX135" s="12" t="s">
        <v>78</v>
      </c>
      <c r="AY135" s="232" t="s">
        <v>209</v>
      </c>
    </row>
    <row r="136" spans="2:65" s="14" customFormat="1" ht="13.5">
      <c r="B136" s="254"/>
      <c r="C136" s="255"/>
      <c r="D136" s="219" t="s">
        <v>274</v>
      </c>
      <c r="E136" s="256" t="s">
        <v>34</v>
      </c>
      <c r="F136" s="257" t="s">
        <v>798</v>
      </c>
      <c r="G136" s="255"/>
      <c r="H136" s="256" t="s">
        <v>34</v>
      </c>
      <c r="I136" s="258"/>
      <c r="J136" s="255"/>
      <c r="K136" s="255"/>
      <c r="L136" s="259"/>
      <c r="M136" s="260"/>
      <c r="N136" s="261"/>
      <c r="O136" s="261"/>
      <c r="P136" s="261"/>
      <c r="Q136" s="261"/>
      <c r="R136" s="261"/>
      <c r="S136" s="261"/>
      <c r="T136" s="262"/>
      <c r="AT136" s="263" t="s">
        <v>274</v>
      </c>
      <c r="AU136" s="263" t="s">
        <v>224</v>
      </c>
      <c r="AV136" s="14" t="s">
        <v>86</v>
      </c>
      <c r="AW136" s="14" t="s">
        <v>41</v>
      </c>
      <c r="AX136" s="14" t="s">
        <v>78</v>
      </c>
      <c r="AY136" s="263" t="s">
        <v>209</v>
      </c>
    </row>
    <row r="137" spans="2:65" s="12" customFormat="1" ht="13.5">
      <c r="B137" s="222"/>
      <c r="C137" s="223"/>
      <c r="D137" s="219" t="s">
        <v>274</v>
      </c>
      <c r="E137" s="224" t="s">
        <v>34</v>
      </c>
      <c r="F137" s="225" t="s">
        <v>799</v>
      </c>
      <c r="G137" s="223"/>
      <c r="H137" s="226">
        <v>6.75</v>
      </c>
      <c r="I137" s="227"/>
      <c r="J137" s="223"/>
      <c r="K137" s="223"/>
      <c r="L137" s="228"/>
      <c r="M137" s="229"/>
      <c r="N137" s="230"/>
      <c r="O137" s="230"/>
      <c r="P137" s="230"/>
      <c r="Q137" s="230"/>
      <c r="R137" s="230"/>
      <c r="S137" s="230"/>
      <c r="T137" s="231"/>
      <c r="AT137" s="232" t="s">
        <v>274</v>
      </c>
      <c r="AU137" s="232" t="s">
        <v>224</v>
      </c>
      <c r="AV137" s="12" t="s">
        <v>88</v>
      </c>
      <c r="AW137" s="12" t="s">
        <v>41</v>
      </c>
      <c r="AX137" s="12" t="s">
        <v>78</v>
      </c>
      <c r="AY137" s="232" t="s">
        <v>209</v>
      </c>
    </row>
    <row r="138" spans="2:65" s="12" customFormat="1" ht="13.5">
      <c r="B138" s="222"/>
      <c r="C138" s="223"/>
      <c r="D138" s="219" t="s">
        <v>274</v>
      </c>
      <c r="E138" s="224" t="s">
        <v>34</v>
      </c>
      <c r="F138" s="225" t="s">
        <v>800</v>
      </c>
      <c r="G138" s="223"/>
      <c r="H138" s="226">
        <v>86.25</v>
      </c>
      <c r="I138" s="227"/>
      <c r="J138" s="223"/>
      <c r="K138" s="223"/>
      <c r="L138" s="228"/>
      <c r="M138" s="229"/>
      <c r="N138" s="230"/>
      <c r="O138" s="230"/>
      <c r="P138" s="230"/>
      <c r="Q138" s="230"/>
      <c r="R138" s="230"/>
      <c r="S138" s="230"/>
      <c r="T138" s="231"/>
      <c r="AT138" s="232" t="s">
        <v>274</v>
      </c>
      <c r="AU138" s="232" t="s">
        <v>224</v>
      </c>
      <c r="AV138" s="12" t="s">
        <v>88</v>
      </c>
      <c r="AW138" s="12" t="s">
        <v>41</v>
      </c>
      <c r="AX138" s="12" t="s">
        <v>78</v>
      </c>
      <c r="AY138" s="232" t="s">
        <v>209</v>
      </c>
    </row>
    <row r="139" spans="2:65" s="13" customFormat="1" ht="13.5">
      <c r="B139" s="233"/>
      <c r="C139" s="234"/>
      <c r="D139" s="219" t="s">
        <v>274</v>
      </c>
      <c r="E139" s="235" t="s">
        <v>34</v>
      </c>
      <c r="F139" s="236" t="s">
        <v>302</v>
      </c>
      <c r="G139" s="234"/>
      <c r="H139" s="237">
        <v>103.4</v>
      </c>
      <c r="I139" s="238"/>
      <c r="J139" s="234"/>
      <c r="K139" s="234"/>
      <c r="L139" s="239"/>
      <c r="M139" s="240"/>
      <c r="N139" s="241"/>
      <c r="O139" s="241"/>
      <c r="P139" s="241"/>
      <c r="Q139" s="241"/>
      <c r="R139" s="241"/>
      <c r="S139" s="241"/>
      <c r="T139" s="242"/>
      <c r="AT139" s="243" t="s">
        <v>274</v>
      </c>
      <c r="AU139" s="243" t="s">
        <v>224</v>
      </c>
      <c r="AV139" s="13" t="s">
        <v>228</v>
      </c>
      <c r="AW139" s="13" t="s">
        <v>41</v>
      </c>
      <c r="AX139" s="13" t="s">
        <v>86</v>
      </c>
      <c r="AY139" s="243" t="s">
        <v>209</v>
      </c>
    </row>
    <row r="140" spans="2:65" s="1" customFormat="1" ht="25.5" customHeight="1">
      <c r="B140" s="43"/>
      <c r="C140" s="203" t="s">
        <v>88</v>
      </c>
      <c r="D140" s="203" t="s">
        <v>212</v>
      </c>
      <c r="E140" s="204" t="s">
        <v>801</v>
      </c>
      <c r="F140" s="205" t="s">
        <v>802</v>
      </c>
      <c r="G140" s="206" t="s">
        <v>270</v>
      </c>
      <c r="H140" s="207">
        <v>51.7</v>
      </c>
      <c r="I140" s="208"/>
      <c r="J140" s="209">
        <f>ROUND(I140*H140,2)</f>
        <v>0</v>
      </c>
      <c r="K140" s="205" t="s">
        <v>216</v>
      </c>
      <c r="L140" s="63"/>
      <c r="M140" s="210" t="s">
        <v>34</v>
      </c>
      <c r="N140" s="211" t="s">
        <v>49</v>
      </c>
      <c r="O140" s="44"/>
      <c r="P140" s="212">
        <f>O140*H140</f>
        <v>0</v>
      </c>
      <c r="Q140" s="212">
        <v>0</v>
      </c>
      <c r="R140" s="212">
        <f>Q140*H140</f>
        <v>0</v>
      </c>
      <c r="S140" s="212">
        <v>0</v>
      </c>
      <c r="T140" s="213">
        <f>S140*H140</f>
        <v>0</v>
      </c>
      <c r="AR140" s="25" t="s">
        <v>228</v>
      </c>
      <c r="AT140" s="25" t="s">
        <v>212</v>
      </c>
      <c r="AU140" s="25" t="s">
        <v>224</v>
      </c>
      <c r="AY140" s="25" t="s">
        <v>209</v>
      </c>
      <c r="BE140" s="214">
        <f>IF(N140="základní",J140,0)</f>
        <v>0</v>
      </c>
      <c r="BF140" s="214">
        <f>IF(N140="snížená",J140,0)</f>
        <v>0</v>
      </c>
      <c r="BG140" s="214">
        <f>IF(N140="zákl. přenesená",J140,0)</f>
        <v>0</v>
      </c>
      <c r="BH140" s="214">
        <f>IF(N140="sníž. přenesená",J140,0)</f>
        <v>0</v>
      </c>
      <c r="BI140" s="214">
        <f>IF(N140="nulová",J140,0)</f>
        <v>0</v>
      </c>
      <c r="BJ140" s="25" t="s">
        <v>86</v>
      </c>
      <c r="BK140" s="214">
        <f>ROUND(I140*H140,2)</f>
        <v>0</v>
      </c>
      <c r="BL140" s="25" t="s">
        <v>228</v>
      </c>
      <c r="BM140" s="25" t="s">
        <v>803</v>
      </c>
    </row>
    <row r="141" spans="2:65" s="1" customFormat="1" ht="94.5">
      <c r="B141" s="43"/>
      <c r="C141" s="65"/>
      <c r="D141" s="219" t="s">
        <v>272</v>
      </c>
      <c r="E141" s="65"/>
      <c r="F141" s="220" t="s">
        <v>795</v>
      </c>
      <c r="G141" s="65"/>
      <c r="H141" s="65"/>
      <c r="I141" s="174"/>
      <c r="J141" s="65"/>
      <c r="K141" s="65"/>
      <c r="L141" s="63"/>
      <c r="M141" s="221"/>
      <c r="N141" s="44"/>
      <c r="O141" s="44"/>
      <c r="P141" s="44"/>
      <c r="Q141" s="44"/>
      <c r="R141" s="44"/>
      <c r="S141" s="44"/>
      <c r="T141" s="80"/>
      <c r="AT141" s="25" t="s">
        <v>272</v>
      </c>
      <c r="AU141" s="25" t="s">
        <v>224</v>
      </c>
    </row>
    <row r="142" spans="2:65" s="12" customFormat="1" ht="13.5">
      <c r="B142" s="222"/>
      <c r="C142" s="223"/>
      <c r="D142" s="219" t="s">
        <v>274</v>
      </c>
      <c r="E142" s="223"/>
      <c r="F142" s="225" t="s">
        <v>804</v>
      </c>
      <c r="G142" s="223"/>
      <c r="H142" s="226">
        <v>51.7</v>
      </c>
      <c r="I142" s="227"/>
      <c r="J142" s="223"/>
      <c r="K142" s="223"/>
      <c r="L142" s="228"/>
      <c r="M142" s="229"/>
      <c r="N142" s="230"/>
      <c r="O142" s="230"/>
      <c r="P142" s="230"/>
      <c r="Q142" s="230"/>
      <c r="R142" s="230"/>
      <c r="S142" s="230"/>
      <c r="T142" s="231"/>
      <c r="AT142" s="232" t="s">
        <v>274</v>
      </c>
      <c r="AU142" s="232" t="s">
        <v>224</v>
      </c>
      <c r="AV142" s="12" t="s">
        <v>88</v>
      </c>
      <c r="AW142" s="12" t="s">
        <v>6</v>
      </c>
      <c r="AX142" s="12" t="s">
        <v>86</v>
      </c>
      <c r="AY142" s="232" t="s">
        <v>209</v>
      </c>
    </row>
    <row r="143" spans="2:65" s="1" customFormat="1" ht="25.5" customHeight="1">
      <c r="B143" s="43"/>
      <c r="C143" s="203" t="s">
        <v>224</v>
      </c>
      <c r="D143" s="203" t="s">
        <v>212</v>
      </c>
      <c r="E143" s="204" t="s">
        <v>805</v>
      </c>
      <c r="F143" s="205" t="s">
        <v>806</v>
      </c>
      <c r="G143" s="206" t="s">
        <v>270</v>
      </c>
      <c r="H143" s="207">
        <v>79.875</v>
      </c>
      <c r="I143" s="208"/>
      <c r="J143" s="209">
        <f>ROUND(I143*H143,2)</f>
        <v>0</v>
      </c>
      <c r="K143" s="205" t="s">
        <v>216</v>
      </c>
      <c r="L143" s="63"/>
      <c r="M143" s="210" t="s">
        <v>34</v>
      </c>
      <c r="N143" s="211" t="s">
        <v>49</v>
      </c>
      <c r="O143" s="44"/>
      <c r="P143" s="212">
        <f>O143*H143</f>
        <v>0</v>
      </c>
      <c r="Q143" s="212">
        <v>0</v>
      </c>
      <c r="R143" s="212">
        <f>Q143*H143</f>
        <v>0</v>
      </c>
      <c r="S143" s="212">
        <v>0</v>
      </c>
      <c r="T143" s="213">
        <f>S143*H143</f>
        <v>0</v>
      </c>
      <c r="AR143" s="25" t="s">
        <v>228</v>
      </c>
      <c r="AT143" s="25" t="s">
        <v>212</v>
      </c>
      <c r="AU143" s="25" t="s">
        <v>224</v>
      </c>
      <c r="AY143" s="25" t="s">
        <v>209</v>
      </c>
      <c r="BE143" s="214">
        <f>IF(N143="základní",J143,0)</f>
        <v>0</v>
      </c>
      <c r="BF143" s="214">
        <f>IF(N143="snížená",J143,0)</f>
        <v>0</v>
      </c>
      <c r="BG143" s="214">
        <f>IF(N143="zákl. přenesená",J143,0)</f>
        <v>0</v>
      </c>
      <c r="BH143" s="214">
        <f>IF(N143="sníž. přenesená",J143,0)</f>
        <v>0</v>
      </c>
      <c r="BI143" s="214">
        <f>IF(N143="nulová",J143,0)</f>
        <v>0</v>
      </c>
      <c r="BJ143" s="25" t="s">
        <v>86</v>
      </c>
      <c r="BK143" s="214">
        <f>ROUND(I143*H143,2)</f>
        <v>0</v>
      </c>
      <c r="BL143" s="25" t="s">
        <v>228</v>
      </c>
      <c r="BM143" s="25" t="s">
        <v>807</v>
      </c>
    </row>
    <row r="144" spans="2:65" s="1" customFormat="1" ht="202.5">
      <c r="B144" s="43"/>
      <c r="C144" s="65"/>
      <c r="D144" s="219" t="s">
        <v>272</v>
      </c>
      <c r="E144" s="65"/>
      <c r="F144" s="220" t="s">
        <v>808</v>
      </c>
      <c r="G144" s="65"/>
      <c r="H144" s="65"/>
      <c r="I144" s="174"/>
      <c r="J144" s="65"/>
      <c r="K144" s="65"/>
      <c r="L144" s="63"/>
      <c r="M144" s="221"/>
      <c r="N144" s="44"/>
      <c r="O144" s="44"/>
      <c r="P144" s="44"/>
      <c r="Q144" s="44"/>
      <c r="R144" s="44"/>
      <c r="S144" s="44"/>
      <c r="T144" s="80"/>
      <c r="AT144" s="25" t="s">
        <v>272</v>
      </c>
      <c r="AU144" s="25" t="s">
        <v>224</v>
      </c>
    </row>
    <row r="145" spans="2:65" s="14" customFormat="1" ht="13.5">
      <c r="B145" s="254"/>
      <c r="C145" s="255"/>
      <c r="D145" s="219" t="s">
        <v>274</v>
      </c>
      <c r="E145" s="256" t="s">
        <v>34</v>
      </c>
      <c r="F145" s="257" t="s">
        <v>809</v>
      </c>
      <c r="G145" s="255"/>
      <c r="H145" s="256" t="s">
        <v>34</v>
      </c>
      <c r="I145" s="258"/>
      <c r="J145" s="255"/>
      <c r="K145" s="255"/>
      <c r="L145" s="259"/>
      <c r="M145" s="260"/>
      <c r="N145" s="261"/>
      <c r="O145" s="261"/>
      <c r="P145" s="261"/>
      <c r="Q145" s="261"/>
      <c r="R145" s="261"/>
      <c r="S145" s="261"/>
      <c r="T145" s="262"/>
      <c r="AT145" s="263" t="s">
        <v>274</v>
      </c>
      <c r="AU145" s="263" t="s">
        <v>224</v>
      </c>
      <c r="AV145" s="14" t="s">
        <v>86</v>
      </c>
      <c r="AW145" s="14" t="s">
        <v>41</v>
      </c>
      <c r="AX145" s="14" t="s">
        <v>78</v>
      </c>
      <c r="AY145" s="263" t="s">
        <v>209</v>
      </c>
    </row>
    <row r="146" spans="2:65" s="12" customFormat="1" ht="13.5">
      <c r="B146" s="222"/>
      <c r="C146" s="223"/>
      <c r="D146" s="219" t="s">
        <v>274</v>
      </c>
      <c r="E146" s="224" t="s">
        <v>34</v>
      </c>
      <c r="F146" s="225" t="s">
        <v>810</v>
      </c>
      <c r="G146" s="223"/>
      <c r="H146" s="226">
        <v>31.875</v>
      </c>
      <c r="I146" s="227"/>
      <c r="J146" s="223"/>
      <c r="K146" s="223"/>
      <c r="L146" s="228"/>
      <c r="M146" s="229"/>
      <c r="N146" s="230"/>
      <c r="O146" s="230"/>
      <c r="P146" s="230"/>
      <c r="Q146" s="230"/>
      <c r="R146" s="230"/>
      <c r="S146" s="230"/>
      <c r="T146" s="231"/>
      <c r="AT146" s="232" t="s">
        <v>274</v>
      </c>
      <c r="AU146" s="232" t="s">
        <v>224</v>
      </c>
      <c r="AV146" s="12" t="s">
        <v>88</v>
      </c>
      <c r="AW146" s="12" t="s">
        <v>41</v>
      </c>
      <c r="AX146" s="12" t="s">
        <v>78</v>
      </c>
      <c r="AY146" s="232" t="s">
        <v>209</v>
      </c>
    </row>
    <row r="147" spans="2:65" s="14" customFormat="1" ht="13.5">
      <c r="B147" s="254"/>
      <c r="C147" s="255"/>
      <c r="D147" s="219" t="s">
        <v>274</v>
      </c>
      <c r="E147" s="256" t="s">
        <v>34</v>
      </c>
      <c r="F147" s="257" t="s">
        <v>811</v>
      </c>
      <c r="G147" s="255"/>
      <c r="H147" s="256" t="s">
        <v>34</v>
      </c>
      <c r="I147" s="258"/>
      <c r="J147" s="255"/>
      <c r="K147" s="255"/>
      <c r="L147" s="259"/>
      <c r="M147" s="260"/>
      <c r="N147" s="261"/>
      <c r="O147" s="261"/>
      <c r="P147" s="261"/>
      <c r="Q147" s="261"/>
      <c r="R147" s="261"/>
      <c r="S147" s="261"/>
      <c r="T147" s="262"/>
      <c r="AT147" s="263" t="s">
        <v>274</v>
      </c>
      <c r="AU147" s="263" t="s">
        <v>224</v>
      </c>
      <c r="AV147" s="14" t="s">
        <v>86</v>
      </c>
      <c r="AW147" s="14" t="s">
        <v>41</v>
      </c>
      <c r="AX147" s="14" t="s">
        <v>78</v>
      </c>
      <c r="AY147" s="263" t="s">
        <v>209</v>
      </c>
    </row>
    <row r="148" spans="2:65" s="12" customFormat="1" ht="13.5">
      <c r="B148" s="222"/>
      <c r="C148" s="223"/>
      <c r="D148" s="219" t="s">
        <v>274</v>
      </c>
      <c r="E148" s="224" t="s">
        <v>34</v>
      </c>
      <c r="F148" s="225" t="s">
        <v>812</v>
      </c>
      <c r="G148" s="223"/>
      <c r="H148" s="226">
        <v>48</v>
      </c>
      <c r="I148" s="227"/>
      <c r="J148" s="223"/>
      <c r="K148" s="223"/>
      <c r="L148" s="228"/>
      <c r="M148" s="229"/>
      <c r="N148" s="230"/>
      <c r="O148" s="230"/>
      <c r="P148" s="230"/>
      <c r="Q148" s="230"/>
      <c r="R148" s="230"/>
      <c r="S148" s="230"/>
      <c r="T148" s="231"/>
      <c r="AT148" s="232" t="s">
        <v>274</v>
      </c>
      <c r="AU148" s="232" t="s">
        <v>224</v>
      </c>
      <c r="AV148" s="12" t="s">
        <v>88</v>
      </c>
      <c r="AW148" s="12" t="s">
        <v>41</v>
      </c>
      <c r="AX148" s="12" t="s">
        <v>78</v>
      </c>
      <c r="AY148" s="232" t="s">
        <v>209</v>
      </c>
    </row>
    <row r="149" spans="2:65" s="13" customFormat="1" ht="13.5">
      <c r="B149" s="233"/>
      <c r="C149" s="234"/>
      <c r="D149" s="219" t="s">
        <v>274</v>
      </c>
      <c r="E149" s="235" t="s">
        <v>34</v>
      </c>
      <c r="F149" s="236" t="s">
        <v>302</v>
      </c>
      <c r="G149" s="234"/>
      <c r="H149" s="237">
        <v>79.875</v>
      </c>
      <c r="I149" s="238"/>
      <c r="J149" s="234"/>
      <c r="K149" s="234"/>
      <c r="L149" s="239"/>
      <c r="M149" s="240"/>
      <c r="N149" s="241"/>
      <c r="O149" s="241"/>
      <c r="P149" s="241"/>
      <c r="Q149" s="241"/>
      <c r="R149" s="241"/>
      <c r="S149" s="241"/>
      <c r="T149" s="242"/>
      <c r="AT149" s="243" t="s">
        <v>274</v>
      </c>
      <c r="AU149" s="243" t="s">
        <v>224</v>
      </c>
      <c r="AV149" s="13" t="s">
        <v>228</v>
      </c>
      <c r="AW149" s="13" t="s">
        <v>41</v>
      </c>
      <c r="AX149" s="13" t="s">
        <v>86</v>
      </c>
      <c r="AY149" s="243" t="s">
        <v>209</v>
      </c>
    </row>
    <row r="150" spans="2:65" s="1" customFormat="1" ht="38.25" customHeight="1">
      <c r="B150" s="43"/>
      <c r="C150" s="203" t="s">
        <v>228</v>
      </c>
      <c r="D150" s="203" t="s">
        <v>212</v>
      </c>
      <c r="E150" s="204" t="s">
        <v>813</v>
      </c>
      <c r="F150" s="205" t="s">
        <v>814</v>
      </c>
      <c r="G150" s="206" t="s">
        <v>270</v>
      </c>
      <c r="H150" s="207">
        <v>39.938000000000002</v>
      </c>
      <c r="I150" s="208"/>
      <c r="J150" s="209">
        <f>ROUND(I150*H150,2)</f>
        <v>0</v>
      </c>
      <c r="K150" s="205" t="s">
        <v>216</v>
      </c>
      <c r="L150" s="63"/>
      <c r="M150" s="210" t="s">
        <v>34</v>
      </c>
      <c r="N150" s="211" t="s">
        <v>49</v>
      </c>
      <c r="O150" s="44"/>
      <c r="P150" s="212">
        <f>O150*H150</f>
        <v>0</v>
      </c>
      <c r="Q150" s="212">
        <v>0</v>
      </c>
      <c r="R150" s="212">
        <f>Q150*H150</f>
        <v>0</v>
      </c>
      <c r="S150" s="212">
        <v>0</v>
      </c>
      <c r="T150" s="213">
        <f>S150*H150</f>
        <v>0</v>
      </c>
      <c r="AR150" s="25" t="s">
        <v>228</v>
      </c>
      <c r="AT150" s="25" t="s">
        <v>212</v>
      </c>
      <c r="AU150" s="25" t="s">
        <v>224</v>
      </c>
      <c r="AY150" s="25" t="s">
        <v>209</v>
      </c>
      <c r="BE150" s="214">
        <f>IF(N150="základní",J150,0)</f>
        <v>0</v>
      </c>
      <c r="BF150" s="214">
        <f>IF(N150="snížená",J150,0)</f>
        <v>0</v>
      </c>
      <c r="BG150" s="214">
        <f>IF(N150="zákl. přenesená",J150,0)</f>
        <v>0</v>
      </c>
      <c r="BH150" s="214">
        <f>IF(N150="sníž. přenesená",J150,0)</f>
        <v>0</v>
      </c>
      <c r="BI150" s="214">
        <f>IF(N150="nulová",J150,0)</f>
        <v>0</v>
      </c>
      <c r="BJ150" s="25" t="s">
        <v>86</v>
      </c>
      <c r="BK150" s="214">
        <f>ROUND(I150*H150,2)</f>
        <v>0</v>
      </c>
      <c r="BL150" s="25" t="s">
        <v>228</v>
      </c>
      <c r="BM150" s="25" t="s">
        <v>815</v>
      </c>
    </row>
    <row r="151" spans="2:65" s="1" customFormat="1" ht="202.5">
      <c r="B151" s="43"/>
      <c r="C151" s="65"/>
      <c r="D151" s="219" t="s">
        <v>272</v>
      </c>
      <c r="E151" s="65"/>
      <c r="F151" s="220" t="s">
        <v>808</v>
      </c>
      <c r="G151" s="65"/>
      <c r="H151" s="65"/>
      <c r="I151" s="174"/>
      <c r="J151" s="65"/>
      <c r="K151" s="65"/>
      <c r="L151" s="63"/>
      <c r="M151" s="221"/>
      <c r="N151" s="44"/>
      <c r="O151" s="44"/>
      <c r="P151" s="44"/>
      <c r="Q151" s="44"/>
      <c r="R151" s="44"/>
      <c r="S151" s="44"/>
      <c r="T151" s="80"/>
      <c r="AT151" s="25" t="s">
        <v>272</v>
      </c>
      <c r="AU151" s="25" t="s">
        <v>224</v>
      </c>
    </row>
    <row r="152" spans="2:65" s="12" customFormat="1" ht="13.5">
      <c r="B152" s="222"/>
      <c r="C152" s="223"/>
      <c r="D152" s="219" t="s">
        <v>274</v>
      </c>
      <c r="E152" s="223"/>
      <c r="F152" s="225" t="s">
        <v>816</v>
      </c>
      <c r="G152" s="223"/>
      <c r="H152" s="226">
        <v>39.938000000000002</v>
      </c>
      <c r="I152" s="227"/>
      <c r="J152" s="223"/>
      <c r="K152" s="223"/>
      <c r="L152" s="228"/>
      <c r="M152" s="229"/>
      <c r="N152" s="230"/>
      <c r="O152" s="230"/>
      <c r="P152" s="230"/>
      <c r="Q152" s="230"/>
      <c r="R152" s="230"/>
      <c r="S152" s="230"/>
      <c r="T152" s="231"/>
      <c r="AT152" s="232" t="s">
        <v>274</v>
      </c>
      <c r="AU152" s="232" t="s">
        <v>224</v>
      </c>
      <c r="AV152" s="12" t="s">
        <v>88</v>
      </c>
      <c r="AW152" s="12" t="s">
        <v>6</v>
      </c>
      <c r="AX152" s="12" t="s">
        <v>86</v>
      </c>
      <c r="AY152" s="232" t="s">
        <v>209</v>
      </c>
    </row>
    <row r="153" spans="2:65" s="11" customFormat="1" ht="22.35" customHeight="1">
      <c r="B153" s="187"/>
      <c r="C153" s="188"/>
      <c r="D153" s="189" t="s">
        <v>77</v>
      </c>
      <c r="E153" s="201" t="s">
        <v>287</v>
      </c>
      <c r="F153" s="201" t="s">
        <v>288</v>
      </c>
      <c r="G153" s="188"/>
      <c r="H153" s="188"/>
      <c r="I153" s="191"/>
      <c r="J153" s="202">
        <f>BK153</f>
        <v>0</v>
      </c>
      <c r="K153" s="188"/>
      <c r="L153" s="193"/>
      <c r="M153" s="194"/>
      <c r="N153" s="195"/>
      <c r="O153" s="195"/>
      <c r="P153" s="196">
        <f>SUM(P154:P173)</f>
        <v>0</v>
      </c>
      <c r="Q153" s="195"/>
      <c r="R153" s="196">
        <f>SUM(R154:R173)</f>
        <v>0</v>
      </c>
      <c r="S153" s="195"/>
      <c r="T153" s="197">
        <f>SUM(T154:T173)</f>
        <v>0</v>
      </c>
      <c r="AR153" s="198" t="s">
        <v>86</v>
      </c>
      <c r="AT153" s="199" t="s">
        <v>77</v>
      </c>
      <c r="AU153" s="199" t="s">
        <v>88</v>
      </c>
      <c r="AY153" s="198" t="s">
        <v>209</v>
      </c>
      <c r="BK153" s="200">
        <f>SUM(BK154:BK173)</f>
        <v>0</v>
      </c>
    </row>
    <row r="154" spans="2:65" s="1" customFormat="1" ht="25.5" customHeight="1">
      <c r="B154" s="43"/>
      <c r="C154" s="203" t="s">
        <v>208</v>
      </c>
      <c r="D154" s="203" t="s">
        <v>212</v>
      </c>
      <c r="E154" s="204" t="s">
        <v>297</v>
      </c>
      <c r="F154" s="205" t="s">
        <v>298</v>
      </c>
      <c r="G154" s="206" t="s">
        <v>270</v>
      </c>
      <c r="H154" s="207">
        <v>183.27500000000001</v>
      </c>
      <c r="I154" s="208"/>
      <c r="J154" s="209">
        <f>ROUND(I154*H154,2)</f>
        <v>0</v>
      </c>
      <c r="K154" s="205" t="s">
        <v>216</v>
      </c>
      <c r="L154" s="63"/>
      <c r="M154" s="210" t="s">
        <v>34</v>
      </c>
      <c r="N154" s="211" t="s">
        <v>49</v>
      </c>
      <c r="O154" s="44"/>
      <c r="P154" s="212">
        <f>O154*H154</f>
        <v>0</v>
      </c>
      <c r="Q154" s="212">
        <v>0</v>
      </c>
      <c r="R154" s="212">
        <f>Q154*H154</f>
        <v>0</v>
      </c>
      <c r="S154" s="212">
        <v>0</v>
      </c>
      <c r="T154" s="213">
        <f>S154*H154</f>
        <v>0</v>
      </c>
      <c r="AR154" s="25" t="s">
        <v>228</v>
      </c>
      <c r="AT154" s="25" t="s">
        <v>212</v>
      </c>
      <c r="AU154" s="25" t="s">
        <v>224</v>
      </c>
      <c r="AY154" s="25" t="s">
        <v>209</v>
      </c>
      <c r="BE154" s="214">
        <f>IF(N154="základní",J154,0)</f>
        <v>0</v>
      </c>
      <c r="BF154" s="214">
        <f>IF(N154="snížená",J154,0)</f>
        <v>0</v>
      </c>
      <c r="BG154" s="214">
        <f>IF(N154="zákl. přenesená",J154,0)</f>
        <v>0</v>
      </c>
      <c r="BH154" s="214">
        <f>IF(N154="sníž. přenesená",J154,0)</f>
        <v>0</v>
      </c>
      <c r="BI154" s="214">
        <f>IF(N154="nulová",J154,0)</f>
        <v>0</v>
      </c>
      <c r="BJ154" s="25" t="s">
        <v>86</v>
      </c>
      <c r="BK154" s="214">
        <f>ROUND(I154*H154,2)</f>
        <v>0</v>
      </c>
      <c r="BL154" s="25" t="s">
        <v>228</v>
      </c>
      <c r="BM154" s="25" t="s">
        <v>817</v>
      </c>
    </row>
    <row r="155" spans="2:65" s="1" customFormat="1" ht="148.5">
      <c r="B155" s="43"/>
      <c r="C155" s="65"/>
      <c r="D155" s="219" t="s">
        <v>272</v>
      </c>
      <c r="E155" s="65"/>
      <c r="F155" s="220" t="s">
        <v>300</v>
      </c>
      <c r="G155" s="65"/>
      <c r="H155" s="65"/>
      <c r="I155" s="174"/>
      <c r="J155" s="65"/>
      <c r="K155" s="65"/>
      <c r="L155" s="63"/>
      <c r="M155" s="221"/>
      <c r="N155" s="44"/>
      <c r="O155" s="44"/>
      <c r="P155" s="44"/>
      <c r="Q155" s="44"/>
      <c r="R155" s="44"/>
      <c r="S155" s="44"/>
      <c r="T155" s="80"/>
      <c r="AT155" s="25" t="s">
        <v>272</v>
      </c>
      <c r="AU155" s="25" t="s">
        <v>224</v>
      </c>
    </row>
    <row r="156" spans="2:65" s="12" customFormat="1" ht="13.5">
      <c r="B156" s="222"/>
      <c r="C156" s="223"/>
      <c r="D156" s="219" t="s">
        <v>274</v>
      </c>
      <c r="E156" s="224" t="s">
        <v>34</v>
      </c>
      <c r="F156" s="225" t="s">
        <v>818</v>
      </c>
      <c r="G156" s="223"/>
      <c r="H156" s="226">
        <v>103.4</v>
      </c>
      <c r="I156" s="227"/>
      <c r="J156" s="223"/>
      <c r="K156" s="223"/>
      <c r="L156" s="228"/>
      <c r="M156" s="229"/>
      <c r="N156" s="230"/>
      <c r="O156" s="230"/>
      <c r="P156" s="230"/>
      <c r="Q156" s="230"/>
      <c r="R156" s="230"/>
      <c r="S156" s="230"/>
      <c r="T156" s="231"/>
      <c r="AT156" s="232" t="s">
        <v>274</v>
      </c>
      <c r="AU156" s="232" t="s">
        <v>224</v>
      </c>
      <c r="AV156" s="12" t="s">
        <v>88</v>
      </c>
      <c r="AW156" s="12" t="s">
        <v>41</v>
      </c>
      <c r="AX156" s="12" t="s">
        <v>78</v>
      </c>
      <c r="AY156" s="232" t="s">
        <v>209</v>
      </c>
    </row>
    <row r="157" spans="2:65" s="12" customFormat="1" ht="13.5">
      <c r="B157" s="222"/>
      <c r="C157" s="223"/>
      <c r="D157" s="219" t="s">
        <v>274</v>
      </c>
      <c r="E157" s="224" t="s">
        <v>34</v>
      </c>
      <c r="F157" s="225" t="s">
        <v>819</v>
      </c>
      <c r="G157" s="223"/>
      <c r="H157" s="226">
        <v>79.875</v>
      </c>
      <c r="I157" s="227"/>
      <c r="J157" s="223"/>
      <c r="K157" s="223"/>
      <c r="L157" s="228"/>
      <c r="M157" s="229"/>
      <c r="N157" s="230"/>
      <c r="O157" s="230"/>
      <c r="P157" s="230"/>
      <c r="Q157" s="230"/>
      <c r="R157" s="230"/>
      <c r="S157" s="230"/>
      <c r="T157" s="231"/>
      <c r="AT157" s="232" t="s">
        <v>274</v>
      </c>
      <c r="AU157" s="232" t="s">
        <v>224</v>
      </c>
      <c r="AV157" s="12" t="s">
        <v>88</v>
      </c>
      <c r="AW157" s="12" t="s">
        <v>41</v>
      </c>
      <c r="AX157" s="12" t="s">
        <v>78</v>
      </c>
      <c r="AY157" s="232" t="s">
        <v>209</v>
      </c>
    </row>
    <row r="158" spans="2:65" s="13" customFormat="1" ht="13.5">
      <c r="B158" s="233"/>
      <c r="C158" s="234"/>
      <c r="D158" s="219" t="s">
        <v>274</v>
      </c>
      <c r="E158" s="235" t="s">
        <v>34</v>
      </c>
      <c r="F158" s="236" t="s">
        <v>302</v>
      </c>
      <c r="G158" s="234"/>
      <c r="H158" s="237">
        <v>183.27500000000001</v>
      </c>
      <c r="I158" s="238"/>
      <c r="J158" s="234"/>
      <c r="K158" s="234"/>
      <c r="L158" s="239"/>
      <c r="M158" s="240"/>
      <c r="N158" s="241"/>
      <c r="O158" s="241"/>
      <c r="P158" s="241"/>
      <c r="Q158" s="241"/>
      <c r="R158" s="241"/>
      <c r="S158" s="241"/>
      <c r="T158" s="242"/>
      <c r="AT158" s="243" t="s">
        <v>274</v>
      </c>
      <c r="AU158" s="243" t="s">
        <v>224</v>
      </c>
      <c r="AV158" s="13" t="s">
        <v>228</v>
      </c>
      <c r="AW158" s="13" t="s">
        <v>41</v>
      </c>
      <c r="AX158" s="13" t="s">
        <v>86</v>
      </c>
      <c r="AY158" s="243" t="s">
        <v>209</v>
      </c>
    </row>
    <row r="159" spans="2:65" s="1" customFormat="1" ht="38.25" customHeight="1">
      <c r="B159" s="43"/>
      <c r="C159" s="203" t="s">
        <v>235</v>
      </c>
      <c r="D159" s="203" t="s">
        <v>212</v>
      </c>
      <c r="E159" s="204" t="s">
        <v>820</v>
      </c>
      <c r="F159" s="205" t="s">
        <v>821</v>
      </c>
      <c r="G159" s="206" t="s">
        <v>270</v>
      </c>
      <c r="H159" s="207">
        <v>183.27500000000001</v>
      </c>
      <c r="I159" s="208"/>
      <c r="J159" s="209">
        <f>ROUND(I159*H159,2)</f>
        <v>0</v>
      </c>
      <c r="K159" s="205" t="s">
        <v>216</v>
      </c>
      <c r="L159" s="63"/>
      <c r="M159" s="210" t="s">
        <v>34</v>
      </c>
      <c r="N159" s="211" t="s">
        <v>49</v>
      </c>
      <c r="O159" s="44"/>
      <c r="P159" s="212">
        <f>O159*H159</f>
        <v>0</v>
      </c>
      <c r="Q159" s="212">
        <v>0</v>
      </c>
      <c r="R159" s="212">
        <f>Q159*H159</f>
        <v>0</v>
      </c>
      <c r="S159" s="212">
        <v>0</v>
      </c>
      <c r="T159" s="213">
        <f>S159*H159</f>
        <v>0</v>
      </c>
      <c r="AR159" s="25" t="s">
        <v>228</v>
      </c>
      <c r="AT159" s="25" t="s">
        <v>212</v>
      </c>
      <c r="AU159" s="25" t="s">
        <v>224</v>
      </c>
      <c r="AY159" s="25" t="s">
        <v>209</v>
      </c>
      <c r="BE159" s="214">
        <f>IF(N159="základní",J159,0)</f>
        <v>0</v>
      </c>
      <c r="BF159" s="214">
        <f>IF(N159="snížená",J159,0)</f>
        <v>0</v>
      </c>
      <c r="BG159" s="214">
        <f>IF(N159="zákl. přenesená",J159,0)</f>
        <v>0</v>
      </c>
      <c r="BH159" s="214">
        <f>IF(N159="sníž. přenesená",J159,0)</f>
        <v>0</v>
      </c>
      <c r="BI159" s="214">
        <f>IF(N159="nulová",J159,0)</f>
        <v>0</v>
      </c>
      <c r="BJ159" s="25" t="s">
        <v>86</v>
      </c>
      <c r="BK159" s="214">
        <f>ROUND(I159*H159,2)</f>
        <v>0</v>
      </c>
      <c r="BL159" s="25" t="s">
        <v>228</v>
      </c>
      <c r="BM159" s="25" t="s">
        <v>822</v>
      </c>
    </row>
    <row r="160" spans="2:65" s="1" customFormat="1" ht="189">
      <c r="B160" s="43"/>
      <c r="C160" s="65"/>
      <c r="D160" s="219" t="s">
        <v>272</v>
      </c>
      <c r="E160" s="65"/>
      <c r="F160" s="220" t="s">
        <v>292</v>
      </c>
      <c r="G160" s="65"/>
      <c r="H160" s="65"/>
      <c r="I160" s="174"/>
      <c r="J160" s="65"/>
      <c r="K160" s="65"/>
      <c r="L160" s="63"/>
      <c r="M160" s="221"/>
      <c r="N160" s="44"/>
      <c r="O160" s="44"/>
      <c r="P160" s="44"/>
      <c r="Q160" s="44"/>
      <c r="R160" s="44"/>
      <c r="S160" s="44"/>
      <c r="T160" s="80"/>
      <c r="AT160" s="25" t="s">
        <v>272</v>
      </c>
      <c r="AU160" s="25" t="s">
        <v>224</v>
      </c>
    </row>
    <row r="161" spans="2:65" s="14" customFormat="1" ht="13.5">
      <c r="B161" s="254"/>
      <c r="C161" s="255"/>
      <c r="D161" s="219" t="s">
        <v>274</v>
      </c>
      <c r="E161" s="256" t="s">
        <v>34</v>
      </c>
      <c r="F161" s="257" t="s">
        <v>823</v>
      </c>
      <c r="G161" s="255"/>
      <c r="H161" s="256" t="s">
        <v>34</v>
      </c>
      <c r="I161" s="258"/>
      <c r="J161" s="255"/>
      <c r="K161" s="255"/>
      <c r="L161" s="259"/>
      <c r="M161" s="260"/>
      <c r="N161" s="261"/>
      <c r="O161" s="261"/>
      <c r="P161" s="261"/>
      <c r="Q161" s="261"/>
      <c r="R161" s="261"/>
      <c r="S161" s="261"/>
      <c r="T161" s="262"/>
      <c r="AT161" s="263" t="s">
        <v>274</v>
      </c>
      <c r="AU161" s="263" t="s">
        <v>224</v>
      </c>
      <c r="AV161" s="14" t="s">
        <v>86</v>
      </c>
      <c r="AW161" s="14" t="s">
        <v>41</v>
      </c>
      <c r="AX161" s="14" t="s">
        <v>78</v>
      </c>
      <c r="AY161" s="263" t="s">
        <v>209</v>
      </c>
    </row>
    <row r="162" spans="2:65" s="12" customFormat="1" ht="13.5">
      <c r="B162" s="222"/>
      <c r="C162" s="223"/>
      <c r="D162" s="219" t="s">
        <v>274</v>
      </c>
      <c r="E162" s="224" t="s">
        <v>34</v>
      </c>
      <c r="F162" s="225" t="s">
        <v>818</v>
      </c>
      <c r="G162" s="223"/>
      <c r="H162" s="226">
        <v>103.4</v>
      </c>
      <c r="I162" s="227"/>
      <c r="J162" s="223"/>
      <c r="K162" s="223"/>
      <c r="L162" s="228"/>
      <c r="M162" s="229"/>
      <c r="N162" s="230"/>
      <c r="O162" s="230"/>
      <c r="P162" s="230"/>
      <c r="Q162" s="230"/>
      <c r="R162" s="230"/>
      <c r="S162" s="230"/>
      <c r="T162" s="231"/>
      <c r="AT162" s="232" t="s">
        <v>274</v>
      </c>
      <c r="AU162" s="232" t="s">
        <v>224</v>
      </c>
      <c r="AV162" s="12" t="s">
        <v>88</v>
      </c>
      <c r="AW162" s="12" t="s">
        <v>41</v>
      </c>
      <c r="AX162" s="12" t="s">
        <v>78</v>
      </c>
      <c r="AY162" s="232" t="s">
        <v>209</v>
      </c>
    </row>
    <row r="163" spans="2:65" s="12" customFormat="1" ht="13.5">
      <c r="B163" s="222"/>
      <c r="C163" s="223"/>
      <c r="D163" s="219" t="s">
        <v>274</v>
      </c>
      <c r="E163" s="224" t="s">
        <v>34</v>
      </c>
      <c r="F163" s="225" t="s">
        <v>819</v>
      </c>
      <c r="G163" s="223"/>
      <c r="H163" s="226">
        <v>79.875</v>
      </c>
      <c r="I163" s="227"/>
      <c r="J163" s="223"/>
      <c r="K163" s="223"/>
      <c r="L163" s="228"/>
      <c r="M163" s="229"/>
      <c r="N163" s="230"/>
      <c r="O163" s="230"/>
      <c r="P163" s="230"/>
      <c r="Q163" s="230"/>
      <c r="R163" s="230"/>
      <c r="S163" s="230"/>
      <c r="T163" s="231"/>
      <c r="AT163" s="232" t="s">
        <v>274</v>
      </c>
      <c r="AU163" s="232" t="s">
        <v>224</v>
      </c>
      <c r="AV163" s="12" t="s">
        <v>88</v>
      </c>
      <c r="AW163" s="12" t="s">
        <v>41</v>
      </c>
      <c r="AX163" s="12" t="s">
        <v>78</v>
      </c>
      <c r="AY163" s="232" t="s">
        <v>209</v>
      </c>
    </row>
    <row r="164" spans="2:65" s="13" customFormat="1" ht="13.5">
      <c r="B164" s="233"/>
      <c r="C164" s="234"/>
      <c r="D164" s="219" t="s">
        <v>274</v>
      </c>
      <c r="E164" s="235" t="s">
        <v>34</v>
      </c>
      <c r="F164" s="236" t="s">
        <v>302</v>
      </c>
      <c r="G164" s="234"/>
      <c r="H164" s="237">
        <v>183.27500000000001</v>
      </c>
      <c r="I164" s="238"/>
      <c r="J164" s="234"/>
      <c r="K164" s="234"/>
      <c r="L164" s="239"/>
      <c r="M164" s="240"/>
      <c r="N164" s="241"/>
      <c r="O164" s="241"/>
      <c r="P164" s="241"/>
      <c r="Q164" s="241"/>
      <c r="R164" s="241"/>
      <c r="S164" s="241"/>
      <c r="T164" s="242"/>
      <c r="AT164" s="243" t="s">
        <v>274</v>
      </c>
      <c r="AU164" s="243" t="s">
        <v>224</v>
      </c>
      <c r="AV164" s="13" t="s">
        <v>228</v>
      </c>
      <c r="AW164" s="13" t="s">
        <v>41</v>
      </c>
      <c r="AX164" s="13" t="s">
        <v>86</v>
      </c>
      <c r="AY164" s="243" t="s">
        <v>209</v>
      </c>
    </row>
    <row r="165" spans="2:65" s="1" customFormat="1" ht="38.25" customHeight="1">
      <c r="B165" s="43"/>
      <c r="C165" s="203" t="s">
        <v>241</v>
      </c>
      <c r="D165" s="203" t="s">
        <v>212</v>
      </c>
      <c r="E165" s="204" t="s">
        <v>289</v>
      </c>
      <c r="F165" s="205" t="s">
        <v>290</v>
      </c>
      <c r="G165" s="206" t="s">
        <v>270</v>
      </c>
      <c r="H165" s="207">
        <v>35.770000000000003</v>
      </c>
      <c r="I165" s="208"/>
      <c r="J165" s="209">
        <f>ROUND(I165*H165,2)</f>
        <v>0</v>
      </c>
      <c r="K165" s="205" t="s">
        <v>216</v>
      </c>
      <c r="L165" s="63"/>
      <c r="M165" s="210" t="s">
        <v>34</v>
      </c>
      <c r="N165" s="211" t="s">
        <v>49</v>
      </c>
      <c r="O165" s="44"/>
      <c r="P165" s="212">
        <f>O165*H165</f>
        <v>0</v>
      </c>
      <c r="Q165" s="212">
        <v>0</v>
      </c>
      <c r="R165" s="212">
        <f>Q165*H165</f>
        <v>0</v>
      </c>
      <c r="S165" s="212">
        <v>0</v>
      </c>
      <c r="T165" s="213">
        <f>S165*H165</f>
        <v>0</v>
      </c>
      <c r="AR165" s="25" t="s">
        <v>228</v>
      </c>
      <c r="AT165" s="25" t="s">
        <v>212</v>
      </c>
      <c r="AU165" s="25" t="s">
        <v>224</v>
      </c>
      <c r="AY165" s="25" t="s">
        <v>209</v>
      </c>
      <c r="BE165" s="214">
        <f>IF(N165="základní",J165,0)</f>
        <v>0</v>
      </c>
      <c r="BF165" s="214">
        <f>IF(N165="snížená",J165,0)</f>
        <v>0</v>
      </c>
      <c r="BG165" s="214">
        <f>IF(N165="zákl. přenesená",J165,0)</f>
        <v>0</v>
      </c>
      <c r="BH165" s="214">
        <f>IF(N165="sníž. přenesená",J165,0)</f>
        <v>0</v>
      </c>
      <c r="BI165" s="214">
        <f>IF(N165="nulová",J165,0)</f>
        <v>0</v>
      </c>
      <c r="BJ165" s="25" t="s">
        <v>86</v>
      </c>
      <c r="BK165" s="214">
        <f>ROUND(I165*H165,2)</f>
        <v>0</v>
      </c>
      <c r="BL165" s="25" t="s">
        <v>228</v>
      </c>
      <c r="BM165" s="25" t="s">
        <v>824</v>
      </c>
    </row>
    <row r="166" spans="2:65" s="1" customFormat="1" ht="189">
      <c r="B166" s="43"/>
      <c r="C166" s="65"/>
      <c r="D166" s="219" t="s">
        <v>272</v>
      </c>
      <c r="E166" s="65"/>
      <c r="F166" s="220" t="s">
        <v>292</v>
      </c>
      <c r="G166" s="65"/>
      <c r="H166" s="65"/>
      <c r="I166" s="174"/>
      <c r="J166" s="65"/>
      <c r="K166" s="65"/>
      <c r="L166" s="63"/>
      <c r="M166" s="221"/>
      <c r="N166" s="44"/>
      <c r="O166" s="44"/>
      <c r="P166" s="44"/>
      <c r="Q166" s="44"/>
      <c r="R166" s="44"/>
      <c r="S166" s="44"/>
      <c r="T166" s="80"/>
      <c r="AT166" s="25" t="s">
        <v>272</v>
      </c>
      <c r="AU166" s="25" t="s">
        <v>224</v>
      </c>
    </row>
    <row r="167" spans="2:65" s="12" customFormat="1" ht="13.5">
      <c r="B167" s="222"/>
      <c r="C167" s="223"/>
      <c r="D167" s="219" t="s">
        <v>274</v>
      </c>
      <c r="E167" s="224" t="s">
        <v>34</v>
      </c>
      <c r="F167" s="225" t="s">
        <v>818</v>
      </c>
      <c r="G167" s="223"/>
      <c r="H167" s="226">
        <v>103.4</v>
      </c>
      <c r="I167" s="227"/>
      <c r="J167" s="223"/>
      <c r="K167" s="223"/>
      <c r="L167" s="228"/>
      <c r="M167" s="229"/>
      <c r="N167" s="230"/>
      <c r="O167" s="230"/>
      <c r="P167" s="230"/>
      <c r="Q167" s="230"/>
      <c r="R167" s="230"/>
      <c r="S167" s="230"/>
      <c r="T167" s="231"/>
      <c r="AT167" s="232" t="s">
        <v>274</v>
      </c>
      <c r="AU167" s="232" t="s">
        <v>224</v>
      </c>
      <c r="AV167" s="12" t="s">
        <v>88</v>
      </c>
      <c r="AW167" s="12" t="s">
        <v>41</v>
      </c>
      <c r="AX167" s="12" t="s">
        <v>78</v>
      </c>
      <c r="AY167" s="232" t="s">
        <v>209</v>
      </c>
    </row>
    <row r="168" spans="2:65" s="12" customFormat="1" ht="13.5">
      <c r="B168" s="222"/>
      <c r="C168" s="223"/>
      <c r="D168" s="219" t="s">
        <v>274</v>
      </c>
      <c r="E168" s="224" t="s">
        <v>34</v>
      </c>
      <c r="F168" s="225" t="s">
        <v>819</v>
      </c>
      <c r="G168" s="223"/>
      <c r="H168" s="226">
        <v>79.875</v>
      </c>
      <c r="I168" s="227"/>
      <c r="J168" s="223"/>
      <c r="K168" s="223"/>
      <c r="L168" s="228"/>
      <c r="M168" s="229"/>
      <c r="N168" s="230"/>
      <c r="O168" s="230"/>
      <c r="P168" s="230"/>
      <c r="Q168" s="230"/>
      <c r="R168" s="230"/>
      <c r="S168" s="230"/>
      <c r="T168" s="231"/>
      <c r="AT168" s="232" t="s">
        <v>274</v>
      </c>
      <c r="AU168" s="232" t="s">
        <v>224</v>
      </c>
      <c r="AV168" s="12" t="s">
        <v>88</v>
      </c>
      <c r="AW168" s="12" t="s">
        <v>41</v>
      </c>
      <c r="AX168" s="12" t="s">
        <v>78</v>
      </c>
      <c r="AY168" s="232" t="s">
        <v>209</v>
      </c>
    </row>
    <row r="169" spans="2:65" s="12" customFormat="1" ht="13.5">
      <c r="B169" s="222"/>
      <c r="C169" s="223"/>
      <c r="D169" s="219" t="s">
        <v>274</v>
      </c>
      <c r="E169" s="224" t="s">
        <v>34</v>
      </c>
      <c r="F169" s="225" t="s">
        <v>825</v>
      </c>
      <c r="G169" s="223"/>
      <c r="H169" s="226">
        <v>-147.505</v>
      </c>
      <c r="I169" s="227"/>
      <c r="J169" s="223"/>
      <c r="K169" s="223"/>
      <c r="L169" s="228"/>
      <c r="M169" s="229"/>
      <c r="N169" s="230"/>
      <c r="O169" s="230"/>
      <c r="P169" s="230"/>
      <c r="Q169" s="230"/>
      <c r="R169" s="230"/>
      <c r="S169" s="230"/>
      <c r="T169" s="231"/>
      <c r="AT169" s="232" t="s">
        <v>274</v>
      </c>
      <c r="AU169" s="232" t="s">
        <v>224</v>
      </c>
      <c r="AV169" s="12" t="s">
        <v>88</v>
      </c>
      <c r="AW169" s="12" t="s">
        <v>41</v>
      </c>
      <c r="AX169" s="12" t="s">
        <v>78</v>
      </c>
      <c r="AY169" s="232" t="s">
        <v>209</v>
      </c>
    </row>
    <row r="170" spans="2:65" s="13" customFormat="1" ht="13.5">
      <c r="B170" s="233"/>
      <c r="C170" s="234"/>
      <c r="D170" s="219" t="s">
        <v>274</v>
      </c>
      <c r="E170" s="235" t="s">
        <v>34</v>
      </c>
      <c r="F170" s="236" t="s">
        <v>302</v>
      </c>
      <c r="G170" s="234"/>
      <c r="H170" s="237">
        <v>35.770000000000003</v>
      </c>
      <c r="I170" s="238"/>
      <c r="J170" s="234"/>
      <c r="K170" s="234"/>
      <c r="L170" s="239"/>
      <c r="M170" s="240"/>
      <c r="N170" s="241"/>
      <c r="O170" s="241"/>
      <c r="P170" s="241"/>
      <c r="Q170" s="241"/>
      <c r="R170" s="241"/>
      <c r="S170" s="241"/>
      <c r="T170" s="242"/>
      <c r="AT170" s="243" t="s">
        <v>274</v>
      </c>
      <c r="AU170" s="243" t="s">
        <v>224</v>
      </c>
      <c r="AV170" s="13" t="s">
        <v>228</v>
      </c>
      <c r="AW170" s="13" t="s">
        <v>41</v>
      </c>
      <c r="AX170" s="13" t="s">
        <v>86</v>
      </c>
      <c r="AY170" s="243" t="s">
        <v>209</v>
      </c>
    </row>
    <row r="171" spans="2:65" s="1" customFormat="1" ht="51" customHeight="1">
      <c r="B171" s="43"/>
      <c r="C171" s="203" t="s">
        <v>247</v>
      </c>
      <c r="D171" s="203" t="s">
        <v>212</v>
      </c>
      <c r="E171" s="204" t="s">
        <v>293</v>
      </c>
      <c r="F171" s="205" t="s">
        <v>294</v>
      </c>
      <c r="G171" s="206" t="s">
        <v>270</v>
      </c>
      <c r="H171" s="207">
        <v>357.7</v>
      </c>
      <c r="I171" s="208"/>
      <c r="J171" s="209">
        <f>ROUND(I171*H171,2)</f>
        <v>0</v>
      </c>
      <c r="K171" s="205" t="s">
        <v>216</v>
      </c>
      <c r="L171" s="63"/>
      <c r="M171" s="210" t="s">
        <v>34</v>
      </c>
      <c r="N171" s="211" t="s">
        <v>49</v>
      </c>
      <c r="O171" s="44"/>
      <c r="P171" s="212">
        <f>O171*H171</f>
        <v>0</v>
      </c>
      <c r="Q171" s="212">
        <v>0</v>
      </c>
      <c r="R171" s="212">
        <f>Q171*H171</f>
        <v>0</v>
      </c>
      <c r="S171" s="212">
        <v>0</v>
      </c>
      <c r="T171" s="213">
        <f>S171*H171</f>
        <v>0</v>
      </c>
      <c r="AR171" s="25" t="s">
        <v>228</v>
      </c>
      <c r="AT171" s="25" t="s">
        <v>212</v>
      </c>
      <c r="AU171" s="25" t="s">
        <v>224</v>
      </c>
      <c r="AY171" s="25" t="s">
        <v>209</v>
      </c>
      <c r="BE171" s="214">
        <f>IF(N171="základní",J171,0)</f>
        <v>0</v>
      </c>
      <c r="BF171" s="214">
        <f>IF(N171="snížená",J171,0)</f>
        <v>0</v>
      </c>
      <c r="BG171" s="214">
        <f>IF(N171="zákl. přenesená",J171,0)</f>
        <v>0</v>
      </c>
      <c r="BH171" s="214">
        <f>IF(N171="sníž. přenesená",J171,0)</f>
        <v>0</v>
      </c>
      <c r="BI171" s="214">
        <f>IF(N171="nulová",J171,0)</f>
        <v>0</v>
      </c>
      <c r="BJ171" s="25" t="s">
        <v>86</v>
      </c>
      <c r="BK171" s="214">
        <f>ROUND(I171*H171,2)</f>
        <v>0</v>
      </c>
      <c r="BL171" s="25" t="s">
        <v>228</v>
      </c>
      <c r="BM171" s="25" t="s">
        <v>826</v>
      </c>
    </row>
    <row r="172" spans="2:65" s="1" customFormat="1" ht="189">
      <c r="B172" s="43"/>
      <c r="C172" s="65"/>
      <c r="D172" s="219" t="s">
        <v>272</v>
      </c>
      <c r="E172" s="65"/>
      <c r="F172" s="220" t="s">
        <v>292</v>
      </c>
      <c r="G172" s="65"/>
      <c r="H172" s="65"/>
      <c r="I172" s="174"/>
      <c r="J172" s="65"/>
      <c r="K172" s="65"/>
      <c r="L172" s="63"/>
      <c r="M172" s="221"/>
      <c r="N172" s="44"/>
      <c r="O172" s="44"/>
      <c r="P172" s="44"/>
      <c r="Q172" s="44"/>
      <c r="R172" s="44"/>
      <c r="S172" s="44"/>
      <c r="T172" s="80"/>
      <c r="AT172" s="25" t="s">
        <v>272</v>
      </c>
      <c r="AU172" s="25" t="s">
        <v>224</v>
      </c>
    </row>
    <row r="173" spans="2:65" s="12" customFormat="1" ht="13.5">
      <c r="B173" s="222"/>
      <c r="C173" s="223"/>
      <c r="D173" s="219" t="s">
        <v>274</v>
      </c>
      <c r="E173" s="223"/>
      <c r="F173" s="225" t="s">
        <v>827</v>
      </c>
      <c r="G173" s="223"/>
      <c r="H173" s="226">
        <v>357.7</v>
      </c>
      <c r="I173" s="227"/>
      <c r="J173" s="223"/>
      <c r="K173" s="223"/>
      <c r="L173" s="228"/>
      <c r="M173" s="229"/>
      <c r="N173" s="230"/>
      <c r="O173" s="230"/>
      <c r="P173" s="230"/>
      <c r="Q173" s="230"/>
      <c r="R173" s="230"/>
      <c r="S173" s="230"/>
      <c r="T173" s="231"/>
      <c r="AT173" s="232" t="s">
        <v>274</v>
      </c>
      <c r="AU173" s="232" t="s">
        <v>224</v>
      </c>
      <c r="AV173" s="12" t="s">
        <v>88</v>
      </c>
      <c r="AW173" s="12" t="s">
        <v>6</v>
      </c>
      <c r="AX173" s="12" t="s">
        <v>86</v>
      </c>
      <c r="AY173" s="232" t="s">
        <v>209</v>
      </c>
    </row>
    <row r="174" spans="2:65" s="11" customFormat="1" ht="22.35" customHeight="1">
      <c r="B174" s="187"/>
      <c r="C174" s="188"/>
      <c r="D174" s="189" t="s">
        <v>77</v>
      </c>
      <c r="E174" s="201" t="s">
        <v>303</v>
      </c>
      <c r="F174" s="201" t="s">
        <v>304</v>
      </c>
      <c r="G174" s="188"/>
      <c r="H174" s="188"/>
      <c r="I174" s="191"/>
      <c r="J174" s="202">
        <f>BK174</f>
        <v>0</v>
      </c>
      <c r="K174" s="188"/>
      <c r="L174" s="193"/>
      <c r="M174" s="194"/>
      <c r="N174" s="195"/>
      <c r="O174" s="195"/>
      <c r="P174" s="196">
        <f>SUM(P175:P189)</f>
        <v>0</v>
      </c>
      <c r="Q174" s="195"/>
      <c r="R174" s="196">
        <f>SUM(R175:R189)</f>
        <v>0</v>
      </c>
      <c r="S174" s="195"/>
      <c r="T174" s="197">
        <f>SUM(T175:T189)</f>
        <v>0</v>
      </c>
      <c r="AR174" s="198" t="s">
        <v>86</v>
      </c>
      <c r="AT174" s="199" t="s">
        <v>77</v>
      </c>
      <c r="AU174" s="199" t="s">
        <v>88</v>
      </c>
      <c r="AY174" s="198" t="s">
        <v>209</v>
      </c>
      <c r="BK174" s="200">
        <f>SUM(BK175:BK189)</f>
        <v>0</v>
      </c>
    </row>
    <row r="175" spans="2:65" s="1" customFormat="1" ht="25.5" customHeight="1">
      <c r="B175" s="43"/>
      <c r="C175" s="203" t="s">
        <v>311</v>
      </c>
      <c r="D175" s="203" t="s">
        <v>212</v>
      </c>
      <c r="E175" s="204" t="s">
        <v>828</v>
      </c>
      <c r="F175" s="205" t="s">
        <v>829</v>
      </c>
      <c r="G175" s="206" t="s">
        <v>270</v>
      </c>
      <c r="H175" s="207">
        <v>147.505</v>
      </c>
      <c r="I175" s="208"/>
      <c r="J175" s="209">
        <f>ROUND(I175*H175,2)</f>
        <v>0</v>
      </c>
      <c r="K175" s="205" t="s">
        <v>216</v>
      </c>
      <c r="L175" s="63"/>
      <c r="M175" s="210" t="s">
        <v>34</v>
      </c>
      <c r="N175" s="211" t="s">
        <v>49</v>
      </c>
      <c r="O175" s="44"/>
      <c r="P175" s="212">
        <f>O175*H175</f>
        <v>0</v>
      </c>
      <c r="Q175" s="212">
        <v>0</v>
      </c>
      <c r="R175" s="212">
        <f>Q175*H175</f>
        <v>0</v>
      </c>
      <c r="S175" s="212">
        <v>0</v>
      </c>
      <c r="T175" s="213">
        <f>S175*H175</f>
        <v>0</v>
      </c>
      <c r="AR175" s="25" t="s">
        <v>228</v>
      </c>
      <c r="AT175" s="25" t="s">
        <v>212</v>
      </c>
      <c r="AU175" s="25" t="s">
        <v>224</v>
      </c>
      <c r="AY175" s="25" t="s">
        <v>209</v>
      </c>
      <c r="BE175" s="214">
        <f>IF(N175="základní",J175,0)</f>
        <v>0</v>
      </c>
      <c r="BF175" s="214">
        <f>IF(N175="snížená",J175,0)</f>
        <v>0</v>
      </c>
      <c r="BG175" s="214">
        <f>IF(N175="zákl. přenesená",J175,0)</f>
        <v>0</v>
      </c>
      <c r="BH175" s="214">
        <f>IF(N175="sníž. přenesená",J175,0)</f>
        <v>0</v>
      </c>
      <c r="BI175" s="214">
        <f>IF(N175="nulová",J175,0)</f>
        <v>0</v>
      </c>
      <c r="BJ175" s="25" t="s">
        <v>86</v>
      </c>
      <c r="BK175" s="214">
        <f>ROUND(I175*H175,2)</f>
        <v>0</v>
      </c>
      <c r="BL175" s="25" t="s">
        <v>228</v>
      </c>
      <c r="BM175" s="25" t="s">
        <v>830</v>
      </c>
    </row>
    <row r="176" spans="2:65" s="1" customFormat="1" ht="409.5">
      <c r="B176" s="43"/>
      <c r="C176" s="65"/>
      <c r="D176" s="219" t="s">
        <v>272</v>
      </c>
      <c r="E176" s="65"/>
      <c r="F176" s="220" t="s">
        <v>831</v>
      </c>
      <c r="G176" s="65"/>
      <c r="H176" s="65"/>
      <c r="I176" s="174"/>
      <c r="J176" s="65"/>
      <c r="K176" s="65"/>
      <c r="L176" s="63"/>
      <c r="M176" s="221"/>
      <c r="N176" s="44"/>
      <c r="O176" s="44"/>
      <c r="P176" s="44"/>
      <c r="Q176" s="44"/>
      <c r="R176" s="44"/>
      <c r="S176" s="44"/>
      <c r="T176" s="80"/>
      <c r="AT176" s="25" t="s">
        <v>272</v>
      </c>
      <c r="AU176" s="25" t="s">
        <v>224</v>
      </c>
    </row>
    <row r="177" spans="2:65" s="14" customFormat="1" ht="13.5">
      <c r="B177" s="254"/>
      <c r="C177" s="255"/>
      <c r="D177" s="219" t="s">
        <v>274</v>
      </c>
      <c r="E177" s="256" t="s">
        <v>34</v>
      </c>
      <c r="F177" s="257" t="s">
        <v>832</v>
      </c>
      <c r="G177" s="255"/>
      <c r="H177" s="256" t="s">
        <v>34</v>
      </c>
      <c r="I177" s="258"/>
      <c r="J177" s="255"/>
      <c r="K177" s="255"/>
      <c r="L177" s="259"/>
      <c r="M177" s="260"/>
      <c r="N177" s="261"/>
      <c r="O177" s="261"/>
      <c r="P177" s="261"/>
      <c r="Q177" s="261"/>
      <c r="R177" s="261"/>
      <c r="S177" s="261"/>
      <c r="T177" s="262"/>
      <c r="AT177" s="263" t="s">
        <v>274</v>
      </c>
      <c r="AU177" s="263" t="s">
        <v>224</v>
      </c>
      <c r="AV177" s="14" t="s">
        <v>86</v>
      </c>
      <c r="AW177" s="14" t="s">
        <v>41</v>
      </c>
      <c r="AX177" s="14" t="s">
        <v>78</v>
      </c>
      <c r="AY177" s="263" t="s">
        <v>209</v>
      </c>
    </row>
    <row r="178" spans="2:65" s="12" customFormat="1" ht="13.5">
      <c r="B178" s="222"/>
      <c r="C178" s="223"/>
      <c r="D178" s="219" t="s">
        <v>274</v>
      </c>
      <c r="E178" s="224" t="s">
        <v>34</v>
      </c>
      <c r="F178" s="225" t="s">
        <v>833</v>
      </c>
      <c r="G178" s="223"/>
      <c r="H178" s="226">
        <v>60.972999999999999</v>
      </c>
      <c r="I178" s="227"/>
      <c r="J178" s="223"/>
      <c r="K178" s="223"/>
      <c r="L178" s="228"/>
      <c r="M178" s="229"/>
      <c r="N178" s="230"/>
      <c r="O178" s="230"/>
      <c r="P178" s="230"/>
      <c r="Q178" s="230"/>
      <c r="R178" s="230"/>
      <c r="S178" s="230"/>
      <c r="T178" s="231"/>
      <c r="AT178" s="232" t="s">
        <v>274</v>
      </c>
      <c r="AU178" s="232" t="s">
        <v>224</v>
      </c>
      <c r="AV178" s="12" t="s">
        <v>88</v>
      </c>
      <c r="AW178" s="12" t="s">
        <v>41</v>
      </c>
      <c r="AX178" s="12" t="s">
        <v>78</v>
      </c>
      <c r="AY178" s="232" t="s">
        <v>209</v>
      </c>
    </row>
    <row r="179" spans="2:65" s="12" customFormat="1" ht="13.5">
      <c r="B179" s="222"/>
      <c r="C179" s="223"/>
      <c r="D179" s="219" t="s">
        <v>274</v>
      </c>
      <c r="E179" s="224" t="s">
        <v>34</v>
      </c>
      <c r="F179" s="225" t="s">
        <v>834</v>
      </c>
      <c r="G179" s="223"/>
      <c r="H179" s="226">
        <v>53.491999999999997</v>
      </c>
      <c r="I179" s="227"/>
      <c r="J179" s="223"/>
      <c r="K179" s="223"/>
      <c r="L179" s="228"/>
      <c r="M179" s="229"/>
      <c r="N179" s="230"/>
      <c r="O179" s="230"/>
      <c r="P179" s="230"/>
      <c r="Q179" s="230"/>
      <c r="R179" s="230"/>
      <c r="S179" s="230"/>
      <c r="T179" s="231"/>
      <c r="AT179" s="232" t="s">
        <v>274</v>
      </c>
      <c r="AU179" s="232" t="s">
        <v>224</v>
      </c>
      <c r="AV179" s="12" t="s">
        <v>88</v>
      </c>
      <c r="AW179" s="12" t="s">
        <v>41</v>
      </c>
      <c r="AX179" s="12" t="s">
        <v>78</v>
      </c>
      <c r="AY179" s="232" t="s">
        <v>209</v>
      </c>
    </row>
    <row r="180" spans="2:65" s="12" customFormat="1" ht="13.5">
      <c r="B180" s="222"/>
      <c r="C180" s="223"/>
      <c r="D180" s="219" t="s">
        <v>274</v>
      </c>
      <c r="E180" s="224" t="s">
        <v>34</v>
      </c>
      <c r="F180" s="225" t="s">
        <v>835</v>
      </c>
      <c r="G180" s="223"/>
      <c r="H180" s="226">
        <v>19.04</v>
      </c>
      <c r="I180" s="227"/>
      <c r="J180" s="223"/>
      <c r="K180" s="223"/>
      <c r="L180" s="228"/>
      <c r="M180" s="229"/>
      <c r="N180" s="230"/>
      <c r="O180" s="230"/>
      <c r="P180" s="230"/>
      <c r="Q180" s="230"/>
      <c r="R180" s="230"/>
      <c r="S180" s="230"/>
      <c r="T180" s="231"/>
      <c r="AT180" s="232" t="s">
        <v>274</v>
      </c>
      <c r="AU180" s="232" t="s">
        <v>224</v>
      </c>
      <c r="AV180" s="12" t="s">
        <v>88</v>
      </c>
      <c r="AW180" s="12" t="s">
        <v>41</v>
      </c>
      <c r="AX180" s="12" t="s">
        <v>78</v>
      </c>
      <c r="AY180" s="232" t="s">
        <v>209</v>
      </c>
    </row>
    <row r="181" spans="2:65" s="12" customFormat="1" ht="13.5">
      <c r="B181" s="222"/>
      <c r="C181" s="223"/>
      <c r="D181" s="219" t="s">
        <v>274</v>
      </c>
      <c r="E181" s="224" t="s">
        <v>34</v>
      </c>
      <c r="F181" s="225" t="s">
        <v>836</v>
      </c>
      <c r="G181" s="223"/>
      <c r="H181" s="226">
        <v>14</v>
      </c>
      <c r="I181" s="227"/>
      <c r="J181" s="223"/>
      <c r="K181" s="223"/>
      <c r="L181" s="228"/>
      <c r="M181" s="229"/>
      <c r="N181" s="230"/>
      <c r="O181" s="230"/>
      <c r="P181" s="230"/>
      <c r="Q181" s="230"/>
      <c r="R181" s="230"/>
      <c r="S181" s="230"/>
      <c r="T181" s="231"/>
      <c r="AT181" s="232" t="s">
        <v>274</v>
      </c>
      <c r="AU181" s="232" t="s">
        <v>224</v>
      </c>
      <c r="AV181" s="12" t="s">
        <v>88</v>
      </c>
      <c r="AW181" s="12" t="s">
        <v>41</v>
      </c>
      <c r="AX181" s="12" t="s">
        <v>78</v>
      </c>
      <c r="AY181" s="232" t="s">
        <v>209</v>
      </c>
    </row>
    <row r="182" spans="2:65" s="13" customFormat="1" ht="13.5">
      <c r="B182" s="233"/>
      <c r="C182" s="234"/>
      <c r="D182" s="219" t="s">
        <v>274</v>
      </c>
      <c r="E182" s="235" t="s">
        <v>34</v>
      </c>
      <c r="F182" s="236" t="s">
        <v>302</v>
      </c>
      <c r="G182" s="234"/>
      <c r="H182" s="237">
        <v>147.505</v>
      </c>
      <c r="I182" s="238"/>
      <c r="J182" s="234"/>
      <c r="K182" s="234"/>
      <c r="L182" s="239"/>
      <c r="M182" s="240"/>
      <c r="N182" s="241"/>
      <c r="O182" s="241"/>
      <c r="P182" s="241"/>
      <c r="Q182" s="241"/>
      <c r="R182" s="241"/>
      <c r="S182" s="241"/>
      <c r="T182" s="242"/>
      <c r="AT182" s="243" t="s">
        <v>274</v>
      </c>
      <c r="AU182" s="243" t="s">
        <v>224</v>
      </c>
      <c r="AV182" s="13" t="s">
        <v>228</v>
      </c>
      <c r="AW182" s="13" t="s">
        <v>41</v>
      </c>
      <c r="AX182" s="13" t="s">
        <v>86</v>
      </c>
      <c r="AY182" s="243" t="s">
        <v>209</v>
      </c>
    </row>
    <row r="183" spans="2:65" s="1" customFormat="1" ht="16.5" customHeight="1">
      <c r="B183" s="43"/>
      <c r="C183" s="203" t="s">
        <v>324</v>
      </c>
      <c r="D183" s="203" t="s">
        <v>212</v>
      </c>
      <c r="E183" s="204" t="s">
        <v>305</v>
      </c>
      <c r="F183" s="205" t="s">
        <v>306</v>
      </c>
      <c r="G183" s="206" t="s">
        <v>307</v>
      </c>
      <c r="H183" s="207">
        <v>64.385999999999996</v>
      </c>
      <c r="I183" s="208"/>
      <c r="J183" s="209">
        <f>ROUND(I183*H183,2)</f>
        <v>0</v>
      </c>
      <c r="K183" s="205" t="s">
        <v>216</v>
      </c>
      <c r="L183" s="63"/>
      <c r="M183" s="210" t="s">
        <v>34</v>
      </c>
      <c r="N183" s="211" t="s">
        <v>49</v>
      </c>
      <c r="O183" s="44"/>
      <c r="P183" s="212">
        <f>O183*H183</f>
        <v>0</v>
      </c>
      <c r="Q183" s="212">
        <v>0</v>
      </c>
      <c r="R183" s="212">
        <f>Q183*H183</f>
        <v>0</v>
      </c>
      <c r="S183" s="212">
        <v>0</v>
      </c>
      <c r="T183" s="213">
        <f>S183*H183</f>
        <v>0</v>
      </c>
      <c r="AR183" s="25" t="s">
        <v>228</v>
      </c>
      <c r="AT183" s="25" t="s">
        <v>212</v>
      </c>
      <c r="AU183" s="25" t="s">
        <v>224</v>
      </c>
      <c r="AY183" s="25" t="s">
        <v>209</v>
      </c>
      <c r="BE183" s="214">
        <f>IF(N183="základní",J183,0)</f>
        <v>0</v>
      </c>
      <c r="BF183" s="214">
        <f>IF(N183="snížená",J183,0)</f>
        <v>0</v>
      </c>
      <c r="BG183" s="214">
        <f>IF(N183="zákl. přenesená",J183,0)</f>
        <v>0</v>
      </c>
      <c r="BH183" s="214">
        <f>IF(N183="sníž. přenesená",J183,0)</f>
        <v>0</v>
      </c>
      <c r="BI183" s="214">
        <f>IF(N183="nulová",J183,0)</f>
        <v>0</v>
      </c>
      <c r="BJ183" s="25" t="s">
        <v>86</v>
      </c>
      <c r="BK183" s="214">
        <f>ROUND(I183*H183,2)</f>
        <v>0</v>
      </c>
      <c r="BL183" s="25" t="s">
        <v>228</v>
      </c>
      <c r="BM183" s="25" t="s">
        <v>837</v>
      </c>
    </row>
    <row r="184" spans="2:65" s="1" customFormat="1" ht="297">
      <c r="B184" s="43"/>
      <c r="C184" s="65"/>
      <c r="D184" s="219" t="s">
        <v>272</v>
      </c>
      <c r="E184" s="65"/>
      <c r="F184" s="220" t="s">
        <v>309</v>
      </c>
      <c r="G184" s="65"/>
      <c r="H184" s="65"/>
      <c r="I184" s="174"/>
      <c r="J184" s="65"/>
      <c r="K184" s="65"/>
      <c r="L184" s="63"/>
      <c r="M184" s="221"/>
      <c r="N184" s="44"/>
      <c r="O184" s="44"/>
      <c r="P184" s="44"/>
      <c r="Q184" s="44"/>
      <c r="R184" s="44"/>
      <c r="S184" s="44"/>
      <c r="T184" s="80"/>
      <c r="AT184" s="25" t="s">
        <v>272</v>
      </c>
      <c r="AU184" s="25" t="s">
        <v>224</v>
      </c>
    </row>
    <row r="185" spans="2:65" s="12" customFormat="1" ht="13.5">
      <c r="B185" s="222"/>
      <c r="C185" s="223"/>
      <c r="D185" s="219" t="s">
        <v>274</v>
      </c>
      <c r="E185" s="224" t="s">
        <v>34</v>
      </c>
      <c r="F185" s="225" t="s">
        <v>818</v>
      </c>
      <c r="G185" s="223"/>
      <c r="H185" s="226">
        <v>103.4</v>
      </c>
      <c r="I185" s="227"/>
      <c r="J185" s="223"/>
      <c r="K185" s="223"/>
      <c r="L185" s="228"/>
      <c r="M185" s="229"/>
      <c r="N185" s="230"/>
      <c r="O185" s="230"/>
      <c r="P185" s="230"/>
      <c r="Q185" s="230"/>
      <c r="R185" s="230"/>
      <c r="S185" s="230"/>
      <c r="T185" s="231"/>
      <c r="AT185" s="232" t="s">
        <v>274</v>
      </c>
      <c r="AU185" s="232" t="s">
        <v>224</v>
      </c>
      <c r="AV185" s="12" t="s">
        <v>88</v>
      </c>
      <c r="AW185" s="12" t="s">
        <v>41</v>
      </c>
      <c r="AX185" s="12" t="s">
        <v>78</v>
      </c>
      <c r="AY185" s="232" t="s">
        <v>209</v>
      </c>
    </row>
    <row r="186" spans="2:65" s="12" customFormat="1" ht="13.5">
      <c r="B186" s="222"/>
      <c r="C186" s="223"/>
      <c r="D186" s="219" t="s">
        <v>274</v>
      </c>
      <c r="E186" s="224" t="s">
        <v>34</v>
      </c>
      <c r="F186" s="225" t="s">
        <v>819</v>
      </c>
      <c r="G186" s="223"/>
      <c r="H186" s="226">
        <v>79.875</v>
      </c>
      <c r="I186" s="227"/>
      <c r="J186" s="223"/>
      <c r="K186" s="223"/>
      <c r="L186" s="228"/>
      <c r="M186" s="229"/>
      <c r="N186" s="230"/>
      <c r="O186" s="230"/>
      <c r="P186" s="230"/>
      <c r="Q186" s="230"/>
      <c r="R186" s="230"/>
      <c r="S186" s="230"/>
      <c r="T186" s="231"/>
      <c r="AT186" s="232" t="s">
        <v>274</v>
      </c>
      <c r="AU186" s="232" t="s">
        <v>224</v>
      </c>
      <c r="AV186" s="12" t="s">
        <v>88</v>
      </c>
      <c r="AW186" s="12" t="s">
        <v>41</v>
      </c>
      <c r="AX186" s="12" t="s">
        <v>78</v>
      </c>
      <c r="AY186" s="232" t="s">
        <v>209</v>
      </c>
    </row>
    <row r="187" spans="2:65" s="12" customFormat="1" ht="13.5">
      <c r="B187" s="222"/>
      <c r="C187" s="223"/>
      <c r="D187" s="219" t="s">
        <v>274</v>
      </c>
      <c r="E187" s="224" t="s">
        <v>34</v>
      </c>
      <c r="F187" s="225" t="s">
        <v>825</v>
      </c>
      <c r="G187" s="223"/>
      <c r="H187" s="226">
        <v>-147.505</v>
      </c>
      <c r="I187" s="227"/>
      <c r="J187" s="223"/>
      <c r="K187" s="223"/>
      <c r="L187" s="228"/>
      <c r="M187" s="229"/>
      <c r="N187" s="230"/>
      <c r="O187" s="230"/>
      <c r="P187" s="230"/>
      <c r="Q187" s="230"/>
      <c r="R187" s="230"/>
      <c r="S187" s="230"/>
      <c r="T187" s="231"/>
      <c r="AT187" s="232" t="s">
        <v>274</v>
      </c>
      <c r="AU187" s="232" t="s">
        <v>224</v>
      </c>
      <c r="AV187" s="12" t="s">
        <v>88</v>
      </c>
      <c r="AW187" s="12" t="s">
        <v>41</v>
      </c>
      <c r="AX187" s="12" t="s">
        <v>78</v>
      </c>
      <c r="AY187" s="232" t="s">
        <v>209</v>
      </c>
    </row>
    <row r="188" spans="2:65" s="13" customFormat="1" ht="13.5">
      <c r="B188" s="233"/>
      <c r="C188" s="234"/>
      <c r="D188" s="219" t="s">
        <v>274</v>
      </c>
      <c r="E188" s="235" t="s">
        <v>34</v>
      </c>
      <c r="F188" s="236" t="s">
        <v>302</v>
      </c>
      <c r="G188" s="234"/>
      <c r="H188" s="237">
        <v>35.770000000000003</v>
      </c>
      <c r="I188" s="238"/>
      <c r="J188" s="234"/>
      <c r="K188" s="234"/>
      <c r="L188" s="239"/>
      <c r="M188" s="240"/>
      <c r="N188" s="241"/>
      <c r="O188" s="241"/>
      <c r="P188" s="241"/>
      <c r="Q188" s="241"/>
      <c r="R188" s="241"/>
      <c r="S188" s="241"/>
      <c r="T188" s="242"/>
      <c r="AT188" s="243" t="s">
        <v>274</v>
      </c>
      <c r="AU188" s="243" t="s">
        <v>224</v>
      </c>
      <c r="AV188" s="13" t="s">
        <v>228</v>
      </c>
      <c r="AW188" s="13" t="s">
        <v>41</v>
      </c>
      <c r="AX188" s="13" t="s">
        <v>86</v>
      </c>
      <c r="AY188" s="243" t="s">
        <v>209</v>
      </c>
    </row>
    <row r="189" spans="2:65" s="12" customFormat="1" ht="13.5">
      <c r="B189" s="222"/>
      <c r="C189" s="223"/>
      <c r="D189" s="219" t="s">
        <v>274</v>
      </c>
      <c r="E189" s="223"/>
      <c r="F189" s="225" t="s">
        <v>838</v>
      </c>
      <c r="G189" s="223"/>
      <c r="H189" s="226">
        <v>64.385999999999996</v>
      </c>
      <c r="I189" s="227"/>
      <c r="J189" s="223"/>
      <c r="K189" s="223"/>
      <c r="L189" s="228"/>
      <c r="M189" s="229"/>
      <c r="N189" s="230"/>
      <c r="O189" s="230"/>
      <c r="P189" s="230"/>
      <c r="Q189" s="230"/>
      <c r="R189" s="230"/>
      <c r="S189" s="230"/>
      <c r="T189" s="231"/>
      <c r="AT189" s="232" t="s">
        <v>274</v>
      </c>
      <c r="AU189" s="232" t="s">
        <v>224</v>
      </c>
      <c r="AV189" s="12" t="s">
        <v>88</v>
      </c>
      <c r="AW189" s="12" t="s">
        <v>6</v>
      </c>
      <c r="AX189" s="12" t="s">
        <v>86</v>
      </c>
      <c r="AY189" s="232" t="s">
        <v>209</v>
      </c>
    </row>
    <row r="190" spans="2:65" s="11" customFormat="1" ht="29.85" customHeight="1">
      <c r="B190" s="187"/>
      <c r="C190" s="188"/>
      <c r="D190" s="189" t="s">
        <v>77</v>
      </c>
      <c r="E190" s="201" t="s">
        <v>88</v>
      </c>
      <c r="F190" s="201" t="s">
        <v>839</v>
      </c>
      <c r="G190" s="188"/>
      <c r="H190" s="188"/>
      <c r="I190" s="191"/>
      <c r="J190" s="202">
        <f>BK190</f>
        <v>0</v>
      </c>
      <c r="K190" s="188"/>
      <c r="L190" s="193"/>
      <c r="M190" s="194"/>
      <c r="N190" s="195"/>
      <c r="O190" s="195"/>
      <c r="P190" s="196">
        <f>P191</f>
        <v>0</v>
      </c>
      <c r="Q190" s="195"/>
      <c r="R190" s="196">
        <f>R191</f>
        <v>476.18550056999993</v>
      </c>
      <c r="S190" s="195"/>
      <c r="T190" s="197">
        <f>T191</f>
        <v>0</v>
      </c>
      <c r="AR190" s="198" t="s">
        <v>86</v>
      </c>
      <c r="AT190" s="199" t="s">
        <v>77</v>
      </c>
      <c r="AU190" s="199" t="s">
        <v>86</v>
      </c>
      <c r="AY190" s="198" t="s">
        <v>209</v>
      </c>
      <c r="BK190" s="200">
        <f>BK191</f>
        <v>0</v>
      </c>
    </row>
    <row r="191" spans="2:65" s="11" customFormat="1" ht="14.85" customHeight="1">
      <c r="B191" s="187"/>
      <c r="C191" s="188"/>
      <c r="D191" s="189" t="s">
        <v>77</v>
      </c>
      <c r="E191" s="201" t="s">
        <v>642</v>
      </c>
      <c r="F191" s="201" t="s">
        <v>840</v>
      </c>
      <c r="G191" s="188"/>
      <c r="H191" s="188"/>
      <c r="I191" s="191"/>
      <c r="J191" s="202">
        <f>BK191</f>
        <v>0</v>
      </c>
      <c r="K191" s="188"/>
      <c r="L191" s="193"/>
      <c r="M191" s="194"/>
      <c r="N191" s="195"/>
      <c r="O191" s="195"/>
      <c r="P191" s="196">
        <f>SUM(P192:P353)</f>
        <v>0</v>
      </c>
      <c r="Q191" s="195"/>
      <c r="R191" s="196">
        <f>SUM(R192:R353)</f>
        <v>476.18550056999993</v>
      </c>
      <c r="S191" s="195"/>
      <c r="T191" s="197">
        <f>SUM(T192:T353)</f>
        <v>0</v>
      </c>
      <c r="AR191" s="198" t="s">
        <v>86</v>
      </c>
      <c r="AT191" s="199" t="s">
        <v>77</v>
      </c>
      <c r="AU191" s="199" t="s">
        <v>88</v>
      </c>
      <c r="AY191" s="198" t="s">
        <v>209</v>
      </c>
      <c r="BK191" s="200">
        <f>SUM(BK192:BK353)</f>
        <v>0</v>
      </c>
    </row>
    <row r="192" spans="2:65" s="1" customFormat="1" ht="25.5" customHeight="1">
      <c r="B192" s="43"/>
      <c r="C192" s="203" t="s">
        <v>329</v>
      </c>
      <c r="D192" s="203" t="s">
        <v>212</v>
      </c>
      <c r="E192" s="204" t="s">
        <v>841</v>
      </c>
      <c r="F192" s="205" t="s">
        <v>842</v>
      </c>
      <c r="G192" s="206" t="s">
        <v>270</v>
      </c>
      <c r="H192" s="207">
        <v>13.42</v>
      </c>
      <c r="I192" s="208"/>
      <c r="J192" s="209">
        <f>ROUND(I192*H192,2)</f>
        <v>0</v>
      </c>
      <c r="K192" s="205" t="s">
        <v>216</v>
      </c>
      <c r="L192" s="63"/>
      <c r="M192" s="210" t="s">
        <v>34</v>
      </c>
      <c r="N192" s="211" t="s">
        <v>49</v>
      </c>
      <c r="O192" s="44"/>
      <c r="P192" s="212">
        <f>O192*H192</f>
        <v>0</v>
      </c>
      <c r="Q192" s="212">
        <v>1.98</v>
      </c>
      <c r="R192" s="212">
        <f>Q192*H192</f>
        <v>26.5716</v>
      </c>
      <c r="S192" s="212">
        <v>0</v>
      </c>
      <c r="T192" s="213">
        <f>S192*H192</f>
        <v>0</v>
      </c>
      <c r="AR192" s="25" t="s">
        <v>228</v>
      </c>
      <c r="AT192" s="25" t="s">
        <v>212</v>
      </c>
      <c r="AU192" s="25" t="s">
        <v>224</v>
      </c>
      <c r="AY192" s="25" t="s">
        <v>209</v>
      </c>
      <c r="BE192" s="214">
        <f>IF(N192="základní",J192,0)</f>
        <v>0</v>
      </c>
      <c r="BF192" s="214">
        <f>IF(N192="snížená",J192,0)</f>
        <v>0</v>
      </c>
      <c r="BG192" s="214">
        <f>IF(N192="zákl. přenesená",J192,0)</f>
        <v>0</v>
      </c>
      <c r="BH192" s="214">
        <f>IF(N192="sníž. přenesená",J192,0)</f>
        <v>0</v>
      </c>
      <c r="BI192" s="214">
        <f>IF(N192="nulová",J192,0)</f>
        <v>0</v>
      </c>
      <c r="BJ192" s="25" t="s">
        <v>86</v>
      </c>
      <c r="BK192" s="214">
        <f>ROUND(I192*H192,2)</f>
        <v>0</v>
      </c>
      <c r="BL192" s="25" t="s">
        <v>228</v>
      </c>
      <c r="BM192" s="25" t="s">
        <v>843</v>
      </c>
    </row>
    <row r="193" spans="2:65" s="1" customFormat="1" ht="54">
      <c r="B193" s="43"/>
      <c r="C193" s="65"/>
      <c r="D193" s="219" t="s">
        <v>272</v>
      </c>
      <c r="E193" s="65"/>
      <c r="F193" s="220" t="s">
        <v>844</v>
      </c>
      <c r="G193" s="65"/>
      <c r="H193" s="65"/>
      <c r="I193" s="174"/>
      <c r="J193" s="65"/>
      <c r="K193" s="65"/>
      <c r="L193" s="63"/>
      <c r="M193" s="221"/>
      <c r="N193" s="44"/>
      <c r="O193" s="44"/>
      <c r="P193" s="44"/>
      <c r="Q193" s="44"/>
      <c r="R193" s="44"/>
      <c r="S193" s="44"/>
      <c r="T193" s="80"/>
      <c r="AT193" s="25" t="s">
        <v>272</v>
      </c>
      <c r="AU193" s="25" t="s">
        <v>224</v>
      </c>
    </row>
    <row r="194" spans="2:65" s="14" customFormat="1" ht="13.5">
      <c r="B194" s="254"/>
      <c r="C194" s="255"/>
      <c r="D194" s="219" t="s">
        <v>274</v>
      </c>
      <c r="E194" s="256" t="s">
        <v>34</v>
      </c>
      <c r="F194" s="257" t="s">
        <v>845</v>
      </c>
      <c r="G194" s="255"/>
      <c r="H194" s="256" t="s">
        <v>34</v>
      </c>
      <c r="I194" s="258"/>
      <c r="J194" s="255"/>
      <c r="K194" s="255"/>
      <c r="L194" s="259"/>
      <c r="M194" s="260"/>
      <c r="N194" s="261"/>
      <c r="O194" s="261"/>
      <c r="P194" s="261"/>
      <c r="Q194" s="261"/>
      <c r="R194" s="261"/>
      <c r="S194" s="261"/>
      <c r="T194" s="262"/>
      <c r="AT194" s="263" t="s">
        <v>274</v>
      </c>
      <c r="AU194" s="263" t="s">
        <v>224</v>
      </c>
      <c r="AV194" s="14" t="s">
        <v>86</v>
      </c>
      <c r="AW194" s="14" t="s">
        <v>41</v>
      </c>
      <c r="AX194" s="14" t="s">
        <v>78</v>
      </c>
      <c r="AY194" s="263" t="s">
        <v>209</v>
      </c>
    </row>
    <row r="195" spans="2:65" s="14" customFormat="1" ht="13.5">
      <c r="B195" s="254"/>
      <c r="C195" s="255"/>
      <c r="D195" s="219" t="s">
        <v>274</v>
      </c>
      <c r="E195" s="256" t="s">
        <v>34</v>
      </c>
      <c r="F195" s="257" t="s">
        <v>796</v>
      </c>
      <c r="G195" s="255"/>
      <c r="H195" s="256" t="s">
        <v>34</v>
      </c>
      <c r="I195" s="258"/>
      <c r="J195" s="255"/>
      <c r="K195" s="255"/>
      <c r="L195" s="259"/>
      <c r="M195" s="260"/>
      <c r="N195" s="261"/>
      <c r="O195" s="261"/>
      <c r="P195" s="261"/>
      <c r="Q195" s="261"/>
      <c r="R195" s="261"/>
      <c r="S195" s="261"/>
      <c r="T195" s="262"/>
      <c r="AT195" s="263" t="s">
        <v>274</v>
      </c>
      <c r="AU195" s="263" t="s">
        <v>224</v>
      </c>
      <c r="AV195" s="14" t="s">
        <v>86</v>
      </c>
      <c r="AW195" s="14" t="s">
        <v>41</v>
      </c>
      <c r="AX195" s="14" t="s">
        <v>78</v>
      </c>
      <c r="AY195" s="263" t="s">
        <v>209</v>
      </c>
    </row>
    <row r="196" spans="2:65" s="12" customFormat="1" ht="13.5">
      <c r="B196" s="222"/>
      <c r="C196" s="223"/>
      <c r="D196" s="219" t="s">
        <v>274</v>
      </c>
      <c r="E196" s="224" t="s">
        <v>34</v>
      </c>
      <c r="F196" s="225" t="s">
        <v>846</v>
      </c>
      <c r="G196" s="223"/>
      <c r="H196" s="226">
        <v>2.6459999999999999</v>
      </c>
      <c r="I196" s="227"/>
      <c r="J196" s="223"/>
      <c r="K196" s="223"/>
      <c r="L196" s="228"/>
      <c r="M196" s="229"/>
      <c r="N196" s="230"/>
      <c r="O196" s="230"/>
      <c r="P196" s="230"/>
      <c r="Q196" s="230"/>
      <c r="R196" s="230"/>
      <c r="S196" s="230"/>
      <c r="T196" s="231"/>
      <c r="AT196" s="232" t="s">
        <v>274</v>
      </c>
      <c r="AU196" s="232" t="s">
        <v>224</v>
      </c>
      <c r="AV196" s="12" t="s">
        <v>88</v>
      </c>
      <c r="AW196" s="12" t="s">
        <v>41</v>
      </c>
      <c r="AX196" s="12" t="s">
        <v>78</v>
      </c>
      <c r="AY196" s="232" t="s">
        <v>209</v>
      </c>
    </row>
    <row r="197" spans="2:65" s="14" customFormat="1" ht="13.5">
      <c r="B197" s="254"/>
      <c r="C197" s="255"/>
      <c r="D197" s="219" t="s">
        <v>274</v>
      </c>
      <c r="E197" s="256" t="s">
        <v>34</v>
      </c>
      <c r="F197" s="257" t="s">
        <v>847</v>
      </c>
      <c r="G197" s="255"/>
      <c r="H197" s="256" t="s">
        <v>34</v>
      </c>
      <c r="I197" s="258"/>
      <c r="J197" s="255"/>
      <c r="K197" s="255"/>
      <c r="L197" s="259"/>
      <c r="M197" s="260"/>
      <c r="N197" s="261"/>
      <c r="O197" s="261"/>
      <c r="P197" s="261"/>
      <c r="Q197" s="261"/>
      <c r="R197" s="261"/>
      <c r="S197" s="261"/>
      <c r="T197" s="262"/>
      <c r="AT197" s="263" t="s">
        <v>274</v>
      </c>
      <c r="AU197" s="263" t="s">
        <v>224</v>
      </c>
      <c r="AV197" s="14" t="s">
        <v>86</v>
      </c>
      <c r="AW197" s="14" t="s">
        <v>41</v>
      </c>
      <c r="AX197" s="14" t="s">
        <v>78</v>
      </c>
      <c r="AY197" s="263" t="s">
        <v>209</v>
      </c>
    </row>
    <row r="198" spans="2:65" s="12" customFormat="1" ht="13.5">
      <c r="B198" s="222"/>
      <c r="C198" s="223"/>
      <c r="D198" s="219" t="s">
        <v>274</v>
      </c>
      <c r="E198" s="224" t="s">
        <v>34</v>
      </c>
      <c r="F198" s="225" t="s">
        <v>848</v>
      </c>
      <c r="G198" s="223"/>
      <c r="H198" s="226">
        <v>0.184</v>
      </c>
      <c r="I198" s="227"/>
      <c r="J198" s="223"/>
      <c r="K198" s="223"/>
      <c r="L198" s="228"/>
      <c r="M198" s="229"/>
      <c r="N198" s="230"/>
      <c r="O198" s="230"/>
      <c r="P198" s="230"/>
      <c r="Q198" s="230"/>
      <c r="R198" s="230"/>
      <c r="S198" s="230"/>
      <c r="T198" s="231"/>
      <c r="AT198" s="232" t="s">
        <v>274</v>
      </c>
      <c r="AU198" s="232" t="s">
        <v>224</v>
      </c>
      <c r="AV198" s="12" t="s">
        <v>88</v>
      </c>
      <c r="AW198" s="12" t="s">
        <v>41</v>
      </c>
      <c r="AX198" s="12" t="s">
        <v>78</v>
      </c>
      <c r="AY198" s="232" t="s">
        <v>209</v>
      </c>
    </row>
    <row r="199" spans="2:65" s="12" customFormat="1" ht="13.5">
      <c r="B199" s="222"/>
      <c r="C199" s="223"/>
      <c r="D199" s="219" t="s">
        <v>274</v>
      </c>
      <c r="E199" s="224" t="s">
        <v>34</v>
      </c>
      <c r="F199" s="225" t="s">
        <v>849</v>
      </c>
      <c r="G199" s="223"/>
      <c r="H199" s="226">
        <v>1.1299999999999999</v>
      </c>
      <c r="I199" s="227"/>
      <c r="J199" s="223"/>
      <c r="K199" s="223"/>
      <c r="L199" s="228"/>
      <c r="M199" s="229"/>
      <c r="N199" s="230"/>
      <c r="O199" s="230"/>
      <c r="P199" s="230"/>
      <c r="Q199" s="230"/>
      <c r="R199" s="230"/>
      <c r="S199" s="230"/>
      <c r="T199" s="231"/>
      <c r="AT199" s="232" t="s">
        <v>274</v>
      </c>
      <c r="AU199" s="232" t="s">
        <v>224</v>
      </c>
      <c r="AV199" s="12" t="s">
        <v>88</v>
      </c>
      <c r="AW199" s="12" t="s">
        <v>41</v>
      </c>
      <c r="AX199" s="12" t="s">
        <v>78</v>
      </c>
      <c r="AY199" s="232" t="s">
        <v>209</v>
      </c>
    </row>
    <row r="200" spans="2:65" s="12" customFormat="1" ht="13.5">
      <c r="B200" s="222"/>
      <c r="C200" s="223"/>
      <c r="D200" s="219" t="s">
        <v>274</v>
      </c>
      <c r="E200" s="224" t="s">
        <v>34</v>
      </c>
      <c r="F200" s="225" t="s">
        <v>850</v>
      </c>
      <c r="G200" s="223"/>
      <c r="H200" s="226">
        <v>0.20699999999999999</v>
      </c>
      <c r="I200" s="227"/>
      <c r="J200" s="223"/>
      <c r="K200" s="223"/>
      <c r="L200" s="228"/>
      <c r="M200" s="229"/>
      <c r="N200" s="230"/>
      <c r="O200" s="230"/>
      <c r="P200" s="230"/>
      <c r="Q200" s="230"/>
      <c r="R200" s="230"/>
      <c r="S200" s="230"/>
      <c r="T200" s="231"/>
      <c r="AT200" s="232" t="s">
        <v>274</v>
      </c>
      <c r="AU200" s="232" t="s">
        <v>224</v>
      </c>
      <c r="AV200" s="12" t="s">
        <v>88</v>
      </c>
      <c r="AW200" s="12" t="s">
        <v>41</v>
      </c>
      <c r="AX200" s="12" t="s">
        <v>78</v>
      </c>
      <c r="AY200" s="232" t="s">
        <v>209</v>
      </c>
    </row>
    <row r="201" spans="2:65" s="12" customFormat="1" ht="13.5">
      <c r="B201" s="222"/>
      <c r="C201" s="223"/>
      <c r="D201" s="219" t="s">
        <v>274</v>
      </c>
      <c r="E201" s="224" t="s">
        <v>34</v>
      </c>
      <c r="F201" s="225" t="s">
        <v>851</v>
      </c>
      <c r="G201" s="223"/>
      <c r="H201" s="226">
        <v>2.637</v>
      </c>
      <c r="I201" s="227"/>
      <c r="J201" s="223"/>
      <c r="K201" s="223"/>
      <c r="L201" s="228"/>
      <c r="M201" s="229"/>
      <c r="N201" s="230"/>
      <c r="O201" s="230"/>
      <c r="P201" s="230"/>
      <c r="Q201" s="230"/>
      <c r="R201" s="230"/>
      <c r="S201" s="230"/>
      <c r="T201" s="231"/>
      <c r="AT201" s="232" t="s">
        <v>274</v>
      </c>
      <c r="AU201" s="232" t="s">
        <v>224</v>
      </c>
      <c r="AV201" s="12" t="s">
        <v>88</v>
      </c>
      <c r="AW201" s="12" t="s">
        <v>41</v>
      </c>
      <c r="AX201" s="12" t="s">
        <v>78</v>
      </c>
      <c r="AY201" s="232" t="s">
        <v>209</v>
      </c>
    </row>
    <row r="202" spans="2:65" s="12" customFormat="1" ht="13.5">
      <c r="B202" s="222"/>
      <c r="C202" s="223"/>
      <c r="D202" s="219" t="s">
        <v>274</v>
      </c>
      <c r="E202" s="224" t="s">
        <v>34</v>
      </c>
      <c r="F202" s="225" t="s">
        <v>852</v>
      </c>
      <c r="G202" s="223"/>
      <c r="H202" s="226">
        <v>1.05</v>
      </c>
      <c r="I202" s="227"/>
      <c r="J202" s="223"/>
      <c r="K202" s="223"/>
      <c r="L202" s="228"/>
      <c r="M202" s="229"/>
      <c r="N202" s="230"/>
      <c r="O202" s="230"/>
      <c r="P202" s="230"/>
      <c r="Q202" s="230"/>
      <c r="R202" s="230"/>
      <c r="S202" s="230"/>
      <c r="T202" s="231"/>
      <c r="AT202" s="232" t="s">
        <v>274</v>
      </c>
      <c r="AU202" s="232" t="s">
        <v>224</v>
      </c>
      <c r="AV202" s="12" t="s">
        <v>88</v>
      </c>
      <c r="AW202" s="12" t="s">
        <v>41</v>
      </c>
      <c r="AX202" s="12" t="s">
        <v>78</v>
      </c>
      <c r="AY202" s="232" t="s">
        <v>209</v>
      </c>
    </row>
    <row r="203" spans="2:65" s="12" customFormat="1" ht="13.5">
      <c r="B203" s="222"/>
      <c r="C203" s="223"/>
      <c r="D203" s="219" t="s">
        <v>274</v>
      </c>
      <c r="E203" s="224" t="s">
        <v>34</v>
      </c>
      <c r="F203" s="225" t="s">
        <v>853</v>
      </c>
      <c r="G203" s="223"/>
      <c r="H203" s="226">
        <v>3.601</v>
      </c>
      <c r="I203" s="227"/>
      <c r="J203" s="223"/>
      <c r="K203" s="223"/>
      <c r="L203" s="228"/>
      <c r="M203" s="229"/>
      <c r="N203" s="230"/>
      <c r="O203" s="230"/>
      <c r="P203" s="230"/>
      <c r="Q203" s="230"/>
      <c r="R203" s="230"/>
      <c r="S203" s="230"/>
      <c r="T203" s="231"/>
      <c r="AT203" s="232" t="s">
        <v>274</v>
      </c>
      <c r="AU203" s="232" t="s">
        <v>224</v>
      </c>
      <c r="AV203" s="12" t="s">
        <v>88</v>
      </c>
      <c r="AW203" s="12" t="s">
        <v>41</v>
      </c>
      <c r="AX203" s="12" t="s">
        <v>78</v>
      </c>
      <c r="AY203" s="232" t="s">
        <v>209</v>
      </c>
    </row>
    <row r="204" spans="2:65" s="12" customFormat="1" ht="13.5">
      <c r="B204" s="222"/>
      <c r="C204" s="223"/>
      <c r="D204" s="219" t="s">
        <v>274</v>
      </c>
      <c r="E204" s="224" t="s">
        <v>34</v>
      </c>
      <c r="F204" s="225" t="s">
        <v>854</v>
      </c>
      <c r="G204" s="223"/>
      <c r="H204" s="226">
        <v>1.9650000000000001</v>
      </c>
      <c r="I204" s="227"/>
      <c r="J204" s="223"/>
      <c r="K204" s="223"/>
      <c r="L204" s="228"/>
      <c r="M204" s="229"/>
      <c r="N204" s="230"/>
      <c r="O204" s="230"/>
      <c r="P204" s="230"/>
      <c r="Q204" s="230"/>
      <c r="R204" s="230"/>
      <c r="S204" s="230"/>
      <c r="T204" s="231"/>
      <c r="AT204" s="232" t="s">
        <v>274</v>
      </c>
      <c r="AU204" s="232" t="s">
        <v>224</v>
      </c>
      <c r="AV204" s="12" t="s">
        <v>88</v>
      </c>
      <c r="AW204" s="12" t="s">
        <v>41</v>
      </c>
      <c r="AX204" s="12" t="s">
        <v>78</v>
      </c>
      <c r="AY204" s="232" t="s">
        <v>209</v>
      </c>
    </row>
    <row r="205" spans="2:65" s="15" customFormat="1" ht="13.5">
      <c r="B205" s="267"/>
      <c r="C205" s="268"/>
      <c r="D205" s="219" t="s">
        <v>274</v>
      </c>
      <c r="E205" s="269" t="s">
        <v>34</v>
      </c>
      <c r="F205" s="270" t="s">
        <v>855</v>
      </c>
      <c r="G205" s="268"/>
      <c r="H205" s="271">
        <v>13.42</v>
      </c>
      <c r="I205" s="272"/>
      <c r="J205" s="268"/>
      <c r="K205" s="268"/>
      <c r="L205" s="273"/>
      <c r="M205" s="274"/>
      <c r="N205" s="275"/>
      <c r="O205" s="275"/>
      <c r="P205" s="275"/>
      <c r="Q205" s="275"/>
      <c r="R205" s="275"/>
      <c r="S205" s="275"/>
      <c r="T205" s="276"/>
      <c r="AT205" s="277" t="s">
        <v>274</v>
      </c>
      <c r="AU205" s="277" t="s">
        <v>224</v>
      </c>
      <c r="AV205" s="15" t="s">
        <v>224</v>
      </c>
      <c r="AW205" s="15" t="s">
        <v>41</v>
      </c>
      <c r="AX205" s="15" t="s">
        <v>78</v>
      </c>
      <c r="AY205" s="277" t="s">
        <v>209</v>
      </c>
    </row>
    <row r="206" spans="2:65" s="13" customFormat="1" ht="13.5">
      <c r="B206" s="233"/>
      <c r="C206" s="234"/>
      <c r="D206" s="219" t="s">
        <v>274</v>
      </c>
      <c r="E206" s="235" t="s">
        <v>34</v>
      </c>
      <c r="F206" s="236" t="s">
        <v>302</v>
      </c>
      <c r="G206" s="234"/>
      <c r="H206" s="237">
        <v>13.42</v>
      </c>
      <c r="I206" s="238"/>
      <c r="J206" s="234"/>
      <c r="K206" s="234"/>
      <c r="L206" s="239"/>
      <c r="M206" s="240"/>
      <c r="N206" s="241"/>
      <c r="O206" s="241"/>
      <c r="P206" s="241"/>
      <c r="Q206" s="241"/>
      <c r="R206" s="241"/>
      <c r="S206" s="241"/>
      <c r="T206" s="242"/>
      <c r="AT206" s="243" t="s">
        <v>274</v>
      </c>
      <c r="AU206" s="243" t="s">
        <v>224</v>
      </c>
      <c r="AV206" s="13" t="s">
        <v>228</v>
      </c>
      <c r="AW206" s="13" t="s">
        <v>41</v>
      </c>
      <c r="AX206" s="13" t="s">
        <v>86</v>
      </c>
      <c r="AY206" s="243" t="s">
        <v>209</v>
      </c>
    </row>
    <row r="207" spans="2:65" s="1" customFormat="1" ht="25.5" customHeight="1">
      <c r="B207" s="43"/>
      <c r="C207" s="203" t="s">
        <v>266</v>
      </c>
      <c r="D207" s="203" t="s">
        <v>212</v>
      </c>
      <c r="E207" s="204" t="s">
        <v>856</v>
      </c>
      <c r="F207" s="205" t="s">
        <v>857</v>
      </c>
      <c r="G207" s="206" t="s">
        <v>270</v>
      </c>
      <c r="H207" s="207">
        <v>4.2699999999999996</v>
      </c>
      <c r="I207" s="208"/>
      <c r="J207" s="209">
        <f>ROUND(I207*H207,2)</f>
        <v>0</v>
      </c>
      <c r="K207" s="205" t="s">
        <v>216</v>
      </c>
      <c r="L207" s="63"/>
      <c r="M207" s="210" t="s">
        <v>34</v>
      </c>
      <c r="N207" s="211" t="s">
        <v>49</v>
      </c>
      <c r="O207" s="44"/>
      <c r="P207" s="212">
        <f>O207*H207</f>
        <v>0</v>
      </c>
      <c r="Q207" s="212">
        <v>2.2563399999999998</v>
      </c>
      <c r="R207" s="212">
        <f>Q207*H207</f>
        <v>9.634571799999998</v>
      </c>
      <c r="S207" s="212">
        <v>0</v>
      </c>
      <c r="T207" s="213">
        <f>S207*H207</f>
        <v>0</v>
      </c>
      <c r="AR207" s="25" t="s">
        <v>228</v>
      </c>
      <c r="AT207" s="25" t="s">
        <v>212</v>
      </c>
      <c r="AU207" s="25" t="s">
        <v>224</v>
      </c>
      <c r="AY207" s="25" t="s">
        <v>209</v>
      </c>
      <c r="BE207" s="214">
        <f>IF(N207="základní",J207,0)</f>
        <v>0</v>
      </c>
      <c r="BF207" s="214">
        <f>IF(N207="snížená",J207,0)</f>
        <v>0</v>
      </c>
      <c r="BG207" s="214">
        <f>IF(N207="zákl. přenesená",J207,0)</f>
        <v>0</v>
      </c>
      <c r="BH207" s="214">
        <f>IF(N207="sníž. přenesená",J207,0)</f>
        <v>0</v>
      </c>
      <c r="BI207" s="214">
        <f>IF(N207="nulová",J207,0)</f>
        <v>0</v>
      </c>
      <c r="BJ207" s="25" t="s">
        <v>86</v>
      </c>
      <c r="BK207" s="214">
        <f>ROUND(I207*H207,2)</f>
        <v>0</v>
      </c>
      <c r="BL207" s="25" t="s">
        <v>228</v>
      </c>
      <c r="BM207" s="25" t="s">
        <v>858</v>
      </c>
    </row>
    <row r="208" spans="2:65" s="1" customFormat="1" ht="81">
      <c r="B208" s="43"/>
      <c r="C208" s="65"/>
      <c r="D208" s="219" t="s">
        <v>272</v>
      </c>
      <c r="E208" s="65"/>
      <c r="F208" s="220" t="s">
        <v>859</v>
      </c>
      <c r="G208" s="65"/>
      <c r="H208" s="65"/>
      <c r="I208" s="174"/>
      <c r="J208" s="65"/>
      <c r="K208" s="65"/>
      <c r="L208" s="63"/>
      <c r="M208" s="221"/>
      <c r="N208" s="44"/>
      <c r="O208" s="44"/>
      <c r="P208" s="44"/>
      <c r="Q208" s="44"/>
      <c r="R208" s="44"/>
      <c r="S208" s="44"/>
      <c r="T208" s="80"/>
      <c r="AT208" s="25" t="s">
        <v>272</v>
      </c>
      <c r="AU208" s="25" t="s">
        <v>224</v>
      </c>
    </row>
    <row r="209" spans="2:65" s="14" customFormat="1" ht="13.5">
      <c r="B209" s="254"/>
      <c r="C209" s="255"/>
      <c r="D209" s="219" t="s">
        <v>274</v>
      </c>
      <c r="E209" s="256" t="s">
        <v>34</v>
      </c>
      <c r="F209" s="257" t="s">
        <v>860</v>
      </c>
      <c r="G209" s="255"/>
      <c r="H209" s="256" t="s">
        <v>34</v>
      </c>
      <c r="I209" s="258"/>
      <c r="J209" s="255"/>
      <c r="K209" s="255"/>
      <c r="L209" s="259"/>
      <c r="M209" s="260"/>
      <c r="N209" s="261"/>
      <c r="O209" s="261"/>
      <c r="P209" s="261"/>
      <c r="Q209" s="261"/>
      <c r="R209" s="261"/>
      <c r="S209" s="261"/>
      <c r="T209" s="262"/>
      <c r="AT209" s="263" t="s">
        <v>274</v>
      </c>
      <c r="AU209" s="263" t="s">
        <v>224</v>
      </c>
      <c r="AV209" s="14" t="s">
        <v>86</v>
      </c>
      <c r="AW209" s="14" t="s">
        <v>41</v>
      </c>
      <c r="AX209" s="14" t="s">
        <v>78</v>
      </c>
      <c r="AY209" s="263" t="s">
        <v>209</v>
      </c>
    </row>
    <row r="210" spans="2:65" s="14" customFormat="1" ht="13.5">
      <c r="B210" s="254"/>
      <c r="C210" s="255"/>
      <c r="D210" s="219" t="s">
        <v>274</v>
      </c>
      <c r="E210" s="256" t="s">
        <v>34</v>
      </c>
      <c r="F210" s="257" t="s">
        <v>796</v>
      </c>
      <c r="G210" s="255"/>
      <c r="H210" s="256" t="s">
        <v>34</v>
      </c>
      <c r="I210" s="258"/>
      <c r="J210" s="255"/>
      <c r="K210" s="255"/>
      <c r="L210" s="259"/>
      <c r="M210" s="260"/>
      <c r="N210" s="261"/>
      <c r="O210" s="261"/>
      <c r="P210" s="261"/>
      <c r="Q210" s="261"/>
      <c r="R210" s="261"/>
      <c r="S210" s="261"/>
      <c r="T210" s="262"/>
      <c r="AT210" s="263" t="s">
        <v>274</v>
      </c>
      <c r="AU210" s="263" t="s">
        <v>224</v>
      </c>
      <c r="AV210" s="14" t="s">
        <v>86</v>
      </c>
      <c r="AW210" s="14" t="s">
        <v>41</v>
      </c>
      <c r="AX210" s="14" t="s">
        <v>78</v>
      </c>
      <c r="AY210" s="263" t="s">
        <v>209</v>
      </c>
    </row>
    <row r="211" spans="2:65" s="12" customFormat="1" ht="13.5">
      <c r="B211" s="222"/>
      <c r="C211" s="223"/>
      <c r="D211" s="219" t="s">
        <v>274</v>
      </c>
      <c r="E211" s="224" t="s">
        <v>34</v>
      </c>
      <c r="F211" s="225" t="s">
        <v>861</v>
      </c>
      <c r="G211" s="223"/>
      <c r="H211" s="226">
        <v>0.88200000000000001</v>
      </c>
      <c r="I211" s="227"/>
      <c r="J211" s="223"/>
      <c r="K211" s="223"/>
      <c r="L211" s="228"/>
      <c r="M211" s="229"/>
      <c r="N211" s="230"/>
      <c r="O211" s="230"/>
      <c r="P211" s="230"/>
      <c r="Q211" s="230"/>
      <c r="R211" s="230"/>
      <c r="S211" s="230"/>
      <c r="T211" s="231"/>
      <c r="AT211" s="232" t="s">
        <v>274</v>
      </c>
      <c r="AU211" s="232" t="s">
        <v>224</v>
      </c>
      <c r="AV211" s="12" t="s">
        <v>88</v>
      </c>
      <c r="AW211" s="12" t="s">
        <v>41</v>
      </c>
      <c r="AX211" s="12" t="s">
        <v>78</v>
      </c>
      <c r="AY211" s="232" t="s">
        <v>209</v>
      </c>
    </row>
    <row r="212" spans="2:65" s="15" customFormat="1" ht="13.5">
      <c r="B212" s="267"/>
      <c r="C212" s="268"/>
      <c r="D212" s="219" t="s">
        <v>274</v>
      </c>
      <c r="E212" s="269" t="s">
        <v>34</v>
      </c>
      <c r="F212" s="270" t="s">
        <v>862</v>
      </c>
      <c r="G212" s="268"/>
      <c r="H212" s="271">
        <v>0.88200000000000001</v>
      </c>
      <c r="I212" s="272"/>
      <c r="J212" s="268"/>
      <c r="K212" s="268"/>
      <c r="L212" s="273"/>
      <c r="M212" s="274"/>
      <c r="N212" s="275"/>
      <c r="O212" s="275"/>
      <c r="P212" s="275"/>
      <c r="Q212" s="275"/>
      <c r="R212" s="275"/>
      <c r="S212" s="275"/>
      <c r="T212" s="276"/>
      <c r="AT212" s="277" t="s">
        <v>274</v>
      </c>
      <c r="AU212" s="277" t="s">
        <v>224</v>
      </c>
      <c r="AV212" s="15" t="s">
        <v>224</v>
      </c>
      <c r="AW212" s="15" t="s">
        <v>41</v>
      </c>
      <c r="AX212" s="15" t="s">
        <v>78</v>
      </c>
      <c r="AY212" s="277" t="s">
        <v>209</v>
      </c>
    </row>
    <row r="213" spans="2:65" s="14" customFormat="1" ht="13.5">
      <c r="B213" s="254"/>
      <c r="C213" s="255"/>
      <c r="D213" s="219" t="s">
        <v>274</v>
      </c>
      <c r="E213" s="256" t="s">
        <v>34</v>
      </c>
      <c r="F213" s="257" t="s">
        <v>847</v>
      </c>
      <c r="G213" s="255"/>
      <c r="H213" s="256" t="s">
        <v>34</v>
      </c>
      <c r="I213" s="258"/>
      <c r="J213" s="255"/>
      <c r="K213" s="255"/>
      <c r="L213" s="259"/>
      <c r="M213" s="260"/>
      <c r="N213" s="261"/>
      <c r="O213" s="261"/>
      <c r="P213" s="261"/>
      <c r="Q213" s="261"/>
      <c r="R213" s="261"/>
      <c r="S213" s="261"/>
      <c r="T213" s="262"/>
      <c r="AT213" s="263" t="s">
        <v>274</v>
      </c>
      <c r="AU213" s="263" t="s">
        <v>224</v>
      </c>
      <c r="AV213" s="14" t="s">
        <v>86</v>
      </c>
      <c r="AW213" s="14" t="s">
        <v>41</v>
      </c>
      <c r="AX213" s="14" t="s">
        <v>78</v>
      </c>
      <c r="AY213" s="263" t="s">
        <v>209</v>
      </c>
    </row>
    <row r="214" spans="2:65" s="12" customFormat="1" ht="13.5">
      <c r="B214" s="222"/>
      <c r="C214" s="223"/>
      <c r="D214" s="219" t="s">
        <v>274</v>
      </c>
      <c r="E214" s="224" t="s">
        <v>34</v>
      </c>
      <c r="F214" s="225" t="s">
        <v>863</v>
      </c>
      <c r="G214" s="223"/>
      <c r="H214" s="226">
        <v>6.0999999999999999E-2</v>
      </c>
      <c r="I214" s="227"/>
      <c r="J214" s="223"/>
      <c r="K214" s="223"/>
      <c r="L214" s="228"/>
      <c r="M214" s="229"/>
      <c r="N214" s="230"/>
      <c r="O214" s="230"/>
      <c r="P214" s="230"/>
      <c r="Q214" s="230"/>
      <c r="R214" s="230"/>
      <c r="S214" s="230"/>
      <c r="T214" s="231"/>
      <c r="AT214" s="232" t="s">
        <v>274</v>
      </c>
      <c r="AU214" s="232" t="s">
        <v>224</v>
      </c>
      <c r="AV214" s="12" t="s">
        <v>88</v>
      </c>
      <c r="AW214" s="12" t="s">
        <v>41</v>
      </c>
      <c r="AX214" s="12" t="s">
        <v>78</v>
      </c>
      <c r="AY214" s="232" t="s">
        <v>209</v>
      </c>
    </row>
    <row r="215" spans="2:65" s="12" customFormat="1" ht="13.5">
      <c r="B215" s="222"/>
      <c r="C215" s="223"/>
      <c r="D215" s="219" t="s">
        <v>274</v>
      </c>
      <c r="E215" s="224" t="s">
        <v>34</v>
      </c>
      <c r="F215" s="225" t="s">
        <v>864</v>
      </c>
      <c r="G215" s="223"/>
      <c r="H215" s="226">
        <v>0.377</v>
      </c>
      <c r="I215" s="227"/>
      <c r="J215" s="223"/>
      <c r="K215" s="223"/>
      <c r="L215" s="228"/>
      <c r="M215" s="229"/>
      <c r="N215" s="230"/>
      <c r="O215" s="230"/>
      <c r="P215" s="230"/>
      <c r="Q215" s="230"/>
      <c r="R215" s="230"/>
      <c r="S215" s="230"/>
      <c r="T215" s="231"/>
      <c r="AT215" s="232" t="s">
        <v>274</v>
      </c>
      <c r="AU215" s="232" t="s">
        <v>224</v>
      </c>
      <c r="AV215" s="12" t="s">
        <v>88</v>
      </c>
      <c r="AW215" s="12" t="s">
        <v>41</v>
      </c>
      <c r="AX215" s="12" t="s">
        <v>78</v>
      </c>
      <c r="AY215" s="232" t="s">
        <v>209</v>
      </c>
    </row>
    <row r="216" spans="2:65" s="12" customFormat="1" ht="13.5">
      <c r="B216" s="222"/>
      <c r="C216" s="223"/>
      <c r="D216" s="219" t="s">
        <v>274</v>
      </c>
      <c r="E216" s="224" t="s">
        <v>34</v>
      </c>
      <c r="F216" s="225" t="s">
        <v>865</v>
      </c>
      <c r="G216" s="223"/>
      <c r="H216" s="226">
        <v>6.9000000000000006E-2</v>
      </c>
      <c r="I216" s="227"/>
      <c r="J216" s="223"/>
      <c r="K216" s="223"/>
      <c r="L216" s="228"/>
      <c r="M216" s="229"/>
      <c r="N216" s="230"/>
      <c r="O216" s="230"/>
      <c r="P216" s="230"/>
      <c r="Q216" s="230"/>
      <c r="R216" s="230"/>
      <c r="S216" s="230"/>
      <c r="T216" s="231"/>
      <c r="AT216" s="232" t="s">
        <v>274</v>
      </c>
      <c r="AU216" s="232" t="s">
        <v>224</v>
      </c>
      <c r="AV216" s="12" t="s">
        <v>88</v>
      </c>
      <c r="AW216" s="12" t="s">
        <v>41</v>
      </c>
      <c r="AX216" s="12" t="s">
        <v>78</v>
      </c>
      <c r="AY216" s="232" t="s">
        <v>209</v>
      </c>
    </row>
    <row r="217" spans="2:65" s="12" customFormat="1" ht="13.5">
      <c r="B217" s="222"/>
      <c r="C217" s="223"/>
      <c r="D217" s="219" t="s">
        <v>274</v>
      </c>
      <c r="E217" s="224" t="s">
        <v>34</v>
      </c>
      <c r="F217" s="225" t="s">
        <v>866</v>
      </c>
      <c r="G217" s="223"/>
      <c r="H217" s="226">
        <v>0.439</v>
      </c>
      <c r="I217" s="227"/>
      <c r="J217" s="223"/>
      <c r="K217" s="223"/>
      <c r="L217" s="228"/>
      <c r="M217" s="229"/>
      <c r="N217" s="230"/>
      <c r="O217" s="230"/>
      <c r="P217" s="230"/>
      <c r="Q217" s="230"/>
      <c r="R217" s="230"/>
      <c r="S217" s="230"/>
      <c r="T217" s="231"/>
      <c r="AT217" s="232" t="s">
        <v>274</v>
      </c>
      <c r="AU217" s="232" t="s">
        <v>224</v>
      </c>
      <c r="AV217" s="12" t="s">
        <v>88</v>
      </c>
      <c r="AW217" s="12" t="s">
        <v>41</v>
      </c>
      <c r="AX217" s="12" t="s">
        <v>78</v>
      </c>
      <c r="AY217" s="232" t="s">
        <v>209</v>
      </c>
    </row>
    <row r="218" spans="2:65" s="12" customFormat="1" ht="13.5">
      <c r="B218" s="222"/>
      <c r="C218" s="223"/>
      <c r="D218" s="219" t="s">
        <v>274</v>
      </c>
      <c r="E218" s="224" t="s">
        <v>34</v>
      </c>
      <c r="F218" s="225" t="s">
        <v>867</v>
      </c>
      <c r="G218" s="223"/>
      <c r="H218" s="226">
        <v>0.35</v>
      </c>
      <c r="I218" s="227"/>
      <c r="J218" s="223"/>
      <c r="K218" s="223"/>
      <c r="L218" s="228"/>
      <c r="M218" s="229"/>
      <c r="N218" s="230"/>
      <c r="O218" s="230"/>
      <c r="P218" s="230"/>
      <c r="Q218" s="230"/>
      <c r="R218" s="230"/>
      <c r="S218" s="230"/>
      <c r="T218" s="231"/>
      <c r="AT218" s="232" t="s">
        <v>274</v>
      </c>
      <c r="AU218" s="232" t="s">
        <v>224</v>
      </c>
      <c r="AV218" s="12" t="s">
        <v>88</v>
      </c>
      <c r="AW218" s="12" t="s">
        <v>41</v>
      </c>
      <c r="AX218" s="12" t="s">
        <v>78</v>
      </c>
      <c r="AY218" s="232" t="s">
        <v>209</v>
      </c>
    </row>
    <row r="219" spans="2:65" s="12" customFormat="1" ht="13.5">
      <c r="B219" s="222"/>
      <c r="C219" s="223"/>
      <c r="D219" s="219" t="s">
        <v>274</v>
      </c>
      <c r="E219" s="224" t="s">
        <v>34</v>
      </c>
      <c r="F219" s="225" t="s">
        <v>868</v>
      </c>
      <c r="G219" s="223"/>
      <c r="H219" s="226">
        <v>1.2</v>
      </c>
      <c r="I219" s="227"/>
      <c r="J219" s="223"/>
      <c r="K219" s="223"/>
      <c r="L219" s="228"/>
      <c r="M219" s="229"/>
      <c r="N219" s="230"/>
      <c r="O219" s="230"/>
      <c r="P219" s="230"/>
      <c r="Q219" s="230"/>
      <c r="R219" s="230"/>
      <c r="S219" s="230"/>
      <c r="T219" s="231"/>
      <c r="AT219" s="232" t="s">
        <v>274</v>
      </c>
      <c r="AU219" s="232" t="s">
        <v>224</v>
      </c>
      <c r="AV219" s="12" t="s">
        <v>88</v>
      </c>
      <c r="AW219" s="12" t="s">
        <v>41</v>
      </c>
      <c r="AX219" s="12" t="s">
        <v>78</v>
      </c>
      <c r="AY219" s="232" t="s">
        <v>209</v>
      </c>
    </row>
    <row r="220" spans="2:65" s="12" customFormat="1" ht="13.5">
      <c r="B220" s="222"/>
      <c r="C220" s="223"/>
      <c r="D220" s="219" t="s">
        <v>274</v>
      </c>
      <c r="E220" s="224" t="s">
        <v>34</v>
      </c>
      <c r="F220" s="225" t="s">
        <v>869</v>
      </c>
      <c r="G220" s="223"/>
      <c r="H220" s="226">
        <v>0.65500000000000003</v>
      </c>
      <c r="I220" s="227"/>
      <c r="J220" s="223"/>
      <c r="K220" s="223"/>
      <c r="L220" s="228"/>
      <c r="M220" s="229"/>
      <c r="N220" s="230"/>
      <c r="O220" s="230"/>
      <c r="P220" s="230"/>
      <c r="Q220" s="230"/>
      <c r="R220" s="230"/>
      <c r="S220" s="230"/>
      <c r="T220" s="231"/>
      <c r="AT220" s="232" t="s">
        <v>274</v>
      </c>
      <c r="AU220" s="232" t="s">
        <v>224</v>
      </c>
      <c r="AV220" s="12" t="s">
        <v>88</v>
      </c>
      <c r="AW220" s="12" t="s">
        <v>41</v>
      </c>
      <c r="AX220" s="12" t="s">
        <v>78</v>
      </c>
      <c r="AY220" s="232" t="s">
        <v>209</v>
      </c>
    </row>
    <row r="221" spans="2:65" s="12" customFormat="1" ht="13.5">
      <c r="B221" s="222"/>
      <c r="C221" s="223"/>
      <c r="D221" s="219" t="s">
        <v>274</v>
      </c>
      <c r="E221" s="224" t="s">
        <v>34</v>
      </c>
      <c r="F221" s="225" t="s">
        <v>870</v>
      </c>
      <c r="G221" s="223"/>
      <c r="H221" s="226">
        <v>0.23699999999999999</v>
      </c>
      <c r="I221" s="227"/>
      <c r="J221" s="223"/>
      <c r="K221" s="223"/>
      <c r="L221" s="228"/>
      <c r="M221" s="229"/>
      <c r="N221" s="230"/>
      <c r="O221" s="230"/>
      <c r="P221" s="230"/>
      <c r="Q221" s="230"/>
      <c r="R221" s="230"/>
      <c r="S221" s="230"/>
      <c r="T221" s="231"/>
      <c r="AT221" s="232" t="s">
        <v>274</v>
      </c>
      <c r="AU221" s="232" t="s">
        <v>224</v>
      </c>
      <c r="AV221" s="12" t="s">
        <v>88</v>
      </c>
      <c r="AW221" s="12" t="s">
        <v>41</v>
      </c>
      <c r="AX221" s="12" t="s">
        <v>78</v>
      </c>
      <c r="AY221" s="232" t="s">
        <v>209</v>
      </c>
    </row>
    <row r="222" spans="2:65" s="15" customFormat="1" ht="13.5">
      <c r="B222" s="267"/>
      <c r="C222" s="268"/>
      <c r="D222" s="219" t="s">
        <v>274</v>
      </c>
      <c r="E222" s="269" t="s">
        <v>34</v>
      </c>
      <c r="F222" s="270" t="s">
        <v>855</v>
      </c>
      <c r="G222" s="268"/>
      <c r="H222" s="271">
        <v>3.3879999999999999</v>
      </c>
      <c r="I222" s="272"/>
      <c r="J222" s="268"/>
      <c r="K222" s="268"/>
      <c r="L222" s="273"/>
      <c r="M222" s="274"/>
      <c r="N222" s="275"/>
      <c r="O222" s="275"/>
      <c r="P222" s="275"/>
      <c r="Q222" s="275"/>
      <c r="R222" s="275"/>
      <c r="S222" s="275"/>
      <c r="T222" s="276"/>
      <c r="AT222" s="277" t="s">
        <v>274</v>
      </c>
      <c r="AU222" s="277" t="s">
        <v>224</v>
      </c>
      <c r="AV222" s="15" t="s">
        <v>224</v>
      </c>
      <c r="AW222" s="15" t="s">
        <v>41</v>
      </c>
      <c r="AX222" s="15" t="s">
        <v>78</v>
      </c>
      <c r="AY222" s="277" t="s">
        <v>209</v>
      </c>
    </row>
    <row r="223" spans="2:65" s="13" customFormat="1" ht="13.5">
      <c r="B223" s="233"/>
      <c r="C223" s="234"/>
      <c r="D223" s="219" t="s">
        <v>274</v>
      </c>
      <c r="E223" s="235" t="s">
        <v>34</v>
      </c>
      <c r="F223" s="236" t="s">
        <v>302</v>
      </c>
      <c r="G223" s="234"/>
      <c r="H223" s="237">
        <v>4.2699999999999996</v>
      </c>
      <c r="I223" s="238"/>
      <c r="J223" s="234"/>
      <c r="K223" s="234"/>
      <c r="L223" s="239"/>
      <c r="M223" s="240"/>
      <c r="N223" s="241"/>
      <c r="O223" s="241"/>
      <c r="P223" s="241"/>
      <c r="Q223" s="241"/>
      <c r="R223" s="241"/>
      <c r="S223" s="241"/>
      <c r="T223" s="242"/>
      <c r="AT223" s="243" t="s">
        <v>274</v>
      </c>
      <c r="AU223" s="243" t="s">
        <v>224</v>
      </c>
      <c r="AV223" s="13" t="s">
        <v>228</v>
      </c>
      <c r="AW223" s="13" t="s">
        <v>41</v>
      </c>
      <c r="AX223" s="13" t="s">
        <v>86</v>
      </c>
      <c r="AY223" s="243" t="s">
        <v>209</v>
      </c>
    </row>
    <row r="224" spans="2:65" s="1" customFormat="1" ht="25.5" customHeight="1">
      <c r="B224" s="43"/>
      <c r="C224" s="203" t="s">
        <v>276</v>
      </c>
      <c r="D224" s="203" t="s">
        <v>212</v>
      </c>
      <c r="E224" s="204" t="s">
        <v>871</v>
      </c>
      <c r="F224" s="205" t="s">
        <v>872</v>
      </c>
      <c r="G224" s="206" t="s">
        <v>270</v>
      </c>
      <c r="H224" s="207">
        <v>6.2779999999999996</v>
      </c>
      <c r="I224" s="208"/>
      <c r="J224" s="209">
        <f>ROUND(I224*H224,2)</f>
        <v>0</v>
      </c>
      <c r="K224" s="205" t="s">
        <v>216</v>
      </c>
      <c r="L224" s="63"/>
      <c r="M224" s="210" t="s">
        <v>34</v>
      </c>
      <c r="N224" s="211" t="s">
        <v>49</v>
      </c>
      <c r="O224" s="44"/>
      <c r="P224" s="212">
        <f>O224*H224</f>
        <v>0</v>
      </c>
      <c r="Q224" s="212">
        <v>2.45329</v>
      </c>
      <c r="R224" s="212">
        <f>Q224*H224</f>
        <v>15.401754619999998</v>
      </c>
      <c r="S224" s="212">
        <v>0</v>
      </c>
      <c r="T224" s="213">
        <f>S224*H224</f>
        <v>0</v>
      </c>
      <c r="AR224" s="25" t="s">
        <v>228</v>
      </c>
      <c r="AT224" s="25" t="s">
        <v>212</v>
      </c>
      <c r="AU224" s="25" t="s">
        <v>224</v>
      </c>
      <c r="AY224" s="25" t="s">
        <v>209</v>
      </c>
      <c r="BE224" s="214">
        <f>IF(N224="základní",J224,0)</f>
        <v>0</v>
      </c>
      <c r="BF224" s="214">
        <f>IF(N224="snížená",J224,0)</f>
        <v>0</v>
      </c>
      <c r="BG224" s="214">
        <f>IF(N224="zákl. přenesená",J224,0)</f>
        <v>0</v>
      </c>
      <c r="BH224" s="214">
        <f>IF(N224="sníž. přenesená",J224,0)</f>
        <v>0</v>
      </c>
      <c r="BI224" s="214">
        <f>IF(N224="nulová",J224,0)</f>
        <v>0</v>
      </c>
      <c r="BJ224" s="25" t="s">
        <v>86</v>
      </c>
      <c r="BK224" s="214">
        <f>ROUND(I224*H224,2)</f>
        <v>0</v>
      </c>
      <c r="BL224" s="25" t="s">
        <v>228</v>
      </c>
      <c r="BM224" s="25" t="s">
        <v>873</v>
      </c>
    </row>
    <row r="225" spans="2:65" s="1" customFormat="1" ht="94.5">
      <c r="B225" s="43"/>
      <c r="C225" s="65"/>
      <c r="D225" s="219" t="s">
        <v>272</v>
      </c>
      <c r="E225" s="65"/>
      <c r="F225" s="220" t="s">
        <v>874</v>
      </c>
      <c r="G225" s="65"/>
      <c r="H225" s="65"/>
      <c r="I225" s="174"/>
      <c r="J225" s="65"/>
      <c r="K225" s="65"/>
      <c r="L225" s="63"/>
      <c r="M225" s="221"/>
      <c r="N225" s="44"/>
      <c r="O225" s="44"/>
      <c r="P225" s="44"/>
      <c r="Q225" s="44"/>
      <c r="R225" s="44"/>
      <c r="S225" s="44"/>
      <c r="T225" s="80"/>
      <c r="AT225" s="25" t="s">
        <v>272</v>
      </c>
      <c r="AU225" s="25" t="s">
        <v>224</v>
      </c>
    </row>
    <row r="226" spans="2:65" s="14" customFormat="1" ht="13.5">
      <c r="B226" s="254"/>
      <c r="C226" s="255"/>
      <c r="D226" s="219" t="s">
        <v>274</v>
      </c>
      <c r="E226" s="256" t="s">
        <v>34</v>
      </c>
      <c r="F226" s="257" t="s">
        <v>875</v>
      </c>
      <c r="G226" s="255"/>
      <c r="H226" s="256" t="s">
        <v>34</v>
      </c>
      <c r="I226" s="258"/>
      <c r="J226" s="255"/>
      <c r="K226" s="255"/>
      <c r="L226" s="259"/>
      <c r="M226" s="260"/>
      <c r="N226" s="261"/>
      <c r="O226" s="261"/>
      <c r="P226" s="261"/>
      <c r="Q226" s="261"/>
      <c r="R226" s="261"/>
      <c r="S226" s="261"/>
      <c r="T226" s="262"/>
      <c r="AT226" s="263" t="s">
        <v>274</v>
      </c>
      <c r="AU226" s="263" t="s">
        <v>224</v>
      </c>
      <c r="AV226" s="14" t="s">
        <v>86</v>
      </c>
      <c r="AW226" s="14" t="s">
        <v>41</v>
      </c>
      <c r="AX226" s="14" t="s">
        <v>78</v>
      </c>
      <c r="AY226" s="263" t="s">
        <v>209</v>
      </c>
    </row>
    <row r="227" spans="2:65" s="14" customFormat="1" ht="13.5">
      <c r="B227" s="254"/>
      <c r="C227" s="255"/>
      <c r="D227" s="219" t="s">
        <v>274</v>
      </c>
      <c r="E227" s="256" t="s">
        <v>34</v>
      </c>
      <c r="F227" s="257" t="s">
        <v>876</v>
      </c>
      <c r="G227" s="255"/>
      <c r="H227" s="256" t="s">
        <v>34</v>
      </c>
      <c r="I227" s="258"/>
      <c r="J227" s="255"/>
      <c r="K227" s="255"/>
      <c r="L227" s="259"/>
      <c r="M227" s="260"/>
      <c r="N227" s="261"/>
      <c r="O227" s="261"/>
      <c r="P227" s="261"/>
      <c r="Q227" s="261"/>
      <c r="R227" s="261"/>
      <c r="S227" s="261"/>
      <c r="T227" s="262"/>
      <c r="AT227" s="263" t="s">
        <v>274</v>
      </c>
      <c r="AU227" s="263" t="s">
        <v>224</v>
      </c>
      <c r="AV227" s="14" t="s">
        <v>86</v>
      </c>
      <c r="AW227" s="14" t="s">
        <v>41</v>
      </c>
      <c r="AX227" s="14" t="s">
        <v>78</v>
      </c>
      <c r="AY227" s="263" t="s">
        <v>209</v>
      </c>
    </row>
    <row r="228" spans="2:65" s="14" customFormat="1" ht="13.5">
      <c r="B228" s="254"/>
      <c r="C228" s="255"/>
      <c r="D228" s="219" t="s">
        <v>274</v>
      </c>
      <c r="E228" s="256" t="s">
        <v>34</v>
      </c>
      <c r="F228" s="257" t="s">
        <v>466</v>
      </c>
      <c r="G228" s="255"/>
      <c r="H228" s="256" t="s">
        <v>34</v>
      </c>
      <c r="I228" s="258"/>
      <c r="J228" s="255"/>
      <c r="K228" s="255"/>
      <c r="L228" s="259"/>
      <c r="M228" s="260"/>
      <c r="N228" s="261"/>
      <c r="O228" s="261"/>
      <c r="P228" s="261"/>
      <c r="Q228" s="261"/>
      <c r="R228" s="261"/>
      <c r="S228" s="261"/>
      <c r="T228" s="262"/>
      <c r="AT228" s="263" t="s">
        <v>274</v>
      </c>
      <c r="AU228" s="263" t="s">
        <v>224</v>
      </c>
      <c r="AV228" s="14" t="s">
        <v>86</v>
      </c>
      <c r="AW228" s="14" t="s">
        <v>41</v>
      </c>
      <c r="AX228" s="14" t="s">
        <v>78</v>
      </c>
      <c r="AY228" s="263" t="s">
        <v>209</v>
      </c>
    </row>
    <row r="229" spans="2:65" s="12" customFormat="1" ht="13.5">
      <c r="B229" s="222"/>
      <c r="C229" s="223"/>
      <c r="D229" s="219" t="s">
        <v>274</v>
      </c>
      <c r="E229" s="224" t="s">
        <v>34</v>
      </c>
      <c r="F229" s="225" t="s">
        <v>877</v>
      </c>
      <c r="G229" s="223"/>
      <c r="H229" s="226">
        <v>1.8680000000000001</v>
      </c>
      <c r="I229" s="227"/>
      <c r="J229" s="223"/>
      <c r="K229" s="223"/>
      <c r="L229" s="228"/>
      <c r="M229" s="229"/>
      <c r="N229" s="230"/>
      <c r="O229" s="230"/>
      <c r="P229" s="230"/>
      <c r="Q229" s="230"/>
      <c r="R229" s="230"/>
      <c r="S229" s="230"/>
      <c r="T229" s="231"/>
      <c r="AT229" s="232" t="s">
        <v>274</v>
      </c>
      <c r="AU229" s="232" t="s">
        <v>224</v>
      </c>
      <c r="AV229" s="12" t="s">
        <v>88</v>
      </c>
      <c r="AW229" s="12" t="s">
        <v>41</v>
      </c>
      <c r="AX229" s="12" t="s">
        <v>78</v>
      </c>
      <c r="AY229" s="232" t="s">
        <v>209</v>
      </c>
    </row>
    <row r="230" spans="2:65" s="12" customFormat="1" ht="13.5">
      <c r="B230" s="222"/>
      <c r="C230" s="223"/>
      <c r="D230" s="219" t="s">
        <v>274</v>
      </c>
      <c r="E230" s="224" t="s">
        <v>34</v>
      </c>
      <c r="F230" s="225" t="s">
        <v>878</v>
      </c>
      <c r="G230" s="223"/>
      <c r="H230" s="226">
        <v>0.99299999999999999</v>
      </c>
      <c r="I230" s="227"/>
      <c r="J230" s="223"/>
      <c r="K230" s="223"/>
      <c r="L230" s="228"/>
      <c r="M230" s="229"/>
      <c r="N230" s="230"/>
      <c r="O230" s="230"/>
      <c r="P230" s="230"/>
      <c r="Q230" s="230"/>
      <c r="R230" s="230"/>
      <c r="S230" s="230"/>
      <c r="T230" s="231"/>
      <c r="AT230" s="232" t="s">
        <v>274</v>
      </c>
      <c r="AU230" s="232" t="s">
        <v>224</v>
      </c>
      <c r="AV230" s="12" t="s">
        <v>88</v>
      </c>
      <c r="AW230" s="12" t="s">
        <v>41</v>
      </c>
      <c r="AX230" s="12" t="s">
        <v>78</v>
      </c>
      <c r="AY230" s="232" t="s">
        <v>209</v>
      </c>
    </row>
    <row r="231" spans="2:65" s="12" customFormat="1" ht="13.5">
      <c r="B231" s="222"/>
      <c r="C231" s="223"/>
      <c r="D231" s="219" t="s">
        <v>274</v>
      </c>
      <c r="E231" s="224" t="s">
        <v>34</v>
      </c>
      <c r="F231" s="225" t="s">
        <v>879</v>
      </c>
      <c r="G231" s="223"/>
      <c r="H231" s="226">
        <v>3.4169999999999998</v>
      </c>
      <c r="I231" s="227"/>
      <c r="J231" s="223"/>
      <c r="K231" s="223"/>
      <c r="L231" s="228"/>
      <c r="M231" s="229"/>
      <c r="N231" s="230"/>
      <c r="O231" s="230"/>
      <c r="P231" s="230"/>
      <c r="Q231" s="230"/>
      <c r="R231" s="230"/>
      <c r="S231" s="230"/>
      <c r="T231" s="231"/>
      <c r="AT231" s="232" t="s">
        <v>274</v>
      </c>
      <c r="AU231" s="232" t="s">
        <v>224</v>
      </c>
      <c r="AV231" s="12" t="s">
        <v>88</v>
      </c>
      <c r="AW231" s="12" t="s">
        <v>41</v>
      </c>
      <c r="AX231" s="12" t="s">
        <v>78</v>
      </c>
      <c r="AY231" s="232" t="s">
        <v>209</v>
      </c>
    </row>
    <row r="232" spans="2:65" s="13" customFormat="1" ht="13.5">
      <c r="B232" s="233"/>
      <c r="C232" s="234"/>
      <c r="D232" s="219" t="s">
        <v>274</v>
      </c>
      <c r="E232" s="235" t="s">
        <v>34</v>
      </c>
      <c r="F232" s="236" t="s">
        <v>302</v>
      </c>
      <c r="G232" s="234"/>
      <c r="H232" s="237">
        <v>6.2779999999999996</v>
      </c>
      <c r="I232" s="238"/>
      <c r="J232" s="234"/>
      <c r="K232" s="234"/>
      <c r="L232" s="239"/>
      <c r="M232" s="240"/>
      <c r="N232" s="241"/>
      <c r="O232" s="241"/>
      <c r="P232" s="241"/>
      <c r="Q232" s="241"/>
      <c r="R232" s="241"/>
      <c r="S232" s="241"/>
      <c r="T232" s="242"/>
      <c r="AT232" s="243" t="s">
        <v>274</v>
      </c>
      <c r="AU232" s="243" t="s">
        <v>224</v>
      </c>
      <c r="AV232" s="13" t="s">
        <v>228</v>
      </c>
      <c r="AW232" s="13" t="s">
        <v>41</v>
      </c>
      <c r="AX232" s="13" t="s">
        <v>86</v>
      </c>
      <c r="AY232" s="243" t="s">
        <v>209</v>
      </c>
    </row>
    <row r="233" spans="2:65" s="1" customFormat="1" ht="16.5" customHeight="1">
      <c r="B233" s="43"/>
      <c r="C233" s="203" t="s">
        <v>342</v>
      </c>
      <c r="D233" s="203" t="s">
        <v>212</v>
      </c>
      <c r="E233" s="204" t="s">
        <v>880</v>
      </c>
      <c r="F233" s="205" t="s">
        <v>881</v>
      </c>
      <c r="G233" s="206" t="s">
        <v>307</v>
      </c>
      <c r="H233" s="207">
        <v>6.8000000000000005E-2</v>
      </c>
      <c r="I233" s="208"/>
      <c r="J233" s="209">
        <f>ROUND(I233*H233,2)</f>
        <v>0</v>
      </c>
      <c r="K233" s="205" t="s">
        <v>216</v>
      </c>
      <c r="L233" s="63"/>
      <c r="M233" s="210" t="s">
        <v>34</v>
      </c>
      <c r="N233" s="211" t="s">
        <v>49</v>
      </c>
      <c r="O233" s="44"/>
      <c r="P233" s="212">
        <f>O233*H233</f>
        <v>0</v>
      </c>
      <c r="Q233" s="212">
        <v>1.0530600000000001</v>
      </c>
      <c r="R233" s="212">
        <f>Q233*H233</f>
        <v>7.1608080000000018E-2</v>
      </c>
      <c r="S233" s="212">
        <v>0</v>
      </c>
      <c r="T233" s="213">
        <f>S233*H233</f>
        <v>0</v>
      </c>
      <c r="AR233" s="25" t="s">
        <v>228</v>
      </c>
      <c r="AT233" s="25" t="s">
        <v>212</v>
      </c>
      <c r="AU233" s="25" t="s">
        <v>224</v>
      </c>
      <c r="AY233" s="25" t="s">
        <v>209</v>
      </c>
      <c r="BE233" s="214">
        <f>IF(N233="základní",J233,0)</f>
        <v>0</v>
      </c>
      <c r="BF233" s="214">
        <f>IF(N233="snížená",J233,0)</f>
        <v>0</v>
      </c>
      <c r="BG233" s="214">
        <f>IF(N233="zákl. přenesená",J233,0)</f>
        <v>0</v>
      </c>
      <c r="BH233" s="214">
        <f>IF(N233="sníž. přenesená",J233,0)</f>
        <v>0</v>
      </c>
      <c r="BI233" s="214">
        <f>IF(N233="nulová",J233,0)</f>
        <v>0</v>
      </c>
      <c r="BJ233" s="25" t="s">
        <v>86</v>
      </c>
      <c r="BK233" s="214">
        <f>ROUND(I233*H233,2)</f>
        <v>0</v>
      </c>
      <c r="BL233" s="25" t="s">
        <v>228</v>
      </c>
      <c r="BM233" s="25" t="s">
        <v>882</v>
      </c>
    </row>
    <row r="234" spans="2:65" s="1" customFormat="1" ht="27">
      <c r="B234" s="43"/>
      <c r="C234" s="65"/>
      <c r="D234" s="219" t="s">
        <v>272</v>
      </c>
      <c r="E234" s="65"/>
      <c r="F234" s="220" t="s">
        <v>883</v>
      </c>
      <c r="G234" s="65"/>
      <c r="H234" s="65"/>
      <c r="I234" s="174"/>
      <c r="J234" s="65"/>
      <c r="K234" s="65"/>
      <c r="L234" s="63"/>
      <c r="M234" s="221"/>
      <c r="N234" s="44"/>
      <c r="O234" s="44"/>
      <c r="P234" s="44"/>
      <c r="Q234" s="44"/>
      <c r="R234" s="44"/>
      <c r="S234" s="44"/>
      <c r="T234" s="80"/>
      <c r="AT234" s="25" t="s">
        <v>272</v>
      </c>
      <c r="AU234" s="25" t="s">
        <v>224</v>
      </c>
    </row>
    <row r="235" spans="2:65" s="14" customFormat="1" ht="13.5">
      <c r="B235" s="254"/>
      <c r="C235" s="255"/>
      <c r="D235" s="219" t="s">
        <v>274</v>
      </c>
      <c r="E235" s="256" t="s">
        <v>34</v>
      </c>
      <c r="F235" s="257" t="s">
        <v>875</v>
      </c>
      <c r="G235" s="255"/>
      <c r="H235" s="256" t="s">
        <v>34</v>
      </c>
      <c r="I235" s="258"/>
      <c r="J235" s="255"/>
      <c r="K235" s="255"/>
      <c r="L235" s="259"/>
      <c r="M235" s="260"/>
      <c r="N235" s="261"/>
      <c r="O235" s="261"/>
      <c r="P235" s="261"/>
      <c r="Q235" s="261"/>
      <c r="R235" s="261"/>
      <c r="S235" s="261"/>
      <c r="T235" s="262"/>
      <c r="AT235" s="263" t="s">
        <v>274</v>
      </c>
      <c r="AU235" s="263" t="s">
        <v>224</v>
      </c>
      <c r="AV235" s="14" t="s">
        <v>86</v>
      </c>
      <c r="AW235" s="14" t="s">
        <v>41</v>
      </c>
      <c r="AX235" s="14" t="s">
        <v>78</v>
      </c>
      <c r="AY235" s="263" t="s">
        <v>209</v>
      </c>
    </row>
    <row r="236" spans="2:65" s="14" customFormat="1" ht="13.5">
      <c r="B236" s="254"/>
      <c r="C236" s="255"/>
      <c r="D236" s="219" t="s">
        <v>274</v>
      </c>
      <c r="E236" s="256" t="s">
        <v>34</v>
      </c>
      <c r="F236" s="257" t="s">
        <v>884</v>
      </c>
      <c r="G236" s="255"/>
      <c r="H236" s="256" t="s">
        <v>34</v>
      </c>
      <c r="I236" s="258"/>
      <c r="J236" s="255"/>
      <c r="K236" s="255"/>
      <c r="L236" s="259"/>
      <c r="M236" s="260"/>
      <c r="N236" s="261"/>
      <c r="O236" s="261"/>
      <c r="P236" s="261"/>
      <c r="Q236" s="261"/>
      <c r="R236" s="261"/>
      <c r="S236" s="261"/>
      <c r="T236" s="262"/>
      <c r="AT236" s="263" t="s">
        <v>274</v>
      </c>
      <c r="AU236" s="263" t="s">
        <v>224</v>
      </c>
      <c r="AV236" s="14" t="s">
        <v>86</v>
      </c>
      <c r="AW236" s="14" t="s">
        <v>41</v>
      </c>
      <c r="AX236" s="14" t="s">
        <v>78</v>
      </c>
      <c r="AY236" s="263" t="s">
        <v>209</v>
      </c>
    </row>
    <row r="237" spans="2:65" s="14" customFormat="1" ht="13.5">
      <c r="B237" s="254"/>
      <c r="C237" s="255"/>
      <c r="D237" s="219" t="s">
        <v>274</v>
      </c>
      <c r="E237" s="256" t="s">
        <v>34</v>
      </c>
      <c r="F237" s="257" t="s">
        <v>466</v>
      </c>
      <c r="G237" s="255"/>
      <c r="H237" s="256" t="s">
        <v>34</v>
      </c>
      <c r="I237" s="258"/>
      <c r="J237" s="255"/>
      <c r="K237" s="255"/>
      <c r="L237" s="259"/>
      <c r="M237" s="260"/>
      <c r="N237" s="261"/>
      <c r="O237" s="261"/>
      <c r="P237" s="261"/>
      <c r="Q237" s="261"/>
      <c r="R237" s="261"/>
      <c r="S237" s="261"/>
      <c r="T237" s="262"/>
      <c r="AT237" s="263" t="s">
        <v>274</v>
      </c>
      <c r="AU237" s="263" t="s">
        <v>224</v>
      </c>
      <c r="AV237" s="14" t="s">
        <v>86</v>
      </c>
      <c r="AW237" s="14" t="s">
        <v>41</v>
      </c>
      <c r="AX237" s="14" t="s">
        <v>78</v>
      </c>
      <c r="AY237" s="263" t="s">
        <v>209</v>
      </c>
    </row>
    <row r="238" spans="2:65" s="12" customFormat="1" ht="13.5">
      <c r="B238" s="222"/>
      <c r="C238" s="223"/>
      <c r="D238" s="219" t="s">
        <v>274</v>
      </c>
      <c r="E238" s="224" t="s">
        <v>34</v>
      </c>
      <c r="F238" s="225" t="s">
        <v>885</v>
      </c>
      <c r="G238" s="223"/>
      <c r="H238" s="226">
        <v>0.02</v>
      </c>
      <c r="I238" s="227"/>
      <c r="J238" s="223"/>
      <c r="K238" s="223"/>
      <c r="L238" s="228"/>
      <c r="M238" s="229"/>
      <c r="N238" s="230"/>
      <c r="O238" s="230"/>
      <c r="P238" s="230"/>
      <c r="Q238" s="230"/>
      <c r="R238" s="230"/>
      <c r="S238" s="230"/>
      <c r="T238" s="231"/>
      <c r="AT238" s="232" t="s">
        <v>274</v>
      </c>
      <c r="AU238" s="232" t="s">
        <v>224</v>
      </c>
      <c r="AV238" s="12" t="s">
        <v>88</v>
      </c>
      <c r="AW238" s="12" t="s">
        <v>41</v>
      </c>
      <c r="AX238" s="12" t="s">
        <v>78</v>
      </c>
      <c r="AY238" s="232" t="s">
        <v>209</v>
      </c>
    </row>
    <row r="239" spans="2:65" s="12" customFormat="1" ht="13.5">
      <c r="B239" s="222"/>
      <c r="C239" s="223"/>
      <c r="D239" s="219" t="s">
        <v>274</v>
      </c>
      <c r="E239" s="224" t="s">
        <v>34</v>
      </c>
      <c r="F239" s="225" t="s">
        <v>886</v>
      </c>
      <c r="G239" s="223"/>
      <c r="H239" s="226">
        <v>1.0999999999999999E-2</v>
      </c>
      <c r="I239" s="227"/>
      <c r="J239" s="223"/>
      <c r="K239" s="223"/>
      <c r="L239" s="228"/>
      <c r="M239" s="229"/>
      <c r="N239" s="230"/>
      <c r="O239" s="230"/>
      <c r="P239" s="230"/>
      <c r="Q239" s="230"/>
      <c r="R239" s="230"/>
      <c r="S239" s="230"/>
      <c r="T239" s="231"/>
      <c r="AT239" s="232" t="s">
        <v>274</v>
      </c>
      <c r="AU239" s="232" t="s">
        <v>224</v>
      </c>
      <c r="AV239" s="12" t="s">
        <v>88</v>
      </c>
      <c r="AW239" s="12" t="s">
        <v>41</v>
      </c>
      <c r="AX239" s="12" t="s">
        <v>78</v>
      </c>
      <c r="AY239" s="232" t="s">
        <v>209</v>
      </c>
    </row>
    <row r="240" spans="2:65" s="12" customFormat="1" ht="13.5">
      <c r="B240" s="222"/>
      <c r="C240" s="223"/>
      <c r="D240" s="219" t="s">
        <v>274</v>
      </c>
      <c r="E240" s="224" t="s">
        <v>34</v>
      </c>
      <c r="F240" s="225" t="s">
        <v>887</v>
      </c>
      <c r="G240" s="223"/>
      <c r="H240" s="226">
        <v>3.6999999999999998E-2</v>
      </c>
      <c r="I240" s="227"/>
      <c r="J240" s="223"/>
      <c r="K240" s="223"/>
      <c r="L240" s="228"/>
      <c r="M240" s="229"/>
      <c r="N240" s="230"/>
      <c r="O240" s="230"/>
      <c r="P240" s="230"/>
      <c r="Q240" s="230"/>
      <c r="R240" s="230"/>
      <c r="S240" s="230"/>
      <c r="T240" s="231"/>
      <c r="AT240" s="232" t="s">
        <v>274</v>
      </c>
      <c r="AU240" s="232" t="s">
        <v>224</v>
      </c>
      <c r="AV240" s="12" t="s">
        <v>88</v>
      </c>
      <c r="AW240" s="12" t="s">
        <v>41</v>
      </c>
      <c r="AX240" s="12" t="s">
        <v>78</v>
      </c>
      <c r="AY240" s="232" t="s">
        <v>209</v>
      </c>
    </row>
    <row r="241" spans="2:65" s="13" customFormat="1" ht="13.5">
      <c r="B241" s="233"/>
      <c r="C241" s="234"/>
      <c r="D241" s="219" t="s">
        <v>274</v>
      </c>
      <c r="E241" s="235" t="s">
        <v>34</v>
      </c>
      <c r="F241" s="236" t="s">
        <v>302</v>
      </c>
      <c r="G241" s="234"/>
      <c r="H241" s="237">
        <v>6.8000000000000005E-2</v>
      </c>
      <c r="I241" s="238"/>
      <c r="J241" s="234"/>
      <c r="K241" s="234"/>
      <c r="L241" s="239"/>
      <c r="M241" s="240"/>
      <c r="N241" s="241"/>
      <c r="O241" s="241"/>
      <c r="P241" s="241"/>
      <c r="Q241" s="241"/>
      <c r="R241" s="241"/>
      <c r="S241" s="241"/>
      <c r="T241" s="242"/>
      <c r="AT241" s="243" t="s">
        <v>274</v>
      </c>
      <c r="AU241" s="243" t="s">
        <v>224</v>
      </c>
      <c r="AV241" s="13" t="s">
        <v>228</v>
      </c>
      <c r="AW241" s="13" t="s">
        <v>41</v>
      </c>
      <c r="AX241" s="13" t="s">
        <v>86</v>
      </c>
      <c r="AY241" s="243" t="s">
        <v>209</v>
      </c>
    </row>
    <row r="242" spans="2:65" s="1" customFormat="1" ht="25.5" customHeight="1">
      <c r="B242" s="43"/>
      <c r="C242" s="203" t="s">
        <v>10</v>
      </c>
      <c r="D242" s="203" t="s">
        <v>212</v>
      </c>
      <c r="E242" s="204" t="s">
        <v>888</v>
      </c>
      <c r="F242" s="205" t="s">
        <v>889</v>
      </c>
      <c r="G242" s="206" t="s">
        <v>270</v>
      </c>
      <c r="H242" s="207">
        <v>80.971000000000004</v>
      </c>
      <c r="I242" s="208"/>
      <c r="J242" s="209">
        <f>ROUND(I242*H242,2)</f>
        <v>0</v>
      </c>
      <c r="K242" s="205" t="s">
        <v>216</v>
      </c>
      <c r="L242" s="63"/>
      <c r="M242" s="210" t="s">
        <v>34</v>
      </c>
      <c r="N242" s="211" t="s">
        <v>49</v>
      </c>
      <c r="O242" s="44"/>
      <c r="P242" s="212">
        <f>O242*H242</f>
        <v>0</v>
      </c>
      <c r="Q242" s="212">
        <v>2.45329</v>
      </c>
      <c r="R242" s="212">
        <f>Q242*H242</f>
        <v>198.64534459000001</v>
      </c>
      <c r="S242" s="212">
        <v>0</v>
      </c>
      <c r="T242" s="213">
        <f>S242*H242</f>
        <v>0</v>
      </c>
      <c r="AR242" s="25" t="s">
        <v>228</v>
      </c>
      <c r="AT242" s="25" t="s">
        <v>212</v>
      </c>
      <c r="AU242" s="25" t="s">
        <v>224</v>
      </c>
      <c r="AY242" s="25" t="s">
        <v>209</v>
      </c>
      <c r="BE242" s="214">
        <f>IF(N242="základní",J242,0)</f>
        <v>0</v>
      </c>
      <c r="BF242" s="214">
        <f>IF(N242="snížená",J242,0)</f>
        <v>0</v>
      </c>
      <c r="BG242" s="214">
        <f>IF(N242="zákl. přenesená",J242,0)</f>
        <v>0</v>
      </c>
      <c r="BH242" s="214">
        <f>IF(N242="sníž. přenesená",J242,0)</f>
        <v>0</v>
      </c>
      <c r="BI242" s="214">
        <f>IF(N242="nulová",J242,0)</f>
        <v>0</v>
      </c>
      <c r="BJ242" s="25" t="s">
        <v>86</v>
      </c>
      <c r="BK242" s="214">
        <f>ROUND(I242*H242,2)</f>
        <v>0</v>
      </c>
      <c r="BL242" s="25" t="s">
        <v>228</v>
      </c>
      <c r="BM242" s="25" t="s">
        <v>890</v>
      </c>
    </row>
    <row r="243" spans="2:65" s="1" customFormat="1" ht="94.5">
      <c r="B243" s="43"/>
      <c r="C243" s="65"/>
      <c r="D243" s="219" t="s">
        <v>272</v>
      </c>
      <c r="E243" s="65"/>
      <c r="F243" s="220" t="s">
        <v>874</v>
      </c>
      <c r="G243" s="65"/>
      <c r="H243" s="65"/>
      <c r="I243" s="174"/>
      <c r="J243" s="65"/>
      <c r="K243" s="65"/>
      <c r="L243" s="63"/>
      <c r="M243" s="221"/>
      <c r="N243" s="44"/>
      <c r="O243" s="44"/>
      <c r="P243" s="44"/>
      <c r="Q243" s="44"/>
      <c r="R243" s="44"/>
      <c r="S243" s="44"/>
      <c r="T243" s="80"/>
      <c r="AT243" s="25" t="s">
        <v>272</v>
      </c>
      <c r="AU243" s="25" t="s">
        <v>224</v>
      </c>
    </row>
    <row r="244" spans="2:65" s="14" customFormat="1" ht="13.5">
      <c r="B244" s="254"/>
      <c r="C244" s="255"/>
      <c r="D244" s="219" t="s">
        <v>274</v>
      </c>
      <c r="E244" s="256" t="s">
        <v>34</v>
      </c>
      <c r="F244" s="257" t="s">
        <v>891</v>
      </c>
      <c r="G244" s="255"/>
      <c r="H244" s="256" t="s">
        <v>34</v>
      </c>
      <c r="I244" s="258"/>
      <c r="J244" s="255"/>
      <c r="K244" s="255"/>
      <c r="L244" s="259"/>
      <c r="M244" s="260"/>
      <c r="N244" s="261"/>
      <c r="O244" s="261"/>
      <c r="P244" s="261"/>
      <c r="Q244" s="261"/>
      <c r="R244" s="261"/>
      <c r="S244" s="261"/>
      <c r="T244" s="262"/>
      <c r="AT244" s="263" t="s">
        <v>274</v>
      </c>
      <c r="AU244" s="263" t="s">
        <v>224</v>
      </c>
      <c r="AV244" s="14" t="s">
        <v>86</v>
      </c>
      <c r="AW244" s="14" t="s">
        <v>41</v>
      </c>
      <c r="AX244" s="14" t="s">
        <v>78</v>
      </c>
      <c r="AY244" s="263" t="s">
        <v>209</v>
      </c>
    </row>
    <row r="245" spans="2:65" s="14" customFormat="1" ht="13.5">
      <c r="B245" s="254"/>
      <c r="C245" s="255"/>
      <c r="D245" s="219" t="s">
        <v>274</v>
      </c>
      <c r="E245" s="256" t="s">
        <v>34</v>
      </c>
      <c r="F245" s="257" t="s">
        <v>847</v>
      </c>
      <c r="G245" s="255"/>
      <c r="H245" s="256" t="s">
        <v>34</v>
      </c>
      <c r="I245" s="258"/>
      <c r="J245" s="255"/>
      <c r="K245" s="255"/>
      <c r="L245" s="259"/>
      <c r="M245" s="260"/>
      <c r="N245" s="261"/>
      <c r="O245" s="261"/>
      <c r="P245" s="261"/>
      <c r="Q245" s="261"/>
      <c r="R245" s="261"/>
      <c r="S245" s="261"/>
      <c r="T245" s="262"/>
      <c r="AT245" s="263" t="s">
        <v>274</v>
      </c>
      <c r="AU245" s="263" t="s">
        <v>224</v>
      </c>
      <c r="AV245" s="14" t="s">
        <v>86</v>
      </c>
      <c r="AW245" s="14" t="s">
        <v>41</v>
      </c>
      <c r="AX245" s="14" t="s">
        <v>78</v>
      </c>
      <c r="AY245" s="263" t="s">
        <v>209</v>
      </c>
    </row>
    <row r="246" spans="2:65" s="12" customFormat="1" ht="13.5">
      <c r="B246" s="222"/>
      <c r="C246" s="223"/>
      <c r="D246" s="219" t="s">
        <v>274</v>
      </c>
      <c r="E246" s="224" t="s">
        <v>34</v>
      </c>
      <c r="F246" s="225" t="s">
        <v>892</v>
      </c>
      <c r="G246" s="223"/>
      <c r="H246" s="226">
        <v>2.734</v>
      </c>
      <c r="I246" s="227"/>
      <c r="J246" s="223"/>
      <c r="K246" s="223"/>
      <c r="L246" s="228"/>
      <c r="M246" s="229"/>
      <c r="N246" s="230"/>
      <c r="O246" s="230"/>
      <c r="P246" s="230"/>
      <c r="Q246" s="230"/>
      <c r="R246" s="230"/>
      <c r="S246" s="230"/>
      <c r="T246" s="231"/>
      <c r="AT246" s="232" t="s">
        <v>274</v>
      </c>
      <c r="AU246" s="232" t="s">
        <v>224</v>
      </c>
      <c r="AV246" s="12" t="s">
        <v>88</v>
      </c>
      <c r="AW246" s="12" t="s">
        <v>41</v>
      </c>
      <c r="AX246" s="12" t="s">
        <v>78</v>
      </c>
      <c r="AY246" s="232" t="s">
        <v>209</v>
      </c>
    </row>
    <row r="247" spans="2:65" s="12" customFormat="1" ht="13.5">
      <c r="B247" s="222"/>
      <c r="C247" s="223"/>
      <c r="D247" s="219" t="s">
        <v>274</v>
      </c>
      <c r="E247" s="224" t="s">
        <v>34</v>
      </c>
      <c r="F247" s="225" t="s">
        <v>893</v>
      </c>
      <c r="G247" s="223"/>
      <c r="H247" s="226">
        <v>1.41</v>
      </c>
      <c r="I247" s="227"/>
      <c r="J247" s="223"/>
      <c r="K247" s="223"/>
      <c r="L247" s="228"/>
      <c r="M247" s="229"/>
      <c r="N247" s="230"/>
      <c r="O247" s="230"/>
      <c r="P247" s="230"/>
      <c r="Q247" s="230"/>
      <c r="R247" s="230"/>
      <c r="S247" s="230"/>
      <c r="T247" s="231"/>
      <c r="AT247" s="232" t="s">
        <v>274</v>
      </c>
      <c r="AU247" s="232" t="s">
        <v>224</v>
      </c>
      <c r="AV247" s="12" t="s">
        <v>88</v>
      </c>
      <c r="AW247" s="12" t="s">
        <v>41</v>
      </c>
      <c r="AX247" s="12" t="s">
        <v>78</v>
      </c>
      <c r="AY247" s="232" t="s">
        <v>209</v>
      </c>
    </row>
    <row r="248" spans="2:65" s="12" customFormat="1" ht="13.5">
      <c r="B248" s="222"/>
      <c r="C248" s="223"/>
      <c r="D248" s="219" t="s">
        <v>274</v>
      </c>
      <c r="E248" s="224" t="s">
        <v>34</v>
      </c>
      <c r="F248" s="225" t="s">
        <v>894</v>
      </c>
      <c r="G248" s="223"/>
      <c r="H248" s="226">
        <v>1.675</v>
      </c>
      <c r="I248" s="227"/>
      <c r="J248" s="223"/>
      <c r="K248" s="223"/>
      <c r="L248" s="228"/>
      <c r="M248" s="229"/>
      <c r="N248" s="230"/>
      <c r="O248" s="230"/>
      <c r="P248" s="230"/>
      <c r="Q248" s="230"/>
      <c r="R248" s="230"/>
      <c r="S248" s="230"/>
      <c r="T248" s="231"/>
      <c r="AT248" s="232" t="s">
        <v>274</v>
      </c>
      <c r="AU248" s="232" t="s">
        <v>224</v>
      </c>
      <c r="AV248" s="12" t="s">
        <v>88</v>
      </c>
      <c r="AW248" s="12" t="s">
        <v>41</v>
      </c>
      <c r="AX248" s="12" t="s">
        <v>78</v>
      </c>
      <c r="AY248" s="232" t="s">
        <v>209</v>
      </c>
    </row>
    <row r="249" spans="2:65" s="12" customFormat="1" ht="13.5">
      <c r="B249" s="222"/>
      <c r="C249" s="223"/>
      <c r="D249" s="219" t="s">
        <v>274</v>
      </c>
      <c r="E249" s="224" t="s">
        <v>34</v>
      </c>
      <c r="F249" s="225" t="s">
        <v>895</v>
      </c>
      <c r="G249" s="223"/>
      <c r="H249" s="226">
        <v>2.6030000000000002</v>
      </c>
      <c r="I249" s="227"/>
      <c r="J249" s="223"/>
      <c r="K249" s="223"/>
      <c r="L249" s="228"/>
      <c r="M249" s="229"/>
      <c r="N249" s="230"/>
      <c r="O249" s="230"/>
      <c r="P249" s="230"/>
      <c r="Q249" s="230"/>
      <c r="R249" s="230"/>
      <c r="S249" s="230"/>
      <c r="T249" s="231"/>
      <c r="AT249" s="232" t="s">
        <v>274</v>
      </c>
      <c r="AU249" s="232" t="s">
        <v>224</v>
      </c>
      <c r="AV249" s="12" t="s">
        <v>88</v>
      </c>
      <c r="AW249" s="12" t="s">
        <v>41</v>
      </c>
      <c r="AX249" s="12" t="s">
        <v>78</v>
      </c>
      <c r="AY249" s="232" t="s">
        <v>209</v>
      </c>
    </row>
    <row r="250" spans="2:65" s="12" customFormat="1" ht="13.5">
      <c r="B250" s="222"/>
      <c r="C250" s="223"/>
      <c r="D250" s="219" t="s">
        <v>274</v>
      </c>
      <c r="E250" s="224" t="s">
        <v>34</v>
      </c>
      <c r="F250" s="225" t="s">
        <v>896</v>
      </c>
      <c r="G250" s="223"/>
      <c r="H250" s="226">
        <v>1.103</v>
      </c>
      <c r="I250" s="227"/>
      <c r="J250" s="223"/>
      <c r="K250" s="223"/>
      <c r="L250" s="228"/>
      <c r="M250" s="229"/>
      <c r="N250" s="230"/>
      <c r="O250" s="230"/>
      <c r="P250" s="230"/>
      <c r="Q250" s="230"/>
      <c r="R250" s="230"/>
      <c r="S250" s="230"/>
      <c r="T250" s="231"/>
      <c r="AT250" s="232" t="s">
        <v>274</v>
      </c>
      <c r="AU250" s="232" t="s">
        <v>224</v>
      </c>
      <c r="AV250" s="12" t="s">
        <v>88</v>
      </c>
      <c r="AW250" s="12" t="s">
        <v>41</v>
      </c>
      <c r="AX250" s="12" t="s">
        <v>78</v>
      </c>
      <c r="AY250" s="232" t="s">
        <v>209</v>
      </c>
    </row>
    <row r="251" spans="2:65" s="15" customFormat="1" ht="13.5">
      <c r="B251" s="267"/>
      <c r="C251" s="268"/>
      <c r="D251" s="219" t="s">
        <v>274</v>
      </c>
      <c r="E251" s="269" t="s">
        <v>34</v>
      </c>
      <c r="F251" s="270" t="s">
        <v>855</v>
      </c>
      <c r="G251" s="268"/>
      <c r="H251" s="271">
        <v>9.5250000000000004</v>
      </c>
      <c r="I251" s="272"/>
      <c r="J251" s="268"/>
      <c r="K251" s="268"/>
      <c r="L251" s="273"/>
      <c r="M251" s="274"/>
      <c r="N251" s="275"/>
      <c r="O251" s="275"/>
      <c r="P251" s="275"/>
      <c r="Q251" s="275"/>
      <c r="R251" s="275"/>
      <c r="S251" s="275"/>
      <c r="T251" s="276"/>
      <c r="AT251" s="277" t="s">
        <v>274</v>
      </c>
      <c r="AU251" s="277" t="s">
        <v>224</v>
      </c>
      <c r="AV251" s="15" t="s">
        <v>224</v>
      </c>
      <c r="AW251" s="15" t="s">
        <v>41</v>
      </c>
      <c r="AX251" s="15" t="s">
        <v>78</v>
      </c>
      <c r="AY251" s="277" t="s">
        <v>209</v>
      </c>
    </row>
    <row r="252" spans="2:65" s="14" customFormat="1" ht="13.5">
      <c r="B252" s="254"/>
      <c r="C252" s="255"/>
      <c r="D252" s="219" t="s">
        <v>274</v>
      </c>
      <c r="E252" s="256" t="s">
        <v>34</v>
      </c>
      <c r="F252" s="257" t="s">
        <v>897</v>
      </c>
      <c r="G252" s="255"/>
      <c r="H252" s="256" t="s">
        <v>34</v>
      </c>
      <c r="I252" s="258"/>
      <c r="J252" s="255"/>
      <c r="K252" s="255"/>
      <c r="L252" s="259"/>
      <c r="M252" s="260"/>
      <c r="N252" s="261"/>
      <c r="O252" s="261"/>
      <c r="P252" s="261"/>
      <c r="Q252" s="261"/>
      <c r="R252" s="261"/>
      <c r="S252" s="261"/>
      <c r="T252" s="262"/>
      <c r="AT252" s="263" t="s">
        <v>274</v>
      </c>
      <c r="AU252" s="263" t="s">
        <v>224</v>
      </c>
      <c r="AV252" s="14" t="s">
        <v>86</v>
      </c>
      <c r="AW252" s="14" t="s">
        <v>41</v>
      </c>
      <c r="AX252" s="14" t="s">
        <v>78</v>
      </c>
      <c r="AY252" s="263" t="s">
        <v>209</v>
      </c>
    </row>
    <row r="253" spans="2:65" s="12" customFormat="1" ht="13.5">
      <c r="B253" s="222"/>
      <c r="C253" s="223"/>
      <c r="D253" s="219" t="s">
        <v>274</v>
      </c>
      <c r="E253" s="224" t="s">
        <v>34</v>
      </c>
      <c r="F253" s="225" t="s">
        <v>898</v>
      </c>
      <c r="G253" s="223"/>
      <c r="H253" s="226">
        <v>3.605</v>
      </c>
      <c r="I253" s="227"/>
      <c r="J253" s="223"/>
      <c r="K253" s="223"/>
      <c r="L253" s="228"/>
      <c r="M253" s="229"/>
      <c r="N253" s="230"/>
      <c r="O253" s="230"/>
      <c r="P253" s="230"/>
      <c r="Q253" s="230"/>
      <c r="R253" s="230"/>
      <c r="S253" s="230"/>
      <c r="T253" s="231"/>
      <c r="AT253" s="232" t="s">
        <v>274</v>
      </c>
      <c r="AU253" s="232" t="s">
        <v>224</v>
      </c>
      <c r="AV253" s="12" t="s">
        <v>88</v>
      </c>
      <c r="AW253" s="12" t="s">
        <v>41</v>
      </c>
      <c r="AX253" s="12" t="s">
        <v>78</v>
      </c>
      <c r="AY253" s="232" t="s">
        <v>209</v>
      </c>
    </row>
    <row r="254" spans="2:65" s="12" customFormat="1" ht="13.5">
      <c r="B254" s="222"/>
      <c r="C254" s="223"/>
      <c r="D254" s="219" t="s">
        <v>274</v>
      </c>
      <c r="E254" s="224" t="s">
        <v>34</v>
      </c>
      <c r="F254" s="225" t="s">
        <v>899</v>
      </c>
      <c r="G254" s="223"/>
      <c r="H254" s="226">
        <v>5.0049999999999999</v>
      </c>
      <c r="I254" s="227"/>
      <c r="J254" s="223"/>
      <c r="K254" s="223"/>
      <c r="L254" s="228"/>
      <c r="M254" s="229"/>
      <c r="N254" s="230"/>
      <c r="O254" s="230"/>
      <c r="P254" s="230"/>
      <c r="Q254" s="230"/>
      <c r="R254" s="230"/>
      <c r="S254" s="230"/>
      <c r="T254" s="231"/>
      <c r="AT254" s="232" t="s">
        <v>274</v>
      </c>
      <c r="AU254" s="232" t="s">
        <v>224</v>
      </c>
      <c r="AV254" s="12" t="s">
        <v>88</v>
      </c>
      <c r="AW254" s="12" t="s">
        <v>41</v>
      </c>
      <c r="AX254" s="12" t="s">
        <v>78</v>
      </c>
      <c r="AY254" s="232" t="s">
        <v>209</v>
      </c>
    </row>
    <row r="255" spans="2:65" s="12" customFormat="1" ht="13.5">
      <c r="B255" s="222"/>
      <c r="C255" s="223"/>
      <c r="D255" s="219" t="s">
        <v>274</v>
      </c>
      <c r="E255" s="224" t="s">
        <v>34</v>
      </c>
      <c r="F255" s="225" t="s">
        <v>900</v>
      </c>
      <c r="G255" s="223"/>
      <c r="H255" s="226">
        <v>3.899</v>
      </c>
      <c r="I255" s="227"/>
      <c r="J255" s="223"/>
      <c r="K255" s="223"/>
      <c r="L255" s="228"/>
      <c r="M255" s="229"/>
      <c r="N255" s="230"/>
      <c r="O255" s="230"/>
      <c r="P255" s="230"/>
      <c r="Q255" s="230"/>
      <c r="R255" s="230"/>
      <c r="S255" s="230"/>
      <c r="T255" s="231"/>
      <c r="AT255" s="232" t="s">
        <v>274</v>
      </c>
      <c r="AU255" s="232" t="s">
        <v>224</v>
      </c>
      <c r="AV255" s="12" t="s">
        <v>88</v>
      </c>
      <c r="AW255" s="12" t="s">
        <v>41</v>
      </c>
      <c r="AX255" s="12" t="s">
        <v>78</v>
      </c>
      <c r="AY255" s="232" t="s">
        <v>209</v>
      </c>
    </row>
    <row r="256" spans="2:65" s="12" customFormat="1" ht="13.5">
      <c r="B256" s="222"/>
      <c r="C256" s="223"/>
      <c r="D256" s="219" t="s">
        <v>274</v>
      </c>
      <c r="E256" s="224" t="s">
        <v>34</v>
      </c>
      <c r="F256" s="225" t="s">
        <v>901</v>
      </c>
      <c r="G256" s="223"/>
      <c r="H256" s="226">
        <v>2.38</v>
      </c>
      <c r="I256" s="227"/>
      <c r="J256" s="223"/>
      <c r="K256" s="223"/>
      <c r="L256" s="228"/>
      <c r="M256" s="229"/>
      <c r="N256" s="230"/>
      <c r="O256" s="230"/>
      <c r="P256" s="230"/>
      <c r="Q256" s="230"/>
      <c r="R256" s="230"/>
      <c r="S256" s="230"/>
      <c r="T256" s="231"/>
      <c r="AT256" s="232" t="s">
        <v>274</v>
      </c>
      <c r="AU256" s="232" t="s">
        <v>224</v>
      </c>
      <c r="AV256" s="12" t="s">
        <v>88</v>
      </c>
      <c r="AW256" s="12" t="s">
        <v>41</v>
      </c>
      <c r="AX256" s="12" t="s">
        <v>78</v>
      </c>
      <c r="AY256" s="232" t="s">
        <v>209</v>
      </c>
    </row>
    <row r="257" spans="2:51" s="12" customFormat="1" ht="13.5">
      <c r="B257" s="222"/>
      <c r="C257" s="223"/>
      <c r="D257" s="219" t="s">
        <v>274</v>
      </c>
      <c r="E257" s="224" t="s">
        <v>34</v>
      </c>
      <c r="F257" s="225" t="s">
        <v>902</v>
      </c>
      <c r="G257" s="223"/>
      <c r="H257" s="226">
        <v>27.684999999999999</v>
      </c>
      <c r="I257" s="227"/>
      <c r="J257" s="223"/>
      <c r="K257" s="223"/>
      <c r="L257" s="228"/>
      <c r="M257" s="229"/>
      <c r="N257" s="230"/>
      <c r="O257" s="230"/>
      <c r="P257" s="230"/>
      <c r="Q257" s="230"/>
      <c r="R257" s="230"/>
      <c r="S257" s="230"/>
      <c r="T257" s="231"/>
      <c r="AT257" s="232" t="s">
        <v>274</v>
      </c>
      <c r="AU257" s="232" t="s">
        <v>224</v>
      </c>
      <c r="AV257" s="12" t="s">
        <v>88</v>
      </c>
      <c r="AW257" s="12" t="s">
        <v>41</v>
      </c>
      <c r="AX257" s="12" t="s">
        <v>78</v>
      </c>
      <c r="AY257" s="232" t="s">
        <v>209</v>
      </c>
    </row>
    <row r="258" spans="2:51" s="15" customFormat="1" ht="13.5">
      <c r="B258" s="267"/>
      <c r="C258" s="268"/>
      <c r="D258" s="219" t="s">
        <v>274</v>
      </c>
      <c r="E258" s="269" t="s">
        <v>34</v>
      </c>
      <c r="F258" s="270" t="s">
        <v>903</v>
      </c>
      <c r="G258" s="268"/>
      <c r="H258" s="271">
        <v>42.573999999999998</v>
      </c>
      <c r="I258" s="272"/>
      <c r="J258" s="268"/>
      <c r="K258" s="268"/>
      <c r="L258" s="273"/>
      <c r="M258" s="274"/>
      <c r="N258" s="275"/>
      <c r="O258" s="275"/>
      <c r="P258" s="275"/>
      <c r="Q258" s="275"/>
      <c r="R258" s="275"/>
      <c r="S258" s="275"/>
      <c r="T258" s="276"/>
      <c r="AT258" s="277" t="s">
        <v>274</v>
      </c>
      <c r="AU258" s="277" t="s">
        <v>224</v>
      </c>
      <c r="AV258" s="15" t="s">
        <v>224</v>
      </c>
      <c r="AW258" s="15" t="s">
        <v>41</v>
      </c>
      <c r="AX258" s="15" t="s">
        <v>78</v>
      </c>
      <c r="AY258" s="277" t="s">
        <v>209</v>
      </c>
    </row>
    <row r="259" spans="2:51" s="14" customFormat="1" ht="13.5">
      <c r="B259" s="254"/>
      <c r="C259" s="255"/>
      <c r="D259" s="219" t="s">
        <v>274</v>
      </c>
      <c r="E259" s="256" t="s">
        <v>34</v>
      </c>
      <c r="F259" s="257" t="s">
        <v>904</v>
      </c>
      <c r="G259" s="255"/>
      <c r="H259" s="256" t="s">
        <v>34</v>
      </c>
      <c r="I259" s="258"/>
      <c r="J259" s="255"/>
      <c r="K259" s="255"/>
      <c r="L259" s="259"/>
      <c r="M259" s="260"/>
      <c r="N259" s="261"/>
      <c r="O259" s="261"/>
      <c r="P259" s="261"/>
      <c r="Q259" s="261"/>
      <c r="R259" s="261"/>
      <c r="S259" s="261"/>
      <c r="T259" s="262"/>
      <c r="AT259" s="263" t="s">
        <v>274</v>
      </c>
      <c r="AU259" s="263" t="s">
        <v>224</v>
      </c>
      <c r="AV259" s="14" t="s">
        <v>86</v>
      </c>
      <c r="AW259" s="14" t="s">
        <v>41</v>
      </c>
      <c r="AX259" s="14" t="s">
        <v>78</v>
      </c>
      <c r="AY259" s="263" t="s">
        <v>209</v>
      </c>
    </row>
    <row r="260" spans="2:51" s="12" customFormat="1" ht="13.5">
      <c r="B260" s="222"/>
      <c r="C260" s="223"/>
      <c r="D260" s="219" t="s">
        <v>274</v>
      </c>
      <c r="E260" s="224" t="s">
        <v>34</v>
      </c>
      <c r="F260" s="225" t="s">
        <v>905</v>
      </c>
      <c r="G260" s="223"/>
      <c r="H260" s="226">
        <v>2.5760000000000001</v>
      </c>
      <c r="I260" s="227"/>
      <c r="J260" s="223"/>
      <c r="K260" s="223"/>
      <c r="L260" s="228"/>
      <c r="M260" s="229"/>
      <c r="N260" s="230"/>
      <c r="O260" s="230"/>
      <c r="P260" s="230"/>
      <c r="Q260" s="230"/>
      <c r="R260" s="230"/>
      <c r="S260" s="230"/>
      <c r="T260" s="231"/>
      <c r="AT260" s="232" t="s">
        <v>274</v>
      </c>
      <c r="AU260" s="232" t="s">
        <v>224</v>
      </c>
      <c r="AV260" s="12" t="s">
        <v>88</v>
      </c>
      <c r="AW260" s="12" t="s">
        <v>41</v>
      </c>
      <c r="AX260" s="12" t="s">
        <v>78</v>
      </c>
      <c r="AY260" s="232" t="s">
        <v>209</v>
      </c>
    </row>
    <row r="261" spans="2:51" s="15" customFormat="1" ht="13.5">
      <c r="B261" s="267"/>
      <c r="C261" s="268"/>
      <c r="D261" s="219" t="s">
        <v>274</v>
      </c>
      <c r="E261" s="269" t="s">
        <v>34</v>
      </c>
      <c r="F261" s="270" t="s">
        <v>906</v>
      </c>
      <c r="G261" s="268"/>
      <c r="H261" s="271">
        <v>2.5760000000000001</v>
      </c>
      <c r="I261" s="272"/>
      <c r="J261" s="268"/>
      <c r="K261" s="268"/>
      <c r="L261" s="273"/>
      <c r="M261" s="274"/>
      <c r="N261" s="275"/>
      <c r="O261" s="275"/>
      <c r="P261" s="275"/>
      <c r="Q261" s="275"/>
      <c r="R261" s="275"/>
      <c r="S261" s="275"/>
      <c r="T261" s="276"/>
      <c r="AT261" s="277" t="s">
        <v>274</v>
      </c>
      <c r="AU261" s="277" t="s">
        <v>224</v>
      </c>
      <c r="AV261" s="15" t="s">
        <v>224</v>
      </c>
      <c r="AW261" s="15" t="s">
        <v>41</v>
      </c>
      <c r="AX261" s="15" t="s">
        <v>78</v>
      </c>
      <c r="AY261" s="277" t="s">
        <v>209</v>
      </c>
    </row>
    <row r="262" spans="2:51" s="14" customFormat="1" ht="13.5">
      <c r="B262" s="254"/>
      <c r="C262" s="255"/>
      <c r="D262" s="219" t="s">
        <v>274</v>
      </c>
      <c r="E262" s="256" t="s">
        <v>34</v>
      </c>
      <c r="F262" s="257" t="s">
        <v>907</v>
      </c>
      <c r="G262" s="255"/>
      <c r="H262" s="256" t="s">
        <v>34</v>
      </c>
      <c r="I262" s="258"/>
      <c r="J262" s="255"/>
      <c r="K262" s="255"/>
      <c r="L262" s="259"/>
      <c r="M262" s="260"/>
      <c r="N262" s="261"/>
      <c r="O262" s="261"/>
      <c r="P262" s="261"/>
      <c r="Q262" s="261"/>
      <c r="R262" s="261"/>
      <c r="S262" s="261"/>
      <c r="T262" s="262"/>
      <c r="AT262" s="263" t="s">
        <v>274</v>
      </c>
      <c r="AU262" s="263" t="s">
        <v>224</v>
      </c>
      <c r="AV262" s="14" t="s">
        <v>86</v>
      </c>
      <c r="AW262" s="14" t="s">
        <v>41</v>
      </c>
      <c r="AX262" s="14" t="s">
        <v>78</v>
      </c>
      <c r="AY262" s="263" t="s">
        <v>209</v>
      </c>
    </row>
    <row r="263" spans="2:51" s="12" customFormat="1" ht="13.5">
      <c r="B263" s="222"/>
      <c r="C263" s="223"/>
      <c r="D263" s="219" t="s">
        <v>274</v>
      </c>
      <c r="E263" s="224" t="s">
        <v>34</v>
      </c>
      <c r="F263" s="225" t="s">
        <v>908</v>
      </c>
      <c r="G263" s="223"/>
      <c r="H263" s="226">
        <v>2.5059999999999998</v>
      </c>
      <c r="I263" s="227"/>
      <c r="J263" s="223"/>
      <c r="K263" s="223"/>
      <c r="L263" s="228"/>
      <c r="M263" s="229"/>
      <c r="N263" s="230"/>
      <c r="O263" s="230"/>
      <c r="P263" s="230"/>
      <c r="Q263" s="230"/>
      <c r="R263" s="230"/>
      <c r="S263" s="230"/>
      <c r="T263" s="231"/>
      <c r="AT263" s="232" t="s">
        <v>274</v>
      </c>
      <c r="AU263" s="232" t="s">
        <v>224</v>
      </c>
      <c r="AV263" s="12" t="s">
        <v>88</v>
      </c>
      <c r="AW263" s="12" t="s">
        <v>41</v>
      </c>
      <c r="AX263" s="12" t="s">
        <v>78</v>
      </c>
      <c r="AY263" s="232" t="s">
        <v>209</v>
      </c>
    </row>
    <row r="264" spans="2:51" s="12" customFormat="1" ht="13.5">
      <c r="B264" s="222"/>
      <c r="C264" s="223"/>
      <c r="D264" s="219" t="s">
        <v>274</v>
      </c>
      <c r="E264" s="224" t="s">
        <v>34</v>
      </c>
      <c r="F264" s="225" t="s">
        <v>909</v>
      </c>
      <c r="G264" s="223"/>
      <c r="H264" s="226">
        <v>4.7190000000000003</v>
      </c>
      <c r="I264" s="227"/>
      <c r="J264" s="223"/>
      <c r="K264" s="223"/>
      <c r="L264" s="228"/>
      <c r="M264" s="229"/>
      <c r="N264" s="230"/>
      <c r="O264" s="230"/>
      <c r="P264" s="230"/>
      <c r="Q264" s="230"/>
      <c r="R264" s="230"/>
      <c r="S264" s="230"/>
      <c r="T264" s="231"/>
      <c r="AT264" s="232" t="s">
        <v>274</v>
      </c>
      <c r="AU264" s="232" t="s">
        <v>224</v>
      </c>
      <c r="AV264" s="12" t="s">
        <v>88</v>
      </c>
      <c r="AW264" s="12" t="s">
        <v>41</v>
      </c>
      <c r="AX264" s="12" t="s">
        <v>78</v>
      </c>
      <c r="AY264" s="232" t="s">
        <v>209</v>
      </c>
    </row>
    <row r="265" spans="2:51" s="15" customFormat="1" ht="13.5">
      <c r="B265" s="267"/>
      <c r="C265" s="268"/>
      <c r="D265" s="219" t="s">
        <v>274</v>
      </c>
      <c r="E265" s="269" t="s">
        <v>34</v>
      </c>
      <c r="F265" s="270" t="s">
        <v>910</v>
      </c>
      <c r="G265" s="268"/>
      <c r="H265" s="271">
        <v>7.2249999999999996</v>
      </c>
      <c r="I265" s="272"/>
      <c r="J265" s="268"/>
      <c r="K265" s="268"/>
      <c r="L265" s="273"/>
      <c r="M265" s="274"/>
      <c r="N265" s="275"/>
      <c r="O265" s="275"/>
      <c r="P265" s="275"/>
      <c r="Q265" s="275"/>
      <c r="R265" s="275"/>
      <c r="S265" s="275"/>
      <c r="T265" s="276"/>
      <c r="AT265" s="277" t="s">
        <v>274</v>
      </c>
      <c r="AU265" s="277" t="s">
        <v>224</v>
      </c>
      <c r="AV265" s="15" t="s">
        <v>224</v>
      </c>
      <c r="AW265" s="15" t="s">
        <v>41</v>
      </c>
      <c r="AX265" s="15" t="s">
        <v>78</v>
      </c>
      <c r="AY265" s="277" t="s">
        <v>209</v>
      </c>
    </row>
    <row r="266" spans="2:51" s="14" customFormat="1" ht="13.5">
      <c r="B266" s="254"/>
      <c r="C266" s="255"/>
      <c r="D266" s="219" t="s">
        <v>274</v>
      </c>
      <c r="E266" s="256" t="s">
        <v>34</v>
      </c>
      <c r="F266" s="257" t="s">
        <v>911</v>
      </c>
      <c r="G266" s="255"/>
      <c r="H266" s="256" t="s">
        <v>34</v>
      </c>
      <c r="I266" s="258"/>
      <c r="J266" s="255"/>
      <c r="K266" s="255"/>
      <c r="L266" s="259"/>
      <c r="M266" s="260"/>
      <c r="N266" s="261"/>
      <c r="O266" s="261"/>
      <c r="P266" s="261"/>
      <c r="Q266" s="261"/>
      <c r="R266" s="261"/>
      <c r="S266" s="261"/>
      <c r="T266" s="262"/>
      <c r="AT266" s="263" t="s">
        <v>274</v>
      </c>
      <c r="AU266" s="263" t="s">
        <v>224</v>
      </c>
      <c r="AV266" s="14" t="s">
        <v>86</v>
      </c>
      <c r="AW266" s="14" t="s">
        <v>41</v>
      </c>
      <c r="AX266" s="14" t="s">
        <v>78</v>
      </c>
      <c r="AY266" s="263" t="s">
        <v>209</v>
      </c>
    </row>
    <row r="267" spans="2:51" s="12" customFormat="1" ht="13.5">
      <c r="B267" s="222"/>
      <c r="C267" s="223"/>
      <c r="D267" s="219" t="s">
        <v>274</v>
      </c>
      <c r="E267" s="224" t="s">
        <v>34</v>
      </c>
      <c r="F267" s="225" t="s">
        <v>912</v>
      </c>
      <c r="G267" s="223"/>
      <c r="H267" s="226">
        <v>0.68</v>
      </c>
      <c r="I267" s="227"/>
      <c r="J267" s="223"/>
      <c r="K267" s="223"/>
      <c r="L267" s="228"/>
      <c r="M267" s="229"/>
      <c r="N267" s="230"/>
      <c r="O267" s="230"/>
      <c r="P267" s="230"/>
      <c r="Q267" s="230"/>
      <c r="R267" s="230"/>
      <c r="S267" s="230"/>
      <c r="T267" s="231"/>
      <c r="AT267" s="232" t="s">
        <v>274</v>
      </c>
      <c r="AU267" s="232" t="s">
        <v>224</v>
      </c>
      <c r="AV267" s="12" t="s">
        <v>88</v>
      </c>
      <c r="AW267" s="12" t="s">
        <v>41</v>
      </c>
      <c r="AX267" s="12" t="s">
        <v>78</v>
      </c>
      <c r="AY267" s="232" t="s">
        <v>209</v>
      </c>
    </row>
    <row r="268" spans="2:51" s="15" customFormat="1" ht="13.5">
      <c r="B268" s="267"/>
      <c r="C268" s="268"/>
      <c r="D268" s="219" t="s">
        <v>274</v>
      </c>
      <c r="E268" s="269" t="s">
        <v>34</v>
      </c>
      <c r="F268" s="270" t="s">
        <v>913</v>
      </c>
      <c r="G268" s="268"/>
      <c r="H268" s="271">
        <v>0.68</v>
      </c>
      <c r="I268" s="272"/>
      <c r="J268" s="268"/>
      <c r="K268" s="268"/>
      <c r="L268" s="273"/>
      <c r="M268" s="274"/>
      <c r="N268" s="275"/>
      <c r="O268" s="275"/>
      <c r="P268" s="275"/>
      <c r="Q268" s="275"/>
      <c r="R268" s="275"/>
      <c r="S268" s="275"/>
      <c r="T268" s="276"/>
      <c r="AT268" s="277" t="s">
        <v>274</v>
      </c>
      <c r="AU268" s="277" t="s">
        <v>224</v>
      </c>
      <c r="AV268" s="15" t="s">
        <v>224</v>
      </c>
      <c r="AW268" s="15" t="s">
        <v>41</v>
      </c>
      <c r="AX268" s="15" t="s">
        <v>78</v>
      </c>
      <c r="AY268" s="277" t="s">
        <v>209</v>
      </c>
    </row>
    <row r="269" spans="2:51" s="14" customFormat="1" ht="13.5">
      <c r="B269" s="254"/>
      <c r="C269" s="255"/>
      <c r="D269" s="219" t="s">
        <v>274</v>
      </c>
      <c r="E269" s="256" t="s">
        <v>34</v>
      </c>
      <c r="F269" s="257" t="s">
        <v>914</v>
      </c>
      <c r="G269" s="255"/>
      <c r="H269" s="256" t="s">
        <v>34</v>
      </c>
      <c r="I269" s="258"/>
      <c r="J269" s="255"/>
      <c r="K269" s="255"/>
      <c r="L269" s="259"/>
      <c r="M269" s="260"/>
      <c r="N269" s="261"/>
      <c r="O269" s="261"/>
      <c r="P269" s="261"/>
      <c r="Q269" s="261"/>
      <c r="R269" s="261"/>
      <c r="S269" s="261"/>
      <c r="T269" s="262"/>
      <c r="AT269" s="263" t="s">
        <v>274</v>
      </c>
      <c r="AU269" s="263" t="s">
        <v>224</v>
      </c>
      <c r="AV269" s="14" t="s">
        <v>86</v>
      </c>
      <c r="AW269" s="14" t="s">
        <v>41</v>
      </c>
      <c r="AX269" s="14" t="s">
        <v>78</v>
      </c>
      <c r="AY269" s="263" t="s">
        <v>209</v>
      </c>
    </row>
    <row r="270" spans="2:51" s="12" customFormat="1" ht="13.5">
      <c r="B270" s="222"/>
      <c r="C270" s="223"/>
      <c r="D270" s="219" t="s">
        <v>274</v>
      </c>
      <c r="E270" s="224" t="s">
        <v>34</v>
      </c>
      <c r="F270" s="225" t="s">
        <v>915</v>
      </c>
      <c r="G270" s="223"/>
      <c r="H270" s="226">
        <v>1.4670000000000001</v>
      </c>
      <c r="I270" s="227"/>
      <c r="J270" s="223"/>
      <c r="K270" s="223"/>
      <c r="L270" s="228"/>
      <c r="M270" s="229"/>
      <c r="N270" s="230"/>
      <c r="O270" s="230"/>
      <c r="P270" s="230"/>
      <c r="Q270" s="230"/>
      <c r="R270" s="230"/>
      <c r="S270" s="230"/>
      <c r="T270" s="231"/>
      <c r="AT270" s="232" t="s">
        <v>274</v>
      </c>
      <c r="AU270" s="232" t="s">
        <v>224</v>
      </c>
      <c r="AV270" s="12" t="s">
        <v>88</v>
      </c>
      <c r="AW270" s="12" t="s">
        <v>41</v>
      </c>
      <c r="AX270" s="12" t="s">
        <v>78</v>
      </c>
      <c r="AY270" s="232" t="s">
        <v>209</v>
      </c>
    </row>
    <row r="271" spans="2:51" s="12" customFormat="1" ht="13.5">
      <c r="B271" s="222"/>
      <c r="C271" s="223"/>
      <c r="D271" s="219" t="s">
        <v>274</v>
      </c>
      <c r="E271" s="224" t="s">
        <v>34</v>
      </c>
      <c r="F271" s="225" t="s">
        <v>916</v>
      </c>
      <c r="G271" s="223"/>
      <c r="H271" s="226">
        <v>1.4890000000000001</v>
      </c>
      <c r="I271" s="227"/>
      <c r="J271" s="223"/>
      <c r="K271" s="223"/>
      <c r="L271" s="228"/>
      <c r="M271" s="229"/>
      <c r="N271" s="230"/>
      <c r="O271" s="230"/>
      <c r="P271" s="230"/>
      <c r="Q271" s="230"/>
      <c r="R271" s="230"/>
      <c r="S271" s="230"/>
      <c r="T271" s="231"/>
      <c r="AT271" s="232" t="s">
        <v>274</v>
      </c>
      <c r="AU271" s="232" t="s">
        <v>224</v>
      </c>
      <c r="AV271" s="12" t="s">
        <v>88</v>
      </c>
      <c r="AW271" s="12" t="s">
        <v>41</v>
      </c>
      <c r="AX271" s="12" t="s">
        <v>78</v>
      </c>
      <c r="AY271" s="232" t="s">
        <v>209</v>
      </c>
    </row>
    <row r="272" spans="2:51" s="12" customFormat="1" ht="13.5">
      <c r="B272" s="222"/>
      <c r="C272" s="223"/>
      <c r="D272" s="219" t="s">
        <v>274</v>
      </c>
      <c r="E272" s="224" t="s">
        <v>34</v>
      </c>
      <c r="F272" s="225" t="s">
        <v>917</v>
      </c>
      <c r="G272" s="223"/>
      <c r="H272" s="226">
        <v>3.246</v>
      </c>
      <c r="I272" s="227"/>
      <c r="J272" s="223"/>
      <c r="K272" s="223"/>
      <c r="L272" s="228"/>
      <c r="M272" s="229"/>
      <c r="N272" s="230"/>
      <c r="O272" s="230"/>
      <c r="P272" s="230"/>
      <c r="Q272" s="230"/>
      <c r="R272" s="230"/>
      <c r="S272" s="230"/>
      <c r="T272" s="231"/>
      <c r="AT272" s="232" t="s">
        <v>274</v>
      </c>
      <c r="AU272" s="232" t="s">
        <v>224</v>
      </c>
      <c r="AV272" s="12" t="s">
        <v>88</v>
      </c>
      <c r="AW272" s="12" t="s">
        <v>41</v>
      </c>
      <c r="AX272" s="12" t="s">
        <v>78</v>
      </c>
      <c r="AY272" s="232" t="s">
        <v>209</v>
      </c>
    </row>
    <row r="273" spans="2:65" s="12" customFormat="1" ht="13.5">
      <c r="B273" s="222"/>
      <c r="C273" s="223"/>
      <c r="D273" s="219" t="s">
        <v>274</v>
      </c>
      <c r="E273" s="224" t="s">
        <v>34</v>
      </c>
      <c r="F273" s="225" t="s">
        <v>918</v>
      </c>
      <c r="G273" s="223"/>
      <c r="H273" s="226">
        <v>0.9</v>
      </c>
      <c r="I273" s="227"/>
      <c r="J273" s="223"/>
      <c r="K273" s="223"/>
      <c r="L273" s="228"/>
      <c r="M273" s="229"/>
      <c r="N273" s="230"/>
      <c r="O273" s="230"/>
      <c r="P273" s="230"/>
      <c r="Q273" s="230"/>
      <c r="R273" s="230"/>
      <c r="S273" s="230"/>
      <c r="T273" s="231"/>
      <c r="AT273" s="232" t="s">
        <v>274</v>
      </c>
      <c r="AU273" s="232" t="s">
        <v>224</v>
      </c>
      <c r="AV273" s="12" t="s">
        <v>88</v>
      </c>
      <c r="AW273" s="12" t="s">
        <v>41</v>
      </c>
      <c r="AX273" s="12" t="s">
        <v>78</v>
      </c>
      <c r="AY273" s="232" t="s">
        <v>209</v>
      </c>
    </row>
    <row r="274" spans="2:65" s="12" customFormat="1" ht="13.5">
      <c r="B274" s="222"/>
      <c r="C274" s="223"/>
      <c r="D274" s="219" t="s">
        <v>274</v>
      </c>
      <c r="E274" s="224" t="s">
        <v>34</v>
      </c>
      <c r="F274" s="225" t="s">
        <v>919</v>
      </c>
      <c r="G274" s="223"/>
      <c r="H274" s="226">
        <v>2.9580000000000002</v>
      </c>
      <c r="I274" s="227"/>
      <c r="J274" s="223"/>
      <c r="K274" s="223"/>
      <c r="L274" s="228"/>
      <c r="M274" s="229"/>
      <c r="N274" s="230"/>
      <c r="O274" s="230"/>
      <c r="P274" s="230"/>
      <c r="Q274" s="230"/>
      <c r="R274" s="230"/>
      <c r="S274" s="230"/>
      <c r="T274" s="231"/>
      <c r="AT274" s="232" t="s">
        <v>274</v>
      </c>
      <c r="AU274" s="232" t="s">
        <v>224</v>
      </c>
      <c r="AV274" s="12" t="s">
        <v>88</v>
      </c>
      <c r="AW274" s="12" t="s">
        <v>41</v>
      </c>
      <c r="AX274" s="12" t="s">
        <v>78</v>
      </c>
      <c r="AY274" s="232" t="s">
        <v>209</v>
      </c>
    </row>
    <row r="275" spans="2:65" s="12" customFormat="1" ht="13.5">
      <c r="B275" s="222"/>
      <c r="C275" s="223"/>
      <c r="D275" s="219" t="s">
        <v>274</v>
      </c>
      <c r="E275" s="224" t="s">
        <v>34</v>
      </c>
      <c r="F275" s="225" t="s">
        <v>920</v>
      </c>
      <c r="G275" s="223"/>
      <c r="H275" s="226">
        <v>2.72</v>
      </c>
      <c r="I275" s="227"/>
      <c r="J275" s="223"/>
      <c r="K275" s="223"/>
      <c r="L275" s="228"/>
      <c r="M275" s="229"/>
      <c r="N275" s="230"/>
      <c r="O275" s="230"/>
      <c r="P275" s="230"/>
      <c r="Q275" s="230"/>
      <c r="R275" s="230"/>
      <c r="S275" s="230"/>
      <c r="T275" s="231"/>
      <c r="AT275" s="232" t="s">
        <v>274</v>
      </c>
      <c r="AU275" s="232" t="s">
        <v>224</v>
      </c>
      <c r="AV275" s="12" t="s">
        <v>88</v>
      </c>
      <c r="AW275" s="12" t="s">
        <v>41</v>
      </c>
      <c r="AX275" s="12" t="s">
        <v>78</v>
      </c>
      <c r="AY275" s="232" t="s">
        <v>209</v>
      </c>
    </row>
    <row r="276" spans="2:65" s="12" customFormat="1" ht="13.5">
      <c r="B276" s="222"/>
      <c r="C276" s="223"/>
      <c r="D276" s="219" t="s">
        <v>274</v>
      </c>
      <c r="E276" s="224" t="s">
        <v>34</v>
      </c>
      <c r="F276" s="225" t="s">
        <v>921</v>
      </c>
      <c r="G276" s="223"/>
      <c r="H276" s="226">
        <v>1.9450000000000001</v>
      </c>
      <c r="I276" s="227"/>
      <c r="J276" s="223"/>
      <c r="K276" s="223"/>
      <c r="L276" s="228"/>
      <c r="M276" s="229"/>
      <c r="N276" s="230"/>
      <c r="O276" s="230"/>
      <c r="P276" s="230"/>
      <c r="Q276" s="230"/>
      <c r="R276" s="230"/>
      <c r="S276" s="230"/>
      <c r="T276" s="231"/>
      <c r="AT276" s="232" t="s">
        <v>274</v>
      </c>
      <c r="AU276" s="232" t="s">
        <v>224</v>
      </c>
      <c r="AV276" s="12" t="s">
        <v>88</v>
      </c>
      <c r="AW276" s="12" t="s">
        <v>41</v>
      </c>
      <c r="AX276" s="12" t="s">
        <v>78</v>
      </c>
      <c r="AY276" s="232" t="s">
        <v>209</v>
      </c>
    </row>
    <row r="277" spans="2:65" s="12" customFormat="1" ht="13.5">
      <c r="B277" s="222"/>
      <c r="C277" s="223"/>
      <c r="D277" s="219" t="s">
        <v>274</v>
      </c>
      <c r="E277" s="224" t="s">
        <v>34</v>
      </c>
      <c r="F277" s="225" t="s">
        <v>922</v>
      </c>
      <c r="G277" s="223"/>
      <c r="H277" s="226">
        <v>0.56200000000000006</v>
      </c>
      <c r="I277" s="227"/>
      <c r="J277" s="223"/>
      <c r="K277" s="223"/>
      <c r="L277" s="228"/>
      <c r="M277" s="229"/>
      <c r="N277" s="230"/>
      <c r="O277" s="230"/>
      <c r="P277" s="230"/>
      <c r="Q277" s="230"/>
      <c r="R277" s="230"/>
      <c r="S277" s="230"/>
      <c r="T277" s="231"/>
      <c r="AT277" s="232" t="s">
        <v>274</v>
      </c>
      <c r="AU277" s="232" t="s">
        <v>224</v>
      </c>
      <c r="AV277" s="12" t="s">
        <v>88</v>
      </c>
      <c r="AW277" s="12" t="s">
        <v>41</v>
      </c>
      <c r="AX277" s="12" t="s">
        <v>78</v>
      </c>
      <c r="AY277" s="232" t="s">
        <v>209</v>
      </c>
    </row>
    <row r="278" spans="2:65" s="12" customFormat="1" ht="13.5">
      <c r="B278" s="222"/>
      <c r="C278" s="223"/>
      <c r="D278" s="219" t="s">
        <v>274</v>
      </c>
      <c r="E278" s="224" t="s">
        <v>34</v>
      </c>
      <c r="F278" s="225" t="s">
        <v>923</v>
      </c>
      <c r="G278" s="223"/>
      <c r="H278" s="226">
        <v>1.054</v>
      </c>
      <c r="I278" s="227"/>
      <c r="J278" s="223"/>
      <c r="K278" s="223"/>
      <c r="L278" s="228"/>
      <c r="M278" s="229"/>
      <c r="N278" s="230"/>
      <c r="O278" s="230"/>
      <c r="P278" s="230"/>
      <c r="Q278" s="230"/>
      <c r="R278" s="230"/>
      <c r="S278" s="230"/>
      <c r="T278" s="231"/>
      <c r="AT278" s="232" t="s">
        <v>274</v>
      </c>
      <c r="AU278" s="232" t="s">
        <v>224</v>
      </c>
      <c r="AV278" s="12" t="s">
        <v>88</v>
      </c>
      <c r="AW278" s="12" t="s">
        <v>41</v>
      </c>
      <c r="AX278" s="12" t="s">
        <v>78</v>
      </c>
      <c r="AY278" s="232" t="s">
        <v>209</v>
      </c>
    </row>
    <row r="279" spans="2:65" s="12" customFormat="1" ht="13.5">
      <c r="B279" s="222"/>
      <c r="C279" s="223"/>
      <c r="D279" s="219" t="s">
        <v>274</v>
      </c>
      <c r="E279" s="224" t="s">
        <v>34</v>
      </c>
      <c r="F279" s="225" t="s">
        <v>924</v>
      </c>
      <c r="G279" s="223"/>
      <c r="H279" s="226">
        <v>1.9</v>
      </c>
      <c r="I279" s="227"/>
      <c r="J279" s="223"/>
      <c r="K279" s="223"/>
      <c r="L279" s="228"/>
      <c r="M279" s="229"/>
      <c r="N279" s="230"/>
      <c r="O279" s="230"/>
      <c r="P279" s="230"/>
      <c r="Q279" s="230"/>
      <c r="R279" s="230"/>
      <c r="S279" s="230"/>
      <c r="T279" s="231"/>
      <c r="AT279" s="232" t="s">
        <v>274</v>
      </c>
      <c r="AU279" s="232" t="s">
        <v>224</v>
      </c>
      <c r="AV279" s="12" t="s">
        <v>88</v>
      </c>
      <c r="AW279" s="12" t="s">
        <v>41</v>
      </c>
      <c r="AX279" s="12" t="s">
        <v>78</v>
      </c>
      <c r="AY279" s="232" t="s">
        <v>209</v>
      </c>
    </row>
    <row r="280" spans="2:65" s="12" customFormat="1" ht="13.5">
      <c r="B280" s="222"/>
      <c r="C280" s="223"/>
      <c r="D280" s="219" t="s">
        <v>274</v>
      </c>
      <c r="E280" s="224" t="s">
        <v>34</v>
      </c>
      <c r="F280" s="225" t="s">
        <v>925</v>
      </c>
      <c r="G280" s="223"/>
      <c r="H280" s="226">
        <v>0.15</v>
      </c>
      <c r="I280" s="227"/>
      <c r="J280" s="223"/>
      <c r="K280" s="223"/>
      <c r="L280" s="228"/>
      <c r="M280" s="229"/>
      <c r="N280" s="230"/>
      <c r="O280" s="230"/>
      <c r="P280" s="230"/>
      <c r="Q280" s="230"/>
      <c r="R280" s="230"/>
      <c r="S280" s="230"/>
      <c r="T280" s="231"/>
      <c r="AT280" s="232" t="s">
        <v>274</v>
      </c>
      <c r="AU280" s="232" t="s">
        <v>224</v>
      </c>
      <c r="AV280" s="12" t="s">
        <v>88</v>
      </c>
      <c r="AW280" s="12" t="s">
        <v>41</v>
      </c>
      <c r="AX280" s="12" t="s">
        <v>78</v>
      </c>
      <c r="AY280" s="232" t="s">
        <v>209</v>
      </c>
    </row>
    <row r="281" spans="2:65" s="13" customFormat="1" ht="13.5">
      <c r="B281" s="233"/>
      <c r="C281" s="234"/>
      <c r="D281" s="219" t="s">
        <v>274</v>
      </c>
      <c r="E281" s="235" t="s">
        <v>34</v>
      </c>
      <c r="F281" s="236" t="s">
        <v>302</v>
      </c>
      <c r="G281" s="234"/>
      <c r="H281" s="237">
        <v>80.971000000000004</v>
      </c>
      <c r="I281" s="238"/>
      <c r="J281" s="234"/>
      <c r="K281" s="234"/>
      <c r="L281" s="239"/>
      <c r="M281" s="240"/>
      <c r="N281" s="241"/>
      <c r="O281" s="241"/>
      <c r="P281" s="241"/>
      <c r="Q281" s="241"/>
      <c r="R281" s="241"/>
      <c r="S281" s="241"/>
      <c r="T281" s="242"/>
      <c r="AT281" s="243" t="s">
        <v>274</v>
      </c>
      <c r="AU281" s="243" t="s">
        <v>224</v>
      </c>
      <c r="AV281" s="13" t="s">
        <v>228</v>
      </c>
      <c r="AW281" s="13" t="s">
        <v>41</v>
      </c>
      <c r="AX281" s="13" t="s">
        <v>86</v>
      </c>
      <c r="AY281" s="243" t="s">
        <v>209</v>
      </c>
    </row>
    <row r="282" spans="2:65" s="1" customFormat="1" ht="38.25" customHeight="1">
      <c r="B282" s="43"/>
      <c r="C282" s="203" t="s">
        <v>287</v>
      </c>
      <c r="D282" s="203" t="s">
        <v>212</v>
      </c>
      <c r="E282" s="204" t="s">
        <v>926</v>
      </c>
      <c r="F282" s="205" t="s">
        <v>927</v>
      </c>
      <c r="G282" s="206" t="s">
        <v>351</v>
      </c>
      <c r="H282" s="207">
        <v>113.251</v>
      </c>
      <c r="I282" s="208"/>
      <c r="J282" s="209">
        <f>ROUND(I282*H282,2)</f>
        <v>0</v>
      </c>
      <c r="K282" s="205" t="s">
        <v>216</v>
      </c>
      <c r="L282" s="63"/>
      <c r="M282" s="210" t="s">
        <v>34</v>
      </c>
      <c r="N282" s="211" t="s">
        <v>49</v>
      </c>
      <c r="O282" s="44"/>
      <c r="P282" s="212">
        <f>O282*H282</f>
        <v>0</v>
      </c>
      <c r="Q282" s="212">
        <v>1.0300000000000001E-3</v>
      </c>
      <c r="R282" s="212">
        <f>Q282*H282</f>
        <v>0.11664853000000001</v>
      </c>
      <c r="S282" s="212">
        <v>0</v>
      </c>
      <c r="T282" s="213">
        <f>S282*H282</f>
        <v>0</v>
      </c>
      <c r="AR282" s="25" t="s">
        <v>228</v>
      </c>
      <c r="AT282" s="25" t="s">
        <v>212</v>
      </c>
      <c r="AU282" s="25" t="s">
        <v>224</v>
      </c>
      <c r="AY282" s="25" t="s">
        <v>209</v>
      </c>
      <c r="BE282" s="214">
        <f>IF(N282="základní",J282,0)</f>
        <v>0</v>
      </c>
      <c r="BF282" s="214">
        <f>IF(N282="snížená",J282,0)</f>
        <v>0</v>
      </c>
      <c r="BG282" s="214">
        <f>IF(N282="zákl. přenesená",J282,0)</f>
        <v>0</v>
      </c>
      <c r="BH282" s="214">
        <f>IF(N282="sníž. přenesená",J282,0)</f>
        <v>0</v>
      </c>
      <c r="BI282" s="214">
        <f>IF(N282="nulová",J282,0)</f>
        <v>0</v>
      </c>
      <c r="BJ282" s="25" t="s">
        <v>86</v>
      </c>
      <c r="BK282" s="214">
        <f>ROUND(I282*H282,2)</f>
        <v>0</v>
      </c>
      <c r="BL282" s="25" t="s">
        <v>228</v>
      </c>
      <c r="BM282" s="25" t="s">
        <v>928</v>
      </c>
    </row>
    <row r="283" spans="2:65" s="14" customFormat="1" ht="13.5">
      <c r="B283" s="254"/>
      <c r="C283" s="255"/>
      <c r="D283" s="219" t="s">
        <v>274</v>
      </c>
      <c r="E283" s="256" t="s">
        <v>34</v>
      </c>
      <c r="F283" s="257" t="s">
        <v>847</v>
      </c>
      <c r="G283" s="255"/>
      <c r="H283" s="256" t="s">
        <v>34</v>
      </c>
      <c r="I283" s="258"/>
      <c r="J283" s="255"/>
      <c r="K283" s="255"/>
      <c r="L283" s="259"/>
      <c r="M283" s="260"/>
      <c r="N283" s="261"/>
      <c r="O283" s="261"/>
      <c r="P283" s="261"/>
      <c r="Q283" s="261"/>
      <c r="R283" s="261"/>
      <c r="S283" s="261"/>
      <c r="T283" s="262"/>
      <c r="AT283" s="263" t="s">
        <v>274</v>
      </c>
      <c r="AU283" s="263" t="s">
        <v>224</v>
      </c>
      <c r="AV283" s="14" t="s">
        <v>86</v>
      </c>
      <c r="AW283" s="14" t="s">
        <v>41</v>
      </c>
      <c r="AX283" s="14" t="s">
        <v>78</v>
      </c>
      <c r="AY283" s="263" t="s">
        <v>209</v>
      </c>
    </row>
    <row r="284" spans="2:65" s="12" customFormat="1" ht="13.5">
      <c r="B284" s="222"/>
      <c r="C284" s="223"/>
      <c r="D284" s="219" t="s">
        <v>274</v>
      </c>
      <c r="E284" s="224" t="s">
        <v>34</v>
      </c>
      <c r="F284" s="225" t="s">
        <v>929</v>
      </c>
      <c r="G284" s="223"/>
      <c r="H284" s="226">
        <v>4.359</v>
      </c>
      <c r="I284" s="227"/>
      <c r="J284" s="223"/>
      <c r="K284" s="223"/>
      <c r="L284" s="228"/>
      <c r="M284" s="229"/>
      <c r="N284" s="230"/>
      <c r="O284" s="230"/>
      <c r="P284" s="230"/>
      <c r="Q284" s="230"/>
      <c r="R284" s="230"/>
      <c r="S284" s="230"/>
      <c r="T284" s="231"/>
      <c r="AT284" s="232" t="s">
        <v>274</v>
      </c>
      <c r="AU284" s="232" t="s">
        <v>224</v>
      </c>
      <c r="AV284" s="12" t="s">
        <v>88</v>
      </c>
      <c r="AW284" s="12" t="s">
        <v>41</v>
      </c>
      <c r="AX284" s="12" t="s">
        <v>78</v>
      </c>
      <c r="AY284" s="232" t="s">
        <v>209</v>
      </c>
    </row>
    <row r="285" spans="2:65" s="12" customFormat="1" ht="13.5">
      <c r="B285" s="222"/>
      <c r="C285" s="223"/>
      <c r="D285" s="219" t="s">
        <v>274</v>
      </c>
      <c r="E285" s="224" t="s">
        <v>34</v>
      </c>
      <c r="F285" s="225" t="s">
        <v>930</v>
      </c>
      <c r="G285" s="223"/>
      <c r="H285" s="226">
        <v>1.88</v>
      </c>
      <c r="I285" s="227"/>
      <c r="J285" s="223"/>
      <c r="K285" s="223"/>
      <c r="L285" s="228"/>
      <c r="M285" s="229"/>
      <c r="N285" s="230"/>
      <c r="O285" s="230"/>
      <c r="P285" s="230"/>
      <c r="Q285" s="230"/>
      <c r="R285" s="230"/>
      <c r="S285" s="230"/>
      <c r="T285" s="231"/>
      <c r="AT285" s="232" t="s">
        <v>274</v>
      </c>
      <c r="AU285" s="232" t="s">
        <v>224</v>
      </c>
      <c r="AV285" s="12" t="s">
        <v>88</v>
      </c>
      <c r="AW285" s="12" t="s">
        <v>41</v>
      </c>
      <c r="AX285" s="12" t="s">
        <v>78</v>
      </c>
      <c r="AY285" s="232" t="s">
        <v>209</v>
      </c>
    </row>
    <row r="286" spans="2:65" s="12" customFormat="1" ht="13.5">
      <c r="B286" s="222"/>
      <c r="C286" s="223"/>
      <c r="D286" s="219" t="s">
        <v>274</v>
      </c>
      <c r="E286" s="224" t="s">
        <v>34</v>
      </c>
      <c r="F286" s="225" t="s">
        <v>931</v>
      </c>
      <c r="G286" s="223"/>
      <c r="H286" s="226">
        <v>2.0699999999999998</v>
      </c>
      <c r="I286" s="227"/>
      <c r="J286" s="223"/>
      <c r="K286" s="223"/>
      <c r="L286" s="228"/>
      <c r="M286" s="229"/>
      <c r="N286" s="230"/>
      <c r="O286" s="230"/>
      <c r="P286" s="230"/>
      <c r="Q286" s="230"/>
      <c r="R286" s="230"/>
      <c r="S286" s="230"/>
      <c r="T286" s="231"/>
      <c r="AT286" s="232" t="s">
        <v>274</v>
      </c>
      <c r="AU286" s="232" t="s">
        <v>224</v>
      </c>
      <c r="AV286" s="12" t="s">
        <v>88</v>
      </c>
      <c r="AW286" s="12" t="s">
        <v>41</v>
      </c>
      <c r="AX286" s="12" t="s">
        <v>78</v>
      </c>
      <c r="AY286" s="232" t="s">
        <v>209</v>
      </c>
    </row>
    <row r="287" spans="2:65" s="12" customFormat="1" ht="13.5">
      <c r="B287" s="222"/>
      <c r="C287" s="223"/>
      <c r="D287" s="219" t="s">
        <v>274</v>
      </c>
      <c r="E287" s="224" t="s">
        <v>34</v>
      </c>
      <c r="F287" s="225" t="s">
        <v>932</v>
      </c>
      <c r="G287" s="223"/>
      <c r="H287" s="226">
        <v>4.6109999999999998</v>
      </c>
      <c r="I287" s="227"/>
      <c r="J287" s="223"/>
      <c r="K287" s="223"/>
      <c r="L287" s="228"/>
      <c r="M287" s="229"/>
      <c r="N287" s="230"/>
      <c r="O287" s="230"/>
      <c r="P287" s="230"/>
      <c r="Q287" s="230"/>
      <c r="R287" s="230"/>
      <c r="S287" s="230"/>
      <c r="T287" s="231"/>
      <c r="AT287" s="232" t="s">
        <v>274</v>
      </c>
      <c r="AU287" s="232" t="s">
        <v>224</v>
      </c>
      <c r="AV287" s="12" t="s">
        <v>88</v>
      </c>
      <c r="AW287" s="12" t="s">
        <v>41</v>
      </c>
      <c r="AX287" s="12" t="s">
        <v>78</v>
      </c>
      <c r="AY287" s="232" t="s">
        <v>209</v>
      </c>
    </row>
    <row r="288" spans="2:65" s="15" customFormat="1" ht="13.5">
      <c r="B288" s="267"/>
      <c r="C288" s="268"/>
      <c r="D288" s="219" t="s">
        <v>274</v>
      </c>
      <c r="E288" s="269" t="s">
        <v>34</v>
      </c>
      <c r="F288" s="270" t="s">
        <v>855</v>
      </c>
      <c r="G288" s="268"/>
      <c r="H288" s="271">
        <v>12.92</v>
      </c>
      <c r="I288" s="272"/>
      <c r="J288" s="268"/>
      <c r="K288" s="268"/>
      <c r="L288" s="273"/>
      <c r="M288" s="274"/>
      <c r="N288" s="275"/>
      <c r="O288" s="275"/>
      <c r="P288" s="275"/>
      <c r="Q288" s="275"/>
      <c r="R288" s="275"/>
      <c r="S288" s="275"/>
      <c r="T288" s="276"/>
      <c r="AT288" s="277" t="s">
        <v>274</v>
      </c>
      <c r="AU288" s="277" t="s">
        <v>224</v>
      </c>
      <c r="AV288" s="15" t="s">
        <v>224</v>
      </c>
      <c r="AW288" s="15" t="s">
        <v>41</v>
      </c>
      <c r="AX288" s="15" t="s">
        <v>78</v>
      </c>
      <c r="AY288" s="277" t="s">
        <v>209</v>
      </c>
    </row>
    <row r="289" spans="2:51" s="14" customFormat="1" ht="13.5">
      <c r="B289" s="254"/>
      <c r="C289" s="255"/>
      <c r="D289" s="219" t="s">
        <v>274</v>
      </c>
      <c r="E289" s="256" t="s">
        <v>34</v>
      </c>
      <c r="F289" s="257" t="s">
        <v>897</v>
      </c>
      <c r="G289" s="255"/>
      <c r="H289" s="256" t="s">
        <v>34</v>
      </c>
      <c r="I289" s="258"/>
      <c r="J289" s="255"/>
      <c r="K289" s="255"/>
      <c r="L289" s="259"/>
      <c r="M289" s="260"/>
      <c r="N289" s="261"/>
      <c r="O289" s="261"/>
      <c r="P289" s="261"/>
      <c r="Q289" s="261"/>
      <c r="R289" s="261"/>
      <c r="S289" s="261"/>
      <c r="T289" s="262"/>
      <c r="AT289" s="263" t="s">
        <v>274</v>
      </c>
      <c r="AU289" s="263" t="s">
        <v>224</v>
      </c>
      <c r="AV289" s="14" t="s">
        <v>86</v>
      </c>
      <c r="AW289" s="14" t="s">
        <v>41</v>
      </c>
      <c r="AX289" s="14" t="s">
        <v>78</v>
      </c>
      <c r="AY289" s="263" t="s">
        <v>209</v>
      </c>
    </row>
    <row r="290" spans="2:51" s="12" customFormat="1" ht="13.5">
      <c r="B290" s="222"/>
      <c r="C290" s="223"/>
      <c r="D290" s="219" t="s">
        <v>274</v>
      </c>
      <c r="E290" s="224" t="s">
        <v>34</v>
      </c>
      <c r="F290" s="225" t="s">
        <v>933</v>
      </c>
      <c r="G290" s="223"/>
      <c r="H290" s="226">
        <v>17.87</v>
      </c>
      <c r="I290" s="227"/>
      <c r="J290" s="223"/>
      <c r="K290" s="223"/>
      <c r="L290" s="228"/>
      <c r="M290" s="229"/>
      <c r="N290" s="230"/>
      <c r="O290" s="230"/>
      <c r="P290" s="230"/>
      <c r="Q290" s="230"/>
      <c r="R290" s="230"/>
      <c r="S290" s="230"/>
      <c r="T290" s="231"/>
      <c r="AT290" s="232" t="s">
        <v>274</v>
      </c>
      <c r="AU290" s="232" t="s">
        <v>224</v>
      </c>
      <c r="AV290" s="12" t="s">
        <v>88</v>
      </c>
      <c r="AW290" s="12" t="s">
        <v>41</v>
      </c>
      <c r="AX290" s="12" t="s">
        <v>78</v>
      </c>
      <c r="AY290" s="232" t="s">
        <v>209</v>
      </c>
    </row>
    <row r="291" spans="2:51" s="12" customFormat="1" ht="13.5">
      <c r="B291" s="222"/>
      <c r="C291" s="223"/>
      <c r="D291" s="219" t="s">
        <v>274</v>
      </c>
      <c r="E291" s="224" t="s">
        <v>34</v>
      </c>
      <c r="F291" s="225" t="s">
        <v>934</v>
      </c>
      <c r="G291" s="223"/>
      <c r="H291" s="226">
        <v>6.8</v>
      </c>
      <c r="I291" s="227"/>
      <c r="J291" s="223"/>
      <c r="K291" s="223"/>
      <c r="L291" s="228"/>
      <c r="M291" s="229"/>
      <c r="N291" s="230"/>
      <c r="O291" s="230"/>
      <c r="P291" s="230"/>
      <c r="Q291" s="230"/>
      <c r="R291" s="230"/>
      <c r="S291" s="230"/>
      <c r="T291" s="231"/>
      <c r="AT291" s="232" t="s">
        <v>274</v>
      </c>
      <c r="AU291" s="232" t="s">
        <v>224</v>
      </c>
      <c r="AV291" s="12" t="s">
        <v>88</v>
      </c>
      <c r="AW291" s="12" t="s">
        <v>41</v>
      </c>
      <c r="AX291" s="12" t="s">
        <v>78</v>
      </c>
      <c r="AY291" s="232" t="s">
        <v>209</v>
      </c>
    </row>
    <row r="292" spans="2:51" s="12" customFormat="1" ht="13.5">
      <c r="B292" s="222"/>
      <c r="C292" s="223"/>
      <c r="D292" s="219" t="s">
        <v>274</v>
      </c>
      <c r="E292" s="224" t="s">
        <v>34</v>
      </c>
      <c r="F292" s="225" t="s">
        <v>935</v>
      </c>
      <c r="G292" s="223"/>
      <c r="H292" s="226">
        <v>8.6</v>
      </c>
      <c r="I292" s="227"/>
      <c r="J292" s="223"/>
      <c r="K292" s="223"/>
      <c r="L292" s="228"/>
      <c r="M292" s="229"/>
      <c r="N292" s="230"/>
      <c r="O292" s="230"/>
      <c r="P292" s="230"/>
      <c r="Q292" s="230"/>
      <c r="R292" s="230"/>
      <c r="S292" s="230"/>
      <c r="T292" s="231"/>
      <c r="AT292" s="232" t="s">
        <v>274</v>
      </c>
      <c r="AU292" s="232" t="s">
        <v>224</v>
      </c>
      <c r="AV292" s="12" t="s">
        <v>88</v>
      </c>
      <c r="AW292" s="12" t="s">
        <v>41</v>
      </c>
      <c r="AX292" s="12" t="s">
        <v>78</v>
      </c>
      <c r="AY292" s="232" t="s">
        <v>209</v>
      </c>
    </row>
    <row r="293" spans="2:51" s="12" customFormat="1" ht="13.5">
      <c r="B293" s="222"/>
      <c r="C293" s="223"/>
      <c r="D293" s="219" t="s">
        <v>274</v>
      </c>
      <c r="E293" s="224" t="s">
        <v>34</v>
      </c>
      <c r="F293" s="225" t="s">
        <v>936</v>
      </c>
      <c r="G293" s="223"/>
      <c r="H293" s="226">
        <v>17.22</v>
      </c>
      <c r="I293" s="227"/>
      <c r="J293" s="223"/>
      <c r="K293" s="223"/>
      <c r="L293" s="228"/>
      <c r="M293" s="229"/>
      <c r="N293" s="230"/>
      <c r="O293" s="230"/>
      <c r="P293" s="230"/>
      <c r="Q293" s="230"/>
      <c r="R293" s="230"/>
      <c r="S293" s="230"/>
      <c r="T293" s="231"/>
      <c r="AT293" s="232" t="s">
        <v>274</v>
      </c>
      <c r="AU293" s="232" t="s">
        <v>224</v>
      </c>
      <c r="AV293" s="12" t="s">
        <v>88</v>
      </c>
      <c r="AW293" s="12" t="s">
        <v>41</v>
      </c>
      <c r="AX293" s="12" t="s">
        <v>78</v>
      </c>
      <c r="AY293" s="232" t="s">
        <v>209</v>
      </c>
    </row>
    <row r="294" spans="2:51" s="15" customFormat="1" ht="13.5">
      <c r="B294" s="267"/>
      <c r="C294" s="268"/>
      <c r="D294" s="219" t="s">
        <v>274</v>
      </c>
      <c r="E294" s="269" t="s">
        <v>34</v>
      </c>
      <c r="F294" s="270" t="s">
        <v>903</v>
      </c>
      <c r="G294" s="268"/>
      <c r="H294" s="271">
        <v>50.49</v>
      </c>
      <c r="I294" s="272"/>
      <c r="J294" s="268"/>
      <c r="K294" s="268"/>
      <c r="L294" s="273"/>
      <c r="M294" s="274"/>
      <c r="N294" s="275"/>
      <c r="O294" s="275"/>
      <c r="P294" s="275"/>
      <c r="Q294" s="275"/>
      <c r="R294" s="275"/>
      <c r="S294" s="275"/>
      <c r="T294" s="276"/>
      <c r="AT294" s="277" t="s">
        <v>274</v>
      </c>
      <c r="AU294" s="277" t="s">
        <v>224</v>
      </c>
      <c r="AV294" s="15" t="s">
        <v>224</v>
      </c>
      <c r="AW294" s="15" t="s">
        <v>41</v>
      </c>
      <c r="AX294" s="15" t="s">
        <v>78</v>
      </c>
      <c r="AY294" s="277" t="s">
        <v>209</v>
      </c>
    </row>
    <row r="295" spans="2:51" s="14" customFormat="1" ht="13.5">
      <c r="B295" s="254"/>
      <c r="C295" s="255"/>
      <c r="D295" s="219" t="s">
        <v>274</v>
      </c>
      <c r="E295" s="256" t="s">
        <v>34</v>
      </c>
      <c r="F295" s="257" t="s">
        <v>904</v>
      </c>
      <c r="G295" s="255"/>
      <c r="H295" s="256" t="s">
        <v>34</v>
      </c>
      <c r="I295" s="258"/>
      <c r="J295" s="255"/>
      <c r="K295" s="255"/>
      <c r="L295" s="259"/>
      <c r="M295" s="260"/>
      <c r="N295" s="261"/>
      <c r="O295" s="261"/>
      <c r="P295" s="261"/>
      <c r="Q295" s="261"/>
      <c r="R295" s="261"/>
      <c r="S295" s="261"/>
      <c r="T295" s="262"/>
      <c r="AT295" s="263" t="s">
        <v>274</v>
      </c>
      <c r="AU295" s="263" t="s">
        <v>224</v>
      </c>
      <c r="AV295" s="14" t="s">
        <v>86</v>
      </c>
      <c r="AW295" s="14" t="s">
        <v>41</v>
      </c>
      <c r="AX295" s="14" t="s">
        <v>78</v>
      </c>
      <c r="AY295" s="263" t="s">
        <v>209</v>
      </c>
    </row>
    <row r="296" spans="2:51" s="12" customFormat="1" ht="13.5">
      <c r="B296" s="222"/>
      <c r="C296" s="223"/>
      <c r="D296" s="219" t="s">
        <v>274</v>
      </c>
      <c r="E296" s="224" t="s">
        <v>34</v>
      </c>
      <c r="F296" s="225" t="s">
        <v>937</v>
      </c>
      <c r="G296" s="223"/>
      <c r="H296" s="226">
        <v>6.44</v>
      </c>
      <c r="I296" s="227"/>
      <c r="J296" s="223"/>
      <c r="K296" s="223"/>
      <c r="L296" s="228"/>
      <c r="M296" s="229"/>
      <c r="N296" s="230"/>
      <c r="O296" s="230"/>
      <c r="P296" s="230"/>
      <c r="Q296" s="230"/>
      <c r="R296" s="230"/>
      <c r="S296" s="230"/>
      <c r="T296" s="231"/>
      <c r="AT296" s="232" t="s">
        <v>274</v>
      </c>
      <c r="AU296" s="232" t="s">
        <v>224</v>
      </c>
      <c r="AV296" s="12" t="s">
        <v>88</v>
      </c>
      <c r="AW296" s="12" t="s">
        <v>41</v>
      </c>
      <c r="AX296" s="12" t="s">
        <v>78</v>
      </c>
      <c r="AY296" s="232" t="s">
        <v>209</v>
      </c>
    </row>
    <row r="297" spans="2:51" s="15" customFormat="1" ht="13.5">
      <c r="B297" s="267"/>
      <c r="C297" s="268"/>
      <c r="D297" s="219" t="s">
        <v>274</v>
      </c>
      <c r="E297" s="269" t="s">
        <v>34</v>
      </c>
      <c r="F297" s="270" t="s">
        <v>906</v>
      </c>
      <c r="G297" s="268"/>
      <c r="H297" s="271">
        <v>6.44</v>
      </c>
      <c r="I297" s="272"/>
      <c r="J297" s="268"/>
      <c r="K297" s="268"/>
      <c r="L297" s="273"/>
      <c r="M297" s="274"/>
      <c r="N297" s="275"/>
      <c r="O297" s="275"/>
      <c r="P297" s="275"/>
      <c r="Q297" s="275"/>
      <c r="R297" s="275"/>
      <c r="S297" s="275"/>
      <c r="T297" s="276"/>
      <c r="AT297" s="277" t="s">
        <v>274</v>
      </c>
      <c r="AU297" s="277" t="s">
        <v>224</v>
      </c>
      <c r="AV297" s="15" t="s">
        <v>224</v>
      </c>
      <c r="AW297" s="15" t="s">
        <v>41</v>
      </c>
      <c r="AX297" s="15" t="s">
        <v>78</v>
      </c>
      <c r="AY297" s="277" t="s">
        <v>209</v>
      </c>
    </row>
    <row r="298" spans="2:51" s="14" customFormat="1" ht="13.5">
      <c r="B298" s="254"/>
      <c r="C298" s="255"/>
      <c r="D298" s="219" t="s">
        <v>274</v>
      </c>
      <c r="E298" s="256" t="s">
        <v>34</v>
      </c>
      <c r="F298" s="257" t="s">
        <v>907</v>
      </c>
      <c r="G298" s="255"/>
      <c r="H298" s="256" t="s">
        <v>34</v>
      </c>
      <c r="I298" s="258"/>
      <c r="J298" s="255"/>
      <c r="K298" s="255"/>
      <c r="L298" s="259"/>
      <c r="M298" s="260"/>
      <c r="N298" s="261"/>
      <c r="O298" s="261"/>
      <c r="P298" s="261"/>
      <c r="Q298" s="261"/>
      <c r="R298" s="261"/>
      <c r="S298" s="261"/>
      <c r="T298" s="262"/>
      <c r="AT298" s="263" t="s">
        <v>274</v>
      </c>
      <c r="AU298" s="263" t="s">
        <v>224</v>
      </c>
      <c r="AV298" s="14" t="s">
        <v>86</v>
      </c>
      <c r="AW298" s="14" t="s">
        <v>41</v>
      </c>
      <c r="AX298" s="14" t="s">
        <v>78</v>
      </c>
      <c r="AY298" s="263" t="s">
        <v>209</v>
      </c>
    </row>
    <row r="299" spans="2:51" s="12" customFormat="1" ht="13.5">
      <c r="B299" s="222"/>
      <c r="C299" s="223"/>
      <c r="D299" s="219" t="s">
        <v>274</v>
      </c>
      <c r="E299" s="224" t="s">
        <v>34</v>
      </c>
      <c r="F299" s="225" t="s">
        <v>938</v>
      </c>
      <c r="G299" s="223"/>
      <c r="H299" s="226">
        <v>3.363</v>
      </c>
      <c r="I299" s="227"/>
      <c r="J299" s="223"/>
      <c r="K299" s="223"/>
      <c r="L299" s="228"/>
      <c r="M299" s="229"/>
      <c r="N299" s="230"/>
      <c r="O299" s="230"/>
      <c r="P299" s="230"/>
      <c r="Q299" s="230"/>
      <c r="R299" s="230"/>
      <c r="S299" s="230"/>
      <c r="T299" s="231"/>
      <c r="AT299" s="232" t="s">
        <v>274</v>
      </c>
      <c r="AU299" s="232" t="s">
        <v>224</v>
      </c>
      <c r="AV299" s="12" t="s">
        <v>88</v>
      </c>
      <c r="AW299" s="12" t="s">
        <v>41</v>
      </c>
      <c r="AX299" s="12" t="s">
        <v>78</v>
      </c>
      <c r="AY299" s="232" t="s">
        <v>209</v>
      </c>
    </row>
    <row r="300" spans="2:51" s="12" customFormat="1" ht="13.5">
      <c r="B300" s="222"/>
      <c r="C300" s="223"/>
      <c r="D300" s="219" t="s">
        <v>274</v>
      </c>
      <c r="E300" s="224" t="s">
        <v>34</v>
      </c>
      <c r="F300" s="225" t="s">
        <v>939</v>
      </c>
      <c r="G300" s="223"/>
      <c r="H300" s="226">
        <v>9.4380000000000006</v>
      </c>
      <c r="I300" s="227"/>
      <c r="J300" s="223"/>
      <c r="K300" s="223"/>
      <c r="L300" s="228"/>
      <c r="M300" s="229"/>
      <c r="N300" s="230"/>
      <c r="O300" s="230"/>
      <c r="P300" s="230"/>
      <c r="Q300" s="230"/>
      <c r="R300" s="230"/>
      <c r="S300" s="230"/>
      <c r="T300" s="231"/>
      <c r="AT300" s="232" t="s">
        <v>274</v>
      </c>
      <c r="AU300" s="232" t="s">
        <v>224</v>
      </c>
      <c r="AV300" s="12" t="s">
        <v>88</v>
      </c>
      <c r="AW300" s="12" t="s">
        <v>41</v>
      </c>
      <c r="AX300" s="12" t="s">
        <v>78</v>
      </c>
      <c r="AY300" s="232" t="s">
        <v>209</v>
      </c>
    </row>
    <row r="301" spans="2:51" s="15" customFormat="1" ht="13.5">
      <c r="B301" s="267"/>
      <c r="C301" s="268"/>
      <c r="D301" s="219" t="s">
        <v>274</v>
      </c>
      <c r="E301" s="269" t="s">
        <v>34</v>
      </c>
      <c r="F301" s="270" t="s">
        <v>910</v>
      </c>
      <c r="G301" s="268"/>
      <c r="H301" s="271">
        <v>12.801</v>
      </c>
      <c r="I301" s="272"/>
      <c r="J301" s="268"/>
      <c r="K301" s="268"/>
      <c r="L301" s="273"/>
      <c r="M301" s="274"/>
      <c r="N301" s="275"/>
      <c r="O301" s="275"/>
      <c r="P301" s="275"/>
      <c r="Q301" s="275"/>
      <c r="R301" s="275"/>
      <c r="S301" s="275"/>
      <c r="T301" s="276"/>
      <c r="AT301" s="277" t="s">
        <v>274</v>
      </c>
      <c r="AU301" s="277" t="s">
        <v>224</v>
      </c>
      <c r="AV301" s="15" t="s">
        <v>224</v>
      </c>
      <c r="AW301" s="15" t="s">
        <v>41</v>
      </c>
      <c r="AX301" s="15" t="s">
        <v>78</v>
      </c>
      <c r="AY301" s="277" t="s">
        <v>209</v>
      </c>
    </row>
    <row r="302" spans="2:51" s="14" customFormat="1" ht="13.5">
      <c r="B302" s="254"/>
      <c r="C302" s="255"/>
      <c r="D302" s="219" t="s">
        <v>274</v>
      </c>
      <c r="E302" s="256" t="s">
        <v>34</v>
      </c>
      <c r="F302" s="257" t="s">
        <v>911</v>
      </c>
      <c r="G302" s="255"/>
      <c r="H302" s="256" t="s">
        <v>34</v>
      </c>
      <c r="I302" s="258"/>
      <c r="J302" s="255"/>
      <c r="K302" s="255"/>
      <c r="L302" s="259"/>
      <c r="M302" s="260"/>
      <c r="N302" s="261"/>
      <c r="O302" s="261"/>
      <c r="P302" s="261"/>
      <c r="Q302" s="261"/>
      <c r="R302" s="261"/>
      <c r="S302" s="261"/>
      <c r="T302" s="262"/>
      <c r="AT302" s="263" t="s">
        <v>274</v>
      </c>
      <c r="AU302" s="263" t="s">
        <v>224</v>
      </c>
      <c r="AV302" s="14" t="s">
        <v>86</v>
      </c>
      <c r="AW302" s="14" t="s">
        <v>41</v>
      </c>
      <c r="AX302" s="14" t="s">
        <v>78</v>
      </c>
      <c r="AY302" s="263" t="s">
        <v>209</v>
      </c>
    </row>
    <row r="303" spans="2:51" s="12" customFormat="1" ht="13.5">
      <c r="B303" s="222"/>
      <c r="C303" s="223"/>
      <c r="D303" s="219" t="s">
        <v>274</v>
      </c>
      <c r="E303" s="224" t="s">
        <v>34</v>
      </c>
      <c r="F303" s="225" t="s">
        <v>940</v>
      </c>
      <c r="G303" s="223"/>
      <c r="H303" s="226">
        <v>4.2</v>
      </c>
      <c r="I303" s="227"/>
      <c r="J303" s="223"/>
      <c r="K303" s="223"/>
      <c r="L303" s="228"/>
      <c r="M303" s="229"/>
      <c r="N303" s="230"/>
      <c r="O303" s="230"/>
      <c r="P303" s="230"/>
      <c r="Q303" s="230"/>
      <c r="R303" s="230"/>
      <c r="S303" s="230"/>
      <c r="T303" s="231"/>
      <c r="AT303" s="232" t="s">
        <v>274</v>
      </c>
      <c r="AU303" s="232" t="s">
        <v>224</v>
      </c>
      <c r="AV303" s="12" t="s">
        <v>88</v>
      </c>
      <c r="AW303" s="12" t="s">
        <v>41</v>
      </c>
      <c r="AX303" s="12" t="s">
        <v>78</v>
      </c>
      <c r="AY303" s="232" t="s">
        <v>209</v>
      </c>
    </row>
    <row r="304" spans="2:51" s="15" customFormat="1" ht="13.5">
      <c r="B304" s="267"/>
      <c r="C304" s="268"/>
      <c r="D304" s="219" t="s">
        <v>274</v>
      </c>
      <c r="E304" s="269" t="s">
        <v>34</v>
      </c>
      <c r="F304" s="270" t="s">
        <v>913</v>
      </c>
      <c r="G304" s="268"/>
      <c r="H304" s="271">
        <v>4.2</v>
      </c>
      <c r="I304" s="272"/>
      <c r="J304" s="268"/>
      <c r="K304" s="268"/>
      <c r="L304" s="273"/>
      <c r="M304" s="274"/>
      <c r="N304" s="275"/>
      <c r="O304" s="275"/>
      <c r="P304" s="275"/>
      <c r="Q304" s="275"/>
      <c r="R304" s="275"/>
      <c r="S304" s="275"/>
      <c r="T304" s="276"/>
      <c r="AT304" s="277" t="s">
        <v>274</v>
      </c>
      <c r="AU304" s="277" t="s">
        <v>224</v>
      </c>
      <c r="AV304" s="15" t="s">
        <v>224</v>
      </c>
      <c r="AW304" s="15" t="s">
        <v>41</v>
      </c>
      <c r="AX304" s="15" t="s">
        <v>78</v>
      </c>
      <c r="AY304" s="277" t="s">
        <v>209</v>
      </c>
    </row>
    <row r="305" spans="2:65" s="14" customFormat="1" ht="13.5">
      <c r="B305" s="254"/>
      <c r="C305" s="255"/>
      <c r="D305" s="219" t="s">
        <v>274</v>
      </c>
      <c r="E305" s="256" t="s">
        <v>34</v>
      </c>
      <c r="F305" s="257" t="s">
        <v>914</v>
      </c>
      <c r="G305" s="255"/>
      <c r="H305" s="256" t="s">
        <v>34</v>
      </c>
      <c r="I305" s="258"/>
      <c r="J305" s="255"/>
      <c r="K305" s="255"/>
      <c r="L305" s="259"/>
      <c r="M305" s="260"/>
      <c r="N305" s="261"/>
      <c r="O305" s="261"/>
      <c r="P305" s="261"/>
      <c r="Q305" s="261"/>
      <c r="R305" s="261"/>
      <c r="S305" s="261"/>
      <c r="T305" s="262"/>
      <c r="AT305" s="263" t="s">
        <v>274</v>
      </c>
      <c r="AU305" s="263" t="s">
        <v>224</v>
      </c>
      <c r="AV305" s="14" t="s">
        <v>86</v>
      </c>
      <c r="AW305" s="14" t="s">
        <v>41</v>
      </c>
      <c r="AX305" s="14" t="s">
        <v>78</v>
      </c>
      <c r="AY305" s="263" t="s">
        <v>209</v>
      </c>
    </row>
    <row r="306" spans="2:65" s="12" customFormat="1" ht="27">
      <c r="B306" s="222"/>
      <c r="C306" s="223"/>
      <c r="D306" s="219" t="s">
        <v>274</v>
      </c>
      <c r="E306" s="224" t="s">
        <v>34</v>
      </c>
      <c r="F306" s="225" t="s">
        <v>941</v>
      </c>
      <c r="G306" s="223"/>
      <c r="H306" s="226">
        <v>21.024999999999999</v>
      </c>
      <c r="I306" s="227"/>
      <c r="J306" s="223"/>
      <c r="K306" s="223"/>
      <c r="L306" s="228"/>
      <c r="M306" s="229"/>
      <c r="N306" s="230"/>
      <c r="O306" s="230"/>
      <c r="P306" s="230"/>
      <c r="Q306" s="230"/>
      <c r="R306" s="230"/>
      <c r="S306" s="230"/>
      <c r="T306" s="231"/>
      <c r="AT306" s="232" t="s">
        <v>274</v>
      </c>
      <c r="AU306" s="232" t="s">
        <v>224</v>
      </c>
      <c r="AV306" s="12" t="s">
        <v>88</v>
      </c>
      <c r="AW306" s="12" t="s">
        <v>41</v>
      </c>
      <c r="AX306" s="12" t="s">
        <v>78</v>
      </c>
      <c r="AY306" s="232" t="s">
        <v>209</v>
      </c>
    </row>
    <row r="307" spans="2:65" s="12" customFormat="1" ht="13.5">
      <c r="B307" s="222"/>
      <c r="C307" s="223"/>
      <c r="D307" s="219" t="s">
        <v>274</v>
      </c>
      <c r="E307" s="224" t="s">
        <v>34</v>
      </c>
      <c r="F307" s="225" t="s">
        <v>942</v>
      </c>
      <c r="G307" s="223"/>
      <c r="H307" s="226">
        <v>5.375</v>
      </c>
      <c r="I307" s="227"/>
      <c r="J307" s="223"/>
      <c r="K307" s="223"/>
      <c r="L307" s="228"/>
      <c r="M307" s="229"/>
      <c r="N307" s="230"/>
      <c r="O307" s="230"/>
      <c r="P307" s="230"/>
      <c r="Q307" s="230"/>
      <c r="R307" s="230"/>
      <c r="S307" s="230"/>
      <c r="T307" s="231"/>
      <c r="AT307" s="232" t="s">
        <v>274</v>
      </c>
      <c r="AU307" s="232" t="s">
        <v>224</v>
      </c>
      <c r="AV307" s="12" t="s">
        <v>88</v>
      </c>
      <c r="AW307" s="12" t="s">
        <v>41</v>
      </c>
      <c r="AX307" s="12" t="s">
        <v>78</v>
      </c>
      <c r="AY307" s="232" t="s">
        <v>209</v>
      </c>
    </row>
    <row r="308" spans="2:65" s="15" customFormat="1" ht="13.5">
      <c r="B308" s="267"/>
      <c r="C308" s="268"/>
      <c r="D308" s="219" t="s">
        <v>274</v>
      </c>
      <c r="E308" s="269" t="s">
        <v>34</v>
      </c>
      <c r="F308" s="270" t="s">
        <v>943</v>
      </c>
      <c r="G308" s="268"/>
      <c r="H308" s="271">
        <v>26.4</v>
      </c>
      <c r="I308" s="272"/>
      <c r="J308" s="268"/>
      <c r="K308" s="268"/>
      <c r="L308" s="273"/>
      <c r="M308" s="274"/>
      <c r="N308" s="275"/>
      <c r="O308" s="275"/>
      <c r="P308" s="275"/>
      <c r="Q308" s="275"/>
      <c r="R308" s="275"/>
      <c r="S308" s="275"/>
      <c r="T308" s="276"/>
      <c r="AT308" s="277" t="s">
        <v>274</v>
      </c>
      <c r="AU308" s="277" t="s">
        <v>224</v>
      </c>
      <c r="AV308" s="15" t="s">
        <v>224</v>
      </c>
      <c r="AW308" s="15" t="s">
        <v>41</v>
      </c>
      <c r="AX308" s="15" t="s">
        <v>78</v>
      </c>
      <c r="AY308" s="277" t="s">
        <v>209</v>
      </c>
    </row>
    <row r="309" spans="2:65" s="13" customFormat="1" ht="13.5">
      <c r="B309" s="233"/>
      <c r="C309" s="234"/>
      <c r="D309" s="219" t="s">
        <v>274</v>
      </c>
      <c r="E309" s="235" t="s">
        <v>34</v>
      </c>
      <c r="F309" s="236" t="s">
        <v>302</v>
      </c>
      <c r="G309" s="234"/>
      <c r="H309" s="237">
        <v>113.251</v>
      </c>
      <c r="I309" s="238"/>
      <c r="J309" s="234"/>
      <c r="K309" s="234"/>
      <c r="L309" s="239"/>
      <c r="M309" s="240"/>
      <c r="N309" s="241"/>
      <c r="O309" s="241"/>
      <c r="P309" s="241"/>
      <c r="Q309" s="241"/>
      <c r="R309" s="241"/>
      <c r="S309" s="241"/>
      <c r="T309" s="242"/>
      <c r="AT309" s="243" t="s">
        <v>274</v>
      </c>
      <c r="AU309" s="243" t="s">
        <v>224</v>
      </c>
      <c r="AV309" s="13" t="s">
        <v>228</v>
      </c>
      <c r="AW309" s="13" t="s">
        <v>41</v>
      </c>
      <c r="AX309" s="13" t="s">
        <v>86</v>
      </c>
      <c r="AY309" s="243" t="s">
        <v>209</v>
      </c>
    </row>
    <row r="310" spans="2:65" s="1" customFormat="1" ht="38.25" customHeight="1">
      <c r="B310" s="43"/>
      <c r="C310" s="203" t="s">
        <v>303</v>
      </c>
      <c r="D310" s="203" t="s">
        <v>212</v>
      </c>
      <c r="E310" s="204" t="s">
        <v>944</v>
      </c>
      <c r="F310" s="205" t="s">
        <v>945</v>
      </c>
      <c r="G310" s="206" t="s">
        <v>351</v>
      </c>
      <c r="H310" s="207">
        <v>113.251</v>
      </c>
      <c r="I310" s="208"/>
      <c r="J310" s="209">
        <f>ROUND(I310*H310,2)</f>
        <v>0</v>
      </c>
      <c r="K310" s="205" t="s">
        <v>216</v>
      </c>
      <c r="L310" s="63"/>
      <c r="M310" s="210" t="s">
        <v>34</v>
      </c>
      <c r="N310" s="211" t="s">
        <v>49</v>
      </c>
      <c r="O310" s="44"/>
      <c r="P310" s="212">
        <f>O310*H310</f>
        <v>0</v>
      </c>
      <c r="Q310" s="212">
        <v>0</v>
      </c>
      <c r="R310" s="212">
        <f>Q310*H310</f>
        <v>0</v>
      </c>
      <c r="S310" s="212">
        <v>0</v>
      </c>
      <c r="T310" s="213">
        <f>S310*H310</f>
        <v>0</v>
      </c>
      <c r="AR310" s="25" t="s">
        <v>228</v>
      </c>
      <c r="AT310" s="25" t="s">
        <v>212</v>
      </c>
      <c r="AU310" s="25" t="s">
        <v>224</v>
      </c>
      <c r="AY310" s="25" t="s">
        <v>209</v>
      </c>
      <c r="BE310" s="214">
        <f>IF(N310="základní",J310,0)</f>
        <v>0</v>
      </c>
      <c r="BF310" s="214">
        <f>IF(N310="snížená",J310,0)</f>
        <v>0</v>
      </c>
      <c r="BG310" s="214">
        <f>IF(N310="zákl. přenesená",J310,0)</f>
        <v>0</v>
      </c>
      <c r="BH310" s="214">
        <f>IF(N310="sníž. přenesená",J310,0)</f>
        <v>0</v>
      </c>
      <c r="BI310" s="214">
        <f>IF(N310="nulová",J310,0)</f>
        <v>0</v>
      </c>
      <c r="BJ310" s="25" t="s">
        <v>86</v>
      </c>
      <c r="BK310" s="214">
        <f>ROUND(I310*H310,2)</f>
        <v>0</v>
      </c>
      <c r="BL310" s="25" t="s">
        <v>228</v>
      </c>
      <c r="BM310" s="25" t="s">
        <v>946</v>
      </c>
    </row>
    <row r="311" spans="2:65" s="1" customFormat="1" ht="16.5" customHeight="1">
      <c r="B311" s="43"/>
      <c r="C311" s="203" t="s">
        <v>367</v>
      </c>
      <c r="D311" s="203" t="s">
        <v>212</v>
      </c>
      <c r="E311" s="204" t="s">
        <v>947</v>
      </c>
      <c r="F311" s="205" t="s">
        <v>948</v>
      </c>
      <c r="G311" s="206" t="s">
        <v>307</v>
      </c>
      <c r="H311" s="207">
        <v>13.361000000000001</v>
      </c>
      <c r="I311" s="208"/>
      <c r="J311" s="209">
        <f>ROUND(I311*H311,2)</f>
        <v>0</v>
      </c>
      <c r="K311" s="205" t="s">
        <v>216</v>
      </c>
      <c r="L311" s="63"/>
      <c r="M311" s="210" t="s">
        <v>34</v>
      </c>
      <c r="N311" s="211" t="s">
        <v>49</v>
      </c>
      <c r="O311" s="44"/>
      <c r="P311" s="212">
        <f>O311*H311</f>
        <v>0</v>
      </c>
      <c r="Q311" s="212">
        <v>1.0601700000000001</v>
      </c>
      <c r="R311" s="212">
        <f>Q311*H311</f>
        <v>14.164931370000001</v>
      </c>
      <c r="S311" s="212">
        <v>0</v>
      </c>
      <c r="T311" s="213">
        <f>S311*H311</f>
        <v>0</v>
      </c>
      <c r="AR311" s="25" t="s">
        <v>228</v>
      </c>
      <c r="AT311" s="25" t="s">
        <v>212</v>
      </c>
      <c r="AU311" s="25" t="s">
        <v>224</v>
      </c>
      <c r="AY311" s="25" t="s">
        <v>209</v>
      </c>
      <c r="BE311" s="214">
        <f>IF(N311="základní",J311,0)</f>
        <v>0</v>
      </c>
      <c r="BF311" s="214">
        <f>IF(N311="snížená",J311,0)</f>
        <v>0</v>
      </c>
      <c r="BG311" s="214">
        <f>IF(N311="zákl. přenesená",J311,0)</f>
        <v>0</v>
      </c>
      <c r="BH311" s="214">
        <f>IF(N311="sníž. přenesená",J311,0)</f>
        <v>0</v>
      </c>
      <c r="BI311" s="214">
        <f>IF(N311="nulová",J311,0)</f>
        <v>0</v>
      </c>
      <c r="BJ311" s="25" t="s">
        <v>86</v>
      </c>
      <c r="BK311" s="214">
        <f>ROUND(I311*H311,2)</f>
        <v>0</v>
      </c>
      <c r="BL311" s="25" t="s">
        <v>228</v>
      </c>
      <c r="BM311" s="25" t="s">
        <v>949</v>
      </c>
    </row>
    <row r="312" spans="2:65" s="1" customFormat="1" ht="27">
      <c r="B312" s="43"/>
      <c r="C312" s="65"/>
      <c r="D312" s="219" t="s">
        <v>272</v>
      </c>
      <c r="E312" s="65"/>
      <c r="F312" s="220" t="s">
        <v>883</v>
      </c>
      <c r="G312" s="65"/>
      <c r="H312" s="65"/>
      <c r="I312" s="174"/>
      <c r="J312" s="65"/>
      <c r="K312" s="65"/>
      <c r="L312" s="63"/>
      <c r="M312" s="221"/>
      <c r="N312" s="44"/>
      <c r="O312" s="44"/>
      <c r="P312" s="44"/>
      <c r="Q312" s="44"/>
      <c r="R312" s="44"/>
      <c r="S312" s="44"/>
      <c r="T312" s="80"/>
      <c r="AT312" s="25" t="s">
        <v>272</v>
      </c>
      <c r="AU312" s="25" t="s">
        <v>224</v>
      </c>
    </row>
    <row r="313" spans="2:65" s="14" customFormat="1" ht="13.5">
      <c r="B313" s="254"/>
      <c r="C313" s="255"/>
      <c r="D313" s="219" t="s">
        <v>274</v>
      </c>
      <c r="E313" s="256" t="s">
        <v>34</v>
      </c>
      <c r="F313" s="257" t="s">
        <v>950</v>
      </c>
      <c r="G313" s="255"/>
      <c r="H313" s="256" t="s">
        <v>34</v>
      </c>
      <c r="I313" s="258"/>
      <c r="J313" s="255"/>
      <c r="K313" s="255"/>
      <c r="L313" s="259"/>
      <c r="M313" s="260"/>
      <c r="N313" s="261"/>
      <c r="O313" s="261"/>
      <c r="P313" s="261"/>
      <c r="Q313" s="261"/>
      <c r="R313" s="261"/>
      <c r="S313" s="261"/>
      <c r="T313" s="262"/>
      <c r="AT313" s="263" t="s">
        <v>274</v>
      </c>
      <c r="AU313" s="263" t="s">
        <v>224</v>
      </c>
      <c r="AV313" s="14" t="s">
        <v>86</v>
      </c>
      <c r="AW313" s="14" t="s">
        <v>41</v>
      </c>
      <c r="AX313" s="14" t="s">
        <v>78</v>
      </c>
      <c r="AY313" s="263" t="s">
        <v>209</v>
      </c>
    </row>
    <row r="314" spans="2:65" s="12" customFormat="1" ht="13.5">
      <c r="B314" s="222"/>
      <c r="C314" s="223"/>
      <c r="D314" s="219" t="s">
        <v>274</v>
      </c>
      <c r="E314" s="224" t="s">
        <v>34</v>
      </c>
      <c r="F314" s="225" t="s">
        <v>951</v>
      </c>
      <c r="G314" s="223"/>
      <c r="H314" s="226">
        <v>12.146000000000001</v>
      </c>
      <c r="I314" s="227"/>
      <c r="J314" s="223"/>
      <c r="K314" s="223"/>
      <c r="L314" s="228"/>
      <c r="M314" s="229"/>
      <c r="N314" s="230"/>
      <c r="O314" s="230"/>
      <c r="P314" s="230"/>
      <c r="Q314" s="230"/>
      <c r="R314" s="230"/>
      <c r="S314" s="230"/>
      <c r="T314" s="231"/>
      <c r="AT314" s="232" t="s">
        <v>274</v>
      </c>
      <c r="AU314" s="232" t="s">
        <v>224</v>
      </c>
      <c r="AV314" s="12" t="s">
        <v>88</v>
      </c>
      <c r="AW314" s="12" t="s">
        <v>41</v>
      </c>
      <c r="AX314" s="12" t="s">
        <v>86</v>
      </c>
      <c r="AY314" s="232" t="s">
        <v>209</v>
      </c>
    </row>
    <row r="315" spans="2:65" s="12" customFormat="1" ht="13.5">
      <c r="B315" s="222"/>
      <c r="C315" s="223"/>
      <c r="D315" s="219" t="s">
        <v>274</v>
      </c>
      <c r="E315" s="223"/>
      <c r="F315" s="225" t="s">
        <v>952</v>
      </c>
      <c r="G315" s="223"/>
      <c r="H315" s="226">
        <v>13.361000000000001</v>
      </c>
      <c r="I315" s="227"/>
      <c r="J315" s="223"/>
      <c r="K315" s="223"/>
      <c r="L315" s="228"/>
      <c r="M315" s="229"/>
      <c r="N315" s="230"/>
      <c r="O315" s="230"/>
      <c r="P315" s="230"/>
      <c r="Q315" s="230"/>
      <c r="R315" s="230"/>
      <c r="S315" s="230"/>
      <c r="T315" s="231"/>
      <c r="AT315" s="232" t="s">
        <v>274</v>
      </c>
      <c r="AU315" s="232" t="s">
        <v>224</v>
      </c>
      <c r="AV315" s="12" t="s">
        <v>88</v>
      </c>
      <c r="AW315" s="12" t="s">
        <v>6</v>
      </c>
      <c r="AX315" s="12" t="s">
        <v>86</v>
      </c>
      <c r="AY315" s="232" t="s">
        <v>209</v>
      </c>
    </row>
    <row r="316" spans="2:65" s="1" customFormat="1" ht="25.5" customHeight="1">
      <c r="B316" s="43"/>
      <c r="C316" s="203" t="s">
        <v>372</v>
      </c>
      <c r="D316" s="203" t="s">
        <v>212</v>
      </c>
      <c r="E316" s="204" t="s">
        <v>953</v>
      </c>
      <c r="F316" s="205" t="s">
        <v>954</v>
      </c>
      <c r="G316" s="206" t="s">
        <v>270</v>
      </c>
      <c r="H316" s="207">
        <v>57.026000000000003</v>
      </c>
      <c r="I316" s="208"/>
      <c r="J316" s="209">
        <f>ROUND(I316*H316,2)</f>
        <v>0</v>
      </c>
      <c r="K316" s="205" t="s">
        <v>216</v>
      </c>
      <c r="L316" s="63"/>
      <c r="M316" s="210" t="s">
        <v>34</v>
      </c>
      <c r="N316" s="211" t="s">
        <v>49</v>
      </c>
      <c r="O316" s="44"/>
      <c r="P316" s="212">
        <f>O316*H316</f>
        <v>0</v>
      </c>
      <c r="Q316" s="212">
        <v>2.45329</v>
      </c>
      <c r="R316" s="212">
        <f>Q316*H316</f>
        <v>139.90131554000001</v>
      </c>
      <c r="S316" s="212">
        <v>0</v>
      </c>
      <c r="T316" s="213">
        <f>S316*H316</f>
        <v>0</v>
      </c>
      <c r="AR316" s="25" t="s">
        <v>228</v>
      </c>
      <c r="AT316" s="25" t="s">
        <v>212</v>
      </c>
      <c r="AU316" s="25" t="s">
        <v>224</v>
      </c>
      <c r="AY316" s="25" t="s">
        <v>209</v>
      </c>
      <c r="BE316" s="214">
        <f>IF(N316="základní",J316,0)</f>
        <v>0</v>
      </c>
      <c r="BF316" s="214">
        <f>IF(N316="snížená",J316,0)</f>
        <v>0</v>
      </c>
      <c r="BG316" s="214">
        <f>IF(N316="zákl. přenesená",J316,0)</f>
        <v>0</v>
      </c>
      <c r="BH316" s="214">
        <f>IF(N316="sníž. přenesená",J316,0)</f>
        <v>0</v>
      </c>
      <c r="BI316" s="214">
        <f>IF(N316="nulová",J316,0)</f>
        <v>0</v>
      </c>
      <c r="BJ316" s="25" t="s">
        <v>86</v>
      </c>
      <c r="BK316" s="214">
        <f>ROUND(I316*H316,2)</f>
        <v>0</v>
      </c>
      <c r="BL316" s="25" t="s">
        <v>228</v>
      </c>
      <c r="BM316" s="25" t="s">
        <v>955</v>
      </c>
    </row>
    <row r="317" spans="2:65" s="1" customFormat="1" ht="94.5">
      <c r="B317" s="43"/>
      <c r="C317" s="65"/>
      <c r="D317" s="219" t="s">
        <v>272</v>
      </c>
      <c r="E317" s="65"/>
      <c r="F317" s="220" t="s">
        <v>874</v>
      </c>
      <c r="G317" s="65"/>
      <c r="H317" s="65"/>
      <c r="I317" s="174"/>
      <c r="J317" s="65"/>
      <c r="K317" s="65"/>
      <c r="L317" s="63"/>
      <c r="M317" s="221"/>
      <c r="N317" s="44"/>
      <c r="O317" s="44"/>
      <c r="P317" s="44"/>
      <c r="Q317" s="44"/>
      <c r="R317" s="44"/>
      <c r="S317" s="44"/>
      <c r="T317" s="80"/>
      <c r="AT317" s="25" t="s">
        <v>272</v>
      </c>
      <c r="AU317" s="25" t="s">
        <v>224</v>
      </c>
    </row>
    <row r="318" spans="2:65" s="14" customFormat="1" ht="13.5">
      <c r="B318" s="254"/>
      <c r="C318" s="255"/>
      <c r="D318" s="219" t="s">
        <v>274</v>
      </c>
      <c r="E318" s="256" t="s">
        <v>34</v>
      </c>
      <c r="F318" s="257" t="s">
        <v>956</v>
      </c>
      <c r="G318" s="255"/>
      <c r="H318" s="256" t="s">
        <v>34</v>
      </c>
      <c r="I318" s="258"/>
      <c r="J318" s="255"/>
      <c r="K318" s="255"/>
      <c r="L318" s="259"/>
      <c r="M318" s="260"/>
      <c r="N318" s="261"/>
      <c r="O318" s="261"/>
      <c r="P318" s="261"/>
      <c r="Q318" s="261"/>
      <c r="R318" s="261"/>
      <c r="S318" s="261"/>
      <c r="T318" s="262"/>
      <c r="AT318" s="263" t="s">
        <v>274</v>
      </c>
      <c r="AU318" s="263" t="s">
        <v>224</v>
      </c>
      <c r="AV318" s="14" t="s">
        <v>86</v>
      </c>
      <c r="AW318" s="14" t="s">
        <v>41</v>
      </c>
      <c r="AX318" s="14" t="s">
        <v>78</v>
      </c>
      <c r="AY318" s="263" t="s">
        <v>209</v>
      </c>
    </row>
    <row r="319" spans="2:65" s="12" customFormat="1" ht="13.5">
      <c r="B319" s="222"/>
      <c r="C319" s="223"/>
      <c r="D319" s="219" t="s">
        <v>274</v>
      </c>
      <c r="E319" s="224" t="s">
        <v>34</v>
      </c>
      <c r="F319" s="225" t="s">
        <v>957</v>
      </c>
      <c r="G319" s="223"/>
      <c r="H319" s="226">
        <v>4.32</v>
      </c>
      <c r="I319" s="227"/>
      <c r="J319" s="223"/>
      <c r="K319" s="223"/>
      <c r="L319" s="228"/>
      <c r="M319" s="229"/>
      <c r="N319" s="230"/>
      <c r="O319" s="230"/>
      <c r="P319" s="230"/>
      <c r="Q319" s="230"/>
      <c r="R319" s="230"/>
      <c r="S319" s="230"/>
      <c r="T319" s="231"/>
      <c r="AT319" s="232" t="s">
        <v>274</v>
      </c>
      <c r="AU319" s="232" t="s">
        <v>224</v>
      </c>
      <c r="AV319" s="12" t="s">
        <v>88</v>
      </c>
      <c r="AW319" s="12" t="s">
        <v>41</v>
      </c>
      <c r="AX319" s="12" t="s">
        <v>78</v>
      </c>
      <c r="AY319" s="232" t="s">
        <v>209</v>
      </c>
    </row>
    <row r="320" spans="2:65" s="14" customFormat="1" ht="13.5">
      <c r="B320" s="254"/>
      <c r="C320" s="255"/>
      <c r="D320" s="219" t="s">
        <v>274</v>
      </c>
      <c r="E320" s="256" t="s">
        <v>34</v>
      </c>
      <c r="F320" s="257" t="s">
        <v>847</v>
      </c>
      <c r="G320" s="255"/>
      <c r="H320" s="256" t="s">
        <v>34</v>
      </c>
      <c r="I320" s="258"/>
      <c r="J320" s="255"/>
      <c r="K320" s="255"/>
      <c r="L320" s="259"/>
      <c r="M320" s="260"/>
      <c r="N320" s="261"/>
      <c r="O320" s="261"/>
      <c r="P320" s="261"/>
      <c r="Q320" s="261"/>
      <c r="R320" s="261"/>
      <c r="S320" s="261"/>
      <c r="T320" s="262"/>
      <c r="AT320" s="263" t="s">
        <v>274</v>
      </c>
      <c r="AU320" s="263" t="s">
        <v>224</v>
      </c>
      <c r="AV320" s="14" t="s">
        <v>86</v>
      </c>
      <c r="AW320" s="14" t="s">
        <v>41</v>
      </c>
      <c r="AX320" s="14" t="s">
        <v>78</v>
      </c>
      <c r="AY320" s="263" t="s">
        <v>209</v>
      </c>
    </row>
    <row r="321" spans="2:65" s="12" customFormat="1" ht="13.5">
      <c r="B321" s="222"/>
      <c r="C321" s="223"/>
      <c r="D321" s="219" t="s">
        <v>274</v>
      </c>
      <c r="E321" s="224" t="s">
        <v>34</v>
      </c>
      <c r="F321" s="225" t="s">
        <v>958</v>
      </c>
      <c r="G321" s="223"/>
      <c r="H321" s="226">
        <v>1.536</v>
      </c>
      <c r="I321" s="227"/>
      <c r="J321" s="223"/>
      <c r="K321" s="223"/>
      <c r="L321" s="228"/>
      <c r="M321" s="229"/>
      <c r="N321" s="230"/>
      <c r="O321" s="230"/>
      <c r="P321" s="230"/>
      <c r="Q321" s="230"/>
      <c r="R321" s="230"/>
      <c r="S321" s="230"/>
      <c r="T321" s="231"/>
      <c r="AT321" s="232" t="s">
        <v>274</v>
      </c>
      <c r="AU321" s="232" t="s">
        <v>224</v>
      </c>
      <c r="AV321" s="12" t="s">
        <v>88</v>
      </c>
      <c r="AW321" s="12" t="s">
        <v>41</v>
      </c>
      <c r="AX321" s="12" t="s">
        <v>78</v>
      </c>
      <c r="AY321" s="232" t="s">
        <v>209</v>
      </c>
    </row>
    <row r="322" spans="2:65" s="14" customFormat="1" ht="13.5">
      <c r="B322" s="254"/>
      <c r="C322" s="255"/>
      <c r="D322" s="219" t="s">
        <v>274</v>
      </c>
      <c r="E322" s="256" t="s">
        <v>34</v>
      </c>
      <c r="F322" s="257" t="s">
        <v>959</v>
      </c>
      <c r="G322" s="255"/>
      <c r="H322" s="256" t="s">
        <v>34</v>
      </c>
      <c r="I322" s="258"/>
      <c r="J322" s="255"/>
      <c r="K322" s="255"/>
      <c r="L322" s="259"/>
      <c r="M322" s="260"/>
      <c r="N322" s="261"/>
      <c r="O322" s="261"/>
      <c r="P322" s="261"/>
      <c r="Q322" s="261"/>
      <c r="R322" s="261"/>
      <c r="S322" s="261"/>
      <c r="T322" s="262"/>
      <c r="AT322" s="263" t="s">
        <v>274</v>
      </c>
      <c r="AU322" s="263" t="s">
        <v>224</v>
      </c>
      <c r="AV322" s="14" t="s">
        <v>86</v>
      </c>
      <c r="AW322" s="14" t="s">
        <v>41</v>
      </c>
      <c r="AX322" s="14" t="s">
        <v>78</v>
      </c>
      <c r="AY322" s="263" t="s">
        <v>209</v>
      </c>
    </row>
    <row r="323" spans="2:65" s="12" customFormat="1" ht="13.5">
      <c r="B323" s="222"/>
      <c r="C323" s="223"/>
      <c r="D323" s="219" t="s">
        <v>274</v>
      </c>
      <c r="E323" s="224" t="s">
        <v>34</v>
      </c>
      <c r="F323" s="225" t="s">
        <v>960</v>
      </c>
      <c r="G323" s="223"/>
      <c r="H323" s="226">
        <v>1.5289999999999999</v>
      </c>
      <c r="I323" s="227"/>
      <c r="J323" s="223"/>
      <c r="K323" s="223"/>
      <c r="L323" s="228"/>
      <c r="M323" s="229"/>
      <c r="N323" s="230"/>
      <c r="O323" s="230"/>
      <c r="P323" s="230"/>
      <c r="Q323" s="230"/>
      <c r="R323" s="230"/>
      <c r="S323" s="230"/>
      <c r="T323" s="231"/>
      <c r="AT323" s="232" t="s">
        <v>274</v>
      </c>
      <c r="AU323" s="232" t="s">
        <v>224</v>
      </c>
      <c r="AV323" s="12" t="s">
        <v>88</v>
      </c>
      <c r="AW323" s="12" t="s">
        <v>41</v>
      </c>
      <c r="AX323" s="12" t="s">
        <v>78</v>
      </c>
      <c r="AY323" s="232" t="s">
        <v>209</v>
      </c>
    </row>
    <row r="324" spans="2:65" s="14" customFormat="1" ht="13.5">
      <c r="B324" s="254"/>
      <c r="C324" s="255"/>
      <c r="D324" s="219" t="s">
        <v>274</v>
      </c>
      <c r="E324" s="256" t="s">
        <v>34</v>
      </c>
      <c r="F324" s="257" t="s">
        <v>961</v>
      </c>
      <c r="G324" s="255"/>
      <c r="H324" s="256" t="s">
        <v>34</v>
      </c>
      <c r="I324" s="258"/>
      <c r="J324" s="255"/>
      <c r="K324" s="255"/>
      <c r="L324" s="259"/>
      <c r="M324" s="260"/>
      <c r="N324" s="261"/>
      <c r="O324" s="261"/>
      <c r="P324" s="261"/>
      <c r="Q324" s="261"/>
      <c r="R324" s="261"/>
      <c r="S324" s="261"/>
      <c r="T324" s="262"/>
      <c r="AT324" s="263" t="s">
        <v>274</v>
      </c>
      <c r="AU324" s="263" t="s">
        <v>224</v>
      </c>
      <c r="AV324" s="14" t="s">
        <v>86</v>
      </c>
      <c r="AW324" s="14" t="s">
        <v>41</v>
      </c>
      <c r="AX324" s="14" t="s">
        <v>78</v>
      </c>
      <c r="AY324" s="263" t="s">
        <v>209</v>
      </c>
    </row>
    <row r="325" spans="2:65" s="12" customFormat="1" ht="13.5">
      <c r="B325" s="222"/>
      <c r="C325" s="223"/>
      <c r="D325" s="219" t="s">
        <v>274</v>
      </c>
      <c r="E325" s="224" t="s">
        <v>34</v>
      </c>
      <c r="F325" s="225" t="s">
        <v>962</v>
      </c>
      <c r="G325" s="223"/>
      <c r="H325" s="226">
        <v>11.272</v>
      </c>
      <c r="I325" s="227"/>
      <c r="J325" s="223"/>
      <c r="K325" s="223"/>
      <c r="L325" s="228"/>
      <c r="M325" s="229"/>
      <c r="N325" s="230"/>
      <c r="O325" s="230"/>
      <c r="P325" s="230"/>
      <c r="Q325" s="230"/>
      <c r="R325" s="230"/>
      <c r="S325" s="230"/>
      <c r="T325" s="231"/>
      <c r="AT325" s="232" t="s">
        <v>274</v>
      </c>
      <c r="AU325" s="232" t="s">
        <v>224</v>
      </c>
      <c r="AV325" s="12" t="s">
        <v>88</v>
      </c>
      <c r="AW325" s="12" t="s">
        <v>41</v>
      </c>
      <c r="AX325" s="12" t="s">
        <v>78</v>
      </c>
      <c r="AY325" s="232" t="s">
        <v>209</v>
      </c>
    </row>
    <row r="326" spans="2:65" s="12" customFormat="1" ht="13.5">
      <c r="B326" s="222"/>
      <c r="C326" s="223"/>
      <c r="D326" s="219" t="s">
        <v>274</v>
      </c>
      <c r="E326" s="224" t="s">
        <v>34</v>
      </c>
      <c r="F326" s="225" t="s">
        <v>963</v>
      </c>
      <c r="G326" s="223"/>
      <c r="H326" s="226">
        <v>15.103999999999999</v>
      </c>
      <c r="I326" s="227"/>
      <c r="J326" s="223"/>
      <c r="K326" s="223"/>
      <c r="L326" s="228"/>
      <c r="M326" s="229"/>
      <c r="N326" s="230"/>
      <c r="O326" s="230"/>
      <c r="P326" s="230"/>
      <c r="Q326" s="230"/>
      <c r="R326" s="230"/>
      <c r="S326" s="230"/>
      <c r="T326" s="231"/>
      <c r="AT326" s="232" t="s">
        <v>274</v>
      </c>
      <c r="AU326" s="232" t="s">
        <v>224</v>
      </c>
      <c r="AV326" s="12" t="s">
        <v>88</v>
      </c>
      <c r="AW326" s="12" t="s">
        <v>41</v>
      </c>
      <c r="AX326" s="12" t="s">
        <v>78</v>
      </c>
      <c r="AY326" s="232" t="s">
        <v>209</v>
      </c>
    </row>
    <row r="327" spans="2:65" s="12" customFormat="1" ht="13.5">
      <c r="B327" s="222"/>
      <c r="C327" s="223"/>
      <c r="D327" s="219" t="s">
        <v>274</v>
      </c>
      <c r="E327" s="224" t="s">
        <v>34</v>
      </c>
      <c r="F327" s="225" t="s">
        <v>964</v>
      </c>
      <c r="G327" s="223"/>
      <c r="H327" s="226">
        <v>12.045</v>
      </c>
      <c r="I327" s="227"/>
      <c r="J327" s="223"/>
      <c r="K327" s="223"/>
      <c r="L327" s="228"/>
      <c r="M327" s="229"/>
      <c r="N327" s="230"/>
      <c r="O327" s="230"/>
      <c r="P327" s="230"/>
      <c r="Q327" s="230"/>
      <c r="R327" s="230"/>
      <c r="S327" s="230"/>
      <c r="T327" s="231"/>
      <c r="AT327" s="232" t="s">
        <v>274</v>
      </c>
      <c r="AU327" s="232" t="s">
        <v>224</v>
      </c>
      <c r="AV327" s="12" t="s">
        <v>88</v>
      </c>
      <c r="AW327" s="12" t="s">
        <v>41</v>
      </c>
      <c r="AX327" s="12" t="s">
        <v>78</v>
      </c>
      <c r="AY327" s="232" t="s">
        <v>209</v>
      </c>
    </row>
    <row r="328" spans="2:65" s="12" customFormat="1" ht="13.5">
      <c r="B328" s="222"/>
      <c r="C328" s="223"/>
      <c r="D328" s="219" t="s">
        <v>274</v>
      </c>
      <c r="E328" s="224" t="s">
        <v>34</v>
      </c>
      <c r="F328" s="225" t="s">
        <v>965</v>
      </c>
      <c r="G328" s="223"/>
      <c r="H328" s="226">
        <v>11.22</v>
      </c>
      <c r="I328" s="227"/>
      <c r="J328" s="223"/>
      <c r="K328" s="223"/>
      <c r="L328" s="228"/>
      <c r="M328" s="229"/>
      <c r="N328" s="230"/>
      <c r="O328" s="230"/>
      <c r="P328" s="230"/>
      <c r="Q328" s="230"/>
      <c r="R328" s="230"/>
      <c r="S328" s="230"/>
      <c r="T328" s="231"/>
      <c r="AT328" s="232" t="s">
        <v>274</v>
      </c>
      <c r="AU328" s="232" t="s">
        <v>224</v>
      </c>
      <c r="AV328" s="12" t="s">
        <v>88</v>
      </c>
      <c r="AW328" s="12" t="s">
        <v>41</v>
      </c>
      <c r="AX328" s="12" t="s">
        <v>78</v>
      </c>
      <c r="AY328" s="232" t="s">
        <v>209</v>
      </c>
    </row>
    <row r="329" spans="2:65" s="13" customFormat="1" ht="13.5">
      <c r="B329" s="233"/>
      <c r="C329" s="234"/>
      <c r="D329" s="219" t="s">
        <v>274</v>
      </c>
      <c r="E329" s="235" t="s">
        <v>34</v>
      </c>
      <c r="F329" s="236" t="s">
        <v>302</v>
      </c>
      <c r="G329" s="234"/>
      <c r="H329" s="237">
        <v>57.026000000000003</v>
      </c>
      <c r="I329" s="238"/>
      <c r="J329" s="234"/>
      <c r="K329" s="234"/>
      <c r="L329" s="239"/>
      <c r="M329" s="240"/>
      <c r="N329" s="241"/>
      <c r="O329" s="241"/>
      <c r="P329" s="241"/>
      <c r="Q329" s="241"/>
      <c r="R329" s="241"/>
      <c r="S329" s="241"/>
      <c r="T329" s="242"/>
      <c r="AT329" s="243" t="s">
        <v>274</v>
      </c>
      <c r="AU329" s="243" t="s">
        <v>224</v>
      </c>
      <c r="AV329" s="13" t="s">
        <v>228</v>
      </c>
      <c r="AW329" s="13" t="s">
        <v>41</v>
      </c>
      <c r="AX329" s="13" t="s">
        <v>86</v>
      </c>
      <c r="AY329" s="243" t="s">
        <v>209</v>
      </c>
    </row>
    <row r="330" spans="2:65" s="1" customFormat="1" ht="38.25" customHeight="1">
      <c r="B330" s="43"/>
      <c r="C330" s="203" t="s">
        <v>377</v>
      </c>
      <c r="D330" s="203" t="s">
        <v>212</v>
      </c>
      <c r="E330" s="204" t="s">
        <v>966</v>
      </c>
      <c r="F330" s="205" t="s">
        <v>967</v>
      </c>
      <c r="G330" s="206" t="s">
        <v>351</v>
      </c>
      <c r="H330" s="207">
        <v>111.05</v>
      </c>
      <c r="I330" s="208"/>
      <c r="J330" s="209">
        <f>ROUND(I330*H330,2)</f>
        <v>0</v>
      </c>
      <c r="K330" s="205" t="s">
        <v>216</v>
      </c>
      <c r="L330" s="63"/>
      <c r="M330" s="210" t="s">
        <v>34</v>
      </c>
      <c r="N330" s="211" t="s">
        <v>49</v>
      </c>
      <c r="O330" s="44"/>
      <c r="P330" s="212">
        <f>O330*H330</f>
        <v>0</v>
      </c>
      <c r="Q330" s="212">
        <v>1.0300000000000001E-3</v>
      </c>
      <c r="R330" s="212">
        <f>Q330*H330</f>
        <v>0.11438150000000001</v>
      </c>
      <c r="S330" s="212">
        <v>0</v>
      </c>
      <c r="T330" s="213">
        <f>S330*H330</f>
        <v>0</v>
      </c>
      <c r="AR330" s="25" t="s">
        <v>228</v>
      </c>
      <c r="AT330" s="25" t="s">
        <v>212</v>
      </c>
      <c r="AU330" s="25" t="s">
        <v>224</v>
      </c>
      <c r="AY330" s="25" t="s">
        <v>209</v>
      </c>
      <c r="BE330" s="214">
        <f>IF(N330="základní",J330,0)</f>
        <v>0</v>
      </c>
      <c r="BF330" s="214">
        <f>IF(N330="snížená",J330,0)</f>
        <v>0</v>
      </c>
      <c r="BG330" s="214">
        <f>IF(N330="zákl. přenesená",J330,0)</f>
        <v>0</v>
      </c>
      <c r="BH330" s="214">
        <f>IF(N330="sníž. přenesená",J330,0)</f>
        <v>0</v>
      </c>
      <c r="BI330" s="214">
        <f>IF(N330="nulová",J330,0)</f>
        <v>0</v>
      </c>
      <c r="BJ330" s="25" t="s">
        <v>86</v>
      </c>
      <c r="BK330" s="214">
        <f>ROUND(I330*H330,2)</f>
        <v>0</v>
      </c>
      <c r="BL330" s="25" t="s">
        <v>228</v>
      </c>
      <c r="BM330" s="25" t="s">
        <v>968</v>
      </c>
    </row>
    <row r="331" spans="2:65" s="14" customFormat="1" ht="13.5">
      <c r="B331" s="254"/>
      <c r="C331" s="255"/>
      <c r="D331" s="219" t="s">
        <v>274</v>
      </c>
      <c r="E331" s="256" t="s">
        <v>34</v>
      </c>
      <c r="F331" s="257" t="s">
        <v>796</v>
      </c>
      <c r="G331" s="255"/>
      <c r="H331" s="256" t="s">
        <v>34</v>
      </c>
      <c r="I331" s="258"/>
      <c r="J331" s="255"/>
      <c r="K331" s="255"/>
      <c r="L331" s="259"/>
      <c r="M331" s="260"/>
      <c r="N331" s="261"/>
      <c r="O331" s="261"/>
      <c r="P331" s="261"/>
      <c r="Q331" s="261"/>
      <c r="R331" s="261"/>
      <c r="S331" s="261"/>
      <c r="T331" s="262"/>
      <c r="AT331" s="263" t="s">
        <v>274</v>
      </c>
      <c r="AU331" s="263" t="s">
        <v>224</v>
      </c>
      <c r="AV331" s="14" t="s">
        <v>86</v>
      </c>
      <c r="AW331" s="14" t="s">
        <v>41</v>
      </c>
      <c r="AX331" s="14" t="s">
        <v>78</v>
      </c>
      <c r="AY331" s="263" t="s">
        <v>209</v>
      </c>
    </row>
    <row r="332" spans="2:65" s="12" customFormat="1" ht="13.5">
      <c r="B332" s="222"/>
      <c r="C332" s="223"/>
      <c r="D332" s="219" t="s">
        <v>274</v>
      </c>
      <c r="E332" s="224" t="s">
        <v>34</v>
      </c>
      <c r="F332" s="225" t="s">
        <v>969</v>
      </c>
      <c r="G332" s="223"/>
      <c r="H332" s="226">
        <v>9.24</v>
      </c>
      <c r="I332" s="227"/>
      <c r="J332" s="223"/>
      <c r="K332" s="223"/>
      <c r="L332" s="228"/>
      <c r="M332" s="229"/>
      <c r="N332" s="230"/>
      <c r="O332" s="230"/>
      <c r="P332" s="230"/>
      <c r="Q332" s="230"/>
      <c r="R332" s="230"/>
      <c r="S332" s="230"/>
      <c r="T332" s="231"/>
      <c r="AT332" s="232" t="s">
        <v>274</v>
      </c>
      <c r="AU332" s="232" t="s">
        <v>224</v>
      </c>
      <c r="AV332" s="12" t="s">
        <v>88</v>
      </c>
      <c r="AW332" s="12" t="s">
        <v>41</v>
      </c>
      <c r="AX332" s="12" t="s">
        <v>78</v>
      </c>
      <c r="AY332" s="232" t="s">
        <v>209</v>
      </c>
    </row>
    <row r="333" spans="2:65" s="14" customFormat="1" ht="13.5">
      <c r="B333" s="254"/>
      <c r="C333" s="255"/>
      <c r="D333" s="219" t="s">
        <v>274</v>
      </c>
      <c r="E333" s="256" t="s">
        <v>34</v>
      </c>
      <c r="F333" s="257" t="s">
        <v>847</v>
      </c>
      <c r="G333" s="255"/>
      <c r="H333" s="256" t="s">
        <v>34</v>
      </c>
      <c r="I333" s="258"/>
      <c r="J333" s="255"/>
      <c r="K333" s="255"/>
      <c r="L333" s="259"/>
      <c r="M333" s="260"/>
      <c r="N333" s="261"/>
      <c r="O333" s="261"/>
      <c r="P333" s="261"/>
      <c r="Q333" s="261"/>
      <c r="R333" s="261"/>
      <c r="S333" s="261"/>
      <c r="T333" s="262"/>
      <c r="AT333" s="263" t="s">
        <v>274</v>
      </c>
      <c r="AU333" s="263" t="s">
        <v>224</v>
      </c>
      <c r="AV333" s="14" t="s">
        <v>86</v>
      </c>
      <c r="AW333" s="14" t="s">
        <v>41</v>
      </c>
      <c r="AX333" s="14" t="s">
        <v>78</v>
      </c>
      <c r="AY333" s="263" t="s">
        <v>209</v>
      </c>
    </row>
    <row r="334" spans="2:65" s="12" customFormat="1" ht="13.5">
      <c r="B334" s="222"/>
      <c r="C334" s="223"/>
      <c r="D334" s="219" t="s">
        <v>274</v>
      </c>
      <c r="E334" s="224" t="s">
        <v>34</v>
      </c>
      <c r="F334" s="225" t="s">
        <v>970</v>
      </c>
      <c r="G334" s="223"/>
      <c r="H334" s="226">
        <v>3.84</v>
      </c>
      <c r="I334" s="227"/>
      <c r="J334" s="223"/>
      <c r="K334" s="223"/>
      <c r="L334" s="228"/>
      <c r="M334" s="229"/>
      <c r="N334" s="230"/>
      <c r="O334" s="230"/>
      <c r="P334" s="230"/>
      <c r="Q334" s="230"/>
      <c r="R334" s="230"/>
      <c r="S334" s="230"/>
      <c r="T334" s="231"/>
      <c r="AT334" s="232" t="s">
        <v>274</v>
      </c>
      <c r="AU334" s="232" t="s">
        <v>224</v>
      </c>
      <c r="AV334" s="12" t="s">
        <v>88</v>
      </c>
      <c r="AW334" s="12" t="s">
        <v>41</v>
      </c>
      <c r="AX334" s="12" t="s">
        <v>78</v>
      </c>
      <c r="AY334" s="232" t="s">
        <v>209</v>
      </c>
    </row>
    <row r="335" spans="2:65" s="14" customFormat="1" ht="13.5">
      <c r="B335" s="254"/>
      <c r="C335" s="255"/>
      <c r="D335" s="219" t="s">
        <v>274</v>
      </c>
      <c r="E335" s="256" t="s">
        <v>34</v>
      </c>
      <c r="F335" s="257" t="s">
        <v>961</v>
      </c>
      <c r="G335" s="255"/>
      <c r="H335" s="256" t="s">
        <v>34</v>
      </c>
      <c r="I335" s="258"/>
      <c r="J335" s="255"/>
      <c r="K335" s="255"/>
      <c r="L335" s="259"/>
      <c r="M335" s="260"/>
      <c r="N335" s="261"/>
      <c r="O335" s="261"/>
      <c r="P335" s="261"/>
      <c r="Q335" s="261"/>
      <c r="R335" s="261"/>
      <c r="S335" s="261"/>
      <c r="T335" s="262"/>
      <c r="AT335" s="263" t="s">
        <v>274</v>
      </c>
      <c r="AU335" s="263" t="s">
        <v>224</v>
      </c>
      <c r="AV335" s="14" t="s">
        <v>86</v>
      </c>
      <c r="AW335" s="14" t="s">
        <v>41</v>
      </c>
      <c r="AX335" s="14" t="s">
        <v>78</v>
      </c>
      <c r="AY335" s="263" t="s">
        <v>209</v>
      </c>
    </row>
    <row r="336" spans="2:65" s="12" customFormat="1" ht="13.5">
      <c r="B336" s="222"/>
      <c r="C336" s="223"/>
      <c r="D336" s="219" t="s">
        <v>274</v>
      </c>
      <c r="E336" s="224" t="s">
        <v>34</v>
      </c>
      <c r="F336" s="225" t="s">
        <v>971</v>
      </c>
      <c r="G336" s="223"/>
      <c r="H336" s="226">
        <v>18.739999999999998</v>
      </c>
      <c r="I336" s="227"/>
      <c r="J336" s="223"/>
      <c r="K336" s="223"/>
      <c r="L336" s="228"/>
      <c r="M336" s="229"/>
      <c r="N336" s="230"/>
      <c r="O336" s="230"/>
      <c r="P336" s="230"/>
      <c r="Q336" s="230"/>
      <c r="R336" s="230"/>
      <c r="S336" s="230"/>
      <c r="T336" s="231"/>
      <c r="AT336" s="232" t="s">
        <v>274</v>
      </c>
      <c r="AU336" s="232" t="s">
        <v>224</v>
      </c>
      <c r="AV336" s="12" t="s">
        <v>88</v>
      </c>
      <c r="AW336" s="12" t="s">
        <v>41</v>
      </c>
      <c r="AX336" s="12" t="s">
        <v>78</v>
      </c>
      <c r="AY336" s="232" t="s">
        <v>209</v>
      </c>
    </row>
    <row r="337" spans="2:65" s="12" customFormat="1" ht="13.5">
      <c r="B337" s="222"/>
      <c r="C337" s="223"/>
      <c r="D337" s="219" t="s">
        <v>274</v>
      </c>
      <c r="E337" s="224" t="s">
        <v>34</v>
      </c>
      <c r="F337" s="225" t="s">
        <v>972</v>
      </c>
      <c r="G337" s="223"/>
      <c r="H337" s="226">
        <v>31.68</v>
      </c>
      <c r="I337" s="227"/>
      <c r="J337" s="223"/>
      <c r="K337" s="223"/>
      <c r="L337" s="228"/>
      <c r="M337" s="229"/>
      <c r="N337" s="230"/>
      <c r="O337" s="230"/>
      <c r="P337" s="230"/>
      <c r="Q337" s="230"/>
      <c r="R337" s="230"/>
      <c r="S337" s="230"/>
      <c r="T337" s="231"/>
      <c r="AT337" s="232" t="s">
        <v>274</v>
      </c>
      <c r="AU337" s="232" t="s">
        <v>224</v>
      </c>
      <c r="AV337" s="12" t="s">
        <v>88</v>
      </c>
      <c r="AW337" s="12" t="s">
        <v>41</v>
      </c>
      <c r="AX337" s="12" t="s">
        <v>78</v>
      </c>
      <c r="AY337" s="232" t="s">
        <v>209</v>
      </c>
    </row>
    <row r="338" spans="2:65" s="12" customFormat="1" ht="13.5">
      <c r="B338" s="222"/>
      <c r="C338" s="223"/>
      <c r="D338" s="219" t="s">
        <v>274</v>
      </c>
      <c r="E338" s="224" t="s">
        <v>34</v>
      </c>
      <c r="F338" s="225" t="s">
        <v>973</v>
      </c>
      <c r="G338" s="223"/>
      <c r="H338" s="226">
        <v>24.15</v>
      </c>
      <c r="I338" s="227"/>
      <c r="J338" s="223"/>
      <c r="K338" s="223"/>
      <c r="L338" s="228"/>
      <c r="M338" s="229"/>
      <c r="N338" s="230"/>
      <c r="O338" s="230"/>
      <c r="P338" s="230"/>
      <c r="Q338" s="230"/>
      <c r="R338" s="230"/>
      <c r="S338" s="230"/>
      <c r="T338" s="231"/>
      <c r="AT338" s="232" t="s">
        <v>274</v>
      </c>
      <c r="AU338" s="232" t="s">
        <v>224</v>
      </c>
      <c r="AV338" s="12" t="s">
        <v>88</v>
      </c>
      <c r="AW338" s="12" t="s">
        <v>41</v>
      </c>
      <c r="AX338" s="12" t="s">
        <v>78</v>
      </c>
      <c r="AY338" s="232" t="s">
        <v>209</v>
      </c>
    </row>
    <row r="339" spans="2:65" s="12" customFormat="1" ht="13.5">
      <c r="B339" s="222"/>
      <c r="C339" s="223"/>
      <c r="D339" s="219" t="s">
        <v>274</v>
      </c>
      <c r="E339" s="224" t="s">
        <v>34</v>
      </c>
      <c r="F339" s="225" t="s">
        <v>974</v>
      </c>
      <c r="G339" s="223"/>
      <c r="H339" s="226">
        <v>23.4</v>
      </c>
      <c r="I339" s="227"/>
      <c r="J339" s="223"/>
      <c r="K339" s="223"/>
      <c r="L339" s="228"/>
      <c r="M339" s="229"/>
      <c r="N339" s="230"/>
      <c r="O339" s="230"/>
      <c r="P339" s="230"/>
      <c r="Q339" s="230"/>
      <c r="R339" s="230"/>
      <c r="S339" s="230"/>
      <c r="T339" s="231"/>
      <c r="AT339" s="232" t="s">
        <v>274</v>
      </c>
      <c r="AU339" s="232" t="s">
        <v>224</v>
      </c>
      <c r="AV339" s="12" t="s">
        <v>88</v>
      </c>
      <c r="AW339" s="12" t="s">
        <v>41</v>
      </c>
      <c r="AX339" s="12" t="s">
        <v>78</v>
      </c>
      <c r="AY339" s="232" t="s">
        <v>209</v>
      </c>
    </row>
    <row r="340" spans="2:65" s="13" customFormat="1" ht="13.5">
      <c r="B340" s="233"/>
      <c r="C340" s="234"/>
      <c r="D340" s="219" t="s">
        <v>274</v>
      </c>
      <c r="E340" s="235" t="s">
        <v>34</v>
      </c>
      <c r="F340" s="236" t="s">
        <v>302</v>
      </c>
      <c r="G340" s="234"/>
      <c r="H340" s="237">
        <v>111.05</v>
      </c>
      <c r="I340" s="238"/>
      <c r="J340" s="234"/>
      <c r="K340" s="234"/>
      <c r="L340" s="239"/>
      <c r="M340" s="240"/>
      <c r="N340" s="241"/>
      <c r="O340" s="241"/>
      <c r="P340" s="241"/>
      <c r="Q340" s="241"/>
      <c r="R340" s="241"/>
      <c r="S340" s="241"/>
      <c r="T340" s="242"/>
      <c r="AT340" s="243" t="s">
        <v>274</v>
      </c>
      <c r="AU340" s="243" t="s">
        <v>224</v>
      </c>
      <c r="AV340" s="13" t="s">
        <v>228</v>
      </c>
      <c r="AW340" s="13" t="s">
        <v>41</v>
      </c>
      <c r="AX340" s="13" t="s">
        <v>86</v>
      </c>
      <c r="AY340" s="243" t="s">
        <v>209</v>
      </c>
    </row>
    <row r="341" spans="2:65" s="1" customFormat="1" ht="38.25" customHeight="1">
      <c r="B341" s="43"/>
      <c r="C341" s="203" t="s">
        <v>9</v>
      </c>
      <c r="D341" s="203" t="s">
        <v>212</v>
      </c>
      <c r="E341" s="204" t="s">
        <v>975</v>
      </c>
      <c r="F341" s="205" t="s">
        <v>976</v>
      </c>
      <c r="G341" s="206" t="s">
        <v>351</v>
      </c>
      <c r="H341" s="207">
        <v>111.05</v>
      </c>
      <c r="I341" s="208"/>
      <c r="J341" s="209">
        <f>ROUND(I341*H341,2)</f>
        <v>0</v>
      </c>
      <c r="K341" s="205" t="s">
        <v>216</v>
      </c>
      <c r="L341" s="63"/>
      <c r="M341" s="210" t="s">
        <v>34</v>
      </c>
      <c r="N341" s="211" t="s">
        <v>49</v>
      </c>
      <c r="O341" s="44"/>
      <c r="P341" s="212">
        <f>O341*H341</f>
        <v>0</v>
      </c>
      <c r="Q341" s="212">
        <v>0</v>
      </c>
      <c r="R341" s="212">
        <f>Q341*H341</f>
        <v>0</v>
      </c>
      <c r="S341" s="212">
        <v>0</v>
      </c>
      <c r="T341" s="213">
        <f>S341*H341</f>
        <v>0</v>
      </c>
      <c r="AR341" s="25" t="s">
        <v>228</v>
      </c>
      <c r="AT341" s="25" t="s">
        <v>212</v>
      </c>
      <c r="AU341" s="25" t="s">
        <v>224</v>
      </c>
      <c r="AY341" s="25" t="s">
        <v>209</v>
      </c>
      <c r="BE341" s="214">
        <f>IF(N341="základní",J341,0)</f>
        <v>0</v>
      </c>
      <c r="BF341" s="214">
        <f>IF(N341="snížená",J341,0)</f>
        <v>0</v>
      </c>
      <c r="BG341" s="214">
        <f>IF(N341="zákl. přenesená",J341,0)</f>
        <v>0</v>
      </c>
      <c r="BH341" s="214">
        <f>IF(N341="sníž. přenesená",J341,0)</f>
        <v>0</v>
      </c>
      <c r="BI341" s="214">
        <f>IF(N341="nulová",J341,0)</f>
        <v>0</v>
      </c>
      <c r="BJ341" s="25" t="s">
        <v>86</v>
      </c>
      <c r="BK341" s="214">
        <f>ROUND(I341*H341,2)</f>
        <v>0</v>
      </c>
      <c r="BL341" s="25" t="s">
        <v>228</v>
      </c>
      <c r="BM341" s="25" t="s">
        <v>977</v>
      </c>
    </row>
    <row r="342" spans="2:65" s="1" customFormat="1" ht="16.5" customHeight="1">
      <c r="B342" s="43"/>
      <c r="C342" s="203" t="s">
        <v>386</v>
      </c>
      <c r="D342" s="203" t="s">
        <v>212</v>
      </c>
      <c r="E342" s="204" t="s">
        <v>978</v>
      </c>
      <c r="F342" s="205" t="s">
        <v>979</v>
      </c>
      <c r="G342" s="206" t="s">
        <v>307</v>
      </c>
      <c r="H342" s="207">
        <v>9.1240000000000006</v>
      </c>
      <c r="I342" s="208"/>
      <c r="J342" s="209">
        <f>ROUND(I342*H342,2)</f>
        <v>0</v>
      </c>
      <c r="K342" s="205" t="s">
        <v>216</v>
      </c>
      <c r="L342" s="63"/>
      <c r="M342" s="210" t="s">
        <v>34</v>
      </c>
      <c r="N342" s="211" t="s">
        <v>49</v>
      </c>
      <c r="O342" s="44"/>
      <c r="P342" s="212">
        <f>O342*H342</f>
        <v>0</v>
      </c>
      <c r="Q342" s="212">
        <v>1.0601700000000001</v>
      </c>
      <c r="R342" s="212">
        <f>Q342*H342</f>
        <v>9.672991080000001</v>
      </c>
      <c r="S342" s="212">
        <v>0</v>
      </c>
      <c r="T342" s="213">
        <f>S342*H342</f>
        <v>0</v>
      </c>
      <c r="AR342" s="25" t="s">
        <v>228</v>
      </c>
      <c r="AT342" s="25" t="s">
        <v>212</v>
      </c>
      <c r="AU342" s="25" t="s">
        <v>224</v>
      </c>
      <c r="AY342" s="25" t="s">
        <v>209</v>
      </c>
      <c r="BE342" s="214">
        <f>IF(N342="základní",J342,0)</f>
        <v>0</v>
      </c>
      <c r="BF342" s="214">
        <f>IF(N342="snížená",J342,0)</f>
        <v>0</v>
      </c>
      <c r="BG342" s="214">
        <f>IF(N342="zákl. přenesená",J342,0)</f>
        <v>0</v>
      </c>
      <c r="BH342" s="214">
        <f>IF(N342="sníž. přenesená",J342,0)</f>
        <v>0</v>
      </c>
      <c r="BI342" s="214">
        <f>IF(N342="nulová",J342,0)</f>
        <v>0</v>
      </c>
      <c r="BJ342" s="25" t="s">
        <v>86</v>
      </c>
      <c r="BK342" s="214">
        <f>ROUND(I342*H342,2)</f>
        <v>0</v>
      </c>
      <c r="BL342" s="25" t="s">
        <v>228</v>
      </c>
      <c r="BM342" s="25" t="s">
        <v>980</v>
      </c>
    </row>
    <row r="343" spans="2:65" s="1" customFormat="1" ht="27">
      <c r="B343" s="43"/>
      <c r="C343" s="65"/>
      <c r="D343" s="219" t="s">
        <v>272</v>
      </c>
      <c r="E343" s="65"/>
      <c r="F343" s="220" t="s">
        <v>883</v>
      </c>
      <c r="G343" s="65"/>
      <c r="H343" s="65"/>
      <c r="I343" s="174"/>
      <c r="J343" s="65"/>
      <c r="K343" s="65"/>
      <c r="L343" s="63"/>
      <c r="M343" s="221"/>
      <c r="N343" s="44"/>
      <c r="O343" s="44"/>
      <c r="P343" s="44"/>
      <c r="Q343" s="44"/>
      <c r="R343" s="44"/>
      <c r="S343" s="44"/>
      <c r="T343" s="80"/>
      <c r="AT343" s="25" t="s">
        <v>272</v>
      </c>
      <c r="AU343" s="25" t="s">
        <v>224</v>
      </c>
    </row>
    <row r="344" spans="2:65" s="14" customFormat="1" ht="13.5">
      <c r="B344" s="254"/>
      <c r="C344" s="255"/>
      <c r="D344" s="219" t="s">
        <v>274</v>
      </c>
      <c r="E344" s="256" t="s">
        <v>34</v>
      </c>
      <c r="F344" s="257" t="s">
        <v>981</v>
      </c>
      <c r="G344" s="255"/>
      <c r="H344" s="256" t="s">
        <v>34</v>
      </c>
      <c r="I344" s="258"/>
      <c r="J344" s="255"/>
      <c r="K344" s="255"/>
      <c r="L344" s="259"/>
      <c r="M344" s="260"/>
      <c r="N344" s="261"/>
      <c r="O344" s="261"/>
      <c r="P344" s="261"/>
      <c r="Q344" s="261"/>
      <c r="R344" s="261"/>
      <c r="S344" s="261"/>
      <c r="T344" s="262"/>
      <c r="AT344" s="263" t="s">
        <v>274</v>
      </c>
      <c r="AU344" s="263" t="s">
        <v>224</v>
      </c>
      <c r="AV344" s="14" t="s">
        <v>86</v>
      </c>
      <c r="AW344" s="14" t="s">
        <v>41</v>
      </c>
      <c r="AX344" s="14" t="s">
        <v>78</v>
      </c>
      <c r="AY344" s="263" t="s">
        <v>209</v>
      </c>
    </row>
    <row r="345" spans="2:65" s="12" customFormat="1" ht="13.5">
      <c r="B345" s="222"/>
      <c r="C345" s="223"/>
      <c r="D345" s="219" t="s">
        <v>274</v>
      </c>
      <c r="E345" s="224" t="s">
        <v>34</v>
      </c>
      <c r="F345" s="225" t="s">
        <v>982</v>
      </c>
      <c r="G345" s="223"/>
      <c r="H345" s="226">
        <v>9.1240000000000006</v>
      </c>
      <c r="I345" s="227"/>
      <c r="J345" s="223"/>
      <c r="K345" s="223"/>
      <c r="L345" s="228"/>
      <c r="M345" s="229"/>
      <c r="N345" s="230"/>
      <c r="O345" s="230"/>
      <c r="P345" s="230"/>
      <c r="Q345" s="230"/>
      <c r="R345" s="230"/>
      <c r="S345" s="230"/>
      <c r="T345" s="231"/>
      <c r="AT345" s="232" t="s">
        <v>274</v>
      </c>
      <c r="AU345" s="232" t="s">
        <v>224</v>
      </c>
      <c r="AV345" s="12" t="s">
        <v>88</v>
      </c>
      <c r="AW345" s="12" t="s">
        <v>41</v>
      </c>
      <c r="AX345" s="12" t="s">
        <v>86</v>
      </c>
      <c r="AY345" s="232" t="s">
        <v>209</v>
      </c>
    </row>
    <row r="346" spans="2:65" s="1" customFormat="1" ht="38.25" customHeight="1">
      <c r="B346" s="43"/>
      <c r="C346" s="203" t="s">
        <v>624</v>
      </c>
      <c r="D346" s="203" t="s">
        <v>212</v>
      </c>
      <c r="E346" s="204" t="s">
        <v>983</v>
      </c>
      <c r="F346" s="205" t="s">
        <v>984</v>
      </c>
      <c r="G346" s="206" t="s">
        <v>351</v>
      </c>
      <c r="H346" s="207">
        <v>19.863</v>
      </c>
      <c r="I346" s="208"/>
      <c r="J346" s="209">
        <f>ROUND(I346*H346,2)</f>
        <v>0</v>
      </c>
      <c r="K346" s="205" t="s">
        <v>216</v>
      </c>
      <c r="L346" s="63"/>
      <c r="M346" s="210" t="s">
        <v>34</v>
      </c>
      <c r="N346" s="211" t="s">
        <v>49</v>
      </c>
      <c r="O346" s="44"/>
      <c r="P346" s="212">
        <f>O346*H346</f>
        <v>0</v>
      </c>
      <c r="Q346" s="212">
        <v>0.90802000000000005</v>
      </c>
      <c r="R346" s="212">
        <f>Q346*H346</f>
        <v>18.036001259999999</v>
      </c>
      <c r="S346" s="212">
        <v>0</v>
      </c>
      <c r="T346" s="213">
        <f>S346*H346</f>
        <v>0</v>
      </c>
      <c r="AR346" s="25" t="s">
        <v>228</v>
      </c>
      <c r="AT346" s="25" t="s">
        <v>212</v>
      </c>
      <c r="AU346" s="25" t="s">
        <v>224</v>
      </c>
      <c r="AY346" s="25" t="s">
        <v>209</v>
      </c>
      <c r="BE346" s="214">
        <f>IF(N346="základní",J346,0)</f>
        <v>0</v>
      </c>
      <c r="BF346" s="214">
        <f>IF(N346="snížená",J346,0)</f>
        <v>0</v>
      </c>
      <c r="BG346" s="214">
        <f>IF(N346="zákl. přenesená",J346,0)</f>
        <v>0</v>
      </c>
      <c r="BH346" s="214">
        <f>IF(N346="sníž. přenesená",J346,0)</f>
        <v>0</v>
      </c>
      <c r="BI346" s="214">
        <f>IF(N346="nulová",J346,0)</f>
        <v>0</v>
      </c>
      <c r="BJ346" s="25" t="s">
        <v>86</v>
      </c>
      <c r="BK346" s="214">
        <f>ROUND(I346*H346,2)</f>
        <v>0</v>
      </c>
      <c r="BL346" s="25" t="s">
        <v>228</v>
      </c>
      <c r="BM346" s="25" t="s">
        <v>985</v>
      </c>
    </row>
    <row r="347" spans="2:65" s="1" customFormat="1" ht="54">
      <c r="B347" s="43"/>
      <c r="C347" s="65"/>
      <c r="D347" s="219" t="s">
        <v>272</v>
      </c>
      <c r="E347" s="65"/>
      <c r="F347" s="220" t="s">
        <v>986</v>
      </c>
      <c r="G347" s="65"/>
      <c r="H347" s="65"/>
      <c r="I347" s="174"/>
      <c r="J347" s="65"/>
      <c r="K347" s="65"/>
      <c r="L347" s="63"/>
      <c r="M347" s="221"/>
      <c r="N347" s="44"/>
      <c r="O347" s="44"/>
      <c r="P347" s="44"/>
      <c r="Q347" s="44"/>
      <c r="R347" s="44"/>
      <c r="S347" s="44"/>
      <c r="T347" s="80"/>
      <c r="AT347" s="25" t="s">
        <v>272</v>
      </c>
      <c r="AU347" s="25" t="s">
        <v>224</v>
      </c>
    </row>
    <row r="348" spans="2:65" s="14" customFormat="1" ht="13.5">
      <c r="B348" s="254"/>
      <c r="C348" s="255"/>
      <c r="D348" s="219" t="s">
        <v>274</v>
      </c>
      <c r="E348" s="256" t="s">
        <v>34</v>
      </c>
      <c r="F348" s="257" t="s">
        <v>466</v>
      </c>
      <c r="G348" s="255"/>
      <c r="H348" s="256" t="s">
        <v>34</v>
      </c>
      <c r="I348" s="258"/>
      <c r="J348" s="255"/>
      <c r="K348" s="255"/>
      <c r="L348" s="259"/>
      <c r="M348" s="260"/>
      <c r="N348" s="261"/>
      <c r="O348" s="261"/>
      <c r="P348" s="261"/>
      <c r="Q348" s="261"/>
      <c r="R348" s="261"/>
      <c r="S348" s="261"/>
      <c r="T348" s="262"/>
      <c r="AT348" s="263" t="s">
        <v>274</v>
      </c>
      <c r="AU348" s="263" t="s">
        <v>224</v>
      </c>
      <c r="AV348" s="14" t="s">
        <v>86</v>
      </c>
      <c r="AW348" s="14" t="s">
        <v>41</v>
      </c>
      <c r="AX348" s="14" t="s">
        <v>78</v>
      </c>
      <c r="AY348" s="263" t="s">
        <v>209</v>
      </c>
    </row>
    <row r="349" spans="2:65" s="12" customFormat="1" ht="13.5">
      <c r="B349" s="222"/>
      <c r="C349" s="223"/>
      <c r="D349" s="219" t="s">
        <v>274</v>
      </c>
      <c r="E349" s="224" t="s">
        <v>34</v>
      </c>
      <c r="F349" s="225" t="s">
        <v>987</v>
      </c>
      <c r="G349" s="223"/>
      <c r="H349" s="226">
        <v>19.863</v>
      </c>
      <c r="I349" s="227"/>
      <c r="J349" s="223"/>
      <c r="K349" s="223"/>
      <c r="L349" s="228"/>
      <c r="M349" s="229"/>
      <c r="N349" s="230"/>
      <c r="O349" s="230"/>
      <c r="P349" s="230"/>
      <c r="Q349" s="230"/>
      <c r="R349" s="230"/>
      <c r="S349" s="230"/>
      <c r="T349" s="231"/>
      <c r="AT349" s="232" t="s">
        <v>274</v>
      </c>
      <c r="AU349" s="232" t="s">
        <v>224</v>
      </c>
      <c r="AV349" s="12" t="s">
        <v>88</v>
      </c>
      <c r="AW349" s="12" t="s">
        <v>41</v>
      </c>
      <c r="AX349" s="12" t="s">
        <v>86</v>
      </c>
      <c r="AY349" s="232" t="s">
        <v>209</v>
      </c>
    </row>
    <row r="350" spans="2:65" s="1" customFormat="1" ht="38.25" customHeight="1">
      <c r="B350" s="43"/>
      <c r="C350" s="203" t="s">
        <v>628</v>
      </c>
      <c r="D350" s="203" t="s">
        <v>212</v>
      </c>
      <c r="E350" s="204" t="s">
        <v>988</v>
      </c>
      <c r="F350" s="205" t="s">
        <v>989</v>
      </c>
      <c r="G350" s="206" t="s">
        <v>351</v>
      </c>
      <c r="H350" s="207">
        <v>64.98</v>
      </c>
      <c r="I350" s="208"/>
      <c r="J350" s="209">
        <f>ROUND(I350*H350,2)</f>
        <v>0</v>
      </c>
      <c r="K350" s="205" t="s">
        <v>216</v>
      </c>
      <c r="L350" s="63"/>
      <c r="M350" s="210" t="s">
        <v>34</v>
      </c>
      <c r="N350" s="211" t="s">
        <v>49</v>
      </c>
      <c r="O350" s="44"/>
      <c r="P350" s="212">
        <f>O350*H350</f>
        <v>0</v>
      </c>
      <c r="Q350" s="212">
        <v>0.67488999999999999</v>
      </c>
      <c r="R350" s="212">
        <f>Q350*H350</f>
        <v>43.854352200000001</v>
      </c>
      <c r="S350" s="212">
        <v>0</v>
      </c>
      <c r="T350" s="213">
        <f>S350*H350</f>
        <v>0</v>
      </c>
      <c r="AR350" s="25" t="s">
        <v>228</v>
      </c>
      <c r="AT350" s="25" t="s">
        <v>212</v>
      </c>
      <c r="AU350" s="25" t="s">
        <v>224</v>
      </c>
      <c r="AY350" s="25" t="s">
        <v>209</v>
      </c>
      <c r="BE350" s="214">
        <f>IF(N350="základní",J350,0)</f>
        <v>0</v>
      </c>
      <c r="BF350" s="214">
        <f>IF(N350="snížená",J350,0)</f>
        <v>0</v>
      </c>
      <c r="BG350" s="214">
        <f>IF(N350="zákl. přenesená",J350,0)</f>
        <v>0</v>
      </c>
      <c r="BH350" s="214">
        <f>IF(N350="sníž. přenesená",J350,0)</f>
        <v>0</v>
      </c>
      <c r="BI350" s="214">
        <f>IF(N350="nulová",J350,0)</f>
        <v>0</v>
      </c>
      <c r="BJ350" s="25" t="s">
        <v>86</v>
      </c>
      <c r="BK350" s="214">
        <f>ROUND(I350*H350,2)</f>
        <v>0</v>
      </c>
      <c r="BL350" s="25" t="s">
        <v>228</v>
      </c>
      <c r="BM350" s="25" t="s">
        <v>990</v>
      </c>
    </row>
    <row r="351" spans="2:65" s="1" customFormat="1" ht="54">
      <c r="B351" s="43"/>
      <c r="C351" s="65"/>
      <c r="D351" s="219" t="s">
        <v>272</v>
      </c>
      <c r="E351" s="65"/>
      <c r="F351" s="220" t="s">
        <v>986</v>
      </c>
      <c r="G351" s="65"/>
      <c r="H351" s="65"/>
      <c r="I351" s="174"/>
      <c r="J351" s="65"/>
      <c r="K351" s="65"/>
      <c r="L351" s="63"/>
      <c r="M351" s="221"/>
      <c r="N351" s="44"/>
      <c r="O351" s="44"/>
      <c r="P351" s="44"/>
      <c r="Q351" s="44"/>
      <c r="R351" s="44"/>
      <c r="S351" s="44"/>
      <c r="T351" s="80"/>
      <c r="AT351" s="25" t="s">
        <v>272</v>
      </c>
      <c r="AU351" s="25" t="s">
        <v>224</v>
      </c>
    </row>
    <row r="352" spans="2:65" s="14" customFormat="1" ht="13.5">
      <c r="B352" s="254"/>
      <c r="C352" s="255"/>
      <c r="D352" s="219" t="s">
        <v>274</v>
      </c>
      <c r="E352" s="256" t="s">
        <v>34</v>
      </c>
      <c r="F352" s="257" t="s">
        <v>991</v>
      </c>
      <c r="G352" s="255"/>
      <c r="H352" s="256" t="s">
        <v>34</v>
      </c>
      <c r="I352" s="258"/>
      <c r="J352" s="255"/>
      <c r="K352" s="255"/>
      <c r="L352" s="259"/>
      <c r="M352" s="260"/>
      <c r="N352" s="261"/>
      <c r="O352" s="261"/>
      <c r="P352" s="261"/>
      <c r="Q352" s="261"/>
      <c r="R352" s="261"/>
      <c r="S352" s="261"/>
      <c r="T352" s="262"/>
      <c r="AT352" s="263" t="s">
        <v>274</v>
      </c>
      <c r="AU352" s="263" t="s">
        <v>224</v>
      </c>
      <c r="AV352" s="14" t="s">
        <v>86</v>
      </c>
      <c r="AW352" s="14" t="s">
        <v>41</v>
      </c>
      <c r="AX352" s="14" t="s">
        <v>78</v>
      </c>
      <c r="AY352" s="263" t="s">
        <v>209</v>
      </c>
    </row>
    <row r="353" spans="2:65" s="12" customFormat="1" ht="13.5">
      <c r="B353" s="222"/>
      <c r="C353" s="223"/>
      <c r="D353" s="219" t="s">
        <v>274</v>
      </c>
      <c r="E353" s="224" t="s">
        <v>34</v>
      </c>
      <c r="F353" s="225" t="s">
        <v>992</v>
      </c>
      <c r="G353" s="223"/>
      <c r="H353" s="226">
        <v>64.98</v>
      </c>
      <c r="I353" s="227"/>
      <c r="J353" s="223"/>
      <c r="K353" s="223"/>
      <c r="L353" s="228"/>
      <c r="M353" s="229"/>
      <c r="N353" s="230"/>
      <c r="O353" s="230"/>
      <c r="P353" s="230"/>
      <c r="Q353" s="230"/>
      <c r="R353" s="230"/>
      <c r="S353" s="230"/>
      <c r="T353" s="231"/>
      <c r="AT353" s="232" t="s">
        <v>274</v>
      </c>
      <c r="AU353" s="232" t="s">
        <v>224</v>
      </c>
      <c r="AV353" s="12" t="s">
        <v>88</v>
      </c>
      <c r="AW353" s="12" t="s">
        <v>41</v>
      </c>
      <c r="AX353" s="12" t="s">
        <v>86</v>
      </c>
      <c r="AY353" s="232" t="s">
        <v>209</v>
      </c>
    </row>
    <row r="354" spans="2:65" s="11" customFormat="1" ht="29.85" customHeight="1">
      <c r="B354" s="187"/>
      <c r="C354" s="188"/>
      <c r="D354" s="189" t="s">
        <v>77</v>
      </c>
      <c r="E354" s="201" t="s">
        <v>224</v>
      </c>
      <c r="F354" s="201" t="s">
        <v>993</v>
      </c>
      <c r="G354" s="188"/>
      <c r="H354" s="188"/>
      <c r="I354" s="191"/>
      <c r="J354" s="202">
        <f>BK354</f>
        <v>0</v>
      </c>
      <c r="K354" s="188"/>
      <c r="L354" s="193"/>
      <c r="M354" s="194"/>
      <c r="N354" s="195"/>
      <c r="O354" s="195"/>
      <c r="P354" s="196">
        <f>P355+P514+P575+P699</f>
        <v>0</v>
      </c>
      <c r="Q354" s="195"/>
      <c r="R354" s="196">
        <f>R355+R514+R575+R699</f>
        <v>497.66160325999999</v>
      </c>
      <c r="S354" s="195"/>
      <c r="T354" s="197">
        <f>T355+T514+T575+T699</f>
        <v>0</v>
      </c>
      <c r="AR354" s="198" t="s">
        <v>86</v>
      </c>
      <c r="AT354" s="199" t="s">
        <v>77</v>
      </c>
      <c r="AU354" s="199" t="s">
        <v>86</v>
      </c>
      <c r="AY354" s="198" t="s">
        <v>209</v>
      </c>
      <c r="BK354" s="200">
        <f>BK355+BK514+BK575+BK699</f>
        <v>0</v>
      </c>
    </row>
    <row r="355" spans="2:65" s="11" customFormat="1" ht="14.85" customHeight="1">
      <c r="B355" s="187"/>
      <c r="C355" s="188"/>
      <c r="D355" s="189" t="s">
        <v>77</v>
      </c>
      <c r="E355" s="201" t="s">
        <v>660</v>
      </c>
      <c r="F355" s="201" t="s">
        <v>994</v>
      </c>
      <c r="G355" s="188"/>
      <c r="H355" s="188"/>
      <c r="I355" s="191"/>
      <c r="J355" s="202">
        <f>BK355</f>
        <v>0</v>
      </c>
      <c r="K355" s="188"/>
      <c r="L355" s="193"/>
      <c r="M355" s="194"/>
      <c r="N355" s="195"/>
      <c r="O355" s="195"/>
      <c r="P355" s="196">
        <f>SUM(P356:P513)</f>
        <v>0</v>
      </c>
      <c r="Q355" s="195"/>
      <c r="R355" s="196">
        <f>SUM(R356:R513)</f>
        <v>238.29896262000003</v>
      </c>
      <c r="S355" s="195"/>
      <c r="T355" s="197">
        <f>SUM(T356:T513)</f>
        <v>0</v>
      </c>
      <c r="AR355" s="198" t="s">
        <v>86</v>
      </c>
      <c r="AT355" s="199" t="s">
        <v>77</v>
      </c>
      <c r="AU355" s="199" t="s">
        <v>88</v>
      </c>
      <c r="AY355" s="198" t="s">
        <v>209</v>
      </c>
      <c r="BK355" s="200">
        <f>SUM(BK356:BK513)</f>
        <v>0</v>
      </c>
    </row>
    <row r="356" spans="2:65" s="1" customFormat="1" ht="25.5" customHeight="1">
      <c r="B356" s="43"/>
      <c r="C356" s="203" t="s">
        <v>634</v>
      </c>
      <c r="D356" s="203" t="s">
        <v>212</v>
      </c>
      <c r="E356" s="204" t="s">
        <v>995</v>
      </c>
      <c r="F356" s="205" t="s">
        <v>996</v>
      </c>
      <c r="G356" s="206" t="s">
        <v>270</v>
      </c>
      <c r="H356" s="207">
        <v>1.296</v>
      </c>
      <c r="I356" s="208"/>
      <c r="J356" s="209">
        <f>ROUND(I356*H356,2)</f>
        <v>0</v>
      </c>
      <c r="K356" s="205" t="s">
        <v>216</v>
      </c>
      <c r="L356" s="63"/>
      <c r="M356" s="210" t="s">
        <v>34</v>
      </c>
      <c r="N356" s="211" t="s">
        <v>49</v>
      </c>
      <c r="O356" s="44"/>
      <c r="P356" s="212">
        <f>O356*H356</f>
        <v>0</v>
      </c>
      <c r="Q356" s="212">
        <v>1.07965</v>
      </c>
      <c r="R356" s="212">
        <f>Q356*H356</f>
        <v>1.3992264000000001</v>
      </c>
      <c r="S356" s="212">
        <v>0</v>
      </c>
      <c r="T356" s="213">
        <f>S356*H356</f>
        <v>0</v>
      </c>
      <c r="AR356" s="25" t="s">
        <v>228</v>
      </c>
      <c r="AT356" s="25" t="s">
        <v>212</v>
      </c>
      <c r="AU356" s="25" t="s">
        <v>224</v>
      </c>
      <c r="AY356" s="25" t="s">
        <v>209</v>
      </c>
      <c r="BE356" s="214">
        <f>IF(N356="základní",J356,0)</f>
        <v>0</v>
      </c>
      <c r="BF356" s="214">
        <f>IF(N356="snížená",J356,0)</f>
        <v>0</v>
      </c>
      <c r="BG356" s="214">
        <f>IF(N356="zákl. přenesená",J356,0)</f>
        <v>0</v>
      </c>
      <c r="BH356" s="214">
        <f>IF(N356="sníž. přenesená",J356,0)</f>
        <v>0</v>
      </c>
      <c r="BI356" s="214">
        <f>IF(N356="nulová",J356,0)</f>
        <v>0</v>
      </c>
      <c r="BJ356" s="25" t="s">
        <v>86</v>
      </c>
      <c r="BK356" s="214">
        <f>ROUND(I356*H356,2)</f>
        <v>0</v>
      </c>
      <c r="BL356" s="25" t="s">
        <v>228</v>
      </c>
      <c r="BM356" s="25" t="s">
        <v>997</v>
      </c>
    </row>
    <row r="357" spans="2:65" s="14" customFormat="1" ht="13.5">
      <c r="B357" s="254"/>
      <c r="C357" s="255"/>
      <c r="D357" s="219" t="s">
        <v>274</v>
      </c>
      <c r="E357" s="256" t="s">
        <v>34</v>
      </c>
      <c r="F357" s="257" t="s">
        <v>466</v>
      </c>
      <c r="G357" s="255"/>
      <c r="H357" s="256" t="s">
        <v>34</v>
      </c>
      <c r="I357" s="258"/>
      <c r="J357" s="255"/>
      <c r="K357" s="255"/>
      <c r="L357" s="259"/>
      <c r="M357" s="260"/>
      <c r="N357" s="261"/>
      <c r="O357" s="261"/>
      <c r="P357" s="261"/>
      <c r="Q357" s="261"/>
      <c r="R357" s="261"/>
      <c r="S357" s="261"/>
      <c r="T357" s="262"/>
      <c r="AT357" s="263" t="s">
        <v>274</v>
      </c>
      <c r="AU357" s="263" t="s">
        <v>224</v>
      </c>
      <c r="AV357" s="14" t="s">
        <v>86</v>
      </c>
      <c r="AW357" s="14" t="s">
        <v>41</v>
      </c>
      <c r="AX357" s="14" t="s">
        <v>78</v>
      </c>
      <c r="AY357" s="263" t="s">
        <v>209</v>
      </c>
    </row>
    <row r="358" spans="2:65" s="12" customFormat="1" ht="13.5">
      <c r="B358" s="222"/>
      <c r="C358" s="223"/>
      <c r="D358" s="219" t="s">
        <v>274</v>
      </c>
      <c r="E358" s="224" t="s">
        <v>34</v>
      </c>
      <c r="F358" s="225" t="s">
        <v>998</v>
      </c>
      <c r="G358" s="223"/>
      <c r="H358" s="226">
        <v>1.296</v>
      </c>
      <c r="I358" s="227"/>
      <c r="J358" s="223"/>
      <c r="K358" s="223"/>
      <c r="L358" s="228"/>
      <c r="M358" s="229"/>
      <c r="N358" s="230"/>
      <c r="O358" s="230"/>
      <c r="P358" s="230"/>
      <c r="Q358" s="230"/>
      <c r="R358" s="230"/>
      <c r="S358" s="230"/>
      <c r="T358" s="231"/>
      <c r="AT358" s="232" t="s">
        <v>274</v>
      </c>
      <c r="AU358" s="232" t="s">
        <v>224</v>
      </c>
      <c r="AV358" s="12" t="s">
        <v>88</v>
      </c>
      <c r="AW358" s="12" t="s">
        <v>41</v>
      </c>
      <c r="AX358" s="12" t="s">
        <v>86</v>
      </c>
      <c r="AY358" s="232" t="s">
        <v>209</v>
      </c>
    </row>
    <row r="359" spans="2:65" s="1" customFormat="1" ht="38.25" customHeight="1">
      <c r="B359" s="43"/>
      <c r="C359" s="203" t="s">
        <v>638</v>
      </c>
      <c r="D359" s="203" t="s">
        <v>212</v>
      </c>
      <c r="E359" s="204" t="s">
        <v>999</v>
      </c>
      <c r="F359" s="205" t="s">
        <v>1000</v>
      </c>
      <c r="G359" s="206" t="s">
        <v>270</v>
      </c>
      <c r="H359" s="207">
        <v>5.734</v>
      </c>
      <c r="I359" s="208"/>
      <c r="J359" s="209">
        <f>ROUND(I359*H359,2)</f>
        <v>0</v>
      </c>
      <c r="K359" s="205" t="s">
        <v>216</v>
      </c>
      <c r="L359" s="63"/>
      <c r="M359" s="210" t="s">
        <v>34</v>
      </c>
      <c r="N359" s="211" t="s">
        <v>49</v>
      </c>
      <c r="O359" s="44"/>
      <c r="P359" s="212">
        <f>O359*H359</f>
        <v>0</v>
      </c>
      <c r="Q359" s="212">
        <v>0.74970000000000003</v>
      </c>
      <c r="R359" s="212">
        <f>Q359*H359</f>
        <v>4.2987798000000002</v>
      </c>
      <c r="S359" s="212">
        <v>0</v>
      </c>
      <c r="T359" s="213">
        <f>S359*H359</f>
        <v>0</v>
      </c>
      <c r="AR359" s="25" t="s">
        <v>228</v>
      </c>
      <c r="AT359" s="25" t="s">
        <v>212</v>
      </c>
      <c r="AU359" s="25" t="s">
        <v>224</v>
      </c>
      <c r="AY359" s="25" t="s">
        <v>209</v>
      </c>
      <c r="BE359" s="214">
        <f>IF(N359="základní",J359,0)</f>
        <v>0</v>
      </c>
      <c r="BF359" s="214">
        <f>IF(N359="snížená",J359,0)</f>
        <v>0</v>
      </c>
      <c r="BG359" s="214">
        <f>IF(N359="zákl. přenesená",J359,0)</f>
        <v>0</v>
      </c>
      <c r="BH359" s="214">
        <f>IF(N359="sníž. přenesená",J359,0)</f>
        <v>0</v>
      </c>
      <c r="BI359" s="214">
        <f>IF(N359="nulová",J359,0)</f>
        <v>0</v>
      </c>
      <c r="BJ359" s="25" t="s">
        <v>86</v>
      </c>
      <c r="BK359" s="214">
        <f>ROUND(I359*H359,2)</f>
        <v>0</v>
      </c>
      <c r="BL359" s="25" t="s">
        <v>228</v>
      </c>
      <c r="BM359" s="25" t="s">
        <v>1001</v>
      </c>
    </row>
    <row r="360" spans="2:65" s="14" customFormat="1" ht="13.5">
      <c r="B360" s="254"/>
      <c r="C360" s="255"/>
      <c r="D360" s="219" t="s">
        <v>274</v>
      </c>
      <c r="E360" s="256" t="s">
        <v>34</v>
      </c>
      <c r="F360" s="257" t="s">
        <v>434</v>
      </c>
      <c r="G360" s="255"/>
      <c r="H360" s="256" t="s">
        <v>34</v>
      </c>
      <c r="I360" s="258"/>
      <c r="J360" s="255"/>
      <c r="K360" s="255"/>
      <c r="L360" s="259"/>
      <c r="M360" s="260"/>
      <c r="N360" s="261"/>
      <c r="O360" s="261"/>
      <c r="P360" s="261"/>
      <c r="Q360" s="261"/>
      <c r="R360" s="261"/>
      <c r="S360" s="261"/>
      <c r="T360" s="262"/>
      <c r="AT360" s="263" t="s">
        <v>274</v>
      </c>
      <c r="AU360" s="263" t="s">
        <v>224</v>
      </c>
      <c r="AV360" s="14" t="s">
        <v>86</v>
      </c>
      <c r="AW360" s="14" t="s">
        <v>41</v>
      </c>
      <c r="AX360" s="14" t="s">
        <v>78</v>
      </c>
      <c r="AY360" s="263" t="s">
        <v>209</v>
      </c>
    </row>
    <row r="361" spans="2:65" s="12" customFormat="1" ht="13.5">
      <c r="B361" s="222"/>
      <c r="C361" s="223"/>
      <c r="D361" s="219" t="s">
        <v>274</v>
      </c>
      <c r="E361" s="224" t="s">
        <v>34</v>
      </c>
      <c r="F361" s="225" t="s">
        <v>1002</v>
      </c>
      <c r="G361" s="223"/>
      <c r="H361" s="226">
        <v>3.7519999999999998</v>
      </c>
      <c r="I361" s="227"/>
      <c r="J361" s="223"/>
      <c r="K361" s="223"/>
      <c r="L361" s="228"/>
      <c r="M361" s="229"/>
      <c r="N361" s="230"/>
      <c r="O361" s="230"/>
      <c r="P361" s="230"/>
      <c r="Q361" s="230"/>
      <c r="R361" s="230"/>
      <c r="S361" s="230"/>
      <c r="T361" s="231"/>
      <c r="AT361" s="232" t="s">
        <v>274</v>
      </c>
      <c r="AU361" s="232" t="s">
        <v>224</v>
      </c>
      <c r="AV361" s="12" t="s">
        <v>88</v>
      </c>
      <c r="AW361" s="12" t="s">
        <v>41</v>
      </c>
      <c r="AX361" s="12" t="s">
        <v>78</v>
      </c>
      <c r="AY361" s="232" t="s">
        <v>209</v>
      </c>
    </row>
    <row r="362" spans="2:65" s="12" customFormat="1" ht="13.5">
      <c r="B362" s="222"/>
      <c r="C362" s="223"/>
      <c r="D362" s="219" t="s">
        <v>274</v>
      </c>
      <c r="E362" s="224" t="s">
        <v>34</v>
      </c>
      <c r="F362" s="225" t="s">
        <v>1003</v>
      </c>
      <c r="G362" s="223"/>
      <c r="H362" s="226">
        <v>1.982</v>
      </c>
      <c r="I362" s="227"/>
      <c r="J362" s="223"/>
      <c r="K362" s="223"/>
      <c r="L362" s="228"/>
      <c r="M362" s="229"/>
      <c r="N362" s="230"/>
      <c r="O362" s="230"/>
      <c r="P362" s="230"/>
      <c r="Q362" s="230"/>
      <c r="R362" s="230"/>
      <c r="S362" s="230"/>
      <c r="T362" s="231"/>
      <c r="AT362" s="232" t="s">
        <v>274</v>
      </c>
      <c r="AU362" s="232" t="s">
        <v>224</v>
      </c>
      <c r="AV362" s="12" t="s">
        <v>88</v>
      </c>
      <c r="AW362" s="12" t="s">
        <v>41</v>
      </c>
      <c r="AX362" s="12" t="s">
        <v>78</v>
      </c>
      <c r="AY362" s="232" t="s">
        <v>209</v>
      </c>
    </row>
    <row r="363" spans="2:65" s="13" customFormat="1" ht="13.5">
      <c r="B363" s="233"/>
      <c r="C363" s="234"/>
      <c r="D363" s="219" t="s">
        <v>274</v>
      </c>
      <c r="E363" s="235" t="s">
        <v>34</v>
      </c>
      <c r="F363" s="236" t="s">
        <v>302</v>
      </c>
      <c r="G363" s="234"/>
      <c r="H363" s="237">
        <v>5.734</v>
      </c>
      <c r="I363" s="238"/>
      <c r="J363" s="234"/>
      <c r="K363" s="234"/>
      <c r="L363" s="239"/>
      <c r="M363" s="240"/>
      <c r="N363" s="241"/>
      <c r="O363" s="241"/>
      <c r="P363" s="241"/>
      <c r="Q363" s="241"/>
      <c r="R363" s="241"/>
      <c r="S363" s="241"/>
      <c r="T363" s="242"/>
      <c r="AT363" s="243" t="s">
        <v>274</v>
      </c>
      <c r="AU363" s="243" t="s">
        <v>224</v>
      </c>
      <c r="AV363" s="13" t="s">
        <v>228</v>
      </c>
      <c r="AW363" s="13" t="s">
        <v>41</v>
      </c>
      <c r="AX363" s="13" t="s">
        <v>86</v>
      </c>
      <c r="AY363" s="243" t="s">
        <v>209</v>
      </c>
    </row>
    <row r="364" spans="2:65" s="1" customFormat="1" ht="38.25" customHeight="1">
      <c r="B364" s="43"/>
      <c r="C364" s="203" t="s">
        <v>642</v>
      </c>
      <c r="D364" s="203" t="s">
        <v>212</v>
      </c>
      <c r="E364" s="204" t="s">
        <v>1004</v>
      </c>
      <c r="F364" s="205" t="s">
        <v>1005</v>
      </c>
      <c r="G364" s="206" t="s">
        <v>270</v>
      </c>
      <c r="H364" s="207">
        <v>3.9780000000000002</v>
      </c>
      <c r="I364" s="208"/>
      <c r="J364" s="209">
        <f>ROUND(I364*H364,2)</f>
        <v>0</v>
      </c>
      <c r="K364" s="205" t="s">
        <v>216</v>
      </c>
      <c r="L364" s="63"/>
      <c r="M364" s="210" t="s">
        <v>34</v>
      </c>
      <c r="N364" s="211" t="s">
        <v>49</v>
      </c>
      <c r="O364" s="44"/>
      <c r="P364" s="212">
        <f>O364*H364</f>
        <v>0</v>
      </c>
      <c r="Q364" s="212">
        <v>0.70296999999999998</v>
      </c>
      <c r="R364" s="212">
        <f>Q364*H364</f>
        <v>2.7964146599999999</v>
      </c>
      <c r="S364" s="212">
        <v>0</v>
      </c>
      <c r="T364" s="213">
        <f>S364*H364</f>
        <v>0</v>
      </c>
      <c r="AR364" s="25" t="s">
        <v>228</v>
      </c>
      <c r="AT364" s="25" t="s">
        <v>212</v>
      </c>
      <c r="AU364" s="25" t="s">
        <v>224</v>
      </c>
      <c r="AY364" s="25" t="s">
        <v>209</v>
      </c>
      <c r="BE364" s="214">
        <f>IF(N364="základní",J364,0)</f>
        <v>0</v>
      </c>
      <c r="BF364" s="214">
        <f>IF(N364="snížená",J364,0)</f>
        <v>0</v>
      </c>
      <c r="BG364" s="214">
        <f>IF(N364="zákl. přenesená",J364,0)</f>
        <v>0</v>
      </c>
      <c r="BH364" s="214">
        <f>IF(N364="sníž. přenesená",J364,0)</f>
        <v>0</v>
      </c>
      <c r="BI364" s="214">
        <f>IF(N364="nulová",J364,0)</f>
        <v>0</v>
      </c>
      <c r="BJ364" s="25" t="s">
        <v>86</v>
      </c>
      <c r="BK364" s="214">
        <f>ROUND(I364*H364,2)</f>
        <v>0</v>
      </c>
      <c r="BL364" s="25" t="s">
        <v>228</v>
      </c>
      <c r="BM364" s="25" t="s">
        <v>1006</v>
      </c>
    </row>
    <row r="365" spans="2:65" s="14" customFormat="1" ht="13.5">
      <c r="B365" s="254"/>
      <c r="C365" s="255"/>
      <c r="D365" s="219" t="s">
        <v>274</v>
      </c>
      <c r="E365" s="256" t="s">
        <v>34</v>
      </c>
      <c r="F365" s="257" t="s">
        <v>434</v>
      </c>
      <c r="G365" s="255"/>
      <c r="H365" s="256" t="s">
        <v>34</v>
      </c>
      <c r="I365" s="258"/>
      <c r="J365" s="255"/>
      <c r="K365" s="255"/>
      <c r="L365" s="259"/>
      <c r="M365" s="260"/>
      <c r="N365" s="261"/>
      <c r="O365" s="261"/>
      <c r="P365" s="261"/>
      <c r="Q365" s="261"/>
      <c r="R365" s="261"/>
      <c r="S365" s="261"/>
      <c r="T365" s="262"/>
      <c r="AT365" s="263" t="s">
        <v>274</v>
      </c>
      <c r="AU365" s="263" t="s">
        <v>224</v>
      </c>
      <c r="AV365" s="14" t="s">
        <v>86</v>
      </c>
      <c r="AW365" s="14" t="s">
        <v>41</v>
      </c>
      <c r="AX365" s="14" t="s">
        <v>78</v>
      </c>
      <c r="AY365" s="263" t="s">
        <v>209</v>
      </c>
    </row>
    <row r="366" spans="2:65" s="12" customFormat="1" ht="13.5">
      <c r="B366" s="222"/>
      <c r="C366" s="223"/>
      <c r="D366" s="219" t="s">
        <v>274</v>
      </c>
      <c r="E366" s="224" t="s">
        <v>34</v>
      </c>
      <c r="F366" s="225" t="s">
        <v>1007</v>
      </c>
      <c r="G366" s="223"/>
      <c r="H366" s="226">
        <v>3.9780000000000002</v>
      </c>
      <c r="I366" s="227"/>
      <c r="J366" s="223"/>
      <c r="K366" s="223"/>
      <c r="L366" s="228"/>
      <c r="M366" s="229"/>
      <c r="N366" s="230"/>
      <c r="O366" s="230"/>
      <c r="P366" s="230"/>
      <c r="Q366" s="230"/>
      <c r="R366" s="230"/>
      <c r="S366" s="230"/>
      <c r="T366" s="231"/>
      <c r="AT366" s="232" t="s">
        <v>274</v>
      </c>
      <c r="AU366" s="232" t="s">
        <v>224</v>
      </c>
      <c r="AV366" s="12" t="s">
        <v>88</v>
      </c>
      <c r="AW366" s="12" t="s">
        <v>41</v>
      </c>
      <c r="AX366" s="12" t="s">
        <v>86</v>
      </c>
      <c r="AY366" s="232" t="s">
        <v>209</v>
      </c>
    </row>
    <row r="367" spans="2:65" s="1" customFormat="1" ht="25.5" customHeight="1">
      <c r="B367" s="43"/>
      <c r="C367" s="203" t="s">
        <v>646</v>
      </c>
      <c r="D367" s="203" t="s">
        <v>212</v>
      </c>
      <c r="E367" s="204" t="s">
        <v>1008</v>
      </c>
      <c r="F367" s="205" t="s">
        <v>1009</v>
      </c>
      <c r="G367" s="206" t="s">
        <v>351</v>
      </c>
      <c r="H367" s="207">
        <v>317.12599999999998</v>
      </c>
      <c r="I367" s="208"/>
      <c r="J367" s="209">
        <f>ROUND(I367*H367,2)</f>
        <v>0</v>
      </c>
      <c r="K367" s="205" t="s">
        <v>216</v>
      </c>
      <c r="L367" s="63"/>
      <c r="M367" s="210" t="s">
        <v>34</v>
      </c>
      <c r="N367" s="211" t="s">
        <v>49</v>
      </c>
      <c r="O367" s="44"/>
      <c r="P367" s="212">
        <f>O367*H367</f>
        <v>0</v>
      </c>
      <c r="Q367" s="212">
        <v>0.23516999999999999</v>
      </c>
      <c r="R367" s="212">
        <f>Q367*H367</f>
        <v>74.578521419999987</v>
      </c>
      <c r="S367" s="212">
        <v>0</v>
      </c>
      <c r="T367" s="213">
        <f>S367*H367</f>
        <v>0</v>
      </c>
      <c r="AR367" s="25" t="s">
        <v>228</v>
      </c>
      <c r="AT367" s="25" t="s">
        <v>212</v>
      </c>
      <c r="AU367" s="25" t="s">
        <v>224</v>
      </c>
      <c r="AY367" s="25" t="s">
        <v>209</v>
      </c>
      <c r="BE367" s="214">
        <f>IF(N367="základní",J367,0)</f>
        <v>0</v>
      </c>
      <c r="BF367" s="214">
        <f>IF(N367="snížená",J367,0)</f>
        <v>0</v>
      </c>
      <c r="BG367" s="214">
        <f>IF(N367="zákl. přenesená",J367,0)</f>
        <v>0</v>
      </c>
      <c r="BH367" s="214">
        <f>IF(N367="sníž. přenesená",J367,0)</f>
        <v>0</v>
      </c>
      <c r="BI367" s="214">
        <f>IF(N367="nulová",J367,0)</f>
        <v>0</v>
      </c>
      <c r="BJ367" s="25" t="s">
        <v>86</v>
      </c>
      <c r="BK367" s="214">
        <f>ROUND(I367*H367,2)</f>
        <v>0</v>
      </c>
      <c r="BL367" s="25" t="s">
        <v>228</v>
      </c>
      <c r="BM367" s="25" t="s">
        <v>1010</v>
      </c>
    </row>
    <row r="368" spans="2:65" s="1" customFormat="1" ht="148.5">
      <c r="B368" s="43"/>
      <c r="C368" s="65"/>
      <c r="D368" s="219" t="s">
        <v>272</v>
      </c>
      <c r="E368" s="65"/>
      <c r="F368" s="220" t="s">
        <v>1011</v>
      </c>
      <c r="G368" s="65"/>
      <c r="H368" s="65"/>
      <c r="I368" s="174"/>
      <c r="J368" s="65"/>
      <c r="K368" s="65"/>
      <c r="L368" s="63"/>
      <c r="M368" s="221"/>
      <c r="N368" s="44"/>
      <c r="O368" s="44"/>
      <c r="P368" s="44"/>
      <c r="Q368" s="44"/>
      <c r="R368" s="44"/>
      <c r="S368" s="44"/>
      <c r="T368" s="80"/>
      <c r="AT368" s="25" t="s">
        <v>272</v>
      </c>
      <c r="AU368" s="25" t="s">
        <v>224</v>
      </c>
    </row>
    <row r="369" spans="2:65" s="14" customFormat="1" ht="13.5">
      <c r="B369" s="254"/>
      <c r="C369" s="255"/>
      <c r="D369" s="219" t="s">
        <v>274</v>
      </c>
      <c r="E369" s="256" t="s">
        <v>34</v>
      </c>
      <c r="F369" s="257" t="s">
        <v>466</v>
      </c>
      <c r="G369" s="255"/>
      <c r="H369" s="256" t="s">
        <v>34</v>
      </c>
      <c r="I369" s="258"/>
      <c r="J369" s="255"/>
      <c r="K369" s="255"/>
      <c r="L369" s="259"/>
      <c r="M369" s="260"/>
      <c r="N369" s="261"/>
      <c r="O369" s="261"/>
      <c r="P369" s="261"/>
      <c r="Q369" s="261"/>
      <c r="R369" s="261"/>
      <c r="S369" s="261"/>
      <c r="T369" s="262"/>
      <c r="AT369" s="263" t="s">
        <v>274</v>
      </c>
      <c r="AU369" s="263" t="s">
        <v>224</v>
      </c>
      <c r="AV369" s="14" t="s">
        <v>86</v>
      </c>
      <c r="AW369" s="14" t="s">
        <v>41</v>
      </c>
      <c r="AX369" s="14" t="s">
        <v>78</v>
      </c>
      <c r="AY369" s="263" t="s">
        <v>209</v>
      </c>
    </row>
    <row r="370" spans="2:65" s="12" customFormat="1" ht="13.5">
      <c r="B370" s="222"/>
      <c r="C370" s="223"/>
      <c r="D370" s="219" t="s">
        <v>274</v>
      </c>
      <c r="E370" s="224" t="s">
        <v>34</v>
      </c>
      <c r="F370" s="225" t="s">
        <v>1012</v>
      </c>
      <c r="G370" s="223"/>
      <c r="H370" s="226">
        <v>27.901</v>
      </c>
      <c r="I370" s="227"/>
      <c r="J370" s="223"/>
      <c r="K370" s="223"/>
      <c r="L370" s="228"/>
      <c r="M370" s="229"/>
      <c r="N370" s="230"/>
      <c r="O370" s="230"/>
      <c r="P370" s="230"/>
      <c r="Q370" s="230"/>
      <c r="R370" s="230"/>
      <c r="S370" s="230"/>
      <c r="T370" s="231"/>
      <c r="AT370" s="232" t="s">
        <v>274</v>
      </c>
      <c r="AU370" s="232" t="s">
        <v>224</v>
      </c>
      <c r="AV370" s="12" t="s">
        <v>88</v>
      </c>
      <c r="AW370" s="12" t="s">
        <v>41</v>
      </c>
      <c r="AX370" s="12" t="s">
        <v>78</v>
      </c>
      <c r="AY370" s="232" t="s">
        <v>209</v>
      </c>
    </row>
    <row r="371" spans="2:65" s="12" customFormat="1" ht="13.5">
      <c r="B371" s="222"/>
      <c r="C371" s="223"/>
      <c r="D371" s="219" t="s">
        <v>274</v>
      </c>
      <c r="E371" s="224" t="s">
        <v>34</v>
      </c>
      <c r="F371" s="225" t="s">
        <v>1013</v>
      </c>
      <c r="G371" s="223"/>
      <c r="H371" s="226">
        <v>2.2429999999999999</v>
      </c>
      <c r="I371" s="227"/>
      <c r="J371" s="223"/>
      <c r="K371" s="223"/>
      <c r="L371" s="228"/>
      <c r="M371" s="229"/>
      <c r="N371" s="230"/>
      <c r="O371" s="230"/>
      <c r="P371" s="230"/>
      <c r="Q371" s="230"/>
      <c r="R371" s="230"/>
      <c r="S371" s="230"/>
      <c r="T371" s="231"/>
      <c r="AT371" s="232" t="s">
        <v>274</v>
      </c>
      <c r="AU371" s="232" t="s">
        <v>224</v>
      </c>
      <c r="AV371" s="12" t="s">
        <v>88</v>
      </c>
      <c r="AW371" s="12" t="s">
        <v>41</v>
      </c>
      <c r="AX371" s="12" t="s">
        <v>78</v>
      </c>
      <c r="AY371" s="232" t="s">
        <v>209</v>
      </c>
    </row>
    <row r="372" spans="2:65" s="14" customFormat="1" ht="13.5">
      <c r="B372" s="254"/>
      <c r="C372" s="255"/>
      <c r="D372" s="219" t="s">
        <v>274</v>
      </c>
      <c r="E372" s="256" t="s">
        <v>34</v>
      </c>
      <c r="F372" s="257" t="s">
        <v>434</v>
      </c>
      <c r="G372" s="255"/>
      <c r="H372" s="256" t="s">
        <v>34</v>
      </c>
      <c r="I372" s="258"/>
      <c r="J372" s="255"/>
      <c r="K372" s="255"/>
      <c r="L372" s="259"/>
      <c r="M372" s="260"/>
      <c r="N372" s="261"/>
      <c r="O372" s="261"/>
      <c r="P372" s="261"/>
      <c r="Q372" s="261"/>
      <c r="R372" s="261"/>
      <c r="S372" s="261"/>
      <c r="T372" s="262"/>
      <c r="AT372" s="263" t="s">
        <v>274</v>
      </c>
      <c r="AU372" s="263" t="s">
        <v>224</v>
      </c>
      <c r="AV372" s="14" t="s">
        <v>86</v>
      </c>
      <c r="AW372" s="14" t="s">
        <v>41</v>
      </c>
      <c r="AX372" s="14" t="s">
        <v>78</v>
      </c>
      <c r="AY372" s="263" t="s">
        <v>209</v>
      </c>
    </row>
    <row r="373" spans="2:65" s="12" customFormat="1" ht="13.5">
      <c r="B373" s="222"/>
      <c r="C373" s="223"/>
      <c r="D373" s="219" t="s">
        <v>274</v>
      </c>
      <c r="E373" s="224" t="s">
        <v>34</v>
      </c>
      <c r="F373" s="225" t="s">
        <v>1014</v>
      </c>
      <c r="G373" s="223"/>
      <c r="H373" s="226">
        <v>45.466999999999999</v>
      </c>
      <c r="I373" s="227"/>
      <c r="J373" s="223"/>
      <c r="K373" s="223"/>
      <c r="L373" s="228"/>
      <c r="M373" s="229"/>
      <c r="N373" s="230"/>
      <c r="O373" s="230"/>
      <c r="P373" s="230"/>
      <c r="Q373" s="230"/>
      <c r="R373" s="230"/>
      <c r="S373" s="230"/>
      <c r="T373" s="231"/>
      <c r="AT373" s="232" t="s">
        <v>274</v>
      </c>
      <c r="AU373" s="232" t="s">
        <v>224</v>
      </c>
      <c r="AV373" s="12" t="s">
        <v>88</v>
      </c>
      <c r="AW373" s="12" t="s">
        <v>41</v>
      </c>
      <c r="AX373" s="12" t="s">
        <v>78</v>
      </c>
      <c r="AY373" s="232" t="s">
        <v>209</v>
      </c>
    </row>
    <row r="374" spans="2:65" s="12" customFormat="1" ht="13.5">
      <c r="B374" s="222"/>
      <c r="C374" s="223"/>
      <c r="D374" s="219" t="s">
        <v>274</v>
      </c>
      <c r="E374" s="224" t="s">
        <v>34</v>
      </c>
      <c r="F374" s="225" t="s">
        <v>1015</v>
      </c>
      <c r="G374" s="223"/>
      <c r="H374" s="226">
        <v>33.15</v>
      </c>
      <c r="I374" s="227"/>
      <c r="J374" s="223"/>
      <c r="K374" s="223"/>
      <c r="L374" s="228"/>
      <c r="M374" s="229"/>
      <c r="N374" s="230"/>
      <c r="O374" s="230"/>
      <c r="P374" s="230"/>
      <c r="Q374" s="230"/>
      <c r="R374" s="230"/>
      <c r="S374" s="230"/>
      <c r="T374" s="231"/>
      <c r="AT374" s="232" t="s">
        <v>274</v>
      </c>
      <c r="AU374" s="232" t="s">
        <v>224</v>
      </c>
      <c r="AV374" s="12" t="s">
        <v>88</v>
      </c>
      <c r="AW374" s="12" t="s">
        <v>41</v>
      </c>
      <c r="AX374" s="12" t="s">
        <v>78</v>
      </c>
      <c r="AY374" s="232" t="s">
        <v>209</v>
      </c>
    </row>
    <row r="375" spans="2:65" s="12" customFormat="1" ht="13.5">
      <c r="B375" s="222"/>
      <c r="C375" s="223"/>
      <c r="D375" s="219" t="s">
        <v>274</v>
      </c>
      <c r="E375" s="224" t="s">
        <v>34</v>
      </c>
      <c r="F375" s="225" t="s">
        <v>1016</v>
      </c>
      <c r="G375" s="223"/>
      <c r="H375" s="226">
        <v>-0.72</v>
      </c>
      <c r="I375" s="227"/>
      <c r="J375" s="223"/>
      <c r="K375" s="223"/>
      <c r="L375" s="228"/>
      <c r="M375" s="229"/>
      <c r="N375" s="230"/>
      <c r="O375" s="230"/>
      <c r="P375" s="230"/>
      <c r="Q375" s="230"/>
      <c r="R375" s="230"/>
      <c r="S375" s="230"/>
      <c r="T375" s="231"/>
      <c r="AT375" s="232" t="s">
        <v>274</v>
      </c>
      <c r="AU375" s="232" t="s">
        <v>224</v>
      </c>
      <c r="AV375" s="12" t="s">
        <v>88</v>
      </c>
      <c r="AW375" s="12" t="s">
        <v>41</v>
      </c>
      <c r="AX375" s="12" t="s">
        <v>78</v>
      </c>
      <c r="AY375" s="232" t="s">
        <v>209</v>
      </c>
    </row>
    <row r="376" spans="2:65" s="12" customFormat="1" ht="13.5">
      <c r="B376" s="222"/>
      <c r="C376" s="223"/>
      <c r="D376" s="219" t="s">
        <v>274</v>
      </c>
      <c r="E376" s="224" t="s">
        <v>34</v>
      </c>
      <c r="F376" s="225" t="s">
        <v>1017</v>
      </c>
      <c r="G376" s="223"/>
      <c r="H376" s="226">
        <v>15.36</v>
      </c>
      <c r="I376" s="227"/>
      <c r="J376" s="223"/>
      <c r="K376" s="223"/>
      <c r="L376" s="228"/>
      <c r="M376" s="229"/>
      <c r="N376" s="230"/>
      <c r="O376" s="230"/>
      <c r="P376" s="230"/>
      <c r="Q376" s="230"/>
      <c r="R376" s="230"/>
      <c r="S376" s="230"/>
      <c r="T376" s="231"/>
      <c r="AT376" s="232" t="s">
        <v>274</v>
      </c>
      <c r="AU376" s="232" t="s">
        <v>224</v>
      </c>
      <c r="AV376" s="12" t="s">
        <v>88</v>
      </c>
      <c r="AW376" s="12" t="s">
        <v>41</v>
      </c>
      <c r="AX376" s="12" t="s">
        <v>78</v>
      </c>
      <c r="AY376" s="232" t="s">
        <v>209</v>
      </c>
    </row>
    <row r="377" spans="2:65" s="12" customFormat="1" ht="13.5">
      <c r="B377" s="222"/>
      <c r="C377" s="223"/>
      <c r="D377" s="219" t="s">
        <v>274</v>
      </c>
      <c r="E377" s="224" t="s">
        <v>34</v>
      </c>
      <c r="F377" s="225" t="s">
        <v>1018</v>
      </c>
      <c r="G377" s="223"/>
      <c r="H377" s="226">
        <v>40.722999999999999</v>
      </c>
      <c r="I377" s="227"/>
      <c r="J377" s="223"/>
      <c r="K377" s="223"/>
      <c r="L377" s="228"/>
      <c r="M377" s="229"/>
      <c r="N377" s="230"/>
      <c r="O377" s="230"/>
      <c r="P377" s="230"/>
      <c r="Q377" s="230"/>
      <c r="R377" s="230"/>
      <c r="S377" s="230"/>
      <c r="T377" s="231"/>
      <c r="AT377" s="232" t="s">
        <v>274</v>
      </c>
      <c r="AU377" s="232" t="s">
        <v>224</v>
      </c>
      <c r="AV377" s="12" t="s">
        <v>88</v>
      </c>
      <c r="AW377" s="12" t="s">
        <v>41</v>
      </c>
      <c r="AX377" s="12" t="s">
        <v>78</v>
      </c>
      <c r="AY377" s="232" t="s">
        <v>209</v>
      </c>
    </row>
    <row r="378" spans="2:65" s="12" customFormat="1" ht="13.5">
      <c r="B378" s="222"/>
      <c r="C378" s="223"/>
      <c r="D378" s="219" t="s">
        <v>274</v>
      </c>
      <c r="E378" s="224" t="s">
        <v>34</v>
      </c>
      <c r="F378" s="225" t="s">
        <v>1019</v>
      </c>
      <c r="G378" s="223"/>
      <c r="H378" s="226">
        <v>39.607999999999997</v>
      </c>
      <c r="I378" s="227"/>
      <c r="J378" s="223"/>
      <c r="K378" s="223"/>
      <c r="L378" s="228"/>
      <c r="M378" s="229"/>
      <c r="N378" s="230"/>
      <c r="O378" s="230"/>
      <c r="P378" s="230"/>
      <c r="Q378" s="230"/>
      <c r="R378" s="230"/>
      <c r="S378" s="230"/>
      <c r="T378" s="231"/>
      <c r="AT378" s="232" t="s">
        <v>274</v>
      </c>
      <c r="AU378" s="232" t="s">
        <v>224</v>
      </c>
      <c r="AV378" s="12" t="s">
        <v>88</v>
      </c>
      <c r="AW378" s="12" t="s">
        <v>41</v>
      </c>
      <c r="AX378" s="12" t="s">
        <v>78</v>
      </c>
      <c r="AY378" s="232" t="s">
        <v>209</v>
      </c>
    </row>
    <row r="379" spans="2:65" s="14" customFormat="1" ht="13.5">
      <c r="B379" s="254"/>
      <c r="C379" s="255"/>
      <c r="D379" s="219" t="s">
        <v>274</v>
      </c>
      <c r="E379" s="256" t="s">
        <v>34</v>
      </c>
      <c r="F379" s="257" t="s">
        <v>437</v>
      </c>
      <c r="G379" s="255"/>
      <c r="H379" s="256" t="s">
        <v>34</v>
      </c>
      <c r="I379" s="258"/>
      <c r="J379" s="255"/>
      <c r="K379" s="255"/>
      <c r="L379" s="259"/>
      <c r="M379" s="260"/>
      <c r="N379" s="261"/>
      <c r="O379" s="261"/>
      <c r="P379" s="261"/>
      <c r="Q379" s="261"/>
      <c r="R379" s="261"/>
      <c r="S379" s="261"/>
      <c r="T379" s="262"/>
      <c r="AT379" s="263" t="s">
        <v>274</v>
      </c>
      <c r="AU379" s="263" t="s">
        <v>224</v>
      </c>
      <c r="AV379" s="14" t="s">
        <v>86</v>
      </c>
      <c r="AW379" s="14" t="s">
        <v>41</v>
      </c>
      <c r="AX379" s="14" t="s">
        <v>78</v>
      </c>
      <c r="AY379" s="263" t="s">
        <v>209</v>
      </c>
    </row>
    <row r="380" spans="2:65" s="12" customFormat="1" ht="13.5">
      <c r="B380" s="222"/>
      <c r="C380" s="223"/>
      <c r="D380" s="219" t="s">
        <v>274</v>
      </c>
      <c r="E380" s="224" t="s">
        <v>34</v>
      </c>
      <c r="F380" s="225" t="s">
        <v>1020</v>
      </c>
      <c r="G380" s="223"/>
      <c r="H380" s="226">
        <v>87.039000000000001</v>
      </c>
      <c r="I380" s="227"/>
      <c r="J380" s="223"/>
      <c r="K380" s="223"/>
      <c r="L380" s="228"/>
      <c r="M380" s="229"/>
      <c r="N380" s="230"/>
      <c r="O380" s="230"/>
      <c r="P380" s="230"/>
      <c r="Q380" s="230"/>
      <c r="R380" s="230"/>
      <c r="S380" s="230"/>
      <c r="T380" s="231"/>
      <c r="AT380" s="232" t="s">
        <v>274</v>
      </c>
      <c r="AU380" s="232" t="s">
        <v>224</v>
      </c>
      <c r="AV380" s="12" t="s">
        <v>88</v>
      </c>
      <c r="AW380" s="12" t="s">
        <v>41</v>
      </c>
      <c r="AX380" s="12" t="s">
        <v>78</v>
      </c>
      <c r="AY380" s="232" t="s">
        <v>209</v>
      </c>
    </row>
    <row r="381" spans="2:65" s="12" customFormat="1" ht="13.5">
      <c r="B381" s="222"/>
      <c r="C381" s="223"/>
      <c r="D381" s="219" t="s">
        <v>274</v>
      </c>
      <c r="E381" s="224" t="s">
        <v>34</v>
      </c>
      <c r="F381" s="225" t="s">
        <v>1021</v>
      </c>
      <c r="G381" s="223"/>
      <c r="H381" s="226">
        <v>-11.22</v>
      </c>
      <c r="I381" s="227"/>
      <c r="J381" s="223"/>
      <c r="K381" s="223"/>
      <c r="L381" s="228"/>
      <c r="M381" s="229"/>
      <c r="N381" s="230"/>
      <c r="O381" s="230"/>
      <c r="P381" s="230"/>
      <c r="Q381" s="230"/>
      <c r="R381" s="230"/>
      <c r="S381" s="230"/>
      <c r="T381" s="231"/>
      <c r="AT381" s="232" t="s">
        <v>274</v>
      </c>
      <c r="AU381" s="232" t="s">
        <v>224</v>
      </c>
      <c r="AV381" s="12" t="s">
        <v>88</v>
      </c>
      <c r="AW381" s="12" t="s">
        <v>41</v>
      </c>
      <c r="AX381" s="12" t="s">
        <v>78</v>
      </c>
      <c r="AY381" s="232" t="s">
        <v>209</v>
      </c>
    </row>
    <row r="382" spans="2:65" s="12" customFormat="1" ht="13.5">
      <c r="B382" s="222"/>
      <c r="C382" s="223"/>
      <c r="D382" s="219" t="s">
        <v>274</v>
      </c>
      <c r="E382" s="224" t="s">
        <v>34</v>
      </c>
      <c r="F382" s="225" t="s">
        <v>1022</v>
      </c>
      <c r="G382" s="223"/>
      <c r="H382" s="226">
        <v>37.575000000000003</v>
      </c>
      <c r="I382" s="227"/>
      <c r="J382" s="223"/>
      <c r="K382" s="223"/>
      <c r="L382" s="228"/>
      <c r="M382" s="229"/>
      <c r="N382" s="230"/>
      <c r="O382" s="230"/>
      <c r="P382" s="230"/>
      <c r="Q382" s="230"/>
      <c r="R382" s="230"/>
      <c r="S382" s="230"/>
      <c r="T382" s="231"/>
      <c r="AT382" s="232" t="s">
        <v>274</v>
      </c>
      <c r="AU382" s="232" t="s">
        <v>224</v>
      </c>
      <c r="AV382" s="12" t="s">
        <v>88</v>
      </c>
      <c r="AW382" s="12" t="s">
        <v>41</v>
      </c>
      <c r="AX382" s="12" t="s">
        <v>78</v>
      </c>
      <c r="AY382" s="232" t="s">
        <v>209</v>
      </c>
    </row>
    <row r="383" spans="2:65" s="13" customFormat="1" ht="13.5">
      <c r="B383" s="233"/>
      <c r="C383" s="234"/>
      <c r="D383" s="219" t="s">
        <v>274</v>
      </c>
      <c r="E383" s="235" t="s">
        <v>34</v>
      </c>
      <c r="F383" s="236" t="s">
        <v>302</v>
      </c>
      <c r="G383" s="234"/>
      <c r="H383" s="237">
        <v>317.12599999999998</v>
      </c>
      <c r="I383" s="238"/>
      <c r="J383" s="234"/>
      <c r="K383" s="234"/>
      <c r="L383" s="239"/>
      <c r="M383" s="240"/>
      <c r="N383" s="241"/>
      <c r="O383" s="241"/>
      <c r="P383" s="241"/>
      <c r="Q383" s="241"/>
      <c r="R383" s="241"/>
      <c r="S383" s="241"/>
      <c r="T383" s="242"/>
      <c r="AT383" s="243" t="s">
        <v>274</v>
      </c>
      <c r="AU383" s="243" t="s">
        <v>224</v>
      </c>
      <c r="AV383" s="13" t="s">
        <v>228</v>
      </c>
      <c r="AW383" s="13" t="s">
        <v>41</v>
      </c>
      <c r="AX383" s="13" t="s">
        <v>86</v>
      </c>
      <c r="AY383" s="243" t="s">
        <v>209</v>
      </c>
    </row>
    <row r="384" spans="2:65" s="1" customFormat="1" ht="38.25" customHeight="1">
      <c r="B384" s="43"/>
      <c r="C384" s="203" t="s">
        <v>650</v>
      </c>
      <c r="D384" s="203" t="s">
        <v>212</v>
      </c>
      <c r="E384" s="204" t="s">
        <v>1023</v>
      </c>
      <c r="F384" s="205" t="s">
        <v>1024</v>
      </c>
      <c r="G384" s="206" t="s">
        <v>351</v>
      </c>
      <c r="H384" s="207">
        <v>6.1429999999999998</v>
      </c>
      <c r="I384" s="208"/>
      <c r="J384" s="209">
        <f>ROUND(I384*H384,2)</f>
        <v>0</v>
      </c>
      <c r="K384" s="205" t="s">
        <v>216</v>
      </c>
      <c r="L384" s="63"/>
      <c r="M384" s="210" t="s">
        <v>34</v>
      </c>
      <c r="N384" s="211" t="s">
        <v>49</v>
      </c>
      <c r="O384" s="44"/>
      <c r="P384" s="212">
        <f>O384*H384</f>
        <v>0</v>
      </c>
      <c r="Q384" s="212">
        <v>0.27949000000000002</v>
      </c>
      <c r="R384" s="212">
        <f>Q384*H384</f>
        <v>1.71690707</v>
      </c>
      <c r="S384" s="212">
        <v>0</v>
      </c>
      <c r="T384" s="213">
        <f>S384*H384</f>
        <v>0</v>
      </c>
      <c r="AR384" s="25" t="s">
        <v>228</v>
      </c>
      <c r="AT384" s="25" t="s">
        <v>212</v>
      </c>
      <c r="AU384" s="25" t="s">
        <v>224</v>
      </c>
      <c r="AY384" s="25" t="s">
        <v>209</v>
      </c>
      <c r="BE384" s="214">
        <f>IF(N384="základní",J384,0)</f>
        <v>0</v>
      </c>
      <c r="BF384" s="214">
        <f>IF(N384="snížená",J384,0)</f>
        <v>0</v>
      </c>
      <c r="BG384" s="214">
        <f>IF(N384="zákl. přenesená",J384,0)</f>
        <v>0</v>
      </c>
      <c r="BH384" s="214">
        <f>IF(N384="sníž. přenesená",J384,0)</f>
        <v>0</v>
      </c>
      <c r="BI384" s="214">
        <f>IF(N384="nulová",J384,0)</f>
        <v>0</v>
      </c>
      <c r="BJ384" s="25" t="s">
        <v>86</v>
      </c>
      <c r="BK384" s="214">
        <f>ROUND(I384*H384,2)</f>
        <v>0</v>
      </c>
      <c r="BL384" s="25" t="s">
        <v>228</v>
      </c>
      <c r="BM384" s="25" t="s">
        <v>1025</v>
      </c>
    </row>
    <row r="385" spans="2:65" s="1" customFormat="1" ht="148.5">
      <c r="B385" s="43"/>
      <c r="C385" s="65"/>
      <c r="D385" s="219" t="s">
        <v>272</v>
      </c>
      <c r="E385" s="65"/>
      <c r="F385" s="220" t="s">
        <v>1011</v>
      </c>
      <c r="G385" s="65"/>
      <c r="H385" s="65"/>
      <c r="I385" s="174"/>
      <c r="J385" s="65"/>
      <c r="K385" s="65"/>
      <c r="L385" s="63"/>
      <c r="M385" s="221"/>
      <c r="N385" s="44"/>
      <c r="O385" s="44"/>
      <c r="P385" s="44"/>
      <c r="Q385" s="44"/>
      <c r="R385" s="44"/>
      <c r="S385" s="44"/>
      <c r="T385" s="80"/>
      <c r="AT385" s="25" t="s">
        <v>272</v>
      </c>
      <c r="AU385" s="25" t="s">
        <v>224</v>
      </c>
    </row>
    <row r="386" spans="2:65" s="14" customFormat="1" ht="13.5">
      <c r="B386" s="254"/>
      <c r="C386" s="255"/>
      <c r="D386" s="219" t="s">
        <v>274</v>
      </c>
      <c r="E386" s="256" t="s">
        <v>34</v>
      </c>
      <c r="F386" s="257" t="s">
        <v>466</v>
      </c>
      <c r="G386" s="255"/>
      <c r="H386" s="256" t="s">
        <v>34</v>
      </c>
      <c r="I386" s="258"/>
      <c r="J386" s="255"/>
      <c r="K386" s="255"/>
      <c r="L386" s="259"/>
      <c r="M386" s="260"/>
      <c r="N386" s="261"/>
      <c r="O386" s="261"/>
      <c r="P386" s="261"/>
      <c r="Q386" s="261"/>
      <c r="R386" s="261"/>
      <c r="S386" s="261"/>
      <c r="T386" s="262"/>
      <c r="AT386" s="263" t="s">
        <v>274</v>
      </c>
      <c r="AU386" s="263" t="s">
        <v>224</v>
      </c>
      <c r="AV386" s="14" t="s">
        <v>86</v>
      </c>
      <c r="AW386" s="14" t="s">
        <v>41</v>
      </c>
      <c r="AX386" s="14" t="s">
        <v>78</v>
      </c>
      <c r="AY386" s="263" t="s">
        <v>209</v>
      </c>
    </row>
    <row r="387" spans="2:65" s="12" customFormat="1" ht="13.5">
      <c r="B387" s="222"/>
      <c r="C387" s="223"/>
      <c r="D387" s="219" t="s">
        <v>274</v>
      </c>
      <c r="E387" s="224" t="s">
        <v>34</v>
      </c>
      <c r="F387" s="225" t="s">
        <v>1026</v>
      </c>
      <c r="G387" s="223"/>
      <c r="H387" s="226">
        <v>6.1429999999999998</v>
      </c>
      <c r="I387" s="227"/>
      <c r="J387" s="223"/>
      <c r="K387" s="223"/>
      <c r="L387" s="228"/>
      <c r="M387" s="229"/>
      <c r="N387" s="230"/>
      <c r="O387" s="230"/>
      <c r="P387" s="230"/>
      <c r="Q387" s="230"/>
      <c r="R387" s="230"/>
      <c r="S387" s="230"/>
      <c r="T387" s="231"/>
      <c r="AT387" s="232" t="s">
        <v>274</v>
      </c>
      <c r="AU387" s="232" t="s">
        <v>224</v>
      </c>
      <c r="AV387" s="12" t="s">
        <v>88</v>
      </c>
      <c r="AW387" s="12" t="s">
        <v>41</v>
      </c>
      <c r="AX387" s="12" t="s">
        <v>86</v>
      </c>
      <c r="AY387" s="232" t="s">
        <v>209</v>
      </c>
    </row>
    <row r="388" spans="2:65" s="1" customFormat="1" ht="38.25" customHeight="1">
      <c r="B388" s="43"/>
      <c r="C388" s="203" t="s">
        <v>654</v>
      </c>
      <c r="D388" s="203" t="s">
        <v>212</v>
      </c>
      <c r="E388" s="204" t="s">
        <v>1027</v>
      </c>
      <c r="F388" s="205" t="s">
        <v>1028</v>
      </c>
      <c r="G388" s="206" t="s">
        <v>351</v>
      </c>
      <c r="H388" s="207">
        <v>330.83499999999998</v>
      </c>
      <c r="I388" s="208"/>
      <c r="J388" s="209">
        <f>ROUND(I388*H388,2)</f>
        <v>0</v>
      </c>
      <c r="K388" s="205" t="s">
        <v>216</v>
      </c>
      <c r="L388" s="63"/>
      <c r="M388" s="210" t="s">
        <v>34</v>
      </c>
      <c r="N388" s="211" t="s">
        <v>49</v>
      </c>
      <c r="O388" s="44"/>
      <c r="P388" s="212">
        <f>O388*H388</f>
        <v>0</v>
      </c>
      <c r="Q388" s="212">
        <v>0.37898999999999999</v>
      </c>
      <c r="R388" s="212">
        <f>Q388*H388</f>
        <v>125.38315664999999</v>
      </c>
      <c r="S388" s="212">
        <v>0</v>
      </c>
      <c r="T388" s="213">
        <f>S388*H388</f>
        <v>0</v>
      </c>
      <c r="AR388" s="25" t="s">
        <v>228</v>
      </c>
      <c r="AT388" s="25" t="s">
        <v>212</v>
      </c>
      <c r="AU388" s="25" t="s">
        <v>224</v>
      </c>
      <c r="AY388" s="25" t="s">
        <v>209</v>
      </c>
      <c r="BE388" s="214">
        <f>IF(N388="základní",J388,0)</f>
        <v>0</v>
      </c>
      <c r="BF388" s="214">
        <f>IF(N388="snížená",J388,0)</f>
        <v>0</v>
      </c>
      <c r="BG388" s="214">
        <f>IF(N388="zákl. přenesená",J388,0)</f>
        <v>0</v>
      </c>
      <c r="BH388" s="214">
        <f>IF(N388="sníž. přenesená",J388,0)</f>
        <v>0</v>
      </c>
      <c r="BI388" s="214">
        <f>IF(N388="nulová",J388,0)</f>
        <v>0</v>
      </c>
      <c r="BJ388" s="25" t="s">
        <v>86</v>
      </c>
      <c r="BK388" s="214">
        <f>ROUND(I388*H388,2)</f>
        <v>0</v>
      </c>
      <c r="BL388" s="25" t="s">
        <v>228</v>
      </c>
      <c r="BM388" s="25" t="s">
        <v>1029</v>
      </c>
    </row>
    <row r="389" spans="2:65" s="1" customFormat="1" ht="148.5">
      <c r="B389" s="43"/>
      <c r="C389" s="65"/>
      <c r="D389" s="219" t="s">
        <v>272</v>
      </c>
      <c r="E389" s="65"/>
      <c r="F389" s="220" t="s">
        <v>1011</v>
      </c>
      <c r="G389" s="65"/>
      <c r="H389" s="65"/>
      <c r="I389" s="174"/>
      <c r="J389" s="65"/>
      <c r="K389" s="65"/>
      <c r="L389" s="63"/>
      <c r="M389" s="221"/>
      <c r="N389" s="44"/>
      <c r="O389" s="44"/>
      <c r="P389" s="44"/>
      <c r="Q389" s="44"/>
      <c r="R389" s="44"/>
      <c r="S389" s="44"/>
      <c r="T389" s="80"/>
      <c r="AT389" s="25" t="s">
        <v>272</v>
      </c>
      <c r="AU389" s="25" t="s">
        <v>224</v>
      </c>
    </row>
    <row r="390" spans="2:65" s="14" customFormat="1" ht="13.5">
      <c r="B390" s="254"/>
      <c r="C390" s="255"/>
      <c r="D390" s="219" t="s">
        <v>274</v>
      </c>
      <c r="E390" s="256" t="s">
        <v>34</v>
      </c>
      <c r="F390" s="257" t="s">
        <v>466</v>
      </c>
      <c r="G390" s="255"/>
      <c r="H390" s="256" t="s">
        <v>34</v>
      </c>
      <c r="I390" s="258"/>
      <c r="J390" s="255"/>
      <c r="K390" s="255"/>
      <c r="L390" s="259"/>
      <c r="M390" s="260"/>
      <c r="N390" s="261"/>
      <c r="O390" s="261"/>
      <c r="P390" s="261"/>
      <c r="Q390" s="261"/>
      <c r="R390" s="261"/>
      <c r="S390" s="261"/>
      <c r="T390" s="262"/>
      <c r="AT390" s="263" t="s">
        <v>274</v>
      </c>
      <c r="AU390" s="263" t="s">
        <v>224</v>
      </c>
      <c r="AV390" s="14" t="s">
        <v>86</v>
      </c>
      <c r="AW390" s="14" t="s">
        <v>41</v>
      </c>
      <c r="AX390" s="14" t="s">
        <v>78</v>
      </c>
      <c r="AY390" s="263" t="s">
        <v>209</v>
      </c>
    </row>
    <row r="391" spans="2:65" s="12" customFormat="1" ht="13.5">
      <c r="B391" s="222"/>
      <c r="C391" s="223"/>
      <c r="D391" s="219" t="s">
        <v>274</v>
      </c>
      <c r="E391" s="224" t="s">
        <v>34</v>
      </c>
      <c r="F391" s="225" t="s">
        <v>1030</v>
      </c>
      <c r="G391" s="223"/>
      <c r="H391" s="226">
        <v>80.177999999999997</v>
      </c>
      <c r="I391" s="227"/>
      <c r="J391" s="223"/>
      <c r="K391" s="223"/>
      <c r="L391" s="228"/>
      <c r="M391" s="229"/>
      <c r="N391" s="230"/>
      <c r="O391" s="230"/>
      <c r="P391" s="230"/>
      <c r="Q391" s="230"/>
      <c r="R391" s="230"/>
      <c r="S391" s="230"/>
      <c r="T391" s="231"/>
      <c r="AT391" s="232" t="s">
        <v>274</v>
      </c>
      <c r="AU391" s="232" t="s">
        <v>224</v>
      </c>
      <c r="AV391" s="12" t="s">
        <v>88</v>
      </c>
      <c r="AW391" s="12" t="s">
        <v>41</v>
      </c>
      <c r="AX391" s="12" t="s">
        <v>78</v>
      </c>
      <c r="AY391" s="232" t="s">
        <v>209</v>
      </c>
    </row>
    <row r="392" spans="2:65" s="12" customFormat="1" ht="13.5">
      <c r="B392" s="222"/>
      <c r="C392" s="223"/>
      <c r="D392" s="219" t="s">
        <v>274</v>
      </c>
      <c r="E392" s="224" t="s">
        <v>34</v>
      </c>
      <c r="F392" s="225" t="s">
        <v>1031</v>
      </c>
      <c r="G392" s="223"/>
      <c r="H392" s="226">
        <v>50.881999999999998</v>
      </c>
      <c r="I392" s="227"/>
      <c r="J392" s="223"/>
      <c r="K392" s="223"/>
      <c r="L392" s="228"/>
      <c r="M392" s="229"/>
      <c r="N392" s="230"/>
      <c r="O392" s="230"/>
      <c r="P392" s="230"/>
      <c r="Q392" s="230"/>
      <c r="R392" s="230"/>
      <c r="S392" s="230"/>
      <c r="T392" s="231"/>
      <c r="AT392" s="232" t="s">
        <v>274</v>
      </c>
      <c r="AU392" s="232" t="s">
        <v>224</v>
      </c>
      <c r="AV392" s="12" t="s">
        <v>88</v>
      </c>
      <c r="AW392" s="12" t="s">
        <v>41</v>
      </c>
      <c r="AX392" s="12" t="s">
        <v>78</v>
      </c>
      <c r="AY392" s="232" t="s">
        <v>209</v>
      </c>
    </row>
    <row r="393" spans="2:65" s="14" customFormat="1" ht="13.5">
      <c r="B393" s="254"/>
      <c r="C393" s="255"/>
      <c r="D393" s="219" t="s">
        <v>274</v>
      </c>
      <c r="E393" s="256" t="s">
        <v>34</v>
      </c>
      <c r="F393" s="257" t="s">
        <v>434</v>
      </c>
      <c r="G393" s="255"/>
      <c r="H393" s="256" t="s">
        <v>34</v>
      </c>
      <c r="I393" s="258"/>
      <c r="J393" s="255"/>
      <c r="K393" s="255"/>
      <c r="L393" s="259"/>
      <c r="M393" s="260"/>
      <c r="N393" s="261"/>
      <c r="O393" s="261"/>
      <c r="P393" s="261"/>
      <c r="Q393" s="261"/>
      <c r="R393" s="261"/>
      <c r="S393" s="261"/>
      <c r="T393" s="262"/>
      <c r="AT393" s="263" t="s">
        <v>274</v>
      </c>
      <c r="AU393" s="263" t="s">
        <v>224</v>
      </c>
      <c r="AV393" s="14" t="s">
        <v>86</v>
      </c>
      <c r="AW393" s="14" t="s">
        <v>41</v>
      </c>
      <c r="AX393" s="14" t="s">
        <v>78</v>
      </c>
      <c r="AY393" s="263" t="s">
        <v>209</v>
      </c>
    </row>
    <row r="394" spans="2:65" s="12" customFormat="1" ht="27">
      <c r="B394" s="222"/>
      <c r="C394" s="223"/>
      <c r="D394" s="219" t="s">
        <v>274</v>
      </c>
      <c r="E394" s="224" t="s">
        <v>34</v>
      </c>
      <c r="F394" s="225" t="s">
        <v>1032</v>
      </c>
      <c r="G394" s="223"/>
      <c r="H394" s="226">
        <v>118.52800000000001</v>
      </c>
      <c r="I394" s="227"/>
      <c r="J394" s="223"/>
      <c r="K394" s="223"/>
      <c r="L394" s="228"/>
      <c r="M394" s="229"/>
      <c r="N394" s="230"/>
      <c r="O394" s="230"/>
      <c r="P394" s="230"/>
      <c r="Q394" s="230"/>
      <c r="R394" s="230"/>
      <c r="S394" s="230"/>
      <c r="T394" s="231"/>
      <c r="AT394" s="232" t="s">
        <v>274</v>
      </c>
      <c r="AU394" s="232" t="s">
        <v>224</v>
      </c>
      <c r="AV394" s="12" t="s">
        <v>88</v>
      </c>
      <c r="AW394" s="12" t="s">
        <v>41</v>
      </c>
      <c r="AX394" s="12" t="s">
        <v>78</v>
      </c>
      <c r="AY394" s="232" t="s">
        <v>209</v>
      </c>
    </row>
    <row r="395" spans="2:65" s="12" customFormat="1" ht="13.5">
      <c r="B395" s="222"/>
      <c r="C395" s="223"/>
      <c r="D395" s="219" t="s">
        <v>274</v>
      </c>
      <c r="E395" s="224" t="s">
        <v>34</v>
      </c>
      <c r="F395" s="225" t="s">
        <v>1033</v>
      </c>
      <c r="G395" s="223"/>
      <c r="H395" s="226">
        <v>27.646999999999998</v>
      </c>
      <c r="I395" s="227"/>
      <c r="J395" s="223"/>
      <c r="K395" s="223"/>
      <c r="L395" s="228"/>
      <c r="M395" s="229"/>
      <c r="N395" s="230"/>
      <c r="O395" s="230"/>
      <c r="P395" s="230"/>
      <c r="Q395" s="230"/>
      <c r="R395" s="230"/>
      <c r="S395" s="230"/>
      <c r="T395" s="231"/>
      <c r="AT395" s="232" t="s">
        <v>274</v>
      </c>
      <c r="AU395" s="232" t="s">
        <v>224</v>
      </c>
      <c r="AV395" s="12" t="s">
        <v>88</v>
      </c>
      <c r="AW395" s="12" t="s">
        <v>41</v>
      </c>
      <c r="AX395" s="12" t="s">
        <v>78</v>
      </c>
      <c r="AY395" s="232" t="s">
        <v>209</v>
      </c>
    </row>
    <row r="396" spans="2:65" s="14" customFormat="1" ht="13.5">
      <c r="B396" s="254"/>
      <c r="C396" s="255"/>
      <c r="D396" s="219" t="s">
        <v>274</v>
      </c>
      <c r="E396" s="256" t="s">
        <v>34</v>
      </c>
      <c r="F396" s="257" t="s">
        <v>437</v>
      </c>
      <c r="G396" s="255"/>
      <c r="H396" s="256" t="s">
        <v>34</v>
      </c>
      <c r="I396" s="258"/>
      <c r="J396" s="255"/>
      <c r="K396" s="255"/>
      <c r="L396" s="259"/>
      <c r="M396" s="260"/>
      <c r="N396" s="261"/>
      <c r="O396" s="261"/>
      <c r="P396" s="261"/>
      <c r="Q396" s="261"/>
      <c r="R396" s="261"/>
      <c r="S396" s="261"/>
      <c r="T396" s="262"/>
      <c r="AT396" s="263" t="s">
        <v>274</v>
      </c>
      <c r="AU396" s="263" t="s">
        <v>224</v>
      </c>
      <c r="AV396" s="14" t="s">
        <v>86</v>
      </c>
      <c r="AW396" s="14" t="s">
        <v>41</v>
      </c>
      <c r="AX396" s="14" t="s">
        <v>78</v>
      </c>
      <c r="AY396" s="263" t="s">
        <v>209</v>
      </c>
    </row>
    <row r="397" spans="2:65" s="12" customFormat="1" ht="13.5">
      <c r="B397" s="222"/>
      <c r="C397" s="223"/>
      <c r="D397" s="219" t="s">
        <v>274</v>
      </c>
      <c r="E397" s="224" t="s">
        <v>34</v>
      </c>
      <c r="F397" s="225" t="s">
        <v>1034</v>
      </c>
      <c r="G397" s="223"/>
      <c r="H397" s="226">
        <v>39.5</v>
      </c>
      <c r="I397" s="227"/>
      <c r="J397" s="223"/>
      <c r="K397" s="223"/>
      <c r="L397" s="228"/>
      <c r="M397" s="229"/>
      <c r="N397" s="230"/>
      <c r="O397" s="230"/>
      <c r="P397" s="230"/>
      <c r="Q397" s="230"/>
      <c r="R397" s="230"/>
      <c r="S397" s="230"/>
      <c r="T397" s="231"/>
      <c r="AT397" s="232" t="s">
        <v>274</v>
      </c>
      <c r="AU397" s="232" t="s">
        <v>224</v>
      </c>
      <c r="AV397" s="12" t="s">
        <v>88</v>
      </c>
      <c r="AW397" s="12" t="s">
        <v>41</v>
      </c>
      <c r="AX397" s="12" t="s">
        <v>78</v>
      </c>
      <c r="AY397" s="232" t="s">
        <v>209</v>
      </c>
    </row>
    <row r="398" spans="2:65" s="12" customFormat="1" ht="13.5">
      <c r="B398" s="222"/>
      <c r="C398" s="223"/>
      <c r="D398" s="219" t="s">
        <v>274</v>
      </c>
      <c r="E398" s="224" t="s">
        <v>34</v>
      </c>
      <c r="F398" s="225" t="s">
        <v>1035</v>
      </c>
      <c r="G398" s="223"/>
      <c r="H398" s="226">
        <v>14.1</v>
      </c>
      <c r="I398" s="227"/>
      <c r="J398" s="223"/>
      <c r="K398" s="223"/>
      <c r="L398" s="228"/>
      <c r="M398" s="229"/>
      <c r="N398" s="230"/>
      <c r="O398" s="230"/>
      <c r="P398" s="230"/>
      <c r="Q398" s="230"/>
      <c r="R398" s="230"/>
      <c r="S398" s="230"/>
      <c r="T398" s="231"/>
      <c r="AT398" s="232" t="s">
        <v>274</v>
      </c>
      <c r="AU398" s="232" t="s">
        <v>224</v>
      </c>
      <c r="AV398" s="12" t="s">
        <v>88</v>
      </c>
      <c r="AW398" s="12" t="s">
        <v>41</v>
      </c>
      <c r="AX398" s="12" t="s">
        <v>78</v>
      </c>
      <c r="AY398" s="232" t="s">
        <v>209</v>
      </c>
    </row>
    <row r="399" spans="2:65" s="13" customFormat="1" ht="13.5">
      <c r="B399" s="233"/>
      <c r="C399" s="234"/>
      <c r="D399" s="219" t="s">
        <v>274</v>
      </c>
      <c r="E399" s="235" t="s">
        <v>34</v>
      </c>
      <c r="F399" s="236" t="s">
        <v>302</v>
      </c>
      <c r="G399" s="234"/>
      <c r="H399" s="237">
        <v>330.83499999999998</v>
      </c>
      <c r="I399" s="238"/>
      <c r="J399" s="234"/>
      <c r="K399" s="234"/>
      <c r="L399" s="239"/>
      <c r="M399" s="240"/>
      <c r="N399" s="241"/>
      <c r="O399" s="241"/>
      <c r="P399" s="241"/>
      <c r="Q399" s="241"/>
      <c r="R399" s="241"/>
      <c r="S399" s="241"/>
      <c r="T399" s="242"/>
      <c r="AT399" s="243" t="s">
        <v>274</v>
      </c>
      <c r="AU399" s="243" t="s">
        <v>224</v>
      </c>
      <c r="AV399" s="13" t="s">
        <v>228</v>
      </c>
      <c r="AW399" s="13" t="s">
        <v>41</v>
      </c>
      <c r="AX399" s="13" t="s">
        <v>86</v>
      </c>
      <c r="AY399" s="243" t="s">
        <v>209</v>
      </c>
    </row>
    <row r="400" spans="2:65" s="1" customFormat="1" ht="16.5" customHeight="1">
      <c r="B400" s="43"/>
      <c r="C400" s="203" t="s">
        <v>660</v>
      </c>
      <c r="D400" s="203" t="s">
        <v>212</v>
      </c>
      <c r="E400" s="204" t="s">
        <v>1036</v>
      </c>
      <c r="F400" s="205" t="s">
        <v>1037</v>
      </c>
      <c r="G400" s="206" t="s">
        <v>270</v>
      </c>
      <c r="H400" s="207">
        <v>5.5270000000000001</v>
      </c>
      <c r="I400" s="208"/>
      <c r="J400" s="209">
        <f>ROUND(I400*H400,2)</f>
        <v>0</v>
      </c>
      <c r="K400" s="205" t="s">
        <v>216</v>
      </c>
      <c r="L400" s="63"/>
      <c r="M400" s="210" t="s">
        <v>34</v>
      </c>
      <c r="N400" s="211" t="s">
        <v>49</v>
      </c>
      <c r="O400" s="44"/>
      <c r="P400" s="212">
        <f>O400*H400</f>
        <v>0</v>
      </c>
      <c r="Q400" s="212">
        <v>0</v>
      </c>
      <c r="R400" s="212">
        <f>Q400*H400</f>
        <v>0</v>
      </c>
      <c r="S400" s="212">
        <v>0</v>
      </c>
      <c r="T400" s="213">
        <f>S400*H400</f>
        <v>0</v>
      </c>
      <c r="AR400" s="25" t="s">
        <v>228</v>
      </c>
      <c r="AT400" s="25" t="s">
        <v>212</v>
      </c>
      <c r="AU400" s="25" t="s">
        <v>224</v>
      </c>
      <c r="AY400" s="25" t="s">
        <v>209</v>
      </c>
      <c r="BE400" s="214">
        <f>IF(N400="základní",J400,0)</f>
        <v>0</v>
      </c>
      <c r="BF400" s="214">
        <f>IF(N400="snížená",J400,0)</f>
        <v>0</v>
      </c>
      <c r="BG400" s="214">
        <f>IF(N400="zákl. přenesená",J400,0)</f>
        <v>0</v>
      </c>
      <c r="BH400" s="214">
        <f>IF(N400="sníž. přenesená",J400,0)</f>
        <v>0</v>
      </c>
      <c r="BI400" s="214">
        <f>IF(N400="nulová",J400,0)</f>
        <v>0</v>
      </c>
      <c r="BJ400" s="25" t="s">
        <v>86</v>
      </c>
      <c r="BK400" s="214">
        <f>ROUND(I400*H400,2)</f>
        <v>0</v>
      </c>
      <c r="BL400" s="25" t="s">
        <v>228</v>
      </c>
      <c r="BM400" s="25" t="s">
        <v>1038</v>
      </c>
    </row>
    <row r="401" spans="2:65" s="1" customFormat="1" ht="27">
      <c r="B401" s="43"/>
      <c r="C401" s="65"/>
      <c r="D401" s="219" t="s">
        <v>272</v>
      </c>
      <c r="E401" s="65"/>
      <c r="F401" s="220" t="s">
        <v>1039</v>
      </c>
      <c r="G401" s="65"/>
      <c r="H401" s="65"/>
      <c r="I401" s="174"/>
      <c r="J401" s="65"/>
      <c r="K401" s="65"/>
      <c r="L401" s="63"/>
      <c r="M401" s="221"/>
      <c r="N401" s="44"/>
      <c r="O401" s="44"/>
      <c r="P401" s="44"/>
      <c r="Q401" s="44"/>
      <c r="R401" s="44"/>
      <c r="S401" s="44"/>
      <c r="T401" s="80"/>
      <c r="AT401" s="25" t="s">
        <v>272</v>
      </c>
      <c r="AU401" s="25" t="s">
        <v>224</v>
      </c>
    </row>
    <row r="402" spans="2:65" s="14" customFormat="1" ht="13.5">
      <c r="B402" s="254"/>
      <c r="C402" s="255"/>
      <c r="D402" s="219" t="s">
        <v>274</v>
      </c>
      <c r="E402" s="256" t="s">
        <v>34</v>
      </c>
      <c r="F402" s="257" t="s">
        <v>466</v>
      </c>
      <c r="G402" s="255"/>
      <c r="H402" s="256" t="s">
        <v>34</v>
      </c>
      <c r="I402" s="258"/>
      <c r="J402" s="255"/>
      <c r="K402" s="255"/>
      <c r="L402" s="259"/>
      <c r="M402" s="260"/>
      <c r="N402" s="261"/>
      <c r="O402" s="261"/>
      <c r="P402" s="261"/>
      <c r="Q402" s="261"/>
      <c r="R402" s="261"/>
      <c r="S402" s="261"/>
      <c r="T402" s="262"/>
      <c r="AT402" s="263" t="s">
        <v>274</v>
      </c>
      <c r="AU402" s="263" t="s">
        <v>224</v>
      </c>
      <c r="AV402" s="14" t="s">
        <v>86</v>
      </c>
      <c r="AW402" s="14" t="s">
        <v>41</v>
      </c>
      <c r="AX402" s="14" t="s">
        <v>78</v>
      </c>
      <c r="AY402" s="263" t="s">
        <v>209</v>
      </c>
    </row>
    <row r="403" spans="2:65" s="12" customFormat="1" ht="13.5">
      <c r="B403" s="222"/>
      <c r="C403" s="223"/>
      <c r="D403" s="219" t="s">
        <v>274</v>
      </c>
      <c r="E403" s="224" t="s">
        <v>34</v>
      </c>
      <c r="F403" s="225" t="s">
        <v>1040</v>
      </c>
      <c r="G403" s="223"/>
      <c r="H403" s="226">
        <v>5.5270000000000001</v>
      </c>
      <c r="I403" s="227"/>
      <c r="J403" s="223"/>
      <c r="K403" s="223"/>
      <c r="L403" s="228"/>
      <c r="M403" s="229"/>
      <c r="N403" s="230"/>
      <c r="O403" s="230"/>
      <c r="P403" s="230"/>
      <c r="Q403" s="230"/>
      <c r="R403" s="230"/>
      <c r="S403" s="230"/>
      <c r="T403" s="231"/>
      <c r="AT403" s="232" t="s">
        <v>274</v>
      </c>
      <c r="AU403" s="232" t="s">
        <v>224</v>
      </c>
      <c r="AV403" s="12" t="s">
        <v>88</v>
      </c>
      <c r="AW403" s="12" t="s">
        <v>41</v>
      </c>
      <c r="AX403" s="12" t="s">
        <v>86</v>
      </c>
      <c r="AY403" s="232" t="s">
        <v>209</v>
      </c>
    </row>
    <row r="404" spans="2:65" s="1" customFormat="1" ht="38.25" customHeight="1">
      <c r="B404" s="43"/>
      <c r="C404" s="203" t="s">
        <v>672</v>
      </c>
      <c r="D404" s="203" t="s">
        <v>212</v>
      </c>
      <c r="E404" s="204" t="s">
        <v>1041</v>
      </c>
      <c r="F404" s="205" t="s">
        <v>1042</v>
      </c>
      <c r="G404" s="206" t="s">
        <v>351</v>
      </c>
      <c r="H404" s="207">
        <v>20.100000000000001</v>
      </c>
      <c r="I404" s="208"/>
      <c r="J404" s="209">
        <f>ROUND(I404*H404,2)</f>
        <v>0</v>
      </c>
      <c r="K404" s="205" t="s">
        <v>216</v>
      </c>
      <c r="L404" s="63"/>
      <c r="M404" s="210" t="s">
        <v>34</v>
      </c>
      <c r="N404" s="211" t="s">
        <v>49</v>
      </c>
      <c r="O404" s="44"/>
      <c r="P404" s="212">
        <f>O404*H404</f>
        <v>0</v>
      </c>
      <c r="Q404" s="212">
        <v>0.22058</v>
      </c>
      <c r="R404" s="212">
        <f>Q404*H404</f>
        <v>4.4336580000000003</v>
      </c>
      <c r="S404" s="212">
        <v>0</v>
      </c>
      <c r="T404" s="213">
        <f>S404*H404</f>
        <v>0</v>
      </c>
      <c r="AR404" s="25" t="s">
        <v>228</v>
      </c>
      <c r="AT404" s="25" t="s">
        <v>212</v>
      </c>
      <c r="AU404" s="25" t="s">
        <v>224</v>
      </c>
      <c r="AY404" s="25" t="s">
        <v>209</v>
      </c>
      <c r="BE404" s="214">
        <f>IF(N404="základní",J404,0)</f>
        <v>0</v>
      </c>
      <c r="BF404" s="214">
        <f>IF(N404="snížená",J404,0)</f>
        <v>0</v>
      </c>
      <c r="BG404" s="214">
        <f>IF(N404="zákl. přenesená",J404,0)</f>
        <v>0</v>
      </c>
      <c r="BH404" s="214">
        <f>IF(N404="sníž. přenesená",J404,0)</f>
        <v>0</v>
      </c>
      <c r="BI404" s="214">
        <f>IF(N404="nulová",J404,0)</f>
        <v>0</v>
      </c>
      <c r="BJ404" s="25" t="s">
        <v>86</v>
      </c>
      <c r="BK404" s="214">
        <f>ROUND(I404*H404,2)</f>
        <v>0</v>
      </c>
      <c r="BL404" s="25" t="s">
        <v>228</v>
      </c>
      <c r="BM404" s="25" t="s">
        <v>1043</v>
      </c>
    </row>
    <row r="405" spans="2:65" s="1" customFormat="1" ht="148.5">
      <c r="B405" s="43"/>
      <c r="C405" s="65"/>
      <c r="D405" s="219" t="s">
        <v>272</v>
      </c>
      <c r="E405" s="65"/>
      <c r="F405" s="220" t="s">
        <v>1011</v>
      </c>
      <c r="G405" s="65"/>
      <c r="H405" s="65"/>
      <c r="I405" s="174"/>
      <c r="J405" s="65"/>
      <c r="K405" s="65"/>
      <c r="L405" s="63"/>
      <c r="M405" s="221"/>
      <c r="N405" s="44"/>
      <c r="O405" s="44"/>
      <c r="P405" s="44"/>
      <c r="Q405" s="44"/>
      <c r="R405" s="44"/>
      <c r="S405" s="44"/>
      <c r="T405" s="80"/>
      <c r="AT405" s="25" t="s">
        <v>272</v>
      </c>
      <c r="AU405" s="25" t="s">
        <v>224</v>
      </c>
    </row>
    <row r="406" spans="2:65" s="14" customFormat="1" ht="13.5">
      <c r="B406" s="254"/>
      <c r="C406" s="255"/>
      <c r="D406" s="219" t="s">
        <v>274</v>
      </c>
      <c r="E406" s="256" t="s">
        <v>34</v>
      </c>
      <c r="F406" s="257" t="s">
        <v>437</v>
      </c>
      <c r="G406" s="255"/>
      <c r="H406" s="256" t="s">
        <v>34</v>
      </c>
      <c r="I406" s="258"/>
      <c r="J406" s="255"/>
      <c r="K406" s="255"/>
      <c r="L406" s="259"/>
      <c r="M406" s="260"/>
      <c r="N406" s="261"/>
      <c r="O406" s="261"/>
      <c r="P406" s="261"/>
      <c r="Q406" s="261"/>
      <c r="R406" s="261"/>
      <c r="S406" s="261"/>
      <c r="T406" s="262"/>
      <c r="AT406" s="263" t="s">
        <v>274</v>
      </c>
      <c r="AU406" s="263" t="s">
        <v>224</v>
      </c>
      <c r="AV406" s="14" t="s">
        <v>86</v>
      </c>
      <c r="AW406" s="14" t="s">
        <v>41</v>
      </c>
      <c r="AX406" s="14" t="s">
        <v>78</v>
      </c>
      <c r="AY406" s="263" t="s">
        <v>209</v>
      </c>
    </row>
    <row r="407" spans="2:65" s="12" customFormat="1" ht="13.5">
      <c r="B407" s="222"/>
      <c r="C407" s="223"/>
      <c r="D407" s="219" t="s">
        <v>274</v>
      </c>
      <c r="E407" s="224" t="s">
        <v>34</v>
      </c>
      <c r="F407" s="225" t="s">
        <v>1044</v>
      </c>
      <c r="G407" s="223"/>
      <c r="H407" s="226">
        <v>20.100000000000001</v>
      </c>
      <c r="I407" s="227"/>
      <c r="J407" s="223"/>
      <c r="K407" s="223"/>
      <c r="L407" s="228"/>
      <c r="M407" s="229"/>
      <c r="N407" s="230"/>
      <c r="O407" s="230"/>
      <c r="P407" s="230"/>
      <c r="Q407" s="230"/>
      <c r="R407" s="230"/>
      <c r="S407" s="230"/>
      <c r="T407" s="231"/>
      <c r="AT407" s="232" t="s">
        <v>274</v>
      </c>
      <c r="AU407" s="232" t="s">
        <v>224</v>
      </c>
      <c r="AV407" s="12" t="s">
        <v>88</v>
      </c>
      <c r="AW407" s="12" t="s">
        <v>41</v>
      </c>
      <c r="AX407" s="12" t="s">
        <v>86</v>
      </c>
      <c r="AY407" s="232" t="s">
        <v>209</v>
      </c>
    </row>
    <row r="408" spans="2:65" s="1" customFormat="1" ht="38.25" customHeight="1">
      <c r="B408" s="43"/>
      <c r="C408" s="203" t="s">
        <v>686</v>
      </c>
      <c r="D408" s="203" t="s">
        <v>212</v>
      </c>
      <c r="E408" s="204" t="s">
        <v>1045</v>
      </c>
      <c r="F408" s="205" t="s">
        <v>1046</v>
      </c>
      <c r="G408" s="206" t="s">
        <v>351</v>
      </c>
      <c r="H408" s="207">
        <v>39.725000000000001</v>
      </c>
      <c r="I408" s="208"/>
      <c r="J408" s="209">
        <f>ROUND(I408*H408,2)</f>
        <v>0</v>
      </c>
      <c r="K408" s="205" t="s">
        <v>216</v>
      </c>
      <c r="L408" s="63"/>
      <c r="M408" s="210" t="s">
        <v>34</v>
      </c>
      <c r="N408" s="211" t="s">
        <v>49</v>
      </c>
      <c r="O408" s="44"/>
      <c r="P408" s="212">
        <f>O408*H408</f>
        <v>0</v>
      </c>
      <c r="Q408" s="212">
        <v>0.24131</v>
      </c>
      <c r="R408" s="212">
        <f>Q408*H408</f>
        <v>9.5860397499999994</v>
      </c>
      <c r="S408" s="212">
        <v>0</v>
      </c>
      <c r="T408" s="213">
        <f>S408*H408</f>
        <v>0</v>
      </c>
      <c r="AR408" s="25" t="s">
        <v>228</v>
      </c>
      <c r="AT408" s="25" t="s">
        <v>212</v>
      </c>
      <c r="AU408" s="25" t="s">
        <v>224</v>
      </c>
      <c r="AY408" s="25" t="s">
        <v>209</v>
      </c>
      <c r="BE408" s="214">
        <f>IF(N408="základní",J408,0)</f>
        <v>0</v>
      </c>
      <c r="BF408" s="214">
        <f>IF(N408="snížená",J408,0)</f>
        <v>0</v>
      </c>
      <c r="BG408" s="214">
        <f>IF(N408="zákl. přenesená",J408,0)</f>
        <v>0</v>
      </c>
      <c r="BH408" s="214">
        <f>IF(N408="sníž. přenesená",J408,0)</f>
        <v>0</v>
      </c>
      <c r="BI408" s="214">
        <f>IF(N408="nulová",J408,0)</f>
        <v>0</v>
      </c>
      <c r="BJ408" s="25" t="s">
        <v>86</v>
      </c>
      <c r="BK408" s="214">
        <f>ROUND(I408*H408,2)</f>
        <v>0</v>
      </c>
      <c r="BL408" s="25" t="s">
        <v>228</v>
      </c>
      <c r="BM408" s="25" t="s">
        <v>1047</v>
      </c>
    </row>
    <row r="409" spans="2:65" s="1" customFormat="1" ht="148.5">
      <c r="B409" s="43"/>
      <c r="C409" s="65"/>
      <c r="D409" s="219" t="s">
        <v>272</v>
      </c>
      <c r="E409" s="65"/>
      <c r="F409" s="220" t="s">
        <v>1011</v>
      </c>
      <c r="G409" s="65"/>
      <c r="H409" s="65"/>
      <c r="I409" s="174"/>
      <c r="J409" s="65"/>
      <c r="K409" s="65"/>
      <c r="L409" s="63"/>
      <c r="M409" s="221"/>
      <c r="N409" s="44"/>
      <c r="O409" s="44"/>
      <c r="P409" s="44"/>
      <c r="Q409" s="44"/>
      <c r="R409" s="44"/>
      <c r="S409" s="44"/>
      <c r="T409" s="80"/>
      <c r="AT409" s="25" t="s">
        <v>272</v>
      </c>
      <c r="AU409" s="25" t="s">
        <v>224</v>
      </c>
    </row>
    <row r="410" spans="2:65" s="14" customFormat="1" ht="13.5">
      <c r="B410" s="254"/>
      <c r="C410" s="255"/>
      <c r="D410" s="219" t="s">
        <v>274</v>
      </c>
      <c r="E410" s="256" t="s">
        <v>34</v>
      </c>
      <c r="F410" s="257" t="s">
        <v>466</v>
      </c>
      <c r="G410" s="255"/>
      <c r="H410" s="256" t="s">
        <v>34</v>
      </c>
      <c r="I410" s="258"/>
      <c r="J410" s="255"/>
      <c r="K410" s="255"/>
      <c r="L410" s="259"/>
      <c r="M410" s="260"/>
      <c r="N410" s="261"/>
      <c r="O410" s="261"/>
      <c r="P410" s="261"/>
      <c r="Q410" s="261"/>
      <c r="R410" s="261"/>
      <c r="S410" s="261"/>
      <c r="T410" s="262"/>
      <c r="AT410" s="263" t="s">
        <v>274</v>
      </c>
      <c r="AU410" s="263" t="s">
        <v>224</v>
      </c>
      <c r="AV410" s="14" t="s">
        <v>86</v>
      </c>
      <c r="AW410" s="14" t="s">
        <v>41</v>
      </c>
      <c r="AX410" s="14" t="s">
        <v>78</v>
      </c>
      <c r="AY410" s="263" t="s">
        <v>209</v>
      </c>
    </row>
    <row r="411" spans="2:65" s="12" customFormat="1" ht="13.5">
      <c r="B411" s="222"/>
      <c r="C411" s="223"/>
      <c r="D411" s="219" t="s">
        <v>274</v>
      </c>
      <c r="E411" s="224" t="s">
        <v>34</v>
      </c>
      <c r="F411" s="225" t="s">
        <v>1048</v>
      </c>
      <c r="G411" s="223"/>
      <c r="H411" s="226">
        <v>39.725000000000001</v>
      </c>
      <c r="I411" s="227"/>
      <c r="J411" s="223"/>
      <c r="K411" s="223"/>
      <c r="L411" s="228"/>
      <c r="M411" s="229"/>
      <c r="N411" s="230"/>
      <c r="O411" s="230"/>
      <c r="P411" s="230"/>
      <c r="Q411" s="230"/>
      <c r="R411" s="230"/>
      <c r="S411" s="230"/>
      <c r="T411" s="231"/>
      <c r="AT411" s="232" t="s">
        <v>274</v>
      </c>
      <c r="AU411" s="232" t="s">
        <v>224</v>
      </c>
      <c r="AV411" s="12" t="s">
        <v>88</v>
      </c>
      <c r="AW411" s="12" t="s">
        <v>41</v>
      </c>
      <c r="AX411" s="12" t="s">
        <v>86</v>
      </c>
      <c r="AY411" s="232" t="s">
        <v>209</v>
      </c>
    </row>
    <row r="412" spans="2:65" s="1" customFormat="1" ht="25.5" customHeight="1">
      <c r="B412" s="43"/>
      <c r="C412" s="203" t="s">
        <v>688</v>
      </c>
      <c r="D412" s="203" t="s">
        <v>212</v>
      </c>
      <c r="E412" s="204" t="s">
        <v>1049</v>
      </c>
      <c r="F412" s="205" t="s">
        <v>1050</v>
      </c>
      <c r="G412" s="206" t="s">
        <v>270</v>
      </c>
      <c r="H412" s="207">
        <v>3.4670000000000001</v>
      </c>
      <c r="I412" s="208"/>
      <c r="J412" s="209">
        <f>ROUND(I412*H412,2)</f>
        <v>0</v>
      </c>
      <c r="K412" s="205" t="s">
        <v>216</v>
      </c>
      <c r="L412" s="63"/>
      <c r="M412" s="210" t="s">
        <v>34</v>
      </c>
      <c r="N412" s="211" t="s">
        <v>49</v>
      </c>
      <c r="O412" s="44"/>
      <c r="P412" s="212">
        <f>O412*H412</f>
        <v>0</v>
      </c>
      <c r="Q412" s="212">
        <v>2.4607899999999998</v>
      </c>
      <c r="R412" s="212">
        <f>Q412*H412</f>
        <v>8.5315589299999992</v>
      </c>
      <c r="S412" s="212">
        <v>0</v>
      </c>
      <c r="T412" s="213">
        <f>S412*H412</f>
        <v>0</v>
      </c>
      <c r="AR412" s="25" t="s">
        <v>228</v>
      </c>
      <c r="AT412" s="25" t="s">
        <v>212</v>
      </c>
      <c r="AU412" s="25" t="s">
        <v>224</v>
      </c>
      <c r="AY412" s="25" t="s">
        <v>209</v>
      </c>
      <c r="BE412" s="214">
        <f>IF(N412="základní",J412,0)</f>
        <v>0</v>
      </c>
      <c r="BF412" s="214">
        <f>IF(N412="snížená",J412,0)</f>
        <v>0</v>
      </c>
      <c r="BG412" s="214">
        <f>IF(N412="zákl. přenesená",J412,0)</f>
        <v>0</v>
      </c>
      <c r="BH412" s="214">
        <f>IF(N412="sníž. přenesená",J412,0)</f>
        <v>0</v>
      </c>
      <c r="BI412" s="214">
        <f>IF(N412="nulová",J412,0)</f>
        <v>0</v>
      </c>
      <c r="BJ412" s="25" t="s">
        <v>86</v>
      </c>
      <c r="BK412" s="214">
        <f>ROUND(I412*H412,2)</f>
        <v>0</v>
      </c>
      <c r="BL412" s="25" t="s">
        <v>228</v>
      </c>
      <c r="BM412" s="25" t="s">
        <v>1051</v>
      </c>
    </row>
    <row r="413" spans="2:65" s="1" customFormat="1" ht="148.5">
      <c r="B413" s="43"/>
      <c r="C413" s="65"/>
      <c r="D413" s="219" t="s">
        <v>272</v>
      </c>
      <c r="E413" s="65"/>
      <c r="F413" s="220" t="s">
        <v>1052</v>
      </c>
      <c r="G413" s="65"/>
      <c r="H413" s="65"/>
      <c r="I413" s="174"/>
      <c r="J413" s="65"/>
      <c r="K413" s="65"/>
      <c r="L413" s="63"/>
      <c r="M413" s="221"/>
      <c r="N413" s="44"/>
      <c r="O413" s="44"/>
      <c r="P413" s="44"/>
      <c r="Q413" s="44"/>
      <c r="R413" s="44"/>
      <c r="S413" s="44"/>
      <c r="T413" s="80"/>
      <c r="AT413" s="25" t="s">
        <v>272</v>
      </c>
      <c r="AU413" s="25" t="s">
        <v>224</v>
      </c>
    </row>
    <row r="414" spans="2:65" s="14" customFormat="1" ht="13.5">
      <c r="B414" s="254"/>
      <c r="C414" s="255"/>
      <c r="D414" s="219" t="s">
        <v>274</v>
      </c>
      <c r="E414" s="256" t="s">
        <v>34</v>
      </c>
      <c r="F414" s="257" t="s">
        <v>1053</v>
      </c>
      <c r="G414" s="255"/>
      <c r="H414" s="256" t="s">
        <v>34</v>
      </c>
      <c r="I414" s="258"/>
      <c r="J414" s="255"/>
      <c r="K414" s="255"/>
      <c r="L414" s="259"/>
      <c r="M414" s="260"/>
      <c r="N414" s="261"/>
      <c r="O414" s="261"/>
      <c r="P414" s="261"/>
      <c r="Q414" s="261"/>
      <c r="R414" s="261"/>
      <c r="S414" s="261"/>
      <c r="T414" s="262"/>
      <c r="AT414" s="263" t="s">
        <v>274</v>
      </c>
      <c r="AU414" s="263" t="s">
        <v>224</v>
      </c>
      <c r="AV414" s="14" t="s">
        <v>86</v>
      </c>
      <c r="AW414" s="14" t="s">
        <v>41</v>
      </c>
      <c r="AX414" s="14" t="s">
        <v>78</v>
      </c>
      <c r="AY414" s="263" t="s">
        <v>209</v>
      </c>
    </row>
    <row r="415" spans="2:65" s="14" customFormat="1" ht="13.5">
      <c r="B415" s="254"/>
      <c r="C415" s="255"/>
      <c r="D415" s="219" t="s">
        <v>274</v>
      </c>
      <c r="E415" s="256" t="s">
        <v>34</v>
      </c>
      <c r="F415" s="257" t="s">
        <v>1054</v>
      </c>
      <c r="G415" s="255"/>
      <c r="H415" s="256" t="s">
        <v>34</v>
      </c>
      <c r="I415" s="258"/>
      <c r="J415" s="255"/>
      <c r="K415" s="255"/>
      <c r="L415" s="259"/>
      <c r="M415" s="260"/>
      <c r="N415" s="261"/>
      <c r="O415" s="261"/>
      <c r="P415" s="261"/>
      <c r="Q415" s="261"/>
      <c r="R415" s="261"/>
      <c r="S415" s="261"/>
      <c r="T415" s="262"/>
      <c r="AT415" s="263" t="s">
        <v>274</v>
      </c>
      <c r="AU415" s="263" t="s">
        <v>224</v>
      </c>
      <c r="AV415" s="14" t="s">
        <v>86</v>
      </c>
      <c r="AW415" s="14" t="s">
        <v>41</v>
      </c>
      <c r="AX415" s="14" t="s">
        <v>78</v>
      </c>
      <c r="AY415" s="263" t="s">
        <v>209</v>
      </c>
    </row>
    <row r="416" spans="2:65" s="12" customFormat="1" ht="13.5">
      <c r="B416" s="222"/>
      <c r="C416" s="223"/>
      <c r="D416" s="219" t="s">
        <v>274</v>
      </c>
      <c r="E416" s="224" t="s">
        <v>34</v>
      </c>
      <c r="F416" s="225" t="s">
        <v>1055</v>
      </c>
      <c r="G416" s="223"/>
      <c r="H416" s="226">
        <v>1.67</v>
      </c>
      <c r="I416" s="227"/>
      <c r="J416" s="223"/>
      <c r="K416" s="223"/>
      <c r="L416" s="228"/>
      <c r="M416" s="229"/>
      <c r="N416" s="230"/>
      <c r="O416" s="230"/>
      <c r="P416" s="230"/>
      <c r="Q416" s="230"/>
      <c r="R416" s="230"/>
      <c r="S416" s="230"/>
      <c r="T416" s="231"/>
      <c r="AT416" s="232" t="s">
        <v>274</v>
      </c>
      <c r="AU416" s="232" t="s">
        <v>224</v>
      </c>
      <c r="AV416" s="12" t="s">
        <v>88</v>
      </c>
      <c r="AW416" s="12" t="s">
        <v>41</v>
      </c>
      <c r="AX416" s="12" t="s">
        <v>78</v>
      </c>
      <c r="AY416" s="232" t="s">
        <v>209</v>
      </c>
    </row>
    <row r="417" spans="2:65" s="12" customFormat="1" ht="13.5">
      <c r="B417" s="222"/>
      <c r="C417" s="223"/>
      <c r="D417" s="219" t="s">
        <v>274</v>
      </c>
      <c r="E417" s="224" t="s">
        <v>34</v>
      </c>
      <c r="F417" s="225" t="s">
        <v>1056</v>
      </c>
      <c r="G417" s="223"/>
      <c r="H417" s="226">
        <v>0.50900000000000001</v>
      </c>
      <c r="I417" s="227"/>
      <c r="J417" s="223"/>
      <c r="K417" s="223"/>
      <c r="L417" s="228"/>
      <c r="M417" s="229"/>
      <c r="N417" s="230"/>
      <c r="O417" s="230"/>
      <c r="P417" s="230"/>
      <c r="Q417" s="230"/>
      <c r="R417" s="230"/>
      <c r="S417" s="230"/>
      <c r="T417" s="231"/>
      <c r="AT417" s="232" t="s">
        <v>274</v>
      </c>
      <c r="AU417" s="232" t="s">
        <v>224</v>
      </c>
      <c r="AV417" s="12" t="s">
        <v>88</v>
      </c>
      <c r="AW417" s="12" t="s">
        <v>41</v>
      </c>
      <c r="AX417" s="12" t="s">
        <v>78</v>
      </c>
      <c r="AY417" s="232" t="s">
        <v>209</v>
      </c>
    </row>
    <row r="418" spans="2:65" s="12" customFormat="1" ht="13.5">
      <c r="B418" s="222"/>
      <c r="C418" s="223"/>
      <c r="D418" s="219" t="s">
        <v>274</v>
      </c>
      <c r="E418" s="224" t="s">
        <v>34</v>
      </c>
      <c r="F418" s="225" t="s">
        <v>1057</v>
      </c>
      <c r="G418" s="223"/>
      <c r="H418" s="226">
        <v>1.288</v>
      </c>
      <c r="I418" s="227"/>
      <c r="J418" s="223"/>
      <c r="K418" s="223"/>
      <c r="L418" s="228"/>
      <c r="M418" s="229"/>
      <c r="N418" s="230"/>
      <c r="O418" s="230"/>
      <c r="P418" s="230"/>
      <c r="Q418" s="230"/>
      <c r="R418" s="230"/>
      <c r="S418" s="230"/>
      <c r="T418" s="231"/>
      <c r="AT418" s="232" t="s">
        <v>274</v>
      </c>
      <c r="AU418" s="232" t="s">
        <v>224</v>
      </c>
      <c r="AV418" s="12" t="s">
        <v>88</v>
      </c>
      <c r="AW418" s="12" t="s">
        <v>41</v>
      </c>
      <c r="AX418" s="12" t="s">
        <v>78</v>
      </c>
      <c r="AY418" s="232" t="s">
        <v>209</v>
      </c>
    </row>
    <row r="419" spans="2:65" s="13" customFormat="1" ht="13.5">
      <c r="B419" s="233"/>
      <c r="C419" s="234"/>
      <c r="D419" s="219" t="s">
        <v>274</v>
      </c>
      <c r="E419" s="235" t="s">
        <v>34</v>
      </c>
      <c r="F419" s="236" t="s">
        <v>302</v>
      </c>
      <c r="G419" s="234"/>
      <c r="H419" s="237">
        <v>3.4670000000000001</v>
      </c>
      <c r="I419" s="238"/>
      <c r="J419" s="234"/>
      <c r="K419" s="234"/>
      <c r="L419" s="239"/>
      <c r="M419" s="240"/>
      <c r="N419" s="241"/>
      <c r="O419" s="241"/>
      <c r="P419" s="241"/>
      <c r="Q419" s="241"/>
      <c r="R419" s="241"/>
      <c r="S419" s="241"/>
      <c r="T419" s="242"/>
      <c r="AT419" s="243" t="s">
        <v>274</v>
      </c>
      <c r="AU419" s="243" t="s">
        <v>224</v>
      </c>
      <c r="AV419" s="13" t="s">
        <v>228</v>
      </c>
      <c r="AW419" s="13" t="s">
        <v>41</v>
      </c>
      <c r="AX419" s="13" t="s">
        <v>86</v>
      </c>
      <c r="AY419" s="243" t="s">
        <v>209</v>
      </c>
    </row>
    <row r="420" spans="2:65" s="1" customFormat="1" ht="38.25" customHeight="1">
      <c r="B420" s="43"/>
      <c r="C420" s="203" t="s">
        <v>693</v>
      </c>
      <c r="D420" s="203" t="s">
        <v>212</v>
      </c>
      <c r="E420" s="204" t="s">
        <v>1058</v>
      </c>
      <c r="F420" s="205" t="s">
        <v>1059</v>
      </c>
      <c r="G420" s="206" t="s">
        <v>351</v>
      </c>
      <c r="H420" s="207">
        <v>23.44</v>
      </c>
      <c r="I420" s="208"/>
      <c r="J420" s="209">
        <f>ROUND(I420*H420,2)</f>
        <v>0</v>
      </c>
      <c r="K420" s="205" t="s">
        <v>216</v>
      </c>
      <c r="L420" s="63"/>
      <c r="M420" s="210" t="s">
        <v>34</v>
      </c>
      <c r="N420" s="211" t="s">
        <v>49</v>
      </c>
      <c r="O420" s="44"/>
      <c r="P420" s="212">
        <f>O420*H420</f>
        <v>0</v>
      </c>
      <c r="Q420" s="212">
        <v>1.8699999999999999E-3</v>
      </c>
      <c r="R420" s="212">
        <f>Q420*H420</f>
        <v>4.3832799999999998E-2</v>
      </c>
      <c r="S420" s="212">
        <v>0</v>
      </c>
      <c r="T420" s="213">
        <f>S420*H420</f>
        <v>0</v>
      </c>
      <c r="AR420" s="25" t="s">
        <v>228</v>
      </c>
      <c r="AT420" s="25" t="s">
        <v>212</v>
      </c>
      <c r="AU420" s="25" t="s">
        <v>224</v>
      </c>
      <c r="AY420" s="25" t="s">
        <v>209</v>
      </c>
      <c r="BE420" s="214">
        <f>IF(N420="základní",J420,0)</f>
        <v>0</v>
      </c>
      <c r="BF420" s="214">
        <f>IF(N420="snížená",J420,0)</f>
        <v>0</v>
      </c>
      <c r="BG420" s="214">
        <f>IF(N420="zákl. přenesená",J420,0)</f>
        <v>0</v>
      </c>
      <c r="BH420" s="214">
        <f>IF(N420="sníž. přenesená",J420,0)</f>
        <v>0</v>
      </c>
      <c r="BI420" s="214">
        <f>IF(N420="nulová",J420,0)</f>
        <v>0</v>
      </c>
      <c r="BJ420" s="25" t="s">
        <v>86</v>
      </c>
      <c r="BK420" s="214">
        <f>ROUND(I420*H420,2)</f>
        <v>0</v>
      </c>
      <c r="BL420" s="25" t="s">
        <v>228</v>
      </c>
      <c r="BM420" s="25" t="s">
        <v>1060</v>
      </c>
    </row>
    <row r="421" spans="2:65" s="1" customFormat="1" ht="148.5">
      <c r="B421" s="43"/>
      <c r="C421" s="65"/>
      <c r="D421" s="219" t="s">
        <v>272</v>
      </c>
      <c r="E421" s="65"/>
      <c r="F421" s="220" t="s">
        <v>1061</v>
      </c>
      <c r="G421" s="65"/>
      <c r="H421" s="65"/>
      <c r="I421" s="174"/>
      <c r="J421" s="65"/>
      <c r="K421" s="65"/>
      <c r="L421" s="63"/>
      <c r="M421" s="221"/>
      <c r="N421" s="44"/>
      <c r="O421" s="44"/>
      <c r="P421" s="44"/>
      <c r="Q421" s="44"/>
      <c r="R421" s="44"/>
      <c r="S421" s="44"/>
      <c r="T421" s="80"/>
      <c r="AT421" s="25" t="s">
        <v>272</v>
      </c>
      <c r="AU421" s="25" t="s">
        <v>224</v>
      </c>
    </row>
    <row r="422" spans="2:65" s="14" customFormat="1" ht="13.5">
      <c r="B422" s="254"/>
      <c r="C422" s="255"/>
      <c r="D422" s="219" t="s">
        <v>274</v>
      </c>
      <c r="E422" s="256" t="s">
        <v>34</v>
      </c>
      <c r="F422" s="257" t="s">
        <v>1054</v>
      </c>
      <c r="G422" s="255"/>
      <c r="H422" s="256" t="s">
        <v>34</v>
      </c>
      <c r="I422" s="258"/>
      <c r="J422" s="255"/>
      <c r="K422" s="255"/>
      <c r="L422" s="259"/>
      <c r="M422" s="260"/>
      <c r="N422" s="261"/>
      <c r="O422" s="261"/>
      <c r="P422" s="261"/>
      <c r="Q422" s="261"/>
      <c r="R422" s="261"/>
      <c r="S422" s="261"/>
      <c r="T422" s="262"/>
      <c r="AT422" s="263" t="s">
        <v>274</v>
      </c>
      <c r="AU422" s="263" t="s">
        <v>224</v>
      </c>
      <c r="AV422" s="14" t="s">
        <v>86</v>
      </c>
      <c r="AW422" s="14" t="s">
        <v>41</v>
      </c>
      <c r="AX422" s="14" t="s">
        <v>78</v>
      </c>
      <c r="AY422" s="263" t="s">
        <v>209</v>
      </c>
    </row>
    <row r="423" spans="2:65" s="12" customFormat="1" ht="13.5">
      <c r="B423" s="222"/>
      <c r="C423" s="223"/>
      <c r="D423" s="219" t="s">
        <v>274</v>
      </c>
      <c r="E423" s="224" t="s">
        <v>34</v>
      </c>
      <c r="F423" s="225" t="s">
        <v>1062</v>
      </c>
      <c r="G423" s="223"/>
      <c r="H423" s="226">
        <v>11.462</v>
      </c>
      <c r="I423" s="227"/>
      <c r="J423" s="223"/>
      <c r="K423" s="223"/>
      <c r="L423" s="228"/>
      <c r="M423" s="229"/>
      <c r="N423" s="230"/>
      <c r="O423" s="230"/>
      <c r="P423" s="230"/>
      <c r="Q423" s="230"/>
      <c r="R423" s="230"/>
      <c r="S423" s="230"/>
      <c r="T423" s="231"/>
      <c r="AT423" s="232" t="s">
        <v>274</v>
      </c>
      <c r="AU423" s="232" t="s">
        <v>224</v>
      </c>
      <c r="AV423" s="12" t="s">
        <v>88</v>
      </c>
      <c r="AW423" s="12" t="s">
        <v>41</v>
      </c>
      <c r="AX423" s="12" t="s">
        <v>78</v>
      </c>
      <c r="AY423" s="232" t="s">
        <v>209</v>
      </c>
    </row>
    <row r="424" spans="2:65" s="12" customFormat="1" ht="13.5">
      <c r="B424" s="222"/>
      <c r="C424" s="223"/>
      <c r="D424" s="219" t="s">
        <v>274</v>
      </c>
      <c r="E424" s="224" t="s">
        <v>34</v>
      </c>
      <c r="F424" s="225" t="s">
        <v>1063</v>
      </c>
      <c r="G424" s="223"/>
      <c r="H424" s="226">
        <v>3.3940000000000001</v>
      </c>
      <c r="I424" s="227"/>
      <c r="J424" s="223"/>
      <c r="K424" s="223"/>
      <c r="L424" s="228"/>
      <c r="M424" s="229"/>
      <c r="N424" s="230"/>
      <c r="O424" s="230"/>
      <c r="P424" s="230"/>
      <c r="Q424" s="230"/>
      <c r="R424" s="230"/>
      <c r="S424" s="230"/>
      <c r="T424" s="231"/>
      <c r="AT424" s="232" t="s">
        <v>274</v>
      </c>
      <c r="AU424" s="232" t="s">
        <v>224</v>
      </c>
      <c r="AV424" s="12" t="s">
        <v>88</v>
      </c>
      <c r="AW424" s="12" t="s">
        <v>41</v>
      </c>
      <c r="AX424" s="12" t="s">
        <v>78</v>
      </c>
      <c r="AY424" s="232" t="s">
        <v>209</v>
      </c>
    </row>
    <row r="425" spans="2:65" s="12" customFormat="1" ht="13.5">
      <c r="B425" s="222"/>
      <c r="C425" s="223"/>
      <c r="D425" s="219" t="s">
        <v>274</v>
      </c>
      <c r="E425" s="224" t="s">
        <v>34</v>
      </c>
      <c r="F425" s="225" t="s">
        <v>1064</v>
      </c>
      <c r="G425" s="223"/>
      <c r="H425" s="226">
        <v>8.5839999999999996</v>
      </c>
      <c r="I425" s="227"/>
      <c r="J425" s="223"/>
      <c r="K425" s="223"/>
      <c r="L425" s="228"/>
      <c r="M425" s="229"/>
      <c r="N425" s="230"/>
      <c r="O425" s="230"/>
      <c r="P425" s="230"/>
      <c r="Q425" s="230"/>
      <c r="R425" s="230"/>
      <c r="S425" s="230"/>
      <c r="T425" s="231"/>
      <c r="AT425" s="232" t="s">
        <v>274</v>
      </c>
      <c r="AU425" s="232" t="s">
        <v>224</v>
      </c>
      <c r="AV425" s="12" t="s">
        <v>88</v>
      </c>
      <c r="AW425" s="12" t="s">
        <v>41</v>
      </c>
      <c r="AX425" s="12" t="s">
        <v>78</v>
      </c>
      <c r="AY425" s="232" t="s">
        <v>209</v>
      </c>
    </row>
    <row r="426" spans="2:65" s="13" customFormat="1" ht="13.5">
      <c r="B426" s="233"/>
      <c r="C426" s="234"/>
      <c r="D426" s="219" t="s">
        <v>274</v>
      </c>
      <c r="E426" s="235" t="s">
        <v>34</v>
      </c>
      <c r="F426" s="236" t="s">
        <v>302</v>
      </c>
      <c r="G426" s="234"/>
      <c r="H426" s="237">
        <v>23.44</v>
      </c>
      <c r="I426" s="238"/>
      <c r="J426" s="234"/>
      <c r="K426" s="234"/>
      <c r="L426" s="239"/>
      <c r="M426" s="240"/>
      <c r="N426" s="241"/>
      <c r="O426" s="241"/>
      <c r="P426" s="241"/>
      <c r="Q426" s="241"/>
      <c r="R426" s="241"/>
      <c r="S426" s="241"/>
      <c r="T426" s="242"/>
      <c r="AT426" s="243" t="s">
        <v>274</v>
      </c>
      <c r="AU426" s="243" t="s">
        <v>224</v>
      </c>
      <c r="AV426" s="13" t="s">
        <v>228</v>
      </c>
      <c r="AW426" s="13" t="s">
        <v>41</v>
      </c>
      <c r="AX426" s="13" t="s">
        <v>86</v>
      </c>
      <c r="AY426" s="243" t="s">
        <v>209</v>
      </c>
    </row>
    <row r="427" spans="2:65" s="1" customFormat="1" ht="38.25" customHeight="1">
      <c r="B427" s="43"/>
      <c r="C427" s="203" t="s">
        <v>695</v>
      </c>
      <c r="D427" s="203" t="s">
        <v>212</v>
      </c>
      <c r="E427" s="204" t="s">
        <v>1065</v>
      </c>
      <c r="F427" s="205" t="s">
        <v>1066</v>
      </c>
      <c r="G427" s="206" t="s">
        <v>351</v>
      </c>
      <c r="H427" s="207">
        <v>23.44</v>
      </c>
      <c r="I427" s="208"/>
      <c r="J427" s="209">
        <f>ROUND(I427*H427,2)</f>
        <v>0</v>
      </c>
      <c r="K427" s="205" t="s">
        <v>216</v>
      </c>
      <c r="L427" s="63"/>
      <c r="M427" s="210" t="s">
        <v>34</v>
      </c>
      <c r="N427" s="211" t="s">
        <v>49</v>
      </c>
      <c r="O427" s="44"/>
      <c r="P427" s="212">
        <f>O427*H427</f>
        <v>0</v>
      </c>
      <c r="Q427" s="212">
        <v>0</v>
      </c>
      <c r="R427" s="212">
        <f>Q427*H427</f>
        <v>0</v>
      </c>
      <c r="S427" s="212">
        <v>0</v>
      </c>
      <c r="T427" s="213">
        <f>S427*H427</f>
        <v>0</v>
      </c>
      <c r="AR427" s="25" t="s">
        <v>228</v>
      </c>
      <c r="AT427" s="25" t="s">
        <v>212</v>
      </c>
      <c r="AU427" s="25" t="s">
        <v>224</v>
      </c>
      <c r="AY427" s="25" t="s">
        <v>209</v>
      </c>
      <c r="BE427" s="214">
        <f>IF(N427="základní",J427,0)</f>
        <v>0</v>
      </c>
      <c r="BF427" s="214">
        <f>IF(N427="snížená",J427,0)</f>
        <v>0</v>
      </c>
      <c r="BG427" s="214">
        <f>IF(N427="zákl. přenesená",J427,0)</f>
        <v>0</v>
      </c>
      <c r="BH427" s="214">
        <f>IF(N427="sníž. přenesená",J427,0)</f>
        <v>0</v>
      </c>
      <c r="BI427" s="214">
        <f>IF(N427="nulová",J427,0)</f>
        <v>0</v>
      </c>
      <c r="BJ427" s="25" t="s">
        <v>86</v>
      </c>
      <c r="BK427" s="214">
        <f>ROUND(I427*H427,2)</f>
        <v>0</v>
      </c>
      <c r="BL427" s="25" t="s">
        <v>228</v>
      </c>
      <c r="BM427" s="25" t="s">
        <v>1067</v>
      </c>
    </row>
    <row r="428" spans="2:65" s="1" customFormat="1" ht="148.5">
      <c r="B428" s="43"/>
      <c r="C428" s="65"/>
      <c r="D428" s="219" t="s">
        <v>272</v>
      </c>
      <c r="E428" s="65"/>
      <c r="F428" s="220" t="s">
        <v>1061</v>
      </c>
      <c r="G428" s="65"/>
      <c r="H428" s="65"/>
      <c r="I428" s="174"/>
      <c r="J428" s="65"/>
      <c r="K428" s="65"/>
      <c r="L428" s="63"/>
      <c r="M428" s="221"/>
      <c r="N428" s="44"/>
      <c r="O428" s="44"/>
      <c r="P428" s="44"/>
      <c r="Q428" s="44"/>
      <c r="R428" s="44"/>
      <c r="S428" s="44"/>
      <c r="T428" s="80"/>
      <c r="AT428" s="25" t="s">
        <v>272</v>
      </c>
      <c r="AU428" s="25" t="s">
        <v>224</v>
      </c>
    </row>
    <row r="429" spans="2:65" s="1" customFormat="1" ht="25.5" customHeight="1">
      <c r="B429" s="43"/>
      <c r="C429" s="203" t="s">
        <v>698</v>
      </c>
      <c r="D429" s="203" t="s">
        <v>212</v>
      </c>
      <c r="E429" s="204" t="s">
        <v>1068</v>
      </c>
      <c r="F429" s="205" t="s">
        <v>1069</v>
      </c>
      <c r="G429" s="206" t="s">
        <v>307</v>
      </c>
      <c r="H429" s="207">
        <v>0.68600000000000005</v>
      </c>
      <c r="I429" s="208"/>
      <c r="J429" s="209">
        <f>ROUND(I429*H429,2)</f>
        <v>0</v>
      </c>
      <c r="K429" s="205" t="s">
        <v>216</v>
      </c>
      <c r="L429" s="63"/>
      <c r="M429" s="210" t="s">
        <v>34</v>
      </c>
      <c r="N429" s="211" t="s">
        <v>49</v>
      </c>
      <c r="O429" s="44"/>
      <c r="P429" s="212">
        <f>O429*H429</f>
        <v>0</v>
      </c>
      <c r="Q429" s="212">
        <v>1.04881</v>
      </c>
      <c r="R429" s="212">
        <f>Q429*H429</f>
        <v>0.71948366000000008</v>
      </c>
      <c r="S429" s="212">
        <v>0</v>
      </c>
      <c r="T429" s="213">
        <f>S429*H429</f>
        <v>0</v>
      </c>
      <c r="AR429" s="25" t="s">
        <v>228</v>
      </c>
      <c r="AT429" s="25" t="s">
        <v>212</v>
      </c>
      <c r="AU429" s="25" t="s">
        <v>224</v>
      </c>
      <c r="AY429" s="25" t="s">
        <v>209</v>
      </c>
      <c r="BE429" s="214">
        <f>IF(N429="základní",J429,0)</f>
        <v>0</v>
      </c>
      <c r="BF429" s="214">
        <f>IF(N429="snížená",J429,0)</f>
        <v>0</v>
      </c>
      <c r="BG429" s="214">
        <f>IF(N429="zákl. přenesená",J429,0)</f>
        <v>0</v>
      </c>
      <c r="BH429" s="214">
        <f>IF(N429="sníž. přenesená",J429,0)</f>
        <v>0</v>
      </c>
      <c r="BI429" s="214">
        <f>IF(N429="nulová",J429,0)</f>
        <v>0</v>
      </c>
      <c r="BJ429" s="25" t="s">
        <v>86</v>
      </c>
      <c r="BK429" s="214">
        <f>ROUND(I429*H429,2)</f>
        <v>0</v>
      </c>
      <c r="BL429" s="25" t="s">
        <v>228</v>
      </c>
      <c r="BM429" s="25" t="s">
        <v>1070</v>
      </c>
    </row>
    <row r="430" spans="2:65" s="14" customFormat="1" ht="13.5">
      <c r="B430" s="254"/>
      <c r="C430" s="255"/>
      <c r="D430" s="219" t="s">
        <v>274</v>
      </c>
      <c r="E430" s="256" t="s">
        <v>34</v>
      </c>
      <c r="F430" s="257" t="s">
        <v>1071</v>
      </c>
      <c r="G430" s="255"/>
      <c r="H430" s="256" t="s">
        <v>34</v>
      </c>
      <c r="I430" s="258"/>
      <c r="J430" s="255"/>
      <c r="K430" s="255"/>
      <c r="L430" s="259"/>
      <c r="M430" s="260"/>
      <c r="N430" s="261"/>
      <c r="O430" s="261"/>
      <c r="P430" s="261"/>
      <c r="Q430" s="261"/>
      <c r="R430" s="261"/>
      <c r="S430" s="261"/>
      <c r="T430" s="262"/>
      <c r="AT430" s="263" t="s">
        <v>274</v>
      </c>
      <c r="AU430" s="263" t="s">
        <v>224</v>
      </c>
      <c r="AV430" s="14" t="s">
        <v>86</v>
      </c>
      <c r="AW430" s="14" t="s">
        <v>41</v>
      </c>
      <c r="AX430" s="14" t="s">
        <v>78</v>
      </c>
      <c r="AY430" s="263" t="s">
        <v>209</v>
      </c>
    </row>
    <row r="431" spans="2:65" s="12" customFormat="1" ht="13.5">
      <c r="B431" s="222"/>
      <c r="C431" s="223"/>
      <c r="D431" s="219" t="s">
        <v>274</v>
      </c>
      <c r="E431" s="224" t="s">
        <v>34</v>
      </c>
      <c r="F431" s="225" t="s">
        <v>1072</v>
      </c>
      <c r="G431" s="223"/>
      <c r="H431" s="226">
        <v>0.624</v>
      </c>
      <c r="I431" s="227"/>
      <c r="J431" s="223"/>
      <c r="K431" s="223"/>
      <c r="L431" s="228"/>
      <c r="M431" s="229"/>
      <c r="N431" s="230"/>
      <c r="O431" s="230"/>
      <c r="P431" s="230"/>
      <c r="Q431" s="230"/>
      <c r="R431" s="230"/>
      <c r="S431" s="230"/>
      <c r="T431" s="231"/>
      <c r="AT431" s="232" t="s">
        <v>274</v>
      </c>
      <c r="AU431" s="232" t="s">
        <v>224</v>
      </c>
      <c r="AV431" s="12" t="s">
        <v>88</v>
      </c>
      <c r="AW431" s="12" t="s">
        <v>41</v>
      </c>
      <c r="AX431" s="12" t="s">
        <v>86</v>
      </c>
      <c r="AY431" s="232" t="s">
        <v>209</v>
      </c>
    </row>
    <row r="432" spans="2:65" s="12" customFormat="1" ht="13.5">
      <c r="B432" s="222"/>
      <c r="C432" s="223"/>
      <c r="D432" s="219" t="s">
        <v>274</v>
      </c>
      <c r="E432" s="223"/>
      <c r="F432" s="225" t="s">
        <v>1073</v>
      </c>
      <c r="G432" s="223"/>
      <c r="H432" s="226">
        <v>0.68600000000000005</v>
      </c>
      <c r="I432" s="227"/>
      <c r="J432" s="223"/>
      <c r="K432" s="223"/>
      <c r="L432" s="228"/>
      <c r="M432" s="229"/>
      <c r="N432" s="230"/>
      <c r="O432" s="230"/>
      <c r="P432" s="230"/>
      <c r="Q432" s="230"/>
      <c r="R432" s="230"/>
      <c r="S432" s="230"/>
      <c r="T432" s="231"/>
      <c r="AT432" s="232" t="s">
        <v>274</v>
      </c>
      <c r="AU432" s="232" t="s">
        <v>224</v>
      </c>
      <c r="AV432" s="12" t="s">
        <v>88</v>
      </c>
      <c r="AW432" s="12" t="s">
        <v>6</v>
      </c>
      <c r="AX432" s="12" t="s">
        <v>86</v>
      </c>
      <c r="AY432" s="232" t="s">
        <v>209</v>
      </c>
    </row>
    <row r="433" spans="2:65" s="1" customFormat="1" ht="38.25" customHeight="1">
      <c r="B433" s="43"/>
      <c r="C433" s="203" t="s">
        <v>702</v>
      </c>
      <c r="D433" s="203" t="s">
        <v>212</v>
      </c>
      <c r="E433" s="204" t="s">
        <v>1074</v>
      </c>
      <c r="F433" s="205" t="s">
        <v>1075</v>
      </c>
      <c r="G433" s="206" t="s">
        <v>357</v>
      </c>
      <c r="H433" s="207">
        <v>5</v>
      </c>
      <c r="I433" s="208"/>
      <c r="J433" s="209">
        <f>ROUND(I433*H433,2)</f>
        <v>0</v>
      </c>
      <c r="K433" s="205" t="s">
        <v>216</v>
      </c>
      <c r="L433" s="63"/>
      <c r="M433" s="210" t="s">
        <v>34</v>
      </c>
      <c r="N433" s="211" t="s">
        <v>49</v>
      </c>
      <c r="O433" s="44"/>
      <c r="P433" s="212">
        <f>O433*H433</f>
        <v>0</v>
      </c>
      <c r="Q433" s="212">
        <v>1.8069999999999999E-2</v>
      </c>
      <c r="R433" s="212">
        <f>Q433*H433</f>
        <v>9.035E-2</v>
      </c>
      <c r="S433" s="212">
        <v>0</v>
      </c>
      <c r="T433" s="213">
        <f>S433*H433</f>
        <v>0</v>
      </c>
      <c r="AR433" s="25" t="s">
        <v>228</v>
      </c>
      <c r="AT433" s="25" t="s">
        <v>212</v>
      </c>
      <c r="AU433" s="25" t="s">
        <v>224</v>
      </c>
      <c r="AY433" s="25" t="s">
        <v>209</v>
      </c>
      <c r="BE433" s="214">
        <f>IF(N433="základní",J433,0)</f>
        <v>0</v>
      </c>
      <c r="BF433" s="214">
        <f>IF(N433="snížená",J433,0)</f>
        <v>0</v>
      </c>
      <c r="BG433" s="214">
        <f>IF(N433="zákl. přenesená",J433,0)</f>
        <v>0</v>
      </c>
      <c r="BH433" s="214">
        <f>IF(N433="sníž. přenesená",J433,0)</f>
        <v>0</v>
      </c>
      <c r="BI433" s="214">
        <f>IF(N433="nulová",J433,0)</f>
        <v>0</v>
      </c>
      <c r="BJ433" s="25" t="s">
        <v>86</v>
      </c>
      <c r="BK433" s="214">
        <f>ROUND(I433*H433,2)</f>
        <v>0</v>
      </c>
      <c r="BL433" s="25" t="s">
        <v>228</v>
      </c>
      <c r="BM433" s="25" t="s">
        <v>1076</v>
      </c>
    </row>
    <row r="434" spans="2:65" s="1" customFormat="1" ht="67.5">
      <c r="B434" s="43"/>
      <c r="C434" s="65"/>
      <c r="D434" s="219" t="s">
        <v>272</v>
      </c>
      <c r="E434" s="65"/>
      <c r="F434" s="220" t="s">
        <v>1077</v>
      </c>
      <c r="G434" s="65"/>
      <c r="H434" s="65"/>
      <c r="I434" s="174"/>
      <c r="J434" s="65"/>
      <c r="K434" s="65"/>
      <c r="L434" s="63"/>
      <c r="M434" s="221"/>
      <c r="N434" s="44"/>
      <c r="O434" s="44"/>
      <c r="P434" s="44"/>
      <c r="Q434" s="44"/>
      <c r="R434" s="44"/>
      <c r="S434" s="44"/>
      <c r="T434" s="80"/>
      <c r="AT434" s="25" t="s">
        <v>272</v>
      </c>
      <c r="AU434" s="25" t="s">
        <v>224</v>
      </c>
    </row>
    <row r="435" spans="2:65" s="14" customFormat="1" ht="13.5">
      <c r="B435" s="254"/>
      <c r="C435" s="255"/>
      <c r="D435" s="219" t="s">
        <v>274</v>
      </c>
      <c r="E435" s="256" t="s">
        <v>34</v>
      </c>
      <c r="F435" s="257" t="s">
        <v>1078</v>
      </c>
      <c r="G435" s="255"/>
      <c r="H435" s="256" t="s">
        <v>34</v>
      </c>
      <c r="I435" s="258"/>
      <c r="J435" s="255"/>
      <c r="K435" s="255"/>
      <c r="L435" s="259"/>
      <c r="M435" s="260"/>
      <c r="N435" s="261"/>
      <c r="O435" s="261"/>
      <c r="P435" s="261"/>
      <c r="Q435" s="261"/>
      <c r="R435" s="261"/>
      <c r="S435" s="261"/>
      <c r="T435" s="262"/>
      <c r="AT435" s="263" t="s">
        <v>274</v>
      </c>
      <c r="AU435" s="263" t="s">
        <v>224</v>
      </c>
      <c r="AV435" s="14" t="s">
        <v>86</v>
      </c>
      <c r="AW435" s="14" t="s">
        <v>41</v>
      </c>
      <c r="AX435" s="14" t="s">
        <v>78</v>
      </c>
      <c r="AY435" s="263" t="s">
        <v>209</v>
      </c>
    </row>
    <row r="436" spans="2:65" s="12" customFormat="1" ht="13.5">
      <c r="B436" s="222"/>
      <c r="C436" s="223"/>
      <c r="D436" s="219" t="s">
        <v>274</v>
      </c>
      <c r="E436" s="224" t="s">
        <v>34</v>
      </c>
      <c r="F436" s="225" t="s">
        <v>1079</v>
      </c>
      <c r="G436" s="223"/>
      <c r="H436" s="226">
        <v>5</v>
      </c>
      <c r="I436" s="227"/>
      <c r="J436" s="223"/>
      <c r="K436" s="223"/>
      <c r="L436" s="228"/>
      <c r="M436" s="229"/>
      <c r="N436" s="230"/>
      <c r="O436" s="230"/>
      <c r="P436" s="230"/>
      <c r="Q436" s="230"/>
      <c r="R436" s="230"/>
      <c r="S436" s="230"/>
      <c r="T436" s="231"/>
      <c r="AT436" s="232" t="s">
        <v>274</v>
      </c>
      <c r="AU436" s="232" t="s">
        <v>224</v>
      </c>
      <c r="AV436" s="12" t="s">
        <v>88</v>
      </c>
      <c r="AW436" s="12" t="s">
        <v>41</v>
      </c>
      <c r="AX436" s="12" t="s">
        <v>86</v>
      </c>
      <c r="AY436" s="232" t="s">
        <v>209</v>
      </c>
    </row>
    <row r="437" spans="2:65" s="1" customFormat="1" ht="38.25" customHeight="1">
      <c r="B437" s="43"/>
      <c r="C437" s="203" t="s">
        <v>706</v>
      </c>
      <c r="D437" s="203" t="s">
        <v>212</v>
      </c>
      <c r="E437" s="204" t="s">
        <v>1080</v>
      </c>
      <c r="F437" s="205" t="s">
        <v>1081</v>
      </c>
      <c r="G437" s="206" t="s">
        <v>357</v>
      </c>
      <c r="H437" s="207">
        <v>10</v>
      </c>
      <c r="I437" s="208"/>
      <c r="J437" s="209">
        <f>ROUND(I437*H437,2)</f>
        <v>0</v>
      </c>
      <c r="K437" s="205" t="s">
        <v>216</v>
      </c>
      <c r="L437" s="63"/>
      <c r="M437" s="210" t="s">
        <v>34</v>
      </c>
      <c r="N437" s="211" t="s">
        <v>49</v>
      </c>
      <c r="O437" s="44"/>
      <c r="P437" s="212">
        <f>O437*H437</f>
        <v>0</v>
      </c>
      <c r="Q437" s="212">
        <v>1.9130000000000001E-2</v>
      </c>
      <c r="R437" s="212">
        <f>Q437*H437</f>
        <v>0.19130000000000003</v>
      </c>
      <c r="S437" s="212">
        <v>0</v>
      </c>
      <c r="T437" s="213">
        <f>S437*H437</f>
        <v>0</v>
      </c>
      <c r="AR437" s="25" t="s">
        <v>228</v>
      </c>
      <c r="AT437" s="25" t="s">
        <v>212</v>
      </c>
      <c r="AU437" s="25" t="s">
        <v>224</v>
      </c>
      <c r="AY437" s="25" t="s">
        <v>209</v>
      </c>
      <c r="BE437" s="214">
        <f>IF(N437="základní",J437,0)</f>
        <v>0</v>
      </c>
      <c r="BF437" s="214">
        <f>IF(N437="snížená",J437,0)</f>
        <v>0</v>
      </c>
      <c r="BG437" s="214">
        <f>IF(N437="zákl. přenesená",J437,0)</f>
        <v>0</v>
      </c>
      <c r="BH437" s="214">
        <f>IF(N437="sníž. přenesená",J437,0)</f>
        <v>0</v>
      </c>
      <c r="BI437" s="214">
        <f>IF(N437="nulová",J437,0)</f>
        <v>0</v>
      </c>
      <c r="BJ437" s="25" t="s">
        <v>86</v>
      </c>
      <c r="BK437" s="214">
        <f>ROUND(I437*H437,2)</f>
        <v>0</v>
      </c>
      <c r="BL437" s="25" t="s">
        <v>228</v>
      </c>
      <c r="BM437" s="25" t="s">
        <v>1082</v>
      </c>
    </row>
    <row r="438" spans="2:65" s="1" customFormat="1" ht="67.5">
      <c r="B438" s="43"/>
      <c r="C438" s="65"/>
      <c r="D438" s="219" t="s">
        <v>272</v>
      </c>
      <c r="E438" s="65"/>
      <c r="F438" s="220" t="s">
        <v>1077</v>
      </c>
      <c r="G438" s="65"/>
      <c r="H438" s="65"/>
      <c r="I438" s="174"/>
      <c r="J438" s="65"/>
      <c r="K438" s="65"/>
      <c r="L438" s="63"/>
      <c r="M438" s="221"/>
      <c r="N438" s="44"/>
      <c r="O438" s="44"/>
      <c r="P438" s="44"/>
      <c r="Q438" s="44"/>
      <c r="R438" s="44"/>
      <c r="S438" s="44"/>
      <c r="T438" s="80"/>
      <c r="AT438" s="25" t="s">
        <v>272</v>
      </c>
      <c r="AU438" s="25" t="s">
        <v>224</v>
      </c>
    </row>
    <row r="439" spans="2:65" s="14" customFormat="1" ht="13.5">
      <c r="B439" s="254"/>
      <c r="C439" s="255"/>
      <c r="D439" s="219" t="s">
        <v>274</v>
      </c>
      <c r="E439" s="256" t="s">
        <v>34</v>
      </c>
      <c r="F439" s="257" t="s">
        <v>1083</v>
      </c>
      <c r="G439" s="255"/>
      <c r="H439" s="256" t="s">
        <v>34</v>
      </c>
      <c r="I439" s="258"/>
      <c r="J439" s="255"/>
      <c r="K439" s="255"/>
      <c r="L439" s="259"/>
      <c r="M439" s="260"/>
      <c r="N439" s="261"/>
      <c r="O439" s="261"/>
      <c r="P439" s="261"/>
      <c r="Q439" s="261"/>
      <c r="R439" s="261"/>
      <c r="S439" s="261"/>
      <c r="T439" s="262"/>
      <c r="AT439" s="263" t="s">
        <v>274</v>
      </c>
      <c r="AU439" s="263" t="s">
        <v>224</v>
      </c>
      <c r="AV439" s="14" t="s">
        <v>86</v>
      </c>
      <c r="AW439" s="14" t="s">
        <v>41</v>
      </c>
      <c r="AX439" s="14" t="s">
        <v>78</v>
      </c>
      <c r="AY439" s="263" t="s">
        <v>209</v>
      </c>
    </row>
    <row r="440" spans="2:65" s="12" customFormat="1" ht="13.5">
      <c r="B440" s="222"/>
      <c r="C440" s="223"/>
      <c r="D440" s="219" t="s">
        <v>274</v>
      </c>
      <c r="E440" s="224" t="s">
        <v>34</v>
      </c>
      <c r="F440" s="225" t="s">
        <v>1084</v>
      </c>
      <c r="G440" s="223"/>
      <c r="H440" s="226">
        <v>10</v>
      </c>
      <c r="I440" s="227"/>
      <c r="J440" s="223"/>
      <c r="K440" s="223"/>
      <c r="L440" s="228"/>
      <c r="M440" s="229"/>
      <c r="N440" s="230"/>
      <c r="O440" s="230"/>
      <c r="P440" s="230"/>
      <c r="Q440" s="230"/>
      <c r="R440" s="230"/>
      <c r="S440" s="230"/>
      <c r="T440" s="231"/>
      <c r="AT440" s="232" t="s">
        <v>274</v>
      </c>
      <c r="AU440" s="232" t="s">
        <v>224</v>
      </c>
      <c r="AV440" s="12" t="s">
        <v>88</v>
      </c>
      <c r="AW440" s="12" t="s">
        <v>41</v>
      </c>
      <c r="AX440" s="12" t="s">
        <v>86</v>
      </c>
      <c r="AY440" s="232" t="s">
        <v>209</v>
      </c>
    </row>
    <row r="441" spans="2:65" s="1" customFormat="1" ht="38.25" customHeight="1">
      <c r="B441" s="43"/>
      <c r="C441" s="203" t="s">
        <v>710</v>
      </c>
      <c r="D441" s="203" t="s">
        <v>212</v>
      </c>
      <c r="E441" s="204" t="s">
        <v>1085</v>
      </c>
      <c r="F441" s="205" t="s">
        <v>1086</v>
      </c>
      <c r="G441" s="206" t="s">
        <v>357</v>
      </c>
      <c r="H441" s="207">
        <v>1</v>
      </c>
      <c r="I441" s="208"/>
      <c r="J441" s="209">
        <f>ROUND(I441*H441,2)</f>
        <v>0</v>
      </c>
      <c r="K441" s="205" t="s">
        <v>216</v>
      </c>
      <c r="L441" s="63"/>
      <c r="M441" s="210" t="s">
        <v>34</v>
      </c>
      <c r="N441" s="211" t="s">
        <v>49</v>
      </c>
      <c r="O441" s="44"/>
      <c r="P441" s="212">
        <f>O441*H441</f>
        <v>0</v>
      </c>
      <c r="Q441" s="212">
        <v>3.5479999999999998E-2</v>
      </c>
      <c r="R441" s="212">
        <f>Q441*H441</f>
        <v>3.5479999999999998E-2</v>
      </c>
      <c r="S441" s="212">
        <v>0</v>
      </c>
      <c r="T441" s="213">
        <f>S441*H441</f>
        <v>0</v>
      </c>
      <c r="AR441" s="25" t="s">
        <v>228</v>
      </c>
      <c r="AT441" s="25" t="s">
        <v>212</v>
      </c>
      <c r="AU441" s="25" t="s">
        <v>224</v>
      </c>
      <c r="AY441" s="25" t="s">
        <v>209</v>
      </c>
      <c r="BE441" s="214">
        <f>IF(N441="základní",J441,0)</f>
        <v>0</v>
      </c>
      <c r="BF441" s="214">
        <f>IF(N441="snížená",J441,0)</f>
        <v>0</v>
      </c>
      <c r="BG441" s="214">
        <f>IF(N441="zákl. přenesená",J441,0)</f>
        <v>0</v>
      </c>
      <c r="BH441" s="214">
        <f>IF(N441="sníž. přenesená",J441,0)</f>
        <v>0</v>
      </c>
      <c r="BI441" s="214">
        <f>IF(N441="nulová",J441,0)</f>
        <v>0</v>
      </c>
      <c r="BJ441" s="25" t="s">
        <v>86</v>
      </c>
      <c r="BK441" s="214">
        <f>ROUND(I441*H441,2)</f>
        <v>0</v>
      </c>
      <c r="BL441" s="25" t="s">
        <v>228</v>
      </c>
      <c r="BM441" s="25" t="s">
        <v>1087</v>
      </c>
    </row>
    <row r="442" spans="2:65" s="1" customFormat="1" ht="67.5">
      <c r="B442" s="43"/>
      <c r="C442" s="65"/>
      <c r="D442" s="219" t="s">
        <v>272</v>
      </c>
      <c r="E442" s="65"/>
      <c r="F442" s="220" t="s">
        <v>1077</v>
      </c>
      <c r="G442" s="65"/>
      <c r="H442" s="65"/>
      <c r="I442" s="174"/>
      <c r="J442" s="65"/>
      <c r="K442" s="65"/>
      <c r="L442" s="63"/>
      <c r="M442" s="221"/>
      <c r="N442" s="44"/>
      <c r="O442" s="44"/>
      <c r="P442" s="44"/>
      <c r="Q442" s="44"/>
      <c r="R442" s="44"/>
      <c r="S442" s="44"/>
      <c r="T442" s="80"/>
      <c r="AT442" s="25" t="s">
        <v>272</v>
      </c>
      <c r="AU442" s="25" t="s">
        <v>224</v>
      </c>
    </row>
    <row r="443" spans="2:65" s="14" customFormat="1" ht="13.5">
      <c r="B443" s="254"/>
      <c r="C443" s="255"/>
      <c r="D443" s="219" t="s">
        <v>274</v>
      </c>
      <c r="E443" s="256" t="s">
        <v>34</v>
      </c>
      <c r="F443" s="257" t="s">
        <v>1088</v>
      </c>
      <c r="G443" s="255"/>
      <c r="H443" s="256" t="s">
        <v>34</v>
      </c>
      <c r="I443" s="258"/>
      <c r="J443" s="255"/>
      <c r="K443" s="255"/>
      <c r="L443" s="259"/>
      <c r="M443" s="260"/>
      <c r="N443" s="261"/>
      <c r="O443" s="261"/>
      <c r="P443" s="261"/>
      <c r="Q443" s="261"/>
      <c r="R443" s="261"/>
      <c r="S443" s="261"/>
      <c r="T443" s="262"/>
      <c r="AT443" s="263" t="s">
        <v>274</v>
      </c>
      <c r="AU443" s="263" t="s">
        <v>224</v>
      </c>
      <c r="AV443" s="14" t="s">
        <v>86</v>
      </c>
      <c r="AW443" s="14" t="s">
        <v>41</v>
      </c>
      <c r="AX443" s="14" t="s">
        <v>78</v>
      </c>
      <c r="AY443" s="263" t="s">
        <v>209</v>
      </c>
    </row>
    <row r="444" spans="2:65" s="12" customFormat="1" ht="13.5">
      <c r="B444" s="222"/>
      <c r="C444" s="223"/>
      <c r="D444" s="219" t="s">
        <v>274</v>
      </c>
      <c r="E444" s="224" t="s">
        <v>34</v>
      </c>
      <c r="F444" s="225" t="s">
        <v>1089</v>
      </c>
      <c r="G444" s="223"/>
      <c r="H444" s="226">
        <v>1</v>
      </c>
      <c r="I444" s="227"/>
      <c r="J444" s="223"/>
      <c r="K444" s="223"/>
      <c r="L444" s="228"/>
      <c r="M444" s="229"/>
      <c r="N444" s="230"/>
      <c r="O444" s="230"/>
      <c r="P444" s="230"/>
      <c r="Q444" s="230"/>
      <c r="R444" s="230"/>
      <c r="S444" s="230"/>
      <c r="T444" s="231"/>
      <c r="AT444" s="232" t="s">
        <v>274</v>
      </c>
      <c r="AU444" s="232" t="s">
        <v>224</v>
      </c>
      <c r="AV444" s="12" t="s">
        <v>88</v>
      </c>
      <c r="AW444" s="12" t="s">
        <v>41</v>
      </c>
      <c r="AX444" s="12" t="s">
        <v>86</v>
      </c>
      <c r="AY444" s="232" t="s">
        <v>209</v>
      </c>
    </row>
    <row r="445" spans="2:65" s="1" customFormat="1" ht="38.25" customHeight="1">
      <c r="B445" s="43"/>
      <c r="C445" s="203" t="s">
        <v>716</v>
      </c>
      <c r="D445" s="203" t="s">
        <v>212</v>
      </c>
      <c r="E445" s="204" t="s">
        <v>1090</v>
      </c>
      <c r="F445" s="205" t="s">
        <v>1091</v>
      </c>
      <c r="G445" s="206" t="s">
        <v>357</v>
      </c>
      <c r="H445" s="207">
        <v>18</v>
      </c>
      <c r="I445" s="208"/>
      <c r="J445" s="209">
        <f>ROUND(I445*H445,2)</f>
        <v>0</v>
      </c>
      <c r="K445" s="205" t="s">
        <v>216</v>
      </c>
      <c r="L445" s="63"/>
      <c r="M445" s="210" t="s">
        <v>34</v>
      </c>
      <c r="N445" s="211" t="s">
        <v>49</v>
      </c>
      <c r="O445" s="44"/>
      <c r="P445" s="212">
        <f>O445*H445</f>
        <v>0</v>
      </c>
      <c r="Q445" s="212">
        <v>2.2339999999999999E-2</v>
      </c>
      <c r="R445" s="212">
        <f>Q445*H445</f>
        <v>0.40211999999999998</v>
      </c>
      <c r="S445" s="212">
        <v>0</v>
      </c>
      <c r="T445" s="213">
        <f>S445*H445</f>
        <v>0</v>
      </c>
      <c r="AR445" s="25" t="s">
        <v>228</v>
      </c>
      <c r="AT445" s="25" t="s">
        <v>212</v>
      </c>
      <c r="AU445" s="25" t="s">
        <v>224</v>
      </c>
      <c r="AY445" s="25" t="s">
        <v>209</v>
      </c>
      <c r="BE445" s="214">
        <f>IF(N445="základní",J445,0)</f>
        <v>0</v>
      </c>
      <c r="BF445" s="214">
        <f>IF(N445="snížená",J445,0)</f>
        <v>0</v>
      </c>
      <c r="BG445" s="214">
        <f>IF(N445="zákl. přenesená",J445,0)</f>
        <v>0</v>
      </c>
      <c r="BH445" s="214">
        <f>IF(N445="sníž. přenesená",J445,0)</f>
        <v>0</v>
      </c>
      <c r="BI445" s="214">
        <f>IF(N445="nulová",J445,0)</f>
        <v>0</v>
      </c>
      <c r="BJ445" s="25" t="s">
        <v>86</v>
      </c>
      <c r="BK445" s="214">
        <f>ROUND(I445*H445,2)</f>
        <v>0</v>
      </c>
      <c r="BL445" s="25" t="s">
        <v>228</v>
      </c>
      <c r="BM445" s="25" t="s">
        <v>1092</v>
      </c>
    </row>
    <row r="446" spans="2:65" s="1" customFormat="1" ht="67.5">
      <c r="B446" s="43"/>
      <c r="C446" s="65"/>
      <c r="D446" s="219" t="s">
        <v>272</v>
      </c>
      <c r="E446" s="65"/>
      <c r="F446" s="220" t="s">
        <v>1077</v>
      </c>
      <c r="G446" s="65"/>
      <c r="H446" s="65"/>
      <c r="I446" s="174"/>
      <c r="J446" s="65"/>
      <c r="K446" s="65"/>
      <c r="L446" s="63"/>
      <c r="M446" s="221"/>
      <c r="N446" s="44"/>
      <c r="O446" s="44"/>
      <c r="P446" s="44"/>
      <c r="Q446" s="44"/>
      <c r="R446" s="44"/>
      <c r="S446" s="44"/>
      <c r="T446" s="80"/>
      <c r="AT446" s="25" t="s">
        <v>272</v>
      </c>
      <c r="AU446" s="25" t="s">
        <v>224</v>
      </c>
    </row>
    <row r="447" spans="2:65" s="14" customFormat="1" ht="13.5">
      <c r="B447" s="254"/>
      <c r="C447" s="255"/>
      <c r="D447" s="219" t="s">
        <v>274</v>
      </c>
      <c r="E447" s="256" t="s">
        <v>34</v>
      </c>
      <c r="F447" s="257" t="s">
        <v>1093</v>
      </c>
      <c r="G447" s="255"/>
      <c r="H447" s="256" t="s">
        <v>34</v>
      </c>
      <c r="I447" s="258"/>
      <c r="J447" s="255"/>
      <c r="K447" s="255"/>
      <c r="L447" s="259"/>
      <c r="M447" s="260"/>
      <c r="N447" s="261"/>
      <c r="O447" s="261"/>
      <c r="P447" s="261"/>
      <c r="Q447" s="261"/>
      <c r="R447" s="261"/>
      <c r="S447" s="261"/>
      <c r="T447" s="262"/>
      <c r="AT447" s="263" t="s">
        <v>274</v>
      </c>
      <c r="AU447" s="263" t="s">
        <v>224</v>
      </c>
      <c r="AV447" s="14" t="s">
        <v>86</v>
      </c>
      <c r="AW447" s="14" t="s">
        <v>41</v>
      </c>
      <c r="AX447" s="14" t="s">
        <v>78</v>
      </c>
      <c r="AY447" s="263" t="s">
        <v>209</v>
      </c>
    </row>
    <row r="448" spans="2:65" s="12" customFormat="1" ht="13.5">
      <c r="B448" s="222"/>
      <c r="C448" s="223"/>
      <c r="D448" s="219" t="s">
        <v>274</v>
      </c>
      <c r="E448" s="224" t="s">
        <v>34</v>
      </c>
      <c r="F448" s="225" t="s">
        <v>1084</v>
      </c>
      <c r="G448" s="223"/>
      <c r="H448" s="226">
        <v>10</v>
      </c>
      <c r="I448" s="227"/>
      <c r="J448" s="223"/>
      <c r="K448" s="223"/>
      <c r="L448" s="228"/>
      <c r="M448" s="229"/>
      <c r="N448" s="230"/>
      <c r="O448" s="230"/>
      <c r="P448" s="230"/>
      <c r="Q448" s="230"/>
      <c r="R448" s="230"/>
      <c r="S448" s="230"/>
      <c r="T448" s="231"/>
      <c r="AT448" s="232" t="s">
        <v>274</v>
      </c>
      <c r="AU448" s="232" t="s">
        <v>224</v>
      </c>
      <c r="AV448" s="12" t="s">
        <v>88</v>
      </c>
      <c r="AW448" s="12" t="s">
        <v>41</v>
      </c>
      <c r="AX448" s="12" t="s">
        <v>78</v>
      </c>
      <c r="AY448" s="232" t="s">
        <v>209</v>
      </c>
    </row>
    <row r="449" spans="2:65" s="12" customFormat="1" ht="13.5">
      <c r="B449" s="222"/>
      <c r="C449" s="223"/>
      <c r="D449" s="219" t="s">
        <v>274</v>
      </c>
      <c r="E449" s="224" t="s">
        <v>34</v>
      </c>
      <c r="F449" s="225" t="s">
        <v>1094</v>
      </c>
      <c r="G449" s="223"/>
      <c r="H449" s="226">
        <v>8</v>
      </c>
      <c r="I449" s="227"/>
      <c r="J449" s="223"/>
      <c r="K449" s="223"/>
      <c r="L449" s="228"/>
      <c r="M449" s="229"/>
      <c r="N449" s="230"/>
      <c r="O449" s="230"/>
      <c r="P449" s="230"/>
      <c r="Q449" s="230"/>
      <c r="R449" s="230"/>
      <c r="S449" s="230"/>
      <c r="T449" s="231"/>
      <c r="AT449" s="232" t="s">
        <v>274</v>
      </c>
      <c r="AU449" s="232" t="s">
        <v>224</v>
      </c>
      <c r="AV449" s="12" t="s">
        <v>88</v>
      </c>
      <c r="AW449" s="12" t="s">
        <v>41</v>
      </c>
      <c r="AX449" s="12" t="s">
        <v>78</v>
      </c>
      <c r="AY449" s="232" t="s">
        <v>209</v>
      </c>
    </row>
    <row r="450" spans="2:65" s="13" customFormat="1" ht="13.5">
      <c r="B450" s="233"/>
      <c r="C450" s="234"/>
      <c r="D450" s="219" t="s">
        <v>274</v>
      </c>
      <c r="E450" s="235" t="s">
        <v>34</v>
      </c>
      <c r="F450" s="236" t="s">
        <v>302</v>
      </c>
      <c r="G450" s="234"/>
      <c r="H450" s="237">
        <v>18</v>
      </c>
      <c r="I450" s="238"/>
      <c r="J450" s="234"/>
      <c r="K450" s="234"/>
      <c r="L450" s="239"/>
      <c r="M450" s="240"/>
      <c r="N450" s="241"/>
      <c r="O450" s="241"/>
      <c r="P450" s="241"/>
      <c r="Q450" s="241"/>
      <c r="R450" s="241"/>
      <c r="S450" s="241"/>
      <c r="T450" s="242"/>
      <c r="AT450" s="243" t="s">
        <v>274</v>
      </c>
      <c r="AU450" s="243" t="s">
        <v>224</v>
      </c>
      <c r="AV450" s="13" t="s">
        <v>228</v>
      </c>
      <c r="AW450" s="13" t="s">
        <v>41</v>
      </c>
      <c r="AX450" s="13" t="s">
        <v>86</v>
      </c>
      <c r="AY450" s="243" t="s">
        <v>209</v>
      </c>
    </row>
    <row r="451" spans="2:65" s="1" customFormat="1" ht="38.25" customHeight="1">
      <c r="B451" s="43"/>
      <c r="C451" s="203" t="s">
        <v>725</v>
      </c>
      <c r="D451" s="203" t="s">
        <v>212</v>
      </c>
      <c r="E451" s="204" t="s">
        <v>1095</v>
      </c>
      <c r="F451" s="205" t="s">
        <v>1096</v>
      </c>
      <c r="G451" s="206" t="s">
        <v>357</v>
      </c>
      <c r="H451" s="207">
        <v>1</v>
      </c>
      <c r="I451" s="208"/>
      <c r="J451" s="209">
        <f>ROUND(I451*H451,2)</f>
        <v>0</v>
      </c>
      <c r="K451" s="205" t="s">
        <v>216</v>
      </c>
      <c r="L451" s="63"/>
      <c r="M451" s="210" t="s">
        <v>34</v>
      </c>
      <c r="N451" s="211" t="s">
        <v>49</v>
      </c>
      <c r="O451" s="44"/>
      <c r="P451" s="212">
        <f>O451*H451</f>
        <v>0</v>
      </c>
      <c r="Q451" s="212">
        <v>2.869E-2</v>
      </c>
      <c r="R451" s="212">
        <f>Q451*H451</f>
        <v>2.869E-2</v>
      </c>
      <c r="S451" s="212">
        <v>0</v>
      </c>
      <c r="T451" s="213">
        <f>S451*H451</f>
        <v>0</v>
      </c>
      <c r="AR451" s="25" t="s">
        <v>228</v>
      </c>
      <c r="AT451" s="25" t="s">
        <v>212</v>
      </c>
      <c r="AU451" s="25" t="s">
        <v>224</v>
      </c>
      <c r="AY451" s="25" t="s">
        <v>209</v>
      </c>
      <c r="BE451" s="214">
        <f>IF(N451="základní",J451,0)</f>
        <v>0</v>
      </c>
      <c r="BF451" s="214">
        <f>IF(N451="snížená",J451,0)</f>
        <v>0</v>
      </c>
      <c r="BG451" s="214">
        <f>IF(N451="zákl. přenesená",J451,0)</f>
        <v>0</v>
      </c>
      <c r="BH451" s="214">
        <f>IF(N451="sníž. přenesená",J451,0)</f>
        <v>0</v>
      </c>
      <c r="BI451" s="214">
        <f>IF(N451="nulová",J451,0)</f>
        <v>0</v>
      </c>
      <c r="BJ451" s="25" t="s">
        <v>86</v>
      </c>
      <c r="BK451" s="214">
        <f>ROUND(I451*H451,2)</f>
        <v>0</v>
      </c>
      <c r="BL451" s="25" t="s">
        <v>228</v>
      </c>
      <c r="BM451" s="25" t="s">
        <v>1097</v>
      </c>
    </row>
    <row r="452" spans="2:65" s="1" customFormat="1" ht="67.5">
      <c r="B452" s="43"/>
      <c r="C452" s="65"/>
      <c r="D452" s="219" t="s">
        <v>272</v>
      </c>
      <c r="E452" s="65"/>
      <c r="F452" s="220" t="s">
        <v>1077</v>
      </c>
      <c r="G452" s="65"/>
      <c r="H452" s="65"/>
      <c r="I452" s="174"/>
      <c r="J452" s="65"/>
      <c r="K452" s="65"/>
      <c r="L452" s="63"/>
      <c r="M452" s="221"/>
      <c r="N452" s="44"/>
      <c r="O452" s="44"/>
      <c r="P452" s="44"/>
      <c r="Q452" s="44"/>
      <c r="R452" s="44"/>
      <c r="S452" s="44"/>
      <c r="T452" s="80"/>
      <c r="AT452" s="25" t="s">
        <v>272</v>
      </c>
      <c r="AU452" s="25" t="s">
        <v>224</v>
      </c>
    </row>
    <row r="453" spans="2:65" s="14" customFormat="1" ht="13.5">
      <c r="B453" s="254"/>
      <c r="C453" s="255"/>
      <c r="D453" s="219" t="s">
        <v>274</v>
      </c>
      <c r="E453" s="256" t="s">
        <v>34</v>
      </c>
      <c r="F453" s="257" t="s">
        <v>1098</v>
      </c>
      <c r="G453" s="255"/>
      <c r="H453" s="256" t="s">
        <v>34</v>
      </c>
      <c r="I453" s="258"/>
      <c r="J453" s="255"/>
      <c r="K453" s="255"/>
      <c r="L453" s="259"/>
      <c r="M453" s="260"/>
      <c r="N453" s="261"/>
      <c r="O453" s="261"/>
      <c r="P453" s="261"/>
      <c r="Q453" s="261"/>
      <c r="R453" s="261"/>
      <c r="S453" s="261"/>
      <c r="T453" s="262"/>
      <c r="AT453" s="263" t="s">
        <v>274</v>
      </c>
      <c r="AU453" s="263" t="s">
        <v>224</v>
      </c>
      <c r="AV453" s="14" t="s">
        <v>86</v>
      </c>
      <c r="AW453" s="14" t="s">
        <v>41</v>
      </c>
      <c r="AX453" s="14" t="s">
        <v>78</v>
      </c>
      <c r="AY453" s="263" t="s">
        <v>209</v>
      </c>
    </row>
    <row r="454" spans="2:65" s="12" customFormat="1" ht="13.5">
      <c r="B454" s="222"/>
      <c r="C454" s="223"/>
      <c r="D454" s="219" t="s">
        <v>274</v>
      </c>
      <c r="E454" s="224" t="s">
        <v>34</v>
      </c>
      <c r="F454" s="225" t="s">
        <v>1099</v>
      </c>
      <c r="G454" s="223"/>
      <c r="H454" s="226">
        <v>1</v>
      </c>
      <c r="I454" s="227"/>
      <c r="J454" s="223"/>
      <c r="K454" s="223"/>
      <c r="L454" s="228"/>
      <c r="M454" s="229"/>
      <c r="N454" s="230"/>
      <c r="O454" s="230"/>
      <c r="P454" s="230"/>
      <c r="Q454" s="230"/>
      <c r="R454" s="230"/>
      <c r="S454" s="230"/>
      <c r="T454" s="231"/>
      <c r="AT454" s="232" t="s">
        <v>274</v>
      </c>
      <c r="AU454" s="232" t="s">
        <v>224</v>
      </c>
      <c r="AV454" s="12" t="s">
        <v>88</v>
      </c>
      <c r="AW454" s="12" t="s">
        <v>41</v>
      </c>
      <c r="AX454" s="12" t="s">
        <v>86</v>
      </c>
      <c r="AY454" s="232" t="s">
        <v>209</v>
      </c>
    </row>
    <row r="455" spans="2:65" s="1" customFormat="1" ht="38.25" customHeight="1">
      <c r="B455" s="43"/>
      <c r="C455" s="203" t="s">
        <v>731</v>
      </c>
      <c r="D455" s="203" t="s">
        <v>212</v>
      </c>
      <c r="E455" s="204" t="s">
        <v>1100</v>
      </c>
      <c r="F455" s="205" t="s">
        <v>1101</v>
      </c>
      <c r="G455" s="206" t="s">
        <v>357</v>
      </c>
      <c r="H455" s="207">
        <v>1</v>
      </c>
      <c r="I455" s="208"/>
      <c r="J455" s="209">
        <f>ROUND(I455*H455,2)</f>
        <v>0</v>
      </c>
      <c r="K455" s="205" t="s">
        <v>216</v>
      </c>
      <c r="L455" s="63"/>
      <c r="M455" s="210" t="s">
        <v>34</v>
      </c>
      <c r="N455" s="211" t="s">
        <v>49</v>
      </c>
      <c r="O455" s="44"/>
      <c r="P455" s="212">
        <f>O455*H455</f>
        <v>0</v>
      </c>
      <c r="Q455" s="212">
        <v>3.764E-2</v>
      </c>
      <c r="R455" s="212">
        <f>Q455*H455</f>
        <v>3.764E-2</v>
      </c>
      <c r="S455" s="212">
        <v>0</v>
      </c>
      <c r="T455" s="213">
        <f>S455*H455</f>
        <v>0</v>
      </c>
      <c r="AR455" s="25" t="s">
        <v>228</v>
      </c>
      <c r="AT455" s="25" t="s">
        <v>212</v>
      </c>
      <c r="AU455" s="25" t="s">
        <v>224</v>
      </c>
      <c r="AY455" s="25" t="s">
        <v>209</v>
      </c>
      <c r="BE455" s="214">
        <f>IF(N455="základní",J455,0)</f>
        <v>0</v>
      </c>
      <c r="BF455" s="214">
        <f>IF(N455="snížená",J455,0)</f>
        <v>0</v>
      </c>
      <c r="BG455" s="214">
        <f>IF(N455="zákl. přenesená",J455,0)</f>
        <v>0</v>
      </c>
      <c r="BH455" s="214">
        <f>IF(N455="sníž. přenesená",J455,0)</f>
        <v>0</v>
      </c>
      <c r="BI455" s="214">
        <f>IF(N455="nulová",J455,0)</f>
        <v>0</v>
      </c>
      <c r="BJ455" s="25" t="s">
        <v>86</v>
      </c>
      <c r="BK455" s="214">
        <f>ROUND(I455*H455,2)</f>
        <v>0</v>
      </c>
      <c r="BL455" s="25" t="s">
        <v>228</v>
      </c>
      <c r="BM455" s="25" t="s">
        <v>1102</v>
      </c>
    </row>
    <row r="456" spans="2:65" s="1" customFormat="1" ht="67.5">
      <c r="B456" s="43"/>
      <c r="C456" s="65"/>
      <c r="D456" s="219" t="s">
        <v>272</v>
      </c>
      <c r="E456" s="65"/>
      <c r="F456" s="220" t="s">
        <v>1077</v>
      </c>
      <c r="G456" s="65"/>
      <c r="H456" s="65"/>
      <c r="I456" s="174"/>
      <c r="J456" s="65"/>
      <c r="K456" s="65"/>
      <c r="L456" s="63"/>
      <c r="M456" s="221"/>
      <c r="N456" s="44"/>
      <c r="O456" s="44"/>
      <c r="P456" s="44"/>
      <c r="Q456" s="44"/>
      <c r="R456" s="44"/>
      <c r="S456" s="44"/>
      <c r="T456" s="80"/>
      <c r="AT456" s="25" t="s">
        <v>272</v>
      </c>
      <c r="AU456" s="25" t="s">
        <v>224</v>
      </c>
    </row>
    <row r="457" spans="2:65" s="14" customFormat="1" ht="13.5">
      <c r="B457" s="254"/>
      <c r="C457" s="255"/>
      <c r="D457" s="219" t="s">
        <v>274</v>
      </c>
      <c r="E457" s="256" t="s">
        <v>34</v>
      </c>
      <c r="F457" s="257" t="s">
        <v>1103</v>
      </c>
      <c r="G457" s="255"/>
      <c r="H457" s="256" t="s">
        <v>34</v>
      </c>
      <c r="I457" s="258"/>
      <c r="J457" s="255"/>
      <c r="K457" s="255"/>
      <c r="L457" s="259"/>
      <c r="M457" s="260"/>
      <c r="N457" s="261"/>
      <c r="O457" s="261"/>
      <c r="P457" s="261"/>
      <c r="Q457" s="261"/>
      <c r="R457" s="261"/>
      <c r="S457" s="261"/>
      <c r="T457" s="262"/>
      <c r="AT457" s="263" t="s">
        <v>274</v>
      </c>
      <c r="AU457" s="263" t="s">
        <v>224</v>
      </c>
      <c r="AV457" s="14" t="s">
        <v>86</v>
      </c>
      <c r="AW457" s="14" t="s">
        <v>41</v>
      </c>
      <c r="AX457" s="14" t="s">
        <v>78</v>
      </c>
      <c r="AY457" s="263" t="s">
        <v>209</v>
      </c>
    </row>
    <row r="458" spans="2:65" s="12" customFormat="1" ht="13.5">
      <c r="B458" s="222"/>
      <c r="C458" s="223"/>
      <c r="D458" s="219" t="s">
        <v>274</v>
      </c>
      <c r="E458" s="224" t="s">
        <v>34</v>
      </c>
      <c r="F458" s="225" t="s">
        <v>1104</v>
      </c>
      <c r="G458" s="223"/>
      <c r="H458" s="226">
        <v>1</v>
      </c>
      <c r="I458" s="227"/>
      <c r="J458" s="223"/>
      <c r="K458" s="223"/>
      <c r="L458" s="228"/>
      <c r="M458" s="229"/>
      <c r="N458" s="230"/>
      <c r="O458" s="230"/>
      <c r="P458" s="230"/>
      <c r="Q458" s="230"/>
      <c r="R458" s="230"/>
      <c r="S458" s="230"/>
      <c r="T458" s="231"/>
      <c r="AT458" s="232" t="s">
        <v>274</v>
      </c>
      <c r="AU458" s="232" t="s">
        <v>224</v>
      </c>
      <c r="AV458" s="12" t="s">
        <v>88</v>
      </c>
      <c r="AW458" s="12" t="s">
        <v>41</v>
      </c>
      <c r="AX458" s="12" t="s">
        <v>86</v>
      </c>
      <c r="AY458" s="232" t="s">
        <v>209</v>
      </c>
    </row>
    <row r="459" spans="2:65" s="1" customFormat="1" ht="38.25" customHeight="1">
      <c r="B459" s="43"/>
      <c r="C459" s="203" t="s">
        <v>740</v>
      </c>
      <c r="D459" s="203" t="s">
        <v>212</v>
      </c>
      <c r="E459" s="204" t="s">
        <v>1105</v>
      </c>
      <c r="F459" s="205" t="s">
        <v>1106</v>
      </c>
      <c r="G459" s="206" t="s">
        <v>357</v>
      </c>
      <c r="H459" s="207">
        <v>3</v>
      </c>
      <c r="I459" s="208"/>
      <c r="J459" s="209">
        <f>ROUND(I459*H459,2)</f>
        <v>0</v>
      </c>
      <c r="K459" s="205" t="s">
        <v>216</v>
      </c>
      <c r="L459" s="63"/>
      <c r="M459" s="210" t="s">
        <v>34</v>
      </c>
      <c r="N459" s="211" t="s">
        <v>49</v>
      </c>
      <c r="O459" s="44"/>
      <c r="P459" s="212">
        <f>O459*H459</f>
        <v>0</v>
      </c>
      <c r="Q459" s="212">
        <v>4.1860000000000001E-2</v>
      </c>
      <c r="R459" s="212">
        <f>Q459*H459</f>
        <v>0.12558</v>
      </c>
      <c r="S459" s="212">
        <v>0</v>
      </c>
      <c r="T459" s="213">
        <f>S459*H459</f>
        <v>0</v>
      </c>
      <c r="AR459" s="25" t="s">
        <v>228</v>
      </c>
      <c r="AT459" s="25" t="s">
        <v>212</v>
      </c>
      <c r="AU459" s="25" t="s">
        <v>224</v>
      </c>
      <c r="AY459" s="25" t="s">
        <v>209</v>
      </c>
      <c r="BE459" s="214">
        <f>IF(N459="základní",J459,0)</f>
        <v>0</v>
      </c>
      <c r="BF459" s="214">
        <f>IF(N459="snížená",J459,0)</f>
        <v>0</v>
      </c>
      <c r="BG459" s="214">
        <f>IF(N459="zákl. přenesená",J459,0)</f>
        <v>0</v>
      </c>
      <c r="BH459" s="214">
        <f>IF(N459="sníž. přenesená",J459,0)</f>
        <v>0</v>
      </c>
      <c r="BI459" s="214">
        <f>IF(N459="nulová",J459,0)</f>
        <v>0</v>
      </c>
      <c r="BJ459" s="25" t="s">
        <v>86</v>
      </c>
      <c r="BK459" s="214">
        <f>ROUND(I459*H459,2)</f>
        <v>0</v>
      </c>
      <c r="BL459" s="25" t="s">
        <v>228</v>
      </c>
      <c r="BM459" s="25" t="s">
        <v>1107</v>
      </c>
    </row>
    <row r="460" spans="2:65" s="1" customFormat="1" ht="67.5">
      <c r="B460" s="43"/>
      <c r="C460" s="65"/>
      <c r="D460" s="219" t="s">
        <v>272</v>
      </c>
      <c r="E460" s="65"/>
      <c r="F460" s="220" t="s">
        <v>1077</v>
      </c>
      <c r="G460" s="65"/>
      <c r="H460" s="65"/>
      <c r="I460" s="174"/>
      <c r="J460" s="65"/>
      <c r="K460" s="65"/>
      <c r="L460" s="63"/>
      <c r="M460" s="221"/>
      <c r="N460" s="44"/>
      <c r="O460" s="44"/>
      <c r="P460" s="44"/>
      <c r="Q460" s="44"/>
      <c r="R460" s="44"/>
      <c r="S460" s="44"/>
      <c r="T460" s="80"/>
      <c r="AT460" s="25" t="s">
        <v>272</v>
      </c>
      <c r="AU460" s="25" t="s">
        <v>224</v>
      </c>
    </row>
    <row r="461" spans="2:65" s="14" customFormat="1" ht="13.5">
      <c r="B461" s="254"/>
      <c r="C461" s="255"/>
      <c r="D461" s="219" t="s">
        <v>274</v>
      </c>
      <c r="E461" s="256" t="s">
        <v>34</v>
      </c>
      <c r="F461" s="257" t="s">
        <v>1108</v>
      </c>
      <c r="G461" s="255"/>
      <c r="H461" s="256" t="s">
        <v>34</v>
      </c>
      <c r="I461" s="258"/>
      <c r="J461" s="255"/>
      <c r="K461" s="255"/>
      <c r="L461" s="259"/>
      <c r="M461" s="260"/>
      <c r="N461" s="261"/>
      <c r="O461" s="261"/>
      <c r="P461" s="261"/>
      <c r="Q461" s="261"/>
      <c r="R461" s="261"/>
      <c r="S461" s="261"/>
      <c r="T461" s="262"/>
      <c r="AT461" s="263" t="s">
        <v>274</v>
      </c>
      <c r="AU461" s="263" t="s">
        <v>224</v>
      </c>
      <c r="AV461" s="14" t="s">
        <v>86</v>
      </c>
      <c r="AW461" s="14" t="s">
        <v>41</v>
      </c>
      <c r="AX461" s="14" t="s">
        <v>78</v>
      </c>
      <c r="AY461" s="263" t="s">
        <v>209</v>
      </c>
    </row>
    <row r="462" spans="2:65" s="12" customFormat="1" ht="13.5">
      <c r="B462" s="222"/>
      <c r="C462" s="223"/>
      <c r="D462" s="219" t="s">
        <v>274</v>
      </c>
      <c r="E462" s="224" t="s">
        <v>34</v>
      </c>
      <c r="F462" s="225" t="s">
        <v>1109</v>
      </c>
      <c r="G462" s="223"/>
      <c r="H462" s="226">
        <v>3</v>
      </c>
      <c r="I462" s="227"/>
      <c r="J462" s="223"/>
      <c r="K462" s="223"/>
      <c r="L462" s="228"/>
      <c r="M462" s="229"/>
      <c r="N462" s="230"/>
      <c r="O462" s="230"/>
      <c r="P462" s="230"/>
      <c r="Q462" s="230"/>
      <c r="R462" s="230"/>
      <c r="S462" s="230"/>
      <c r="T462" s="231"/>
      <c r="AT462" s="232" t="s">
        <v>274</v>
      </c>
      <c r="AU462" s="232" t="s">
        <v>224</v>
      </c>
      <c r="AV462" s="12" t="s">
        <v>88</v>
      </c>
      <c r="AW462" s="12" t="s">
        <v>41</v>
      </c>
      <c r="AX462" s="12" t="s">
        <v>86</v>
      </c>
      <c r="AY462" s="232" t="s">
        <v>209</v>
      </c>
    </row>
    <row r="463" spans="2:65" s="1" customFormat="1" ht="25.5" customHeight="1">
      <c r="B463" s="43"/>
      <c r="C463" s="203" t="s">
        <v>746</v>
      </c>
      <c r="D463" s="203" t="s">
        <v>212</v>
      </c>
      <c r="E463" s="204" t="s">
        <v>1110</v>
      </c>
      <c r="F463" s="205" t="s">
        <v>1111</v>
      </c>
      <c r="G463" s="206" t="s">
        <v>357</v>
      </c>
      <c r="H463" s="207">
        <v>1</v>
      </c>
      <c r="I463" s="208"/>
      <c r="J463" s="209">
        <f>ROUND(I463*H463,2)</f>
        <v>0</v>
      </c>
      <c r="K463" s="205" t="s">
        <v>216</v>
      </c>
      <c r="L463" s="63"/>
      <c r="M463" s="210" t="s">
        <v>34</v>
      </c>
      <c r="N463" s="211" t="s">
        <v>49</v>
      </c>
      <c r="O463" s="44"/>
      <c r="P463" s="212">
        <f>O463*H463</f>
        <v>0</v>
      </c>
      <c r="Q463" s="212">
        <v>3.2550000000000003E-2</v>
      </c>
      <c r="R463" s="212">
        <f>Q463*H463</f>
        <v>3.2550000000000003E-2</v>
      </c>
      <c r="S463" s="212">
        <v>0</v>
      </c>
      <c r="T463" s="213">
        <f>S463*H463</f>
        <v>0</v>
      </c>
      <c r="AR463" s="25" t="s">
        <v>228</v>
      </c>
      <c r="AT463" s="25" t="s">
        <v>212</v>
      </c>
      <c r="AU463" s="25" t="s">
        <v>224</v>
      </c>
      <c r="AY463" s="25" t="s">
        <v>209</v>
      </c>
      <c r="BE463" s="214">
        <f>IF(N463="základní",J463,0)</f>
        <v>0</v>
      </c>
      <c r="BF463" s="214">
        <f>IF(N463="snížená",J463,0)</f>
        <v>0</v>
      </c>
      <c r="BG463" s="214">
        <f>IF(N463="zákl. přenesená",J463,0)</f>
        <v>0</v>
      </c>
      <c r="BH463" s="214">
        <f>IF(N463="sníž. přenesená",J463,0)</f>
        <v>0</v>
      </c>
      <c r="BI463" s="214">
        <f>IF(N463="nulová",J463,0)</f>
        <v>0</v>
      </c>
      <c r="BJ463" s="25" t="s">
        <v>86</v>
      </c>
      <c r="BK463" s="214">
        <f>ROUND(I463*H463,2)</f>
        <v>0</v>
      </c>
      <c r="BL463" s="25" t="s">
        <v>228</v>
      </c>
      <c r="BM463" s="25" t="s">
        <v>1112</v>
      </c>
    </row>
    <row r="464" spans="2:65" s="1" customFormat="1" ht="391.5">
      <c r="B464" s="43"/>
      <c r="C464" s="65"/>
      <c r="D464" s="219" t="s">
        <v>272</v>
      </c>
      <c r="E464" s="65"/>
      <c r="F464" s="220" t="s">
        <v>1113</v>
      </c>
      <c r="G464" s="65"/>
      <c r="H464" s="65"/>
      <c r="I464" s="174"/>
      <c r="J464" s="65"/>
      <c r="K464" s="65"/>
      <c r="L464" s="63"/>
      <c r="M464" s="221"/>
      <c r="N464" s="44"/>
      <c r="O464" s="44"/>
      <c r="P464" s="44"/>
      <c r="Q464" s="44"/>
      <c r="R464" s="44"/>
      <c r="S464" s="44"/>
      <c r="T464" s="80"/>
      <c r="AT464" s="25" t="s">
        <v>272</v>
      </c>
      <c r="AU464" s="25" t="s">
        <v>224</v>
      </c>
    </row>
    <row r="465" spans="2:65" s="12" customFormat="1" ht="13.5">
      <c r="B465" s="222"/>
      <c r="C465" s="223"/>
      <c r="D465" s="219" t="s">
        <v>274</v>
      </c>
      <c r="E465" s="224" t="s">
        <v>34</v>
      </c>
      <c r="F465" s="225" t="s">
        <v>1114</v>
      </c>
      <c r="G465" s="223"/>
      <c r="H465" s="226">
        <v>1</v>
      </c>
      <c r="I465" s="227"/>
      <c r="J465" s="223"/>
      <c r="K465" s="223"/>
      <c r="L465" s="228"/>
      <c r="M465" s="229"/>
      <c r="N465" s="230"/>
      <c r="O465" s="230"/>
      <c r="P465" s="230"/>
      <c r="Q465" s="230"/>
      <c r="R465" s="230"/>
      <c r="S465" s="230"/>
      <c r="T465" s="231"/>
      <c r="AT465" s="232" t="s">
        <v>274</v>
      </c>
      <c r="AU465" s="232" t="s">
        <v>224</v>
      </c>
      <c r="AV465" s="12" t="s">
        <v>88</v>
      </c>
      <c r="AW465" s="12" t="s">
        <v>41</v>
      </c>
      <c r="AX465" s="12" t="s">
        <v>86</v>
      </c>
      <c r="AY465" s="232" t="s">
        <v>209</v>
      </c>
    </row>
    <row r="466" spans="2:65" s="1" customFormat="1" ht="25.5" customHeight="1">
      <c r="B466" s="43"/>
      <c r="C466" s="203" t="s">
        <v>752</v>
      </c>
      <c r="D466" s="203" t="s">
        <v>212</v>
      </c>
      <c r="E466" s="204" t="s">
        <v>1115</v>
      </c>
      <c r="F466" s="205" t="s">
        <v>1116</v>
      </c>
      <c r="G466" s="206" t="s">
        <v>357</v>
      </c>
      <c r="H466" s="207">
        <v>1</v>
      </c>
      <c r="I466" s="208"/>
      <c r="J466" s="209">
        <f>ROUND(I466*H466,2)</f>
        <v>0</v>
      </c>
      <c r="K466" s="205" t="s">
        <v>216</v>
      </c>
      <c r="L466" s="63"/>
      <c r="M466" s="210" t="s">
        <v>34</v>
      </c>
      <c r="N466" s="211" t="s">
        <v>49</v>
      </c>
      <c r="O466" s="44"/>
      <c r="P466" s="212">
        <f>O466*H466</f>
        <v>0</v>
      </c>
      <c r="Q466" s="212">
        <v>3.7679999999999998E-2</v>
      </c>
      <c r="R466" s="212">
        <f>Q466*H466</f>
        <v>3.7679999999999998E-2</v>
      </c>
      <c r="S466" s="212">
        <v>0</v>
      </c>
      <c r="T466" s="213">
        <f>S466*H466</f>
        <v>0</v>
      </c>
      <c r="AR466" s="25" t="s">
        <v>228</v>
      </c>
      <c r="AT466" s="25" t="s">
        <v>212</v>
      </c>
      <c r="AU466" s="25" t="s">
        <v>224</v>
      </c>
      <c r="AY466" s="25" t="s">
        <v>209</v>
      </c>
      <c r="BE466" s="214">
        <f>IF(N466="základní",J466,0)</f>
        <v>0</v>
      </c>
      <c r="BF466" s="214">
        <f>IF(N466="snížená",J466,0)</f>
        <v>0</v>
      </c>
      <c r="BG466" s="214">
        <f>IF(N466="zákl. přenesená",J466,0)</f>
        <v>0</v>
      </c>
      <c r="BH466" s="214">
        <f>IF(N466="sníž. přenesená",J466,0)</f>
        <v>0</v>
      </c>
      <c r="BI466" s="214">
        <f>IF(N466="nulová",J466,0)</f>
        <v>0</v>
      </c>
      <c r="BJ466" s="25" t="s">
        <v>86</v>
      </c>
      <c r="BK466" s="214">
        <f>ROUND(I466*H466,2)</f>
        <v>0</v>
      </c>
      <c r="BL466" s="25" t="s">
        <v>228</v>
      </c>
      <c r="BM466" s="25" t="s">
        <v>1117</v>
      </c>
    </row>
    <row r="467" spans="2:65" s="1" customFormat="1" ht="391.5">
      <c r="B467" s="43"/>
      <c r="C467" s="65"/>
      <c r="D467" s="219" t="s">
        <v>272</v>
      </c>
      <c r="E467" s="65"/>
      <c r="F467" s="220" t="s">
        <v>1113</v>
      </c>
      <c r="G467" s="65"/>
      <c r="H467" s="65"/>
      <c r="I467" s="174"/>
      <c r="J467" s="65"/>
      <c r="K467" s="65"/>
      <c r="L467" s="63"/>
      <c r="M467" s="221"/>
      <c r="N467" s="44"/>
      <c r="O467" s="44"/>
      <c r="P467" s="44"/>
      <c r="Q467" s="44"/>
      <c r="R467" s="44"/>
      <c r="S467" s="44"/>
      <c r="T467" s="80"/>
      <c r="AT467" s="25" t="s">
        <v>272</v>
      </c>
      <c r="AU467" s="25" t="s">
        <v>224</v>
      </c>
    </row>
    <row r="468" spans="2:65" s="12" customFormat="1" ht="13.5">
      <c r="B468" s="222"/>
      <c r="C468" s="223"/>
      <c r="D468" s="219" t="s">
        <v>274</v>
      </c>
      <c r="E468" s="224" t="s">
        <v>34</v>
      </c>
      <c r="F468" s="225" t="s">
        <v>1114</v>
      </c>
      <c r="G468" s="223"/>
      <c r="H468" s="226">
        <v>1</v>
      </c>
      <c r="I468" s="227"/>
      <c r="J468" s="223"/>
      <c r="K468" s="223"/>
      <c r="L468" s="228"/>
      <c r="M468" s="229"/>
      <c r="N468" s="230"/>
      <c r="O468" s="230"/>
      <c r="P468" s="230"/>
      <c r="Q468" s="230"/>
      <c r="R468" s="230"/>
      <c r="S468" s="230"/>
      <c r="T468" s="231"/>
      <c r="AT468" s="232" t="s">
        <v>274</v>
      </c>
      <c r="AU468" s="232" t="s">
        <v>224</v>
      </c>
      <c r="AV468" s="12" t="s">
        <v>88</v>
      </c>
      <c r="AW468" s="12" t="s">
        <v>41</v>
      </c>
      <c r="AX468" s="12" t="s">
        <v>86</v>
      </c>
      <c r="AY468" s="232" t="s">
        <v>209</v>
      </c>
    </row>
    <row r="469" spans="2:65" s="1" customFormat="1" ht="25.5" customHeight="1">
      <c r="B469" s="43"/>
      <c r="C469" s="203" t="s">
        <v>1118</v>
      </c>
      <c r="D469" s="203" t="s">
        <v>212</v>
      </c>
      <c r="E469" s="204" t="s">
        <v>1119</v>
      </c>
      <c r="F469" s="205" t="s">
        <v>1120</v>
      </c>
      <c r="G469" s="206" t="s">
        <v>357</v>
      </c>
      <c r="H469" s="207">
        <v>2</v>
      </c>
      <c r="I469" s="208"/>
      <c r="J469" s="209">
        <f>ROUND(I469*H469,2)</f>
        <v>0</v>
      </c>
      <c r="K469" s="205" t="s">
        <v>216</v>
      </c>
      <c r="L469" s="63"/>
      <c r="M469" s="210" t="s">
        <v>34</v>
      </c>
      <c r="N469" s="211" t="s">
        <v>49</v>
      </c>
      <c r="O469" s="44"/>
      <c r="P469" s="212">
        <f>O469*H469</f>
        <v>0</v>
      </c>
      <c r="Q469" s="212">
        <v>3.7269999999999998E-2</v>
      </c>
      <c r="R469" s="212">
        <f>Q469*H469</f>
        <v>7.4539999999999995E-2</v>
      </c>
      <c r="S469" s="212">
        <v>0</v>
      </c>
      <c r="T469" s="213">
        <f>S469*H469</f>
        <v>0</v>
      </c>
      <c r="AR469" s="25" t="s">
        <v>228</v>
      </c>
      <c r="AT469" s="25" t="s">
        <v>212</v>
      </c>
      <c r="AU469" s="25" t="s">
        <v>224</v>
      </c>
      <c r="AY469" s="25" t="s">
        <v>209</v>
      </c>
      <c r="BE469" s="214">
        <f>IF(N469="základní",J469,0)</f>
        <v>0</v>
      </c>
      <c r="BF469" s="214">
        <f>IF(N469="snížená",J469,0)</f>
        <v>0</v>
      </c>
      <c r="BG469" s="214">
        <f>IF(N469="zákl. přenesená",J469,0)</f>
        <v>0</v>
      </c>
      <c r="BH469" s="214">
        <f>IF(N469="sníž. přenesená",J469,0)</f>
        <v>0</v>
      </c>
      <c r="BI469" s="214">
        <f>IF(N469="nulová",J469,0)</f>
        <v>0</v>
      </c>
      <c r="BJ469" s="25" t="s">
        <v>86</v>
      </c>
      <c r="BK469" s="214">
        <f>ROUND(I469*H469,2)</f>
        <v>0</v>
      </c>
      <c r="BL469" s="25" t="s">
        <v>228</v>
      </c>
      <c r="BM469" s="25" t="s">
        <v>1121</v>
      </c>
    </row>
    <row r="470" spans="2:65" s="1" customFormat="1" ht="391.5">
      <c r="B470" s="43"/>
      <c r="C470" s="65"/>
      <c r="D470" s="219" t="s">
        <v>272</v>
      </c>
      <c r="E470" s="65"/>
      <c r="F470" s="220" t="s">
        <v>1113</v>
      </c>
      <c r="G470" s="65"/>
      <c r="H470" s="65"/>
      <c r="I470" s="174"/>
      <c r="J470" s="65"/>
      <c r="K470" s="65"/>
      <c r="L470" s="63"/>
      <c r="M470" s="221"/>
      <c r="N470" s="44"/>
      <c r="O470" s="44"/>
      <c r="P470" s="44"/>
      <c r="Q470" s="44"/>
      <c r="R470" s="44"/>
      <c r="S470" s="44"/>
      <c r="T470" s="80"/>
      <c r="AT470" s="25" t="s">
        <v>272</v>
      </c>
      <c r="AU470" s="25" t="s">
        <v>224</v>
      </c>
    </row>
    <row r="471" spans="2:65" s="12" customFormat="1" ht="13.5">
      <c r="B471" s="222"/>
      <c r="C471" s="223"/>
      <c r="D471" s="219" t="s">
        <v>274</v>
      </c>
      <c r="E471" s="224" t="s">
        <v>34</v>
      </c>
      <c r="F471" s="225" t="s">
        <v>1122</v>
      </c>
      <c r="G471" s="223"/>
      <c r="H471" s="226">
        <v>2</v>
      </c>
      <c r="I471" s="227"/>
      <c r="J471" s="223"/>
      <c r="K471" s="223"/>
      <c r="L471" s="228"/>
      <c r="M471" s="229"/>
      <c r="N471" s="230"/>
      <c r="O471" s="230"/>
      <c r="P471" s="230"/>
      <c r="Q471" s="230"/>
      <c r="R471" s="230"/>
      <c r="S471" s="230"/>
      <c r="T471" s="231"/>
      <c r="AT471" s="232" t="s">
        <v>274</v>
      </c>
      <c r="AU471" s="232" t="s">
        <v>224</v>
      </c>
      <c r="AV471" s="12" t="s">
        <v>88</v>
      </c>
      <c r="AW471" s="12" t="s">
        <v>41</v>
      </c>
      <c r="AX471" s="12" t="s">
        <v>86</v>
      </c>
      <c r="AY471" s="232" t="s">
        <v>209</v>
      </c>
    </row>
    <row r="472" spans="2:65" s="1" customFormat="1" ht="25.5" customHeight="1">
      <c r="B472" s="43"/>
      <c r="C472" s="203" t="s">
        <v>1123</v>
      </c>
      <c r="D472" s="203" t="s">
        <v>212</v>
      </c>
      <c r="E472" s="204" t="s">
        <v>1124</v>
      </c>
      <c r="F472" s="205" t="s">
        <v>1125</v>
      </c>
      <c r="G472" s="206" t="s">
        <v>357</v>
      </c>
      <c r="H472" s="207">
        <v>10</v>
      </c>
      <c r="I472" s="208"/>
      <c r="J472" s="209">
        <f>ROUND(I472*H472,2)</f>
        <v>0</v>
      </c>
      <c r="K472" s="205" t="s">
        <v>216</v>
      </c>
      <c r="L472" s="63"/>
      <c r="M472" s="210" t="s">
        <v>34</v>
      </c>
      <c r="N472" s="211" t="s">
        <v>49</v>
      </c>
      <c r="O472" s="44"/>
      <c r="P472" s="212">
        <f>O472*H472</f>
        <v>0</v>
      </c>
      <c r="Q472" s="212">
        <v>4.6449999999999998E-2</v>
      </c>
      <c r="R472" s="212">
        <f>Q472*H472</f>
        <v>0.46449999999999997</v>
      </c>
      <c r="S472" s="212">
        <v>0</v>
      </c>
      <c r="T472" s="213">
        <f>S472*H472</f>
        <v>0</v>
      </c>
      <c r="AR472" s="25" t="s">
        <v>228</v>
      </c>
      <c r="AT472" s="25" t="s">
        <v>212</v>
      </c>
      <c r="AU472" s="25" t="s">
        <v>224</v>
      </c>
      <c r="AY472" s="25" t="s">
        <v>209</v>
      </c>
      <c r="BE472" s="214">
        <f>IF(N472="základní",J472,0)</f>
        <v>0</v>
      </c>
      <c r="BF472" s="214">
        <f>IF(N472="snížená",J472,0)</f>
        <v>0</v>
      </c>
      <c r="BG472" s="214">
        <f>IF(N472="zákl. přenesená",J472,0)</f>
        <v>0</v>
      </c>
      <c r="BH472" s="214">
        <f>IF(N472="sníž. přenesená",J472,0)</f>
        <v>0</v>
      </c>
      <c r="BI472" s="214">
        <f>IF(N472="nulová",J472,0)</f>
        <v>0</v>
      </c>
      <c r="BJ472" s="25" t="s">
        <v>86</v>
      </c>
      <c r="BK472" s="214">
        <f>ROUND(I472*H472,2)</f>
        <v>0</v>
      </c>
      <c r="BL472" s="25" t="s">
        <v>228</v>
      </c>
      <c r="BM472" s="25" t="s">
        <v>1126</v>
      </c>
    </row>
    <row r="473" spans="2:65" s="1" customFormat="1" ht="391.5">
      <c r="B473" s="43"/>
      <c r="C473" s="65"/>
      <c r="D473" s="219" t="s">
        <v>272</v>
      </c>
      <c r="E473" s="65"/>
      <c r="F473" s="220" t="s">
        <v>1113</v>
      </c>
      <c r="G473" s="65"/>
      <c r="H473" s="65"/>
      <c r="I473" s="174"/>
      <c r="J473" s="65"/>
      <c r="K473" s="65"/>
      <c r="L473" s="63"/>
      <c r="M473" s="221"/>
      <c r="N473" s="44"/>
      <c r="O473" s="44"/>
      <c r="P473" s="44"/>
      <c r="Q473" s="44"/>
      <c r="R473" s="44"/>
      <c r="S473" s="44"/>
      <c r="T473" s="80"/>
      <c r="AT473" s="25" t="s">
        <v>272</v>
      </c>
      <c r="AU473" s="25" t="s">
        <v>224</v>
      </c>
    </row>
    <row r="474" spans="2:65" s="12" customFormat="1" ht="13.5">
      <c r="B474" s="222"/>
      <c r="C474" s="223"/>
      <c r="D474" s="219" t="s">
        <v>274</v>
      </c>
      <c r="E474" s="224" t="s">
        <v>34</v>
      </c>
      <c r="F474" s="225" t="s">
        <v>1127</v>
      </c>
      <c r="G474" s="223"/>
      <c r="H474" s="226">
        <v>2</v>
      </c>
      <c r="I474" s="227"/>
      <c r="J474" s="223"/>
      <c r="K474" s="223"/>
      <c r="L474" s="228"/>
      <c r="M474" s="229"/>
      <c r="N474" s="230"/>
      <c r="O474" s="230"/>
      <c r="P474" s="230"/>
      <c r="Q474" s="230"/>
      <c r="R474" s="230"/>
      <c r="S474" s="230"/>
      <c r="T474" s="231"/>
      <c r="AT474" s="232" t="s">
        <v>274</v>
      </c>
      <c r="AU474" s="232" t="s">
        <v>224</v>
      </c>
      <c r="AV474" s="12" t="s">
        <v>88</v>
      </c>
      <c r="AW474" s="12" t="s">
        <v>41</v>
      </c>
      <c r="AX474" s="12" t="s">
        <v>78</v>
      </c>
      <c r="AY474" s="232" t="s">
        <v>209</v>
      </c>
    </row>
    <row r="475" spans="2:65" s="12" customFormat="1" ht="13.5">
      <c r="B475" s="222"/>
      <c r="C475" s="223"/>
      <c r="D475" s="219" t="s">
        <v>274</v>
      </c>
      <c r="E475" s="224" t="s">
        <v>34</v>
      </c>
      <c r="F475" s="225" t="s">
        <v>1128</v>
      </c>
      <c r="G475" s="223"/>
      <c r="H475" s="226">
        <v>4</v>
      </c>
      <c r="I475" s="227"/>
      <c r="J475" s="223"/>
      <c r="K475" s="223"/>
      <c r="L475" s="228"/>
      <c r="M475" s="229"/>
      <c r="N475" s="230"/>
      <c r="O475" s="230"/>
      <c r="P475" s="230"/>
      <c r="Q475" s="230"/>
      <c r="R475" s="230"/>
      <c r="S475" s="230"/>
      <c r="T475" s="231"/>
      <c r="AT475" s="232" t="s">
        <v>274</v>
      </c>
      <c r="AU475" s="232" t="s">
        <v>224</v>
      </c>
      <c r="AV475" s="12" t="s">
        <v>88</v>
      </c>
      <c r="AW475" s="12" t="s">
        <v>41</v>
      </c>
      <c r="AX475" s="12" t="s">
        <v>78</v>
      </c>
      <c r="AY475" s="232" t="s">
        <v>209</v>
      </c>
    </row>
    <row r="476" spans="2:65" s="12" customFormat="1" ht="13.5">
      <c r="B476" s="222"/>
      <c r="C476" s="223"/>
      <c r="D476" s="219" t="s">
        <v>274</v>
      </c>
      <c r="E476" s="224" t="s">
        <v>34</v>
      </c>
      <c r="F476" s="225" t="s">
        <v>1129</v>
      </c>
      <c r="G476" s="223"/>
      <c r="H476" s="226">
        <v>4</v>
      </c>
      <c r="I476" s="227"/>
      <c r="J476" s="223"/>
      <c r="K476" s="223"/>
      <c r="L476" s="228"/>
      <c r="M476" s="229"/>
      <c r="N476" s="230"/>
      <c r="O476" s="230"/>
      <c r="P476" s="230"/>
      <c r="Q476" s="230"/>
      <c r="R476" s="230"/>
      <c r="S476" s="230"/>
      <c r="T476" s="231"/>
      <c r="AT476" s="232" t="s">
        <v>274</v>
      </c>
      <c r="AU476" s="232" t="s">
        <v>224</v>
      </c>
      <c r="AV476" s="12" t="s">
        <v>88</v>
      </c>
      <c r="AW476" s="12" t="s">
        <v>41</v>
      </c>
      <c r="AX476" s="12" t="s">
        <v>78</v>
      </c>
      <c r="AY476" s="232" t="s">
        <v>209</v>
      </c>
    </row>
    <row r="477" spans="2:65" s="13" customFormat="1" ht="13.5">
      <c r="B477" s="233"/>
      <c r="C477" s="234"/>
      <c r="D477" s="219" t="s">
        <v>274</v>
      </c>
      <c r="E477" s="235" t="s">
        <v>34</v>
      </c>
      <c r="F477" s="236" t="s">
        <v>302</v>
      </c>
      <c r="G477" s="234"/>
      <c r="H477" s="237">
        <v>10</v>
      </c>
      <c r="I477" s="238"/>
      <c r="J477" s="234"/>
      <c r="K477" s="234"/>
      <c r="L477" s="239"/>
      <c r="M477" s="240"/>
      <c r="N477" s="241"/>
      <c r="O477" s="241"/>
      <c r="P477" s="241"/>
      <c r="Q477" s="241"/>
      <c r="R477" s="241"/>
      <c r="S477" s="241"/>
      <c r="T477" s="242"/>
      <c r="AT477" s="243" t="s">
        <v>274</v>
      </c>
      <c r="AU477" s="243" t="s">
        <v>224</v>
      </c>
      <c r="AV477" s="13" t="s">
        <v>228</v>
      </c>
      <c r="AW477" s="13" t="s">
        <v>41</v>
      </c>
      <c r="AX477" s="13" t="s">
        <v>86</v>
      </c>
      <c r="AY477" s="243" t="s">
        <v>209</v>
      </c>
    </row>
    <row r="478" spans="2:65" s="1" customFormat="1" ht="25.5" customHeight="1">
      <c r="B478" s="43"/>
      <c r="C478" s="203" t="s">
        <v>1130</v>
      </c>
      <c r="D478" s="203" t="s">
        <v>212</v>
      </c>
      <c r="E478" s="204" t="s">
        <v>1131</v>
      </c>
      <c r="F478" s="205" t="s">
        <v>1132</v>
      </c>
      <c r="G478" s="206" t="s">
        <v>357</v>
      </c>
      <c r="H478" s="207">
        <v>14</v>
      </c>
      <c r="I478" s="208"/>
      <c r="J478" s="209">
        <f>ROUND(I478*H478,2)</f>
        <v>0</v>
      </c>
      <c r="K478" s="205" t="s">
        <v>216</v>
      </c>
      <c r="L478" s="63"/>
      <c r="M478" s="210" t="s">
        <v>34</v>
      </c>
      <c r="N478" s="211" t="s">
        <v>49</v>
      </c>
      <c r="O478" s="44"/>
      <c r="P478" s="212">
        <f>O478*H478</f>
        <v>0</v>
      </c>
      <c r="Q478" s="212">
        <v>5.5629999999999999E-2</v>
      </c>
      <c r="R478" s="212">
        <f>Q478*H478</f>
        <v>0.77881999999999996</v>
      </c>
      <c r="S478" s="212">
        <v>0</v>
      </c>
      <c r="T478" s="213">
        <f>S478*H478</f>
        <v>0</v>
      </c>
      <c r="AR478" s="25" t="s">
        <v>228</v>
      </c>
      <c r="AT478" s="25" t="s">
        <v>212</v>
      </c>
      <c r="AU478" s="25" t="s">
        <v>224</v>
      </c>
      <c r="AY478" s="25" t="s">
        <v>209</v>
      </c>
      <c r="BE478" s="214">
        <f>IF(N478="základní",J478,0)</f>
        <v>0</v>
      </c>
      <c r="BF478" s="214">
        <f>IF(N478="snížená",J478,0)</f>
        <v>0</v>
      </c>
      <c r="BG478" s="214">
        <f>IF(N478="zákl. přenesená",J478,0)</f>
        <v>0</v>
      </c>
      <c r="BH478" s="214">
        <f>IF(N478="sníž. přenesená",J478,0)</f>
        <v>0</v>
      </c>
      <c r="BI478" s="214">
        <f>IF(N478="nulová",J478,0)</f>
        <v>0</v>
      </c>
      <c r="BJ478" s="25" t="s">
        <v>86</v>
      </c>
      <c r="BK478" s="214">
        <f>ROUND(I478*H478,2)</f>
        <v>0</v>
      </c>
      <c r="BL478" s="25" t="s">
        <v>228</v>
      </c>
      <c r="BM478" s="25" t="s">
        <v>1133</v>
      </c>
    </row>
    <row r="479" spans="2:65" s="1" customFormat="1" ht="391.5">
      <c r="B479" s="43"/>
      <c r="C479" s="65"/>
      <c r="D479" s="219" t="s">
        <v>272</v>
      </c>
      <c r="E479" s="65"/>
      <c r="F479" s="220" t="s">
        <v>1113</v>
      </c>
      <c r="G479" s="65"/>
      <c r="H479" s="65"/>
      <c r="I479" s="174"/>
      <c r="J479" s="65"/>
      <c r="K479" s="65"/>
      <c r="L479" s="63"/>
      <c r="M479" s="221"/>
      <c r="N479" s="44"/>
      <c r="O479" s="44"/>
      <c r="P479" s="44"/>
      <c r="Q479" s="44"/>
      <c r="R479" s="44"/>
      <c r="S479" s="44"/>
      <c r="T479" s="80"/>
      <c r="AT479" s="25" t="s">
        <v>272</v>
      </c>
      <c r="AU479" s="25" t="s">
        <v>224</v>
      </c>
    </row>
    <row r="480" spans="2:65" s="12" customFormat="1" ht="13.5">
      <c r="B480" s="222"/>
      <c r="C480" s="223"/>
      <c r="D480" s="219" t="s">
        <v>274</v>
      </c>
      <c r="E480" s="224" t="s">
        <v>34</v>
      </c>
      <c r="F480" s="225" t="s">
        <v>1134</v>
      </c>
      <c r="G480" s="223"/>
      <c r="H480" s="226">
        <v>10</v>
      </c>
      <c r="I480" s="227"/>
      <c r="J480" s="223"/>
      <c r="K480" s="223"/>
      <c r="L480" s="228"/>
      <c r="M480" s="229"/>
      <c r="N480" s="230"/>
      <c r="O480" s="230"/>
      <c r="P480" s="230"/>
      <c r="Q480" s="230"/>
      <c r="R480" s="230"/>
      <c r="S480" s="230"/>
      <c r="T480" s="231"/>
      <c r="AT480" s="232" t="s">
        <v>274</v>
      </c>
      <c r="AU480" s="232" t="s">
        <v>224</v>
      </c>
      <c r="AV480" s="12" t="s">
        <v>88</v>
      </c>
      <c r="AW480" s="12" t="s">
        <v>41</v>
      </c>
      <c r="AX480" s="12" t="s">
        <v>78</v>
      </c>
      <c r="AY480" s="232" t="s">
        <v>209</v>
      </c>
    </row>
    <row r="481" spans="2:65" s="12" customFormat="1" ht="13.5">
      <c r="B481" s="222"/>
      <c r="C481" s="223"/>
      <c r="D481" s="219" t="s">
        <v>274</v>
      </c>
      <c r="E481" s="224" t="s">
        <v>34</v>
      </c>
      <c r="F481" s="225" t="s">
        <v>1128</v>
      </c>
      <c r="G481" s="223"/>
      <c r="H481" s="226">
        <v>4</v>
      </c>
      <c r="I481" s="227"/>
      <c r="J481" s="223"/>
      <c r="K481" s="223"/>
      <c r="L481" s="228"/>
      <c r="M481" s="229"/>
      <c r="N481" s="230"/>
      <c r="O481" s="230"/>
      <c r="P481" s="230"/>
      <c r="Q481" s="230"/>
      <c r="R481" s="230"/>
      <c r="S481" s="230"/>
      <c r="T481" s="231"/>
      <c r="AT481" s="232" t="s">
        <v>274</v>
      </c>
      <c r="AU481" s="232" t="s">
        <v>224</v>
      </c>
      <c r="AV481" s="12" t="s">
        <v>88</v>
      </c>
      <c r="AW481" s="12" t="s">
        <v>41</v>
      </c>
      <c r="AX481" s="12" t="s">
        <v>78</v>
      </c>
      <c r="AY481" s="232" t="s">
        <v>209</v>
      </c>
    </row>
    <row r="482" spans="2:65" s="13" customFormat="1" ht="13.5">
      <c r="B482" s="233"/>
      <c r="C482" s="234"/>
      <c r="D482" s="219" t="s">
        <v>274</v>
      </c>
      <c r="E482" s="235" t="s">
        <v>34</v>
      </c>
      <c r="F482" s="236" t="s">
        <v>302</v>
      </c>
      <c r="G482" s="234"/>
      <c r="H482" s="237">
        <v>14</v>
      </c>
      <c r="I482" s="238"/>
      <c r="J482" s="234"/>
      <c r="K482" s="234"/>
      <c r="L482" s="239"/>
      <c r="M482" s="240"/>
      <c r="N482" s="241"/>
      <c r="O482" s="241"/>
      <c r="P482" s="241"/>
      <c r="Q482" s="241"/>
      <c r="R482" s="241"/>
      <c r="S482" s="241"/>
      <c r="T482" s="242"/>
      <c r="AT482" s="243" t="s">
        <v>274</v>
      </c>
      <c r="AU482" s="243" t="s">
        <v>224</v>
      </c>
      <c r="AV482" s="13" t="s">
        <v>228</v>
      </c>
      <c r="AW482" s="13" t="s">
        <v>41</v>
      </c>
      <c r="AX482" s="13" t="s">
        <v>86</v>
      </c>
      <c r="AY482" s="243" t="s">
        <v>209</v>
      </c>
    </row>
    <row r="483" spans="2:65" s="1" customFormat="1" ht="25.5" customHeight="1">
      <c r="B483" s="43"/>
      <c r="C483" s="203" t="s">
        <v>1135</v>
      </c>
      <c r="D483" s="203" t="s">
        <v>212</v>
      </c>
      <c r="E483" s="204" t="s">
        <v>1136</v>
      </c>
      <c r="F483" s="205" t="s">
        <v>1137</v>
      </c>
      <c r="G483" s="206" t="s">
        <v>357</v>
      </c>
      <c r="H483" s="207">
        <v>8</v>
      </c>
      <c r="I483" s="208"/>
      <c r="J483" s="209">
        <f>ROUND(I483*H483,2)</f>
        <v>0</v>
      </c>
      <c r="K483" s="205" t="s">
        <v>216</v>
      </c>
      <c r="L483" s="63"/>
      <c r="M483" s="210" t="s">
        <v>34</v>
      </c>
      <c r="N483" s="211" t="s">
        <v>49</v>
      </c>
      <c r="O483" s="44"/>
      <c r="P483" s="212">
        <f>O483*H483</f>
        <v>0</v>
      </c>
      <c r="Q483" s="212">
        <v>6.4810000000000006E-2</v>
      </c>
      <c r="R483" s="212">
        <f>Q483*H483</f>
        <v>0.51848000000000005</v>
      </c>
      <c r="S483" s="212">
        <v>0</v>
      </c>
      <c r="T483" s="213">
        <f>S483*H483</f>
        <v>0</v>
      </c>
      <c r="AR483" s="25" t="s">
        <v>228</v>
      </c>
      <c r="AT483" s="25" t="s">
        <v>212</v>
      </c>
      <c r="AU483" s="25" t="s">
        <v>224</v>
      </c>
      <c r="AY483" s="25" t="s">
        <v>209</v>
      </c>
      <c r="BE483" s="214">
        <f>IF(N483="základní",J483,0)</f>
        <v>0</v>
      </c>
      <c r="BF483" s="214">
        <f>IF(N483="snížená",J483,0)</f>
        <v>0</v>
      </c>
      <c r="BG483" s="214">
        <f>IF(N483="zákl. přenesená",J483,0)</f>
        <v>0</v>
      </c>
      <c r="BH483" s="214">
        <f>IF(N483="sníž. přenesená",J483,0)</f>
        <v>0</v>
      </c>
      <c r="BI483" s="214">
        <f>IF(N483="nulová",J483,0)</f>
        <v>0</v>
      </c>
      <c r="BJ483" s="25" t="s">
        <v>86</v>
      </c>
      <c r="BK483" s="214">
        <f>ROUND(I483*H483,2)</f>
        <v>0</v>
      </c>
      <c r="BL483" s="25" t="s">
        <v>228</v>
      </c>
      <c r="BM483" s="25" t="s">
        <v>1138</v>
      </c>
    </row>
    <row r="484" spans="2:65" s="1" customFormat="1" ht="391.5">
      <c r="B484" s="43"/>
      <c r="C484" s="65"/>
      <c r="D484" s="219" t="s">
        <v>272</v>
      </c>
      <c r="E484" s="65"/>
      <c r="F484" s="220" t="s">
        <v>1113</v>
      </c>
      <c r="G484" s="65"/>
      <c r="H484" s="65"/>
      <c r="I484" s="174"/>
      <c r="J484" s="65"/>
      <c r="K484" s="65"/>
      <c r="L484" s="63"/>
      <c r="M484" s="221"/>
      <c r="N484" s="44"/>
      <c r="O484" s="44"/>
      <c r="P484" s="44"/>
      <c r="Q484" s="44"/>
      <c r="R484" s="44"/>
      <c r="S484" s="44"/>
      <c r="T484" s="80"/>
      <c r="AT484" s="25" t="s">
        <v>272</v>
      </c>
      <c r="AU484" s="25" t="s">
        <v>224</v>
      </c>
    </row>
    <row r="485" spans="2:65" s="12" customFormat="1" ht="13.5">
      <c r="B485" s="222"/>
      <c r="C485" s="223"/>
      <c r="D485" s="219" t="s">
        <v>274</v>
      </c>
      <c r="E485" s="224" t="s">
        <v>34</v>
      </c>
      <c r="F485" s="225" t="s">
        <v>1122</v>
      </c>
      <c r="G485" s="223"/>
      <c r="H485" s="226">
        <v>2</v>
      </c>
      <c r="I485" s="227"/>
      <c r="J485" s="223"/>
      <c r="K485" s="223"/>
      <c r="L485" s="228"/>
      <c r="M485" s="229"/>
      <c r="N485" s="230"/>
      <c r="O485" s="230"/>
      <c r="P485" s="230"/>
      <c r="Q485" s="230"/>
      <c r="R485" s="230"/>
      <c r="S485" s="230"/>
      <c r="T485" s="231"/>
      <c r="AT485" s="232" t="s">
        <v>274</v>
      </c>
      <c r="AU485" s="232" t="s">
        <v>224</v>
      </c>
      <c r="AV485" s="12" t="s">
        <v>88</v>
      </c>
      <c r="AW485" s="12" t="s">
        <v>41</v>
      </c>
      <c r="AX485" s="12" t="s">
        <v>78</v>
      </c>
      <c r="AY485" s="232" t="s">
        <v>209</v>
      </c>
    </row>
    <row r="486" spans="2:65" s="12" customFormat="1" ht="13.5">
      <c r="B486" s="222"/>
      <c r="C486" s="223"/>
      <c r="D486" s="219" t="s">
        <v>274</v>
      </c>
      <c r="E486" s="224" t="s">
        <v>34</v>
      </c>
      <c r="F486" s="225" t="s">
        <v>1139</v>
      </c>
      <c r="G486" s="223"/>
      <c r="H486" s="226">
        <v>6</v>
      </c>
      <c r="I486" s="227"/>
      <c r="J486" s="223"/>
      <c r="K486" s="223"/>
      <c r="L486" s="228"/>
      <c r="M486" s="229"/>
      <c r="N486" s="230"/>
      <c r="O486" s="230"/>
      <c r="P486" s="230"/>
      <c r="Q486" s="230"/>
      <c r="R486" s="230"/>
      <c r="S486" s="230"/>
      <c r="T486" s="231"/>
      <c r="AT486" s="232" t="s">
        <v>274</v>
      </c>
      <c r="AU486" s="232" t="s">
        <v>224</v>
      </c>
      <c r="AV486" s="12" t="s">
        <v>88</v>
      </c>
      <c r="AW486" s="12" t="s">
        <v>41</v>
      </c>
      <c r="AX486" s="12" t="s">
        <v>78</v>
      </c>
      <c r="AY486" s="232" t="s">
        <v>209</v>
      </c>
    </row>
    <row r="487" spans="2:65" s="13" customFormat="1" ht="13.5">
      <c r="B487" s="233"/>
      <c r="C487" s="234"/>
      <c r="D487" s="219" t="s">
        <v>274</v>
      </c>
      <c r="E487" s="235" t="s">
        <v>34</v>
      </c>
      <c r="F487" s="236" t="s">
        <v>302</v>
      </c>
      <c r="G487" s="234"/>
      <c r="H487" s="237">
        <v>8</v>
      </c>
      <c r="I487" s="238"/>
      <c r="J487" s="234"/>
      <c r="K487" s="234"/>
      <c r="L487" s="239"/>
      <c r="M487" s="240"/>
      <c r="N487" s="241"/>
      <c r="O487" s="241"/>
      <c r="P487" s="241"/>
      <c r="Q487" s="241"/>
      <c r="R487" s="241"/>
      <c r="S487" s="241"/>
      <c r="T487" s="242"/>
      <c r="AT487" s="243" t="s">
        <v>274</v>
      </c>
      <c r="AU487" s="243" t="s">
        <v>224</v>
      </c>
      <c r="AV487" s="13" t="s">
        <v>228</v>
      </c>
      <c r="AW487" s="13" t="s">
        <v>41</v>
      </c>
      <c r="AX487" s="13" t="s">
        <v>86</v>
      </c>
      <c r="AY487" s="243" t="s">
        <v>209</v>
      </c>
    </row>
    <row r="488" spans="2:65" s="1" customFormat="1" ht="25.5" customHeight="1">
      <c r="B488" s="43"/>
      <c r="C488" s="203" t="s">
        <v>1140</v>
      </c>
      <c r="D488" s="203" t="s">
        <v>212</v>
      </c>
      <c r="E488" s="204" t="s">
        <v>1141</v>
      </c>
      <c r="F488" s="205" t="s">
        <v>1142</v>
      </c>
      <c r="G488" s="206" t="s">
        <v>357</v>
      </c>
      <c r="H488" s="207">
        <v>6</v>
      </c>
      <c r="I488" s="208"/>
      <c r="J488" s="209">
        <f>ROUND(I488*H488,2)</f>
        <v>0</v>
      </c>
      <c r="K488" s="205" t="s">
        <v>216</v>
      </c>
      <c r="L488" s="63"/>
      <c r="M488" s="210" t="s">
        <v>34</v>
      </c>
      <c r="N488" s="211" t="s">
        <v>49</v>
      </c>
      <c r="O488" s="44"/>
      <c r="P488" s="212">
        <f>O488*H488</f>
        <v>0</v>
      </c>
      <c r="Q488" s="212">
        <v>0.10203</v>
      </c>
      <c r="R488" s="212">
        <f>Q488*H488</f>
        <v>0.61217999999999995</v>
      </c>
      <c r="S488" s="212">
        <v>0</v>
      </c>
      <c r="T488" s="213">
        <f>S488*H488</f>
        <v>0</v>
      </c>
      <c r="AR488" s="25" t="s">
        <v>228</v>
      </c>
      <c r="AT488" s="25" t="s">
        <v>212</v>
      </c>
      <c r="AU488" s="25" t="s">
        <v>224</v>
      </c>
      <c r="AY488" s="25" t="s">
        <v>209</v>
      </c>
      <c r="BE488" s="214">
        <f>IF(N488="základní",J488,0)</f>
        <v>0</v>
      </c>
      <c r="BF488" s="214">
        <f>IF(N488="snížená",J488,0)</f>
        <v>0</v>
      </c>
      <c r="BG488" s="214">
        <f>IF(N488="zákl. přenesená",J488,0)</f>
        <v>0</v>
      </c>
      <c r="BH488" s="214">
        <f>IF(N488="sníž. přenesená",J488,0)</f>
        <v>0</v>
      </c>
      <c r="BI488" s="214">
        <f>IF(N488="nulová",J488,0)</f>
        <v>0</v>
      </c>
      <c r="BJ488" s="25" t="s">
        <v>86</v>
      </c>
      <c r="BK488" s="214">
        <f>ROUND(I488*H488,2)</f>
        <v>0</v>
      </c>
      <c r="BL488" s="25" t="s">
        <v>228</v>
      </c>
      <c r="BM488" s="25" t="s">
        <v>1143</v>
      </c>
    </row>
    <row r="489" spans="2:65" s="1" customFormat="1" ht="391.5">
      <c r="B489" s="43"/>
      <c r="C489" s="65"/>
      <c r="D489" s="219" t="s">
        <v>272</v>
      </c>
      <c r="E489" s="65"/>
      <c r="F489" s="220" t="s">
        <v>1113</v>
      </c>
      <c r="G489" s="65"/>
      <c r="H489" s="65"/>
      <c r="I489" s="174"/>
      <c r="J489" s="65"/>
      <c r="K489" s="65"/>
      <c r="L489" s="63"/>
      <c r="M489" s="221"/>
      <c r="N489" s="44"/>
      <c r="O489" s="44"/>
      <c r="P489" s="44"/>
      <c r="Q489" s="44"/>
      <c r="R489" s="44"/>
      <c r="S489" s="44"/>
      <c r="T489" s="80"/>
      <c r="AT489" s="25" t="s">
        <v>272</v>
      </c>
      <c r="AU489" s="25" t="s">
        <v>224</v>
      </c>
    </row>
    <row r="490" spans="2:65" s="12" customFormat="1" ht="13.5">
      <c r="B490" s="222"/>
      <c r="C490" s="223"/>
      <c r="D490" s="219" t="s">
        <v>274</v>
      </c>
      <c r="E490" s="224" t="s">
        <v>34</v>
      </c>
      <c r="F490" s="225" t="s">
        <v>1128</v>
      </c>
      <c r="G490" s="223"/>
      <c r="H490" s="226">
        <v>4</v>
      </c>
      <c r="I490" s="227"/>
      <c r="J490" s="223"/>
      <c r="K490" s="223"/>
      <c r="L490" s="228"/>
      <c r="M490" s="229"/>
      <c r="N490" s="230"/>
      <c r="O490" s="230"/>
      <c r="P490" s="230"/>
      <c r="Q490" s="230"/>
      <c r="R490" s="230"/>
      <c r="S490" s="230"/>
      <c r="T490" s="231"/>
      <c r="AT490" s="232" t="s">
        <v>274</v>
      </c>
      <c r="AU490" s="232" t="s">
        <v>224</v>
      </c>
      <c r="AV490" s="12" t="s">
        <v>88</v>
      </c>
      <c r="AW490" s="12" t="s">
        <v>41</v>
      </c>
      <c r="AX490" s="12" t="s">
        <v>78</v>
      </c>
      <c r="AY490" s="232" t="s">
        <v>209</v>
      </c>
    </row>
    <row r="491" spans="2:65" s="12" customFormat="1" ht="13.5">
      <c r="B491" s="222"/>
      <c r="C491" s="223"/>
      <c r="D491" s="219" t="s">
        <v>274</v>
      </c>
      <c r="E491" s="224" t="s">
        <v>34</v>
      </c>
      <c r="F491" s="225" t="s">
        <v>1144</v>
      </c>
      <c r="G491" s="223"/>
      <c r="H491" s="226">
        <v>2</v>
      </c>
      <c r="I491" s="227"/>
      <c r="J491" s="223"/>
      <c r="K491" s="223"/>
      <c r="L491" s="228"/>
      <c r="M491" s="229"/>
      <c r="N491" s="230"/>
      <c r="O491" s="230"/>
      <c r="P491" s="230"/>
      <c r="Q491" s="230"/>
      <c r="R491" s="230"/>
      <c r="S491" s="230"/>
      <c r="T491" s="231"/>
      <c r="AT491" s="232" t="s">
        <v>274</v>
      </c>
      <c r="AU491" s="232" t="s">
        <v>224</v>
      </c>
      <c r="AV491" s="12" t="s">
        <v>88</v>
      </c>
      <c r="AW491" s="12" t="s">
        <v>41</v>
      </c>
      <c r="AX491" s="12" t="s">
        <v>78</v>
      </c>
      <c r="AY491" s="232" t="s">
        <v>209</v>
      </c>
    </row>
    <row r="492" spans="2:65" s="13" customFormat="1" ht="13.5">
      <c r="B492" s="233"/>
      <c r="C492" s="234"/>
      <c r="D492" s="219" t="s">
        <v>274</v>
      </c>
      <c r="E492" s="235" t="s">
        <v>34</v>
      </c>
      <c r="F492" s="236" t="s">
        <v>302</v>
      </c>
      <c r="G492" s="234"/>
      <c r="H492" s="237">
        <v>6</v>
      </c>
      <c r="I492" s="238"/>
      <c r="J492" s="234"/>
      <c r="K492" s="234"/>
      <c r="L492" s="239"/>
      <c r="M492" s="240"/>
      <c r="N492" s="241"/>
      <c r="O492" s="241"/>
      <c r="P492" s="241"/>
      <c r="Q492" s="241"/>
      <c r="R492" s="241"/>
      <c r="S492" s="241"/>
      <c r="T492" s="242"/>
      <c r="AT492" s="243" t="s">
        <v>274</v>
      </c>
      <c r="AU492" s="243" t="s">
        <v>224</v>
      </c>
      <c r="AV492" s="13" t="s">
        <v>228</v>
      </c>
      <c r="AW492" s="13" t="s">
        <v>41</v>
      </c>
      <c r="AX492" s="13" t="s">
        <v>86</v>
      </c>
      <c r="AY492" s="243" t="s">
        <v>209</v>
      </c>
    </row>
    <row r="493" spans="2:65" s="1" customFormat="1" ht="25.5" customHeight="1">
      <c r="B493" s="43"/>
      <c r="C493" s="203" t="s">
        <v>1145</v>
      </c>
      <c r="D493" s="203" t="s">
        <v>212</v>
      </c>
      <c r="E493" s="204" t="s">
        <v>1146</v>
      </c>
      <c r="F493" s="205" t="s">
        <v>1147</v>
      </c>
      <c r="G493" s="206" t="s">
        <v>357</v>
      </c>
      <c r="H493" s="207">
        <v>4</v>
      </c>
      <c r="I493" s="208"/>
      <c r="J493" s="209">
        <f>ROUND(I493*H493,2)</f>
        <v>0</v>
      </c>
      <c r="K493" s="205" t="s">
        <v>216</v>
      </c>
      <c r="L493" s="63"/>
      <c r="M493" s="210" t="s">
        <v>34</v>
      </c>
      <c r="N493" s="211" t="s">
        <v>49</v>
      </c>
      <c r="O493" s="44"/>
      <c r="P493" s="212">
        <f>O493*H493</f>
        <v>0</v>
      </c>
      <c r="Q493" s="212">
        <v>0.12956999999999999</v>
      </c>
      <c r="R493" s="212">
        <f>Q493*H493</f>
        <v>0.51827999999999996</v>
      </c>
      <c r="S493" s="212">
        <v>0</v>
      </c>
      <c r="T493" s="213">
        <f>S493*H493</f>
        <v>0</v>
      </c>
      <c r="AR493" s="25" t="s">
        <v>228</v>
      </c>
      <c r="AT493" s="25" t="s">
        <v>212</v>
      </c>
      <c r="AU493" s="25" t="s">
        <v>224</v>
      </c>
      <c r="AY493" s="25" t="s">
        <v>209</v>
      </c>
      <c r="BE493" s="214">
        <f>IF(N493="základní",J493,0)</f>
        <v>0</v>
      </c>
      <c r="BF493" s="214">
        <f>IF(N493="snížená",J493,0)</f>
        <v>0</v>
      </c>
      <c r="BG493" s="214">
        <f>IF(N493="zákl. přenesená",J493,0)</f>
        <v>0</v>
      </c>
      <c r="BH493" s="214">
        <f>IF(N493="sníž. přenesená",J493,0)</f>
        <v>0</v>
      </c>
      <c r="BI493" s="214">
        <f>IF(N493="nulová",J493,0)</f>
        <v>0</v>
      </c>
      <c r="BJ493" s="25" t="s">
        <v>86</v>
      </c>
      <c r="BK493" s="214">
        <f>ROUND(I493*H493,2)</f>
        <v>0</v>
      </c>
      <c r="BL493" s="25" t="s">
        <v>228</v>
      </c>
      <c r="BM493" s="25" t="s">
        <v>1148</v>
      </c>
    </row>
    <row r="494" spans="2:65" s="1" customFormat="1" ht="391.5">
      <c r="B494" s="43"/>
      <c r="C494" s="65"/>
      <c r="D494" s="219" t="s">
        <v>272</v>
      </c>
      <c r="E494" s="65"/>
      <c r="F494" s="220" t="s">
        <v>1113</v>
      </c>
      <c r="G494" s="65"/>
      <c r="H494" s="65"/>
      <c r="I494" s="174"/>
      <c r="J494" s="65"/>
      <c r="K494" s="65"/>
      <c r="L494" s="63"/>
      <c r="M494" s="221"/>
      <c r="N494" s="44"/>
      <c r="O494" s="44"/>
      <c r="P494" s="44"/>
      <c r="Q494" s="44"/>
      <c r="R494" s="44"/>
      <c r="S494" s="44"/>
      <c r="T494" s="80"/>
      <c r="AT494" s="25" t="s">
        <v>272</v>
      </c>
      <c r="AU494" s="25" t="s">
        <v>224</v>
      </c>
    </row>
    <row r="495" spans="2:65" s="12" customFormat="1" ht="13.5">
      <c r="B495" s="222"/>
      <c r="C495" s="223"/>
      <c r="D495" s="219" t="s">
        <v>274</v>
      </c>
      <c r="E495" s="224" t="s">
        <v>34</v>
      </c>
      <c r="F495" s="225" t="s">
        <v>1128</v>
      </c>
      <c r="G495" s="223"/>
      <c r="H495" s="226">
        <v>4</v>
      </c>
      <c r="I495" s="227"/>
      <c r="J495" s="223"/>
      <c r="K495" s="223"/>
      <c r="L495" s="228"/>
      <c r="M495" s="229"/>
      <c r="N495" s="230"/>
      <c r="O495" s="230"/>
      <c r="P495" s="230"/>
      <c r="Q495" s="230"/>
      <c r="R495" s="230"/>
      <c r="S495" s="230"/>
      <c r="T495" s="231"/>
      <c r="AT495" s="232" t="s">
        <v>274</v>
      </c>
      <c r="AU495" s="232" t="s">
        <v>224</v>
      </c>
      <c r="AV495" s="12" t="s">
        <v>88</v>
      </c>
      <c r="AW495" s="12" t="s">
        <v>41</v>
      </c>
      <c r="AX495" s="12" t="s">
        <v>86</v>
      </c>
      <c r="AY495" s="232" t="s">
        <v>209</v>
      </c>
    </row>
    <row r="496" spans="2:65" s="1" customFormat="1" ht="25.5" customHeight="1">
      <c r="B496" s="43"/>
      <c r="C496" s="203" t="s">
        <v>1149</v>
      </c>
      <c r="D496" s="203" t="s">
        <v>212</v>
      </c>
      <c r="E496" s="204" t="s">
        <v>1150</v>
      </c>
      <c r="F496" s="205" t="s">
        <v>1151</v>
      </c>
      <c r="G496" s="206" t="s">
        <v>307</v>
      </c>
      <c r="H496" s="207">
        <v>0.77200000000000002</v>
      </c>
      <c r="I496" s="208"/>
      <c r="J496" s="209">
        <f>ROUND(I496*H496,2)</f>
        <v>0</v>
      </c>
      <c r="K496" s="205" t="s">
        <v>216</v>
      </c>
      <c r="L496" s="63"/>
      <c r="M496" s="210" t="s">
        <v>34</v>
      </c>
      <c r="N496" s="211" t="s">
        <v>49</v>
      </c>
      <c r="O496" s="44"/>
      <c r="P496" s="212">
        <f>O496*H496</f>
        <v>0</v>
      </c>
      <c r="Q496" s="212">
        <v>1.7090000000000001E-2</v>
      </c>
      <c r="R496" s="212">
        <f>Q496*H496</f>
        <v>1.319348E-2</v>
      </c>
      <c r="S496" s="212">
        <v>0</v>
      </c>
      <c r="T496" s="213">
        <f>S496*H496</f>
        <v>0</v>
      </c>
      <c r="AR496" s="25" t="s">
        <v>228</v>
      </c>
      <c r="AT496" s="25" t="s">
        <v>212</v>
      </c>
      <c r="AU496" s="25" t="s">
        <v>224</v>
      </c>
      <c r="AY496" s="25" t="s">
        <v>209</v>
      </c>
      <c r="BE496" s="214">
        <f>IF(N496="základní",J496,0)</f>
        <v>0</v>
      </c>
      <c r="BF496" s="214">
        <f>IF(N496="snížená",J496,0)</f>
        <v>0</v>
      </c>
      <c r="BG496" s="214">
        <f>IF(N496="zákl. přenesená",J496,0)</f>
        <v>0</v>
      </c>
      <c r="BH496" s="214">
        <f>IF(N496="sníž. přenesená",J496,0)</f>
        <v>0</v>
      </c>
      <c r="BI496" s="214">
        <f>IF(N496="nulová",J496,0)</f>
        <v>0</v>
      </c>
      <c r="BJ496" s="25" t="s">
        <v>86</v>
      </c>
      <c r="BK496" s="214">
        <f>ROUND(I496*H496,2)</f>
        <v>0</v>
      </c>
      <c r="BL496" s="25" t="s">
        <v>228</v>
      </c>
      <c r="BM496" s="25" t="s">
        <v>1152</v>
      </c>
    </row>
    <row r="497" spans="2:65" s="1" customFormat="1" ht="54">
      <c r="B497" s="43"/>
      <c r="C497" s="65"/>
      <c r="D497" s="219" t="s">
        <v>272</v>
      </c>
      <c r="E497" s="65"/>
      <c r="F497" s="220" t="s">
        <v>1153</v>
      </c>
      <c r="G497" s="65"/>
      <c r="H497" s="65"/>
      <c r="I497" s="174"/>
      <c r="J497" s="65"/>
      <c r="K497" s="65"/>
      <c r="L497" s="63"/>
      <c r="M497" s="221"/>
      <c r="N497" s="44"/>
      <c r="O497" s="44"/>
      <c r="P497" s="44"/>
      <c r="Q497" s="44"/>
      <c r="R497" s="44"/>
      <c r="S497" s="44"/>
      <c r="T497" s="80"/>
      <c r="AT497" s="25" t="s">
        <v>272</v>
      </c>
      <c r="AU497" s="25" t="s">
        <v>224</v>
      </c>
    </row>
    <row r="498" spans="2:65" s="14" customFormat="1" ht="13.5">
      <c r="B498" s="254"/>
      <c r="C498" s="255"/>
      <c r="D498" s="219" t="s">
        <v>274</v>
      </c>
      <c r="E498" s="256" t="s">
        <v>34</v>
      </c>
      <c r="F498" s="257" t="s">
        <v>1154</v>
      </c>
      <c r="G498" s="255"/>
      <c r="H498" s="256" t="s">
        <v>34</v>
      </c>
      <c r="I498" s="258"/>
      <c r="J498" s="255"/>
      <c r="K498" s="255"/>
      <c r="L498" s="259"/>
      <c r="M498" s="260"/>
      <c r="N498" s="261"/>
      <c r="O498" s="261"/>
      <c r="P498" s="261"/>
      <c r="Q498" s="261"/>
      <c r="R498" s="261"/>
      <c r="S498" s="261"/>
      <c r="T498" s="262"/>
      <c r="AT498" s="263" t="s">
        <v>274</v>
      </c>
      <c r="AU498" s="263" t="s">
        <v>224</v>
      </c>
      <c r="AV498" s="14" t="s">
        <v>86</v>
      </c>
      <c r="AW498" s="14" t="s">
        <v>41</v>
      </c>
      <c r="AX498" s="14" t="s">
        <v>78</v>
      </c>
      <c r="AY498" s="263" t="s">
        <v>209</v>
      </c>
    </row>
    <row r="499" spans="2:65" s="14" customFormat="1" ht="13.5">
      <c r="B499" s="254"/>
      <c r="C499" s="255"/>
      <c r="D499" s="219" t="s">
        <v>274</v>
      </c>
      <c r="E499" s="256" t="s">
        <v>34</v>
      </c>
      <c r="F499" s="257" t="s">
        <v>466</v>
      </c>
      <c r="G499" s="255"/>
      <c r="H499" s="256" t="s">
        <v>34</v>
      </c>
      <c r="I499" s="258"/>
      <c r="J499" s="255"/>
      <c r="K499" s="255"/>
      <c r="L499" s="259"/>
      <c r="M499" s="260"/>
      <c r="N499" s="261"/>
      <c r="O499" s="261"/>
      <c r="P499" s="261"/>
      <c r="Q499" s="261"/>
      <c r="R499" s="261"/>
      <c r="S499" s="261"/>
      <c r="T499" s="262"/>
      <c r="AT499" s="263" t="s">
        <v>274</v>
      </c>
      <c r="AU499" s="263" t="s">
        <v>224</v>
      </c>
      <c r="AV499" s="14" t="s">
        <v>86</v>
      </c>
      <c r="AW499" s="14" t="s">
        <v>41</v>
      </c>
      <c r="AX499" s="14" t="s">
        <v>78</v>
      </c>
      <c r="AY499" s="263" t="s">
        <v>209</v>
      </c>
    </row>
    <row r="500" spans="2:65" s="12" customFormat="1" ht="13.5">
      <c r="B500" s="222"/>
      <c r="C500" s="223"/>
      <c r="D500" s="219" t="s">
        <v>274</v>
      </c>
      <c r="E500" s="224" t="s">
        <v>34</v>
      </c>
      <c r="F500" s="225" t="s">
        <v>1155</v>
      </c>
      <c r="G500" s="223"/>
      <c r="H500" s="226">
        <v>0.32500000000000001</v>
      </c>
      <c r="I500" s="227"/>
      <c r="J500" s="223"/>
      <c r="K500" s="223"/>
      <c r="L500" s="228"/>
      <c r="M500" s="229"/>
      <c r="N500" s="230"/>
      <c r="O500" s="230"/>
      <c r="P500" s="230"/>
      <c r="Q500" s="230"/>
      <c r="R500" s="230"/>
      <c r="S500" s="230"/>
      <c r="T500" s="231"/>
      <c r="AT500" s="232" t="s">
        <v>274</v>
      </c>
      <c r="AU500" s="232" t="s">
        <v>224</v>
      </c>
      <c r="AV500" s="12" t="s">
        <v>88</v>
      </c>
      <c r="AW500" s="12" t="s">
        <v>41</v>
      </c>
      <c r="AX500" s="12" t="s">
        <v>78</v>
      </c>
      <c r="AY500" s="232" t="s">
        <v>209</v>
      </c>
    </row>
    <row r="501" spans="2:65" s="14" customFormat="1" ht="13.5">
      <c r="B501" s="254"/>
      <c r="C501" s="255"/>
      <c r="D501" s="219" t="s">
        <v>274</v>
      </c>
      <c r="E501" s="256" t="s">
        <v>34</v>
      </c>
      <c r="F501" s="257" t="s">
        <v>1156</v>
      </c>
      <c r="G501" s="255"/>
      <c r="H501" s="256" t="s">
        <v>34</v>
      </c>
      <c r="I501" s="258"/>
      <c r="J501" s="255"/>
      <c r="K501" s="255"/>
      <c r="L501" s="259"/>
      <c r="M501" s="260"/>
      <c r="N501" s="261"/>
      <c r="O501" s="261"/>
      <c r="P501" s="261"/>
      <c r="Q501" s="261"/>
      <c r="R501" s="261"/>
      <c r="S501" s="261"/>
      <c r="T501" s="262"/>
      <c r="AT501" s="263" t="s">
        <v>274</v>
      </c>
      <c r="AU501" s="263" t="s">
        <v>224</v>
      </c>
      <c r="AV501" s="14" t="s">
        <v>86</v>
      </c>
      <c r="AW501" s="14" t="s">
        <v>41</v>
      </c>
      <c r="AX501" s="14" t="s">
        <v>78</v>
      </c>
      <c r="AY501" s="263" t="s">
        <v>209</v>
      </c>
    </row>
    <row r="502" spans="2:65" s="12" customFormat="1" ht="13.5">
      <c r="B502" s="222"/>
      <c r="C502" s="223"/>
      <c r="D502" s="219" t="s">
        <v>274</v>
      </c>
      <c r="E502" s="224" t="s">
        <v>34</v>
      </c>
      <c r="F502" s="225" t="s">
        <v>1157</v>
      </c>
      <c r="G502" s="223"/>
      <c r="H502" s="226">
        <v>0.44700000000000001</v>
      </c>
      <c r="I502" s="227"/>
      <c r="J502" s="223"/>
      <c r="K502" s="223"/>
      <c r="L502" s="228"/>
      <c r="M502" s="229"/>
      <c r="N502" s="230"/>
      <c r="O502" s="230"/>
      <c r="P502" s="230"/>
      <c r="Q502" s="230"/>
      <c r="R502" s="230"/>
      <c r="S502" s="230"/>
      <c r="T502" s="231"/>
      <c r="AT502" s="232" t="s">
        <v>274</v>
      </c>
      <c r="AU502" s="232" t="s">
        <v>224</v>
      </c>
      <c r="AV502" s="12" t="s">
        <v>88</v>
      </c>
      <c r="AW502" s="12" t="s">
        <v>41</v>
      </c>
      <c r="AX502" s="12" t="s">
        <v>78</v>
      </c>
      <c r="AY502" s="232" t="s">
        <v>209</v>
      </c>
    </row>
    <row r="503" spans="2:65" s="13" customFormat="1" ht="13.5">
      <c r="B503" s="233"/>
      <c r="C503" s="234"/>
      <c r="D503" s="219" t="s">
        <v>274</v>
      </c>
      <c r="E503" s="235" t="s">
        <v>34</v>
      </c>
      <c r="F503" s="236" t="s">
        <v>302</v>
      </c>
      <c r="G503" s="234"/>
      <c r="H503" s="237">
        <v>0.77200000000000002</v>
      </c>
      <c r="I503" s="238"/>
      <c r="J503" s="234"/>
      <c r="K503" s="234"/>
      <c r="L503" s="239"/>
      <c r="M503" s="240"/>
      <c r="N503" s="241"/>
      <c r="O503" s="241"/>
      <c r="P503" s="241"/>
      <c r="Q503" s="241"/>
      <c r="R503" s="241"/>
      <c r="S503" s="241"/>
      <c r="T503" s="242"/>
      <c r="AT503" s="243" t="s">
        <v>274</v>
      </c>
      <c r="AU503" s="243" t="s">
        <v>224</v>
      </c>
      <c r="AV503" s="13" t="s">
        <v>228</v>
      </c>
      <c r="AW503" s="13" t="s">
        <v>41</v>
      </c>
      <c r="AX503" s="13" t="s">
        <v>86</v>
      </c>
      <c r="AY503" s="243" t="s">
        <v>209</v>
      </c>
    </row>
    <row r="504" spans="2:65" s="1" customFormat="1" ht="16.5" customHeight="1">
      <c r="B504" s="43"/>
      <c r="C504" s="244" t="s">
        <v>1158</v>
      </c>
      <c r="D504" s="244" t="s">
        <v>348</v>
      </c>
      <c r="E504" s="245" t="s">
        <v>1159</v>
      </c>
      <c r="F504" s="246" t="s">
        <v>1160</v>
      </c>
      <c r="G504" s="247" t="s">
        <v>307</v>
      </c>
      <c r="H504" s="248">
        <v>0.35799999999999998</v>
      </c>
      <c r="I504" s="249"/>
      <c r="J504" s="250">
        <f>ROUND(I504*H504,2)</f>
        <v>0</v>
      </c>
      <c r="K504" s="246" t="s">
        <v>216</v>
      </c>
      <c r="L504" s="251"/>
      <c r="M504" s="252" t="s">
        <v>34</v>
      </c>
      <c r="N504" s="253" t="s">
        <v>49</v>
      </c>
      <c r="O504" s="44"/>
      <c r="P504" s="212">
        <f>O504*H504</f>
        <v>0</v>
      </c>
      <c r="Q504" s="212">
        <v>1</v>
      </c>
      <c r="R504" s="212">
        <f>Q504*H504</f>
        <v>0.35799999999999998</v>
      </c>
      <c r="S504" s="212">
        <v>0</v>
      </c>
      <c r="T504" s="213">
        <f>S504*H504</f>
        <v>0</v>
      </c>
      <c r="AR504" s="25" t="s">
        <v>247</v>
      </c>
      <c r="AT504" s="25" t="s">
        <v>348</v>
      </c>
      <c r="AU504" s="25" t="s">
        <v>224</v>
      </c>
      <c r="AY504" s="25" t="s">
        <v>209</v>
      </c>
      <c r="BE504" s="214">
        <f>IF(N504="základní",J504,0)</f>
        <v>0</v>
      </c>
      <c r="BF504" s="214">
        <f>IF(N504="snížená",J504,0)</f>
        <v>0</v>
      </c>
      <c r="BG504" s="214">
        <f>IF(N504="zákl. přenesená",J504,0)</f>
        <v>0</v>
      </c>
      <c r="BH504" s="214">
        <f>IF(N504="sníž. přenesená",J504,0)</f>
        <v>0</v>
      </c>
      <c r="BI504" s="214">
        <f>IF(N504="nulová",J504,0)</f>
        <v>0</v>
      </c>
      <c r="BJ504" s="25" t="s">
        <v>86</v>
      </c>
      <c r="BK504" s="214">
        <f>ROUND(I504*H504,2)</f>
        <v>0</v>
      </c>
      <c r="BL504" s="25" t="s">
        <v>228</v>
      </c>
      <c r="BM504" s="25" t="s">
        <v>1161</v>
      </c>
    </row>
    <row r="505" spans="2:65" s="14" customFormat="1" ht="13.5">
      <c r="B505" s="254"/>
      <c r="C505" s="255"/>
      <c r="D505" s="219" t="s">
        <v>274</v>
      </c>
      <c r="E505" s="256" t="s">
        <v>34</v>
      </c>
      <c r="F505" s="257" t="s">
        <v>1154</v>
      </c>
      <c r="G505" s="255"/>
      <c r="H505" s="256" t="s">
        <v>34</v>
      </c>
      <c r="I505" s="258"/>
      <c r="J505" s="255"/>
      <c r="K505" s="255"/>
      <c r="L505" s="259"/>
      <c r="M505" s="260"/>
      <c r="N505" s="261"/>
      <c r="O505" s="261"/>
      <c r="P505" s="261"/>
      <c r="Q505" s="261"/>
      <c r="R505" s="261"/>
      <c r="S505" s="261"/>
      <c r="T505" s="262"/>
      <c r="AT505" s="263" t="s">
        <v>274</v>
      </c>
      <c r="AU505" s="263" t="s">
        <v>224</v>
      </c>
      <c r="AV505" s="14" t="s">
        <v>86</v>
      </c>
      <c r="AW505" s="14" t="s">
        <v>41</v>
      </c>
      <c r="AX505" s="14" t="s">
        <v>78</v>
      </c>
      <c r="AY505" s="263" t="s">
        <v>209</v>
      </c>
    </row>
    <row r="506" spans="2:65" s="14" customFormat="1" ht="13.5">
      <c r="B506" s="254"/>
      <c r="C506" s="255"/>
      <c r="D506" s="219" t="s">
        <v>274</v>
      </c>
      <c r="E506" s="256" t="s">
        <v>34</v>
      </c>
      <c r="F506" s="257" t="s">
        <v>466</v>
      </c>
      <c r="G506" s="255"/>
      <c r="H506" s="256" t="s">
        <v>34</v>
      </c>
      <c r="I506" s="258"/>
      <c r="J506" s="255"/>
      <c r="K506" s="255"/>
      <c r="L506" s="259"/>
      <c r="M506" s="260"/>
      <c r="N506" s="261"/>
      <c r="O506" s="261"/>
      <c r="P506" s="261"/>
      <c r="Q506" s="261"/>
      <c r="R506" s="261"/>
      <c r="S506" s="261"/>
      <c r="T506" s="262"/>
      <c r="AT506" s="263" t="s">
        <v>274</v>
      </c>
      <c r="AU506" s="263" t="s">
        <v>224</v>
      </c>
      <c r="AV506" s="14" t="s">
        <v>86</v>
      </c>
      <c r="AW506" s="14" t="s">
        <v>41</v>
      </c>
      <c r="AX506" s="14" t="s">
        <v>78</v>
      </c>
      <c r="AY506" s="263" t="s">
        <v>209</v>
      </c>
    </row>
    <row r="507" spans="2:65" s="12" customFormat="1" ht="13.5">
      <c r="B507" s="222"/>
      <c r="C507" s="223"/>
      <c r="D507" s="219" t="s">
        <v>274</v>
      </c>
      <c r="E507" s="224" t="s">
        <v>34</v>
      </c>
      <c r="F507" s="225" t="s">
        <v>1155</v>
      </c>
      <c r="G507" s="223"/>
      <c r="H507" s="226">
        <v>0.32500000000000001</v>
      </c>
      <c r="I507" s="227"/>
      <c r="J507" s="223"/>
      <c r="K507" s="223"/>
      <c r="L507" s="228"/>
      <c r="M507" s="229"/>
      <c r="N507" s="230"/>
      <c r="O507" s="230"/>
      <c r="P507" s="230"/>
      <c r="Q507" s="230"/>
      <c r="R507" s="230"/>
      <c r="S507" s="230"/>
      <c r="T507" s="231"/>
      <c r="AT507" s="232" t="s">
        <v>274</v>
      </c>
      <c r="AU507" s="232" t="s">
        <v>224</v>
      </c>
      <c r="AV507" s="12" t="s">
        <v>88</v>
      </c>
      <c r="AW507" s="12" t="s">
        <v>41</v>
      </c>
      <c r="AX507" s="12" t="s">
        <v>86</v>
      </c>
      <c r="AY507" s="232" t="s">
        <v>209</v>
      </c>
    </row>
    <row r="508" spans="2:65" s="12" customFormat="1" ht="13.5">
      <c r="B508" s="222"/>
      <c r="C508" s="223"/>
      <c r="D508" s="219" t="s">
        <v>274</v>
      </c>
      <c r="E508" s="223"/>
      <c r="F508" s="225" t="s">
        <v>1162</v>
      </c>
      <c r="G508" s="223"/>
      <c r="H508" s="226">
        <v>0.35799999999999998</v>
      </c>
      <c r="I508" s="227"/>
      <c r="J508" s="223"/>
      <c r="K508" s="223"/>
      <c r="L508" s="228"/>
      <c r="M508" s="229"/>
      <c r="N508" s="230"/>
      <c r="O508" s="230"/>
      <c r="P508" s="230"/>
      <c r="Q508" s="230"/>
      <c r="R508" s="230"/>
      <c r="S508" s="230"/>
      <c r="T508" s="231"/>
      <c r="AT508" s="232" t="s">
        <v>274</v>
      </c>
      <c r="AU508" s="232" t="s">
        <v>224</v>
      </c>
      <c r="AV508" s="12" t="s">
        <v>88</v>
      </c>
      <c r="AW508" s="12" t="s">
        <v>6</v>
      </c>
      <c r="AX508" s="12" t="s">
        <v>86</v>
      </c>
      <c r="AY508" s="232" t="s">
        <v>209</v>
      </c>
    </row>
    <row r="509" spans="2:65" s="1" customFormat="1" ht="16.5" customHeight="1">
      <c r="B509" s="43"/>
      <c r="C509" s="244" t="s">
        <v>1163</v>
      </c>
      <c r="D509" s="244" t="s">
        <v>348</v>
      </c>
      <c r="E509" s="245" t="s">
        <v>1164</v>
      </c>
      <c r="F509" s="246" t="s">
        <v>1165</v>
      </c>
      <c r="G509" s="247" t="s">
        <v>307</v>
      </c>
      <c r="H509" s="248">
        <v>0.49199999999999999</v>
      </c>
      <c r="I509" s="249"/>
      <c r="J509" s="250">
        <f>ROUND(I509*H509,2)</f>
        <v>0</v>
      </c>
      <c r="K509" s="246" t="s">
        <v>216</v>
      </c>
      <c r="L509" s="251"/>
      <c r="M509" s="252" t="s">
        <v>34</v>
      </c>
      <c r="N509" s="253" t="s">
        <v>49</v>
      </c>
      <c r="O509" s="44"/>
      <c r="P509" s="212">
        <f>O509*H509</f>
        <v>0</v>
      </c>
      <c r="Q509" s="212">
        <v>1</v>
      </c>
      <c r="R509" s="212">
        <f>Q509*H509</f>
        <v>0.49199999999999999</v>
      </c>
      <c r="S509" s="212">
        <v>0</v>
      </c>
      <c r="T509" s="213">
        <f>S509*H509</f>
        <v>0</v>
      </c>
      <c r="AR509" s="25" t="s">
        <v>247</v>
      </c>
      <c r="AT509" s="25" t="s">
        <v>348</v>
      </c>
      <c r="AU509" s="25" t="s">
        <v>224</v>
      </c>
      <c r="AY509" s="25" t="s">
        <v>209</v>
      </c>
      <c r="BE509" s="214">
        <f>IF(N509="základní",J509,0)</f>
        <v>0</v>
      </c>
      <c r="BF509" s="214">
        <f>IF(N509="snížená",J509,0)</f>
        <v>0</v>
      </c>
      <c r="BG509" s="214">
        <f>IF(N509="zákl. přenesená",J509,0)</f>
        <v>0</v>
      </c>
      <c r="BH509" s="214">
        <f>IF(N509="sníž. přenesená",J509,0)</f>
        <v>0</v>
      </c>
      <c r="BI509" s="214">
        <f>IF(N509="nulová",J509,0)</f>
        <v>0</v>
      </c>
      <c r="BJ509" s="25" t="s">
        <v>86</v>
      </c>
      <c r="BK509" s="214">
        <f>ROUND(I509*H509,2)</f>
        <v>0</v>
      </c>
      <c r="BL509" s="25" t="s">
        <v>228</v>
      </c>
      <c r="BM509" s="25" t="s">
        <v>1166</v>
      </c>
    </row>
    <row r="510" spans="2:65" s="14" customFormat="1" ht="13.5">
      <c r="B510" s="254"/>
      <c r="C510" s="255"/>
      <c r="D510" s="219" t="s">
        <v>274</v>
      </c>
      <c r="E510" s="256" t="s">
        <v>34</v>
      </c>
      <c r="F510" s="257" t="s">
        <v>1156</v>
      </c>
      <c r="G510" s="255"/>
      <c r="H510" s="256" t="s">
        <v>34</v>
      </c>
      <c r="I510" s="258"/>
      <c r="J510" s="255"/>
      <c r="K510" s="255"/>
      <c r="L510" s="259"/>
      <c r="M510" s="260"/>
      <c r="N510" s="261"/>
      <c r="O510" s="261"/>
      <c r="P510" s="261"/>
      <c r="Q510" s="261"/>
      <c r="R510" s="261"/>
      <c r="S510" s="261"/>
      <c r="T510" s="262"/>
      <c r="AT510" s="263" t="s">
        <v>274</v>
      </c>
      <c r="AU510" s="263" t="s">
        <v>224</v>
      </c>
      <c r="AV510" s="14" t="s">
        <v>86</v>
      </c>
      <c r="AW510" s="14" t="s">
        <v>41</v>
      </c>
      <c r="AX510" s="14" t="s">
        <v>78</v>
      </c>
      <c r="AY510" s="263" t="s">
        <v>209</v>
      </c>
    </row>
    <row r="511" spans="2:65" s="14" customFormat="1" ht="13.5">
      <c r="B511" s="254"/>
      <c r="C511" s="255"/>
      <c r="D511" s="219" t="s">
        <v>274</v>
      </c>
      <c r="E511" s="256" t="s">
        <v>34</v>
      </c>
      <c r="F511" s="257" t="s">
        <v>466</v>
      </c>
      <c r="G511" s="255"/>
      <c r="H511" s="256" t="s">
        <v>34</v>
      </c>
      <c r="I511" s="258"/>
      <c r="J511" s="255"/>
      <c r="K511" s="255"/>
      <c r="L511" s="259"/>
      <c r="M511" s="260"/>
      <c r="N511" s="261"/>
      <c r="O511" s="261"/>
      <c r="P511" s="261"/>
      <c r="Q511" s="261"/>
      <c r="R511" s="261"/>
      <c r="S511" s="261"/>
      <c r="T511" s="262"/>
      <c r="AT511" s="263" t="s">
        <v>274</v>
      </c>
      <c r="AU511" s="263" t="s">
        <v>224</v>
      </c>
      <c r="AV511" s="14" t="s">
        <v>86</v>
      </c>
      <c r="AW511" s="14" t="s">
        <v>41</v>
      </c>
      <c r="AX511" s="14" t="s">
        <v>78</v>
      </c>
      <c r="AY511" s="263" t="s">
        <v>209</v>
      </c>
    </row>
    <row r="512" spans="2:65" s="12" customFormat="1" ht="13.5">
      <c r="B512" s="222"/>
      <c r="C512" s="223"/>
      <c r="D512" s="219" t="s">
        <v>274</v>
      </c>
      <c r="E512" s="224" t="s">
        <v>34</v>
      </c>
      <c r="F512" s="225" t="s">
        <v>1157</v>
      </c>
      <c r="G512" s="223"/>
      <c r="H512" s="226">
        <v>0.44700000000000001</v>
      </c>
      <c r="I512" s="227"/>
      <c r="J512" s="223"/>
      <c r="K512" s="223"/>
      <c r="L512" s="228"/>
      <c r="M512" s="229"/>
      <c r="N512" s="230"/>
      <c r="O512" s="230"/>
      <c r="P512" s="230"/>
      <c r="Q512" s="230"/>
      <c r="R512" s="230"/>
      <c r="S512" s="230"/>
      <c r="T512" s="231"/>
      <c r="AT512" s="232" t="s">
        <v>274</v>
      </c>
      <c r="AU512" s="232" t="s">
        <v>224</v>
      </c>
      <c r="AV512" s="12" t="s">
        <v>88</v>
      </c>
      <c r="AW512" s="12" t="s">
        <v>41</v>
      </c>
      <c r="AX512" s="12" t="s">
        <v>86</v>
      </c>
      <c r="AY512" s="232" t="s">
        <v>209</v>
      </c>
    </row>
    <row r="513" spans="2:65" s="12" customFormat="1" ht="13.5">
      <c r="B513" s="222"/>
      <c r="C513" s="223"/>
      <c r="D513" s="219" t="s">
        <v>274</v>
      </c>
      <c r="E513" s="223"/>
      <c r="F513" s="225" t="s">
        <v>1167</v>
      </c>
      <c r="G513" s="223"/>
      <c r="H513" s="226">
        <v>0.49199999999999999</v>
      </c>
      <c r="I513" s="227"/>
      <c r="J513" s="223"/>
      <c r="K513" s="223"/>
      <c r="L513" s="228"/>
      <c r="M513" s="229"/>
      <c r="N513" s="230"/>
      <c r="O513" s="230"/>
      <c r="P513" s="230"/>
      <c r="Q513" s="230"/>
      <c r="R513" s="230"/>
      <c r="S513" s="230"/>
      <c r="T513" s="231"/>
      <c r="AT513" s="232" t="s">
        <v>274</v>
      </c>
      <c r="AU513" s="232" t="s">
        <v>224</v>
      </c>
      <c r="AV513" s="12" t="s">
        <v>88</v>
      </c>
      <c r="AW513" s="12" t="s">
        <v>6</v>
      </c>
      <c r="AX513" s="12" t="s">
        <v>86</v>
      </c>
      <c r="AY513" s="232" t="s">
        <v>209</v>
      </c>
    </row>
    <row r="514" spans="2:65" s="11" customFormat="1" ht="22.35" customHeight="1">
      <c r="B514" s="187"/>
      <c r="C514" s="188"/>
      <c r="D514" s="189" t="s">
        <v>77</v>
      </c>
      <c r="E514" s="201" t="s">
        <v>686</v>
      </c>
      <c r="F514" s="201" t="s">
        <v>1168</v>
      </c>
      <c r="G514" s="188"/>
      <c r="H514" s="188"/>
      <c r="I514" s="191"/>
      <c r="J514" s="202">
        <f>BK514</f>
        <v>0</v>
      </c>
      <c r="K514" s="188"/>
      <c r="L514" s="193"/>
      <c r="M514" s="194"/>
      <c r="N514" s="195"/>
      <c r="O514" s="195"/>
      <c r="P514" s="196">
        <f>SUM(P515:P574)</f>
        <v>0</v>
      </c>
      <c r="Q514" s="195"/>
      <c r="R514" s="196">
        <f>SUM(R515:R574)</f>
        <v>118.6699935</v>
      </c>
      <c r="S514" s="195"/>
      <c r="T514" s="197">
        <f>SUM(T515:T574)</f>
        <v>0</v>
      </c>
      <c r="AR514" s="198" t="s">
        <v>86</v>
      </c>
      <c r="AT514" s="199" t="s">
        <v>77</v>
      </c>
      <c r="AU514" s="199" t="s">
        <v>88</v>
      </c>
      <c r="AY514" s="198" t="s">
        <v>209</v>
      </c>
      <c r="BK514" s="200">
        <f>SUM(BK515:BK574)</f>
        <v>0</v>
      </c>
    </row>
    <row r="515" spans="2:65" s="1" customFormat="1" ht="25.5" customHeight="1">
      <c r="B515" s="43"/>
      <c r="C515" s="203" t="s">
        <v>1169</v>
      </c>
      <c r="D515" s="203" t="s">
        <v>212</v>
      </c>
      <c r="E515" s="204" t="s">
        <v>1170</v>
      </c>
      <c r="F515" s="205" t="s">
        <v>1171</v>
      </c>
      <c r="G515" s="206" t="s">
        <v>270</v>
      </c>
      <c r="H515" s="207">
        <v>1.405</v>
      </c>
      <c r="I515" s="208"/>
      <c r="J515" s="209">
        <f>ROUND(I515*H515,2)</f>
        <v>0</v>
      </c>
      <c r="K515" s="205" t="s">
        <v>216</v>
      </c>
      <c r="L515" s="63"/>
      <c r="M515" s="210" t="s">
        <v>34</v>
      </c>
      <c r="N515" s="211" t="s">
        <v>49</v>
      </c>
      <c r="O515" s="44"/>
      <c r="P515" s="212">
        <f>O515*H515</f>
        <v>0</v>
      </c>
      <c r="Q515" s="212">
        <v>2.45329</v>
      </c>
      <c r="R515" s="212">
        <f>Q515*H515</f>
        <v>3.4468724499999999</v>
      </c>
      <c r="S515" s="212">
        <v>0</v>
      </c>
      <c r="T515" s="213">
        <f>S515*H515</f>
        <v>0</v>
      </c>
      <c r="AR515" s="25" t="s">
        <v>228</v>
      </c>
      <c r="AT515" s="25" t="s">
        <v>212</v>
      </c>
      <c r="AU515" s="25" t="s">
        <v>224</v>
      </c>
      <c r="AY515" s="25" t="s">
        <v>209</v>
      </c>
      <c r="BE515" s="214">
        <f>IF(N515="základní",J515,0)</f>
        <v>0</v>
      </c>
      <c r="BF515" s="214">
        <f>IF(N515="snížená",J515,0)</f>
        <v>0</v>
      </c>
      <c r="BG515" s="214">
        <f>IF(N515="zákl. přenesená",J515,0)</f>
        <v>0</v>
      </c>
      <c r="BH515" s="214">
        <f>IF(N515="sníž. přenesená",J515,0)</f>
        <v>0</v>
      </c>
      <c r="BI515" s="214">
        <f>IF(N515="nulová",J515,0)</f>
        <v>0</v>
      </c>
      <c r="BJ515" s="25" t="s">
        <v>86</v>
      </c>
      <c r="BK515" s="214">
        <f>ROUND(I515*H515,2)</f>
        <v>0</v>
      </c>
      <c r="BL515" s="25" t="s">
        <v>228</v>
      </c>
      <c r="BM515" s="25" t="s">
        <v>1172</v>
      </c>
    </row>
    <row r="516" spans="2:65" s="14" customFormat="1" ht="13.5">
      <c r="B516" s="254"/>
      <c r="C516" s="255"/>
      <c r="D516" s="219" t="s">
        <v>274</v>
      </c>
      <c r="E516" s="256" t="s">
        <v>34</v>
      </c>
      <c r="F516" s="257" t="s">
        <v>1173</v>
      </c>
      <c r="G516" s="255"/>
      <c r="H516" s="256" t="s">
        <v>34</v>
      </c>
      <c r="I516" s="258"/>
      <c r="J516" s="255"/>
      <c r="K516" s="255"/>
      <c r="L516" s="259"/>
      <c r="M516" s="260"/>
      <c r="N516" s="261"/>
      <c r="O516" s="261"/>
      <c r="P516" s="261"/>
      <c r="Q516" s="261"/>
      <c r="R516" s="261"/>
      <c r="S516" s="261"/>
      <c r="T516" s="262"/>
      <c r="AT516" s="263" t="s">
        <v>274</v>
      </c>
      <c r="AU516" s="263" t="s">
        <v>224</v>
      </c>
      <c r="AV516" s="14" t="s">
        <v>86</v>
      </c>
      <c r="AW516" s="14" t="s">
        <v>41</v>
      </c>
      <c r="AX516" s="14" t="s">
        <v>78</v>
      </c>
      <c r="AY516" s="263" t="s">
        <v>209</v>
      </c>
    </row>
    <row r="517" spans="2:65" s="14" customFormat="1" ht="13.5">
      <c r="B517" s="254"/>
      <c r="C517" s="255"/>
      <c r="D517" s="219" t="s">
        <v>274</v>
      </c>
      <c r="E517" s="256" t="s">
        <v>34</v>
      </c>
      <c r="F517" s="257" t="s">
        <v>1174</v>
      </c>
      <c r="G517" s="255"/>
      <c r="H517" s="256" t="s">
        <v>34</v>
      </c>
      <c r="I517" s="258"/>
      <c r="J517" s="255"/>
      <c r="K517" s="255"/>
      <c r="L517" s="259"/>
      <c r="M517" s="260"/>
      <c r="N517" s="261"/>
      <c r="O517" s="261"/>
      <c r="P517" s="261"/>
      <c r="Q517" s="261"/>
      <c r="R517" s="261"/>
      <c r="S517" s="261"/>
      <c r="T517" s="262"/>
      <c r="AT517" s="263" t="s">
        <v>274</v>
      </c>
      <c r="AU517" s="263" t="s">
        <v>224</v>
      </c>
      <c r="AV517" s="14" t="s">
        <v>86</v>
      </c>
      <c r="AW517" s="14" t="s">
        <v>41</v>
      </c>
      <c r="AX517" s="14" t="s">
        <v>78</v>
      </c>
      <c r="AY517" s="263" t="s">
        <v>209</v>
      </c>
    </row>
    <row r="518" spans="2:65" s="12" customFormat="1" ht="13.5">
      <c r="B518" s="222"/>
      <c r="C518" s="223"/>
      <c r="D518" s="219" t="s">
        <v>274</v>
      </c>
      <c r="E518" s="224" t="s">
        <v>34</v>
      </c>
      <c r="F518" s="225" t="s">
        <v>1175</v>
      </c>
      <c r="G518" s="223"/>
      <c r="H518" s="226">
        <v>0.18099999999999999</v>
      </c>
      <c r="I518" s="227"/>
      <c r="J518" s="223"/>
      <c r="K518" s="223"/>
      <c r="L518" s="228"/>
      <c r="M518" s="229"/>
      <c r="N518" s="230"/>
      <c r="O518" s="230"/>
      <c r="P518" s="230"/>
      <c r="Q518" s="230"/>
      <c r="R518" s="230"/>
      <c r="S518" s="230"/>
      <c r="T518" s="231"/>
      <c r="AT518" s="232" t="s">
        <v>274</v>
      </c>
      <c r="AU518" s="232" t="s">
        <v>224</v>
      </c>
      <c r="AV518" s="12" t="s">
        <v>88</v>
      </c>
      <c r="AW518" s="12" t="s">
        <v>41</v>
      </c>
      <c r="AX518" s="12" t="s">
        <v>78</v>
      </c>
      <c r="AY518" s="232" t="s">
        <v>209</v>
      </c>
    </row>
    <row r="519" spans="2:65" s="12" customFormat="1" ht="13.5">
      <c r="B519" s="222"/>
      <c r="C519" s="223"/>
      <c r="D519" s="219" t="s">
        <v>274</v>
      </c>
      <c r="E519" s="224" t="s">
        <v>34</v>
      </c>
      <c r="F519" s="225" t="s">
        <v>1176</v>
      </c>
      <c r="G519" s="223"/>
      <c r="H519" s="226">
        <v>1.224</v>
      </c>
      <c r="I519" s="227"/>
      <c r="J519" s="223"/>
      <c r="K519" s="223"/>
      <c r="L519" s="228"/>
      <c r="M519" s="229"/>
      <c r="N519" s="230"/>
      <c r="O519" s="230"/>
      <c r="P519" s="230"/>
      <c r="Q519" s="230"/>
      <c r="R519" s="230"/>
      <c r="S519" s="230"/>
      <c r="T519" s="231"/>
      <c r="AT519" s="232" t="s">
        <v>274</v>
      </c>
      <c r="AU519" s="232" t="s">
        <v>224</v>
      </c>
      <c r="AV519" s="12" t="s">
        <v>88</v>
      </c>
      <c r="AW519" s="12" t="s">
        <v>41</v>
      </c>
      <c r="AX519" s="12" t="s">
        <v>78</v>
      </c>
      <c r="AY519" s="232" t="s">
        <v>209</v>
      </c>
    </row>
    <row r="520" spans="2:65" s="13" customFormat="1" ht="13.5">
      <c r="B520" s="233"/>
      <c r="C520" s="234"/>
      <c r="D520" s="219" t="s">
        <v>274</v>
      </c>
      <c r="E520" s="235" t="s">
        <v>34</v>
      </c>
      <c r="F520" s="236" t="s">
        <v>302</v>
      </c>
      <c r="G520" s="234"/>
      <c r="H520" s="237">
        <v>1.405</v>
      </c>
      <c r="I520" s="238"/>
      <c r="J520" s="234"/>
      <c r="K520" s="234"/>
      <c r="L520" s="239"/>
      <c r="M520" s="240"/>
      <c r="N520" s="241"/>
      <c r="O520" s="241"/>
      <c r="P520" s="241"/>
      <c r="Q520" s="241"/>
      <c r="R520" s="241"/>
      <c r="S520" s="241"/>
      <c r="T520" s="242"/>
      <c r="AT520" s="243" t="s">
        <v>274</v>
      </c>
      <c r="AU520" s="243" t="s">
        <v>224</v>
      </c>
      <c r="AV520" s="13" t="s">
        <v>228</v>
      </c>
      <c r="AW520" s="13" t="s">
        <v>41</v>
      </c>
      <c r="AX520" s="13" t="s">
        <v>86</v>
      </c>
      <c r="AY520" s="243" t="s">
        <v>209</v>
      </c>
    </row>
    <row r="521" spans="2:65" s="1" customFormat="1" ht="38.25" customHeight="1">
      <c r="B521" s="43"/>
      <c r="C521" s="203" t="s">
        <v>1177</v>
      </c>
      <c r="D521" s="203" t="s">
        <v>212</v>
      </c>
      <c r="E521" s="204" t="s">
        <v>1178</v>
      </c>
      <c r="F521" s="205" t="s">
        <v>1179</v>
      </c>
      <c r="G521" s="206" t="s">
        <v>351</v>
      </c>
      <c r="H521" s="207">
        <v>18.731999999999999</v>
      </c>
      <c r="I521" s="208"/>
      <c r="J521" s="209">
        <f>ROUND(I521*H521,2)</f>
        <v>0</v>
      </c>
      <c r="K521" s="205" t="s">
        <v>216</v>
      </c>
      <c r="L521" s="63"/>
      <c r="M521" s="210" t="s">
        <v>34</v>
      </c>
      <c r="N521" s="211" t="s">
        <v>49</v>
      </c>
      <c r="O521" s="44"/>
      <c r="P521" s="212">
        <f>O521*H521</f>
        <v>0</v>
      </c>
      <c r="Q521" s="212">
        <v>1.2600000000000001E-3</v>
      </c>
      <c r="R521" s="212">
        <f>Q521*H521</f>
        <v>2.360232E-2</v>
      </c>
      <c r="S521" s="212">
        <v>0</v>
      </c>
      <c r="T521" s="213">
        <f>S521*H521</f>
        <v>0</v>
      </c>
      <c r="AR521" s="25" t="s">
        <v>228</v>
      </c>
      <c r="AT521" s="25" t="s">
        <v>212</v>
      </c>
      <c r="AU521" s="25" t="s">
        <v>224</v>
      </c>
      <c r="AY521" s="25" t="s">
        <v>209</v>
      </c>
      <c r="BE521" s="214">
        <f>IF(N521="základní",J521,0)</f>
        <v>0</v>
      </c>
      <c r="BF521" s="214">
        <f>IF(N521="snížená",J521,0)</f>
        <v>0</v>
      </c>
      <c r="BG521" s="214">
        <f>IF(N521="zákl. přenesená",J521,0)</f>
        <v>0</v>
      </c>
      <c r="BH521" s="214">
        <f>IF(N521="sníž. přenesená",J521,0)</f>
        <v>0</v>
      </c>
      <c r="BI521" s="214">
        <f>IF(N521="nulová",J521,0)</f>
        <v>0</v>
      </c>
      <c r="BJ521" s="25" t="s">
        <v>86</v>
      </c>
      <c r="BK521" s="214">
        <f>ROUND(I521*H521,2)</f>
        <v>0</v>
      </c>
      <c r="BL521" s="25" t="s">
        <v>228</v>
      </c>
      <c r="BM521" s="25" t="s">
        <v>1180</v>
      </c>
    </row>
    <row r="522" spans="2:65" s="14" customFormat="1" ht="13.5">
      <c r="B522" s="254"/>
      <c r="C522" s="255"/>
      <c r="D522" s="219" t="s">
        <v>274</v>
      </c>
      <c r="E522" s="256" t="s">
        <v>34</v>
      </c>
      <c r="F522" s="257" t="s">
        <v>1174</v>
      </c>
      <c r="G522" s="255"/>
      <c r="H522" s="256" t="s">
        <v>34</v>
      </c>
      <c r="I522" s="258"/>
      <c r="J522" s="255"/>
      <c r="K522" s="255"/>
      <c r="L522" s="259"/>
      <c r="M522" s="260"/>
      <c r="N522" s="261"/>
      <c r="O522" s="261"/>
      <c r="P522" s="261"/>
      <c r="Q522" s="261"/>
      <c r="R522" s="261"/>
      <c r="S522" s="261"/>
      <c r="T522" s="262"/>
      <c r="AT522" s="263" t="s">
        <v>274</v>
      </c>
      <c r="AU522" s="263" t="s">
        <v>224</v>
      </c>
      <c r="AV522" s="14" t="s">
        <v>86</v>
      </c>
      <c r="AW522" s="14" t="s">
        <v>41</v>
      </c>
      <c r="AX522" s="14" t="s">
        <v>78</v>
      </c>
      <c r="AY522" s="263" t="s">
        <v>209</v>
      </c>
    </row>
    <row r="523" spans="2:65" s="12" customFormat="1" ht="13.5">
      <c r="B523" s="222"/>
      <c r="C523" s="223"/>
      <c r="D523" s="219" t="s">
        <v>274</v>
      </c>
      <c r="E523" s="224" t="s">
        <v>34</v>
      </c>
      <c r="F523" s="225" t="s">
        <v>1181</v>
      </c>
      <c r="G523" s="223"/>
      <c r="H523" s="226">
        <v>2.4119999999999999</v>
      </c>
      <c r="I523" s="227"/>
      <c r="J523" s="223"/>
      <c r="K523" s="223"/>
      <c r="L523" s="228"/>
      <c r="M523" s="229"/>
      <c r="N523" s="230"/>
      <c r="O523" s="230"/>
      <c r="P523" s="230"/>
      <c r="Q523" s="230"/>
      <c r="R523" s="230"/>
      <c r="S523" s="230"/>
      <c r="T523" s="231"/>
      <c r="AT523" s="232" t="s">
        <v>274</v>
      </c>
      <c r="AU523" s="232" t="s">
        <v>224</v>
      </c>
      <c r="AV523" s="12" t="s">
        <v>88</v>
      </c>
      <c r="AW523" s="12" t="s">
        <v>41</v>
      </c>
      <c r="AX523" s="12" t="s">
        <v>78</v>
      </c>
      <c r="AY523" s="232" t="s">
        <v>209</v>
      </c>
    </row>
    <row r="524" spans="2:65" s="12" customFormat="1" ht="13.5">
      <c r="B524" s="222"/>
      <c r="C524" s="223"/>
      <c r="D524" s="219" t="s">
        <v>274</v>
      </c>
      <c r="E524" s="224" t="s">
        <v>34</v>
      </c>
      <c r="F524" s="225" t="s">
        <v>1182</v>
      </c>
      <c r="G524" s="223"/>
      <c r="H524" s="226">
        <v>16.32</v>
      </c>
      <c r="I524" s="227"/>
      <c r="J524" s="223"/>
      <c r="K524" s="223"/>
      <c r="L524" s="228"/>
      <c r="M524" s="229"/>
      <c r="N524" s="230"/>
      <c r="O524" s="230"/>
      <c r="P524" s="230"/>
      <c r="Q524" s="230"/>
      <c r="R524" s="230"/>
      <c r="S524" s="230"/>
      <c r="T524" s="231"/>
      <c r="AT524" s="232" t="s">
        <v>274</v>
      </c>
      <c r="AU524" s="232" t="s">
        <v>224</v>
      </c>
      <c r="AV524" s="12" t="s">
        <v>88</v>
      </c>
      <c r="AW524" s="12" t="s">
        <v>41</v>
      </c>
      <c r="AX524" s="12" t="s">
        <v>78</v>
      </c>
      <c r="AY524" s="232" t="s">
        <v>209</v>
      </c>
    </row>
    <row r="525" spans="2:65" s="13" customFormat="1" ht="13.5">
      <c r="B525" s="233"/>
      <c r="C525" s="234"/>
      <c r="D525" s="219" t="s">
        <v>274</v>
      </c>
      <c r="E525" s="235" t="s">
        <v>34</v>
      </c>
      <c r="F525" s="236" t="s">
        <v>302</v>
      </c>
      <c r="G525" s="234"/>
      <c r="H525" s="237">
        <v>18.731999999999999</v>
      </c>
      <c r="I525" s="238"/>
      <c r="J525" s="234"/>
      <c r="K525" s="234"/>
      <c r="L525" s="239"/>
      <c r="M525" s="240"/>
      <c r="N525" s="241"/>
      <c r="O525" s="241"/>
      <c r="P525" s="241"/>
      <c r="Q525" s="241"/>
      <c r="R525" s="241"/>
      <c r="S525" s="241"/>
      <c r="T525" s="242"/>
      <c r="AT525" s="243" t="s">
        <v>274</v>
      </c>
      <c r="AU525" s="243" t="s">
        <v>224</v>
      </c>
      <c r="AV525" s="13" t="s">
        <v>228</v>
      </c>
      <c r="AW525" s="13" t="s">
        <v>41</v>
      </c>
      <c r="AX525" s="13" t="s">
        <v>86</v>
      </c>
      <c r="AY525" s="243" t="s">
        <v>209</v>
      </c>
    </row>
    <row r="526" spans="2:65" s="1" customFormat="1" ht="38.25" customHeight="1">
      <c r="B526" s="43"/>
      <c r="C526" s="203" t="s">
        <v>1183</v>
      </c>
      <c r="D526" s="203" t="s">
        <v>212</v>
      </c>
      <c r="E526" s="204" t="s">
        <v>1184</v>
      </c>
      <c r="F526" s="205" t="s">
        <v>1185</v>
      </c>
      <c r="G526" s="206" t="s">
        <v>351</v>
      </c>
      <c r="H526" s="207">
        <v>18.731999999999999</v>
      </c>
      <c r="I526" s="208"/>
      <c r="J526" s="209">
        <f>ROUND(I526*H526,2)</f>
        <v>0</v>
      </c>
      <c r="K526" s="205" t="s">
        <v>216</v>
      </c>
      <c r="L526" s="63"/>
      <c r="M526" s="210" t="s">
        <v>34</v>
      </c>
      <c r="N526" s="211" t="s">
        <v>49</v>
      </c>
      <c r="O526" s="44"/>
      <c r="P526" s="212">
        <f>O526*H526</f>
        <v>0</v>
      </c>
      <c r="Q526" s="212">
        <v>0</v>
      </c>
      <c r="R526" s="212">
        <f>Q526*H526</f>
        <v>0</v>
      </c>
      <c r="S526" s="212">
        <v>0</v>
      </c>
      <c r="T526" s="213">
        <f>S526*H526</f>
        <v>0</v>
      </c>
      <c r="AR526" s="25" t="s">
        <v>228</v>
      </c>
      <c r="AT526" s="25" t="s">
        <v>212</v>
      </c>
      <c r="AU526" s="25" t="s">
        <v>224</v>
      </c>
      <c r="AY526" s="25" t="s">
        <v>209</v>
      </c>
      <c r="BE526" s="214">
        <f>IF(N526="základní",J526,0)</f>
        <v>0</v>
      </c>
      <c r="BF526" s="214">
        <f>IF(N526="snížená",J526,0)</f>
        <v>0</v>
      </c>
      <c r="BG526" s="214">
        <f>IF(N526="zákl. přenesená",J526,0)</f>
        <v>0</v>
      </c>
      <c r="BH526" s="214">
        <f>IF(N526="sníž. přenesená",J526,0)</f>
        <v>0</v>
      </c>
      <c r="BI526" s="214">
        <f>IF(N526="nulová",J526,0)</f>
        <v>0</v>
      </c>
      <c r="BJ526" s="25" t="s">
        <v>86</v>
      </c>
      <c r="BK526" s="214">
        <f>ROUND(I526*H526,2)</f>
        <v>0</v>
      </c>
      <c r="BL526" s="25" t="s">
        <v>228</v>
      </c>
      <c r="BM526" s="25" t="s">
        <v>1186</v>
      </c>
    </row>
    <row r="527" spans="2:65" s="1" customFormat="1" ht="25.5" customHeight="1">
      <c r="B527" s="43"/>
      <c r="C527" s="203" t="s">
        <v>1187</v>
      </c>
      <c r="D527" s="203" t="s">
        <v>212</v>
      </c>
      <c r="E527" s="204" t="s">
        <v>1188</v>
      </c>
      <c r="F527" s="205" t="s">
        <v>1189</v>
      </c>
      <c r="G527" s="206" t="s">
        <v>307</v>
      </c>
      <c r="H527" s="207">
        <v>0.309</v>
      </c>
      <c r="I527" s="208"/>
      <c r="J527" s="209">
        <f>ROUND(I527*H527,2)</f>
        <v>0</v>
      </c>
      <c r="K527" s="205" t="s">
        <v>216</v>
      </c>
      <c r="L527" s="63"/>
      <c r="M527" s="210" t="s">
        <v>34</v>
      </c>
      <c r="N527" s="211" t="s">
        <v>49</v>
      </c>
      <c r="O527" s="44"/>
      <c r="P527" s="212">
        <f>O527*H527</f>
        <v>0</v>
      </c>
      <c r="Q527" s="212">
        <v>1.0519700000000001</v>
      </c>
      <c r="R527" s="212">
        <f>Q527*H527</f>
        <v>0.32505873000000002</v>
      </c>
      <c r="S527" s="212">
        <v>0</v>
      </c>
      <c r="T527" s="213">
        <f>S527*H527</f>
        <v>0</v>
      </c>
      <c r="AR527" s="25" t="s">
        <v>228</v>
      </c>
      <c r="AT527" s="25" t="s">
        <v>212</v>
      </c>
      <c r="AU527" s="25" t="s">
        <v>224</v>
      </c>
      <c r="AY527" s="25" t="s">
        <v>209</v>
      </c>
      <c r="BE527" s="214">
        <f>IF(N527="základní",J527,0)</f>
        <v>0</v>
      </c>
      <c r="BF527" s="214">
        <f>IF(N527="snížená",J527,0)</f>
        <v>0</v>
      </c>
      <c r="BG527" s="214">
        <f>IF(N527="zákl. přenesená",J527,0)</f>
        <v>0</v>
      </c>
      <c r="BH527" s="214">
        <f>IF(N527="sníž. přenesená",J527,0)</f>
        <v>0</v>
      </c>
      <c r="BI527" s="214">
        <f>IF(N527="nulová",J527,0)</f>
        <v>0</v>
      </c>
      <c r="BJ527" s="25" t="s">
        <v>86</v>
      </c>
      <c r="BK527" s="214">
        <f>ROUND(I527*H527,2)</f>
        <v>0</v>
      </c>
      <c r="BL527" s="25" t="s">
        <v>228</v>
      </c>
      <c r="BM527" s="25" t="s">
        <v>1190</v>
      </c>
    </row>
    <row r="528" spans="2:65" s="14" customFormat="1" ht="13.5">
      <c r="B528" s="254"/>
      <c r="C528" s="255"/>
      <c r="D528" s="219" t="s">
        <v>274</v>
      </c>
      <c r="E528" s="256" t="s">
        <v>34</v>
      </c>
      <c r="F528" s="257" t="s">
        <v>1191</v>
      </c>
      <c r="G528" s="255"/>
      <c r="H528" s="256" t="s">
        <v>34</v>
      </c>
      <c r="I528" s="258"/>
      <c r="J528" s="255"/>
      <c r="K528" s="255"/>
      <c r="L528" s="259"/>
      <c r="M528" s="260"/>
      <c r="N528" s="261"/>
      <c r="O528" s="261"/>
      <c r="P528" s="261"/>
      <c r="Q528" s="261"/>
      <c r="R528" s="261"/>
      <c r="S528" s="261"/>
      <c r="T528" s="262"/>
      <c r="AT528" s="263" t="s">
        <v>274</v>
      </c>
      <c r="AU528" s="263" t="s">
        <v>224</v>
      </c>
      <c r="AV528" s="14" t="s">
        <v>86</v>
      </c>
      <c r="AW528" s="14" t="s">
        <v>41</v>
      </c>
      <c r="AX528" s="14" t="s">
        <v>78</v>
      </c>
      <c r="AY528" s="263" t="s">
        <v>209</v>
      </c>
    </row>
    <row r="529" spans="2:65" s="12" customFormat="1" ht="13.5">
      <c r="B529" s="222"/>
      <c r="C529" s="223"/>
      <c r="D529" s="219" t="s">
        <v>274</v>
      </c>
      <c r="E529" s="224" t="s">
        <v>34</v>
      </c>
      <c r="F529" s="225" t="s">
        <v>1192</v>
      </c>
      <c r="G529" s="223"/>
      <c r="H529" s="226">
        <v>0.28100000000000003</v>
      </c>
      <c r="I529" s="227"/>
      <c r="J529" s="223"/>
      <c r="K529" s="223"/>
      <c r="L529" s="228"/>
      <c r="M529" s="229"/>
      <c r="N529" s="230"/>
      <c r="O529" s="230"/>
      <c r="P529" s="230"/>
      <c r="Q529" s="230"/>
      <c r="R529" s="230"/>
      <c r="S529" s="230"/>
      <c r="T529" s="231"/>
      <c r="AT529" s="232" t="s">
        <v>274</v>
      </c>
      <c r="AU529" s="232" t="s">
        <v>224</v>
      </c>
      <c r="AV529" s="12" t="s">
        <v>88</v>
      </c>
      <c r="AW529" s="12" t="s">
        <v>41</v>
      </c>
      <c r="AX529" s="12" t="s">
        <v>86</v>
      </c>
      <c r="AY529" s="232" t="s">
        <v>209</v>
      </c>
    </row>
    <row r="530" spans="2:65" s="12" customFormat="1" ht="13.5">
      <c r="B530" s="222"/>
      <c r="C530" s="223"/>
      <c r="D530" s="219" t="s">
        <v>274</v>
      </c>
      <c r="E530" s="223"/>
      <c r="F530" s="225" t="s">
        <v>1193</v>
      </c>
      <c r="G530" s="223"/>
      <c r="H530" s="226">
        <v>0.309</v>
      </c>
      <c r="I530" s="227"/>
      <c r="J530" s="223"/>
      <c r="K530" s="223"/>
      <c r="L530" s="228"/>
      <c r="M530" s="229"/>
      <c r="N530" s="230"/>
      <c r="O530" s="230"/>
      <c r="P530" s="230"/>
      <c r="Q530" s="230"/>
      <c r="R530" s="230"/>
      <c r="S530" s="230"/>
      <c r="T530" s="231"/>
      <c r="AT530" s="232" t="s">
        <v>274</v>
      </c>
      <c r="AU530" s="232" t="s">
        <v>224</v>
      </c>
      <c r="AV530" s="12" t="s">
        <v>88</v>
      </c>
      <c r="AW530" s="12" t="s">
        <v>6</v>
      </c>
      <c r="AX530" s="12" t="s">
        <v>86</v>
      </c>
      <c r="AY530" s="232" t="s">
        <v>209</v>
      </c>
    </row>
    <row r="531" spans="2:65" s="1" customFormat="1" ht="16.5" customHeight="1">
      <c r="B531" s="43"/>
      <c r="C531" s="203" t="s">
        <v>1194</v>
      </c>
      <c r="D531" s="203" t="s">
        <v>212</v>
      </c>
      <c r="E531" s="204" t="s">
        <v>1195</v>
      </c>
      <c r="F531" s="205" t="s">
        <v>1196</v>
      </c>
      <c r="G531" s="206" t="s">
        <v>307</v>
      </c>
      <c r="H531" s="207">
        <v>112.479</v>
      </c>
      <c r="I531" s="208"/>
      <c r="J531" s="209">
        <f>ROUND(I531*H531,2)</f>
        <v>0</v>
      </c>
      <c r="K531" s="205" t="s">
        <v>216</v>
      </c>
      <c r="L531" s="63"/>
      <c r="M531" s="210" t="s">
        <v>34</v>
      </c>
      <c r="N531" s="211" t="s">
        <v>49</v>
      </c>
      <c r="O531" s="44"/>
      <c r="P531" s="212">
        <f>O531*H531</f>
        <v>0</v>
      </c>
      <c r="Q531" s="212">
        <v>0</v>
      </c>
      <c r="R531" s="212">
        <f>Q531*H531</f>
        <v>0</v>
      </c>
      <c r="S531" s="212">
        <v>0</v>
      </c>
      <c r="T531" s="213">
        <f>S531*H531</f>
        <v>0</v>
      </c>
      <c r="AR531" s="25" t="s">
        <v>228</v>
      </c>
      <c r="AT531" s="25" t="s">
        <v>212</v>
      </c>
      <c r="AU531" s="25" t="s">
        <v>224</v>
      </c>
      <c r="AY531" s="25" t="s">
        <v>209</v>
      </c>
      <c r="BE531" s="214">
        <f>IF(N531="základní",J531,0)</f>
        <v>0</v>
      </c>
      <c r="BF531" s="214">
        <f>IF(N531="snížená",J531,0)</f>
        <v>0</v>
      </c>
      <c r="BG531" s="214">
        <f>IF(N531="zákl. přenesená",J531,0)</f>
        <v>0</v>
      </c>
      <c r="BH531" s="214">
        <f>IF(N531="sníž. přenesená",J531,0)</f>
        <v>0</v>
      </c>
      <c r="BI531" s="214">
        <f>IF(N531="nulová",J531,0)</f>
        <v>0</v>
      </c>
      <c r="BJ531" s="25" t="s">
        <v>86</v>
      </c>
      <c r="BK531" s="214">
        <f>ROUND(I531*H531,2)</f>
        <v>0</v>
      </c>
      <c r="BL531" s="25" t="s">
        <v>228</v>
      </c>
      <c r="BM531" s="25" t="s">
        <v>1197</v>
      </c>
    </row>
    <row r="532" spans="2:65" s="1" customFormat="1" ht="27">
      <c r="B532" s="43"/>
      <c r="C532" s="65"/>
      <c r="D532" s="219" t="s">
        <v>272</v>
      </c>
      <c r="E532" s="65"/>
      <c r="F532" s="220" t="s">
        <v>1198</v>
      </c>
      <c r="G532" s="65"/>
      <c r="H532" s="65"/>
      <c r="I532" s="174"/>
      <c r="J532" s="65"/>
      <c r="K532" s="65"/>
      <c r="L532" s="63"/>
      <c r="M532" s="221"/>
      <c r="N532" s="44"/>
      <c r="O532" s="44"/>
      <c r="P532" s="44"/>
      <c r="Q532" s="44"/>
      <c r="R532" s="44"/>
      <c r="S532" s="44"/>
      <c r="T532" s="80"/>
      <c r="AT532" s="25" t="s">
        <v>272</v>
      </c>
      <c r="AU532" s="25" t="s">
        <v>224</v>
      </c>
    </row>
    <row r="533" spans="2:65" s="14" customFormat="1" ht="13.5">
      <c r="B533" s="254"/>
      <c r="C533" s="255"/>
      <c r="D533" s="219" t="s">
        <v>274</v>
      </c>
      <c r="E533" s="256" t="s">
        <v>34</v>
      </c>
      <c r="F533" s="257" t="s">
        <v>1199</v>
      </c>
      <c r="G533" s="255"/>
      <c r="H533" s="256" t="s">
        <v>34</v>
      </c>
      <c r="I533" s="258"/>
      <c r="J533" s="255"/>
      <c r="K533" s="255"/>
      <c r="L533" s="259"/>
      <c r="M533" s="260"/>
      <c r="N533" s="261"/>
      <c r="O533" s="261"/>
      <c r="P533" s="261"/>
      <c r="Q533" s="261"/>
      <c r="R533" s="261"/>
      <c r="S533" s="261"/>
      <c r="T533" s="262"/>
      <c r="AT533" s="263" t="s">
        <v>274</v>
      </c>
      <c r="AU533" s="263" t="s">
        <v>224</v>
      </c>
      <c r="AV533" s="14" t="s">
        <v>86</v>
      </c>
      <c r="AW533" s="14" t="s">
        <v>41</v>
      </c>
      <c r="AX533" s="14" t="s">
        <v>78</v>
      </c>
      <c r="AY533" s="263" t="s">
        <v>209</v>
      </c>
    </row>
    <row r="534" spans="2:65" s="12" customFormat="1" ht="13.5">
      <c r="B534" s="222"/>
      <c r="C534" s="223"/>
      <c r="D534" s="219" t="s">
        <v>274</v>
      </c>
      <c r="E534" s="224" t="s">
        <v>34</v>
      </c>
      <c r="F534" s="225" t="s">
        <v>1200</v>
      </c>
      <c r="G534" s="223"/>
      <c r="H534" s="226">
        <v>13.2</v>
      </c>
      <c r="I534" s="227"/>
      <c r="J534" s="223"/>
      <c r="K534" s="223"/>
      <c r="L534" s="228"/>
      <c r="M534" s="229"/>
      <c r="N534" s="230"/>
      <c r="O534" s="230"/>
      <c r="P534" s="230"/>
      <c r="Q534" s="230"/>
      <c r="R534" s="230"/>
      <c r="S534" s="230"/>
      <c r="T534" s="231"/>
      <c r="AT534" s="232" t="s">
        <v>274</v>
      </c>
      <c r="AU534" s="232" t="s">
        <v>224</v>
      </c>
      <c r="AV534" s="12" t="s">
        <v>88</v>
      </c>
      <c r="AW534" s="12" t="s">
        <v>41</v>
      </c>
      <c r="AX534" s="12" t="s">
        <v>78</v>
      </c>
      <c r="AY534" s="232" t="s">
        <v>209</v>
      </c>
    </row>
    <row r="535" spans="2:65" s="14" customFormat="1" ht="13.5">
      <c r="B535" s="254"/>
      <c r="C535" s="255"/>
      <c r="D535" s="219" t="s">
        <v>274</v>
      </c>
      <c r="E535" s="256" t="s">
        <v>34</v>
      </c>
      <c r="F535" s="257" t="s">
        <v>1201</v>
      </c>
      <c r="G535" s="255"/>
      <c r="H535" s="256" t="s">
        <v>34</v>
      </c>
      <c r="I535" s="258"/>
      <c r="J535" s="255"/>
      <c r="K535" s="255"/>
      <c r="L535" s="259"/>
      <c r="M535" s="260"/>
      <c r="N535" s="261"/>
      <c r="O535" s="261"/>
      <c r="P535" s="261"/>
      <c r="Q535" s="261"/>
      <c r="R535" s="261"/>
      <c r="S535" s="261"/>
      <c r="T535" s="262"/>
      <c r="AT535" s="263" t="s">
        <v>274</v>
      </c>
      <c r="AU535" s="263" t="s">
        <v>224</v>
      </c>
      <c r="AV535" s="14" t="s">
        <v>86</v>
      </c>
      <c r="AW535" s="14" t="s">
        <v>41</v>
      </c>
      <c r="AX535" s="14" t="s">
        <v>78</v>
      </c>
      <c r="AY535" s="263" t="s">
        <v>209</v>
      </c>
    </row>
    <row r="536" spans="2:65" s="12" customFormat="1" ht="13.5">
      <c r="B536" s="222"/>
      <c r="C536" s="223"/>
      <c r="D536" s="219" t="s">
        <v>274</v>
      </c>
      <c r="E536" s="224" t="s">
        <v>34</v>
      </c>
      <c r="F536" s="225" t="s">
        <v>1202</v>
      </c>
      <c r="G536" s="223"/>
      <c r="H536" s="226">
        <v>1.004</v>
      </c>
      <c r="I536" s="227"/>
      <c r="J536" s="223"/>
      <c r="K536" s="223"/>
      <c r="L536" s="228"/>
      <c r="M536" s="229"/>
      <c r="N536" s="230"/>
      <c r="O536" s="230"/>
      <c r="P536" s="230"/>
      <c r="Q536" s="230"/>
      <c r="R536" s="230"/>
      <c r="S536" s="230"/>
      <c r="T536" s="231"/>
      <c r="AT536" s="232" t="s">
        <v>274</v>
      </c>
      <c r="AU536" s="232" t="s">
        <v>224</v>
      </c>
      <c r="AV536" s="12" t="s">
        <v>88</v>
      </c>
      <c r="AW536" s="12" t="s">
        <v>41</v>
      </c>
      <c r="AX536" s="12" t="s">
        <v>78</v>
      </c>
      <c r="AY536" s="232" t="s">
        <v>209</v>
      </c>
    </row>
    <row r="537" spans="2:65" s="12" customFormat="1" ht="13.5">
      <c r="B537" s="222"/>
      <c r="C537" s="223"/>
      <c r="D537" s="219" t="s">
        <v>274</v>
      </c>
      <c r="E537" s="224" t="s">
        <v>34</v>
      </c>
      <c r="F537" s="225" t="s">
        <v>1203</v>
      </c>
      <c r="G537" s="223"/>
      <c r="H537" s="226">
        <v>15.292999999999999</v>
      </c>
      <c r="I537" s="227"/>
      <c r="J537" s="223"/>
      <c r="K537" s="223"/>
      <c r="L537" s="228"/>
      <c r="M537" s="229"/>
      <c r="N537" s="230"/>
      <c r="O537" s="230"/>
      <c r="P537" s="230"/>
      <c r="Q537" s="230"/>
      <c r="R537" s="230"/>
      <c r="S537" s="230"/>
      <c r="T537" s="231"/>
      <c r="AT537" s="232" t="s">
        <v>274</v>
      </c>
      <c r="AU537" s="232" t="s">
        <v>224</v>
      </c>
      <c r="AV537" s="12" t="s">
        <v>88</v>
      </c>
      <c r="AW537" s="12" t="s">
        <v>41</v>
      </c>
      <c r="AX537" s="12" t="s">
        <v>78</v>
      </c>
      <c r="AY537" s="232" t="s">
        <v>209</v>
      </c>
    </row>
    <row r="538" spans="2:65" s="12" customFormat="1" ht="13.5">
      <c r="B538" s="222"/>
      <c r="C538" s="223"/>
      <c r="D538" s="219" t="s">
        <v>274</v>
      </c>
      <c r="E538" s="224" t="s">
        <v>34</v>
      </c>
      <c r="F538" s="225" t="s">
        <v>1204</v>
      </c>
      <c r="G538" s="223"/>
      <c r="H538" s="226">
        <v>2.9929999999999999</v>
      </c>
      <c r="I538" s="227"/>
      <c r="J538" s="223"/>
      <c r="K538" s="223"/>
      <c r="L538" s="228"/>
      <c r="M538" s="229"/>
      <c r="N538" s="230"/>
      <c r="O538" s="230"/>
      <c r="P538" s="230"/>
      <c r="Q538" s="230"/>
      <c r="R538" s="230"/>
      <c r="S538" s="230"/>
      <c r="T538" s="231"/>
      <c r="AT538" s="232" t="s">
        <v>274</v>
      </c>
      <c r="AU538" s="232" t="s">
        <v>224</v>
      </c>
      <c r="AV538" s="12" t="s">
        <v>88</v>
      </c>
      <c r="AW538" s="12" t="s">
        <v>41</v>
      </c>
      <c r="AX538" s="12" t="s">
        <v>78</v>
      </c>
      <c r="AY538" s="232" t="s">
        <v>209</v>
      </c>
    </row>
    <row r="539" spans="2:65" s="12" customFormat="1" ht="13.5">
      <c r="B539" s="222"/>
      <c r="C539" s="223"/>
      <c r="D539" s="219" t="s">
        <v>274</v>
      </c>
      <c r="E539" s="224" t="s">
        <v>34</v>
      </c>
      <c r="F539" s="225" t="s">
        <v>1205</v>
      </c>
      <c r="G539" s="223"/>
      <c r="H539" s="226">
        <v>4.4939999999999998</v>
      </c>
      <c r="I539" s="227"/>
      <c r="J539" s="223"/>
      <c r="K539" s="223"/>
      <c r="L539" s="228"/>
      <c r="M539" s="229"/>
      <c r="N539" s="230"/>
      <c r="O539" s="230"/>
      <c r="P539" s="230"/>
      <c r="Q539" s="230"/>
      <c r="R539" s="230"/>
      <c r="S539" s="230"/>
      <c r="T539" s="231"/>
      <c r="AT539" s="232" t="s">
        <v>274</v>
      </c>
      <c r="AU539" s="232" t="s">
        <v>224</v>
      </c>
      <c r="AV539" s="12" t="s">
        <v>88</v>
      </c>
      <c r="AW539" s="12" t="s">
        <v>41</v>
      </c>
      <c r="AX539" s="12" t="s">
        <v>78</v>
      </c>
      <c r="AY539" s="232" t="s">
        <v>209</v>
      </c>
    </row>
    <row r="540" spans="2:65" s="12" customFormat="1" ht="13.5">
      <c r="B540" s="222"/>
      <c r="C540" s="223"/>
      <c r="D540" s="219" t="s">
        <v>274</v>
      </c>
      <c r="E540" s="224" t="s">
        <v>34</v>
      </c>
      <c r="F540" s="225" t="s">
        <v>1206</v>
      </c>
      <c r="G540" s="223"/>
      <c r="H540" s="226">
        <v>3.1219999999999999</v>
      </c>
      <c r="I540" s="227"/>
      <c r="J540" s="223"/>
      <c r="K540" s="223"/>
      <c r="L540" s="228"/>
      <c r="M540" s="229"/>
      <c r="N540" s="230"/>
      <c r="O540" s="230"/>
      <c r="P540" s="230"/>
      <c r="Q540" s="230"/>
      <c r="R540" s="230"/>
      <c r="S540" s="230"/>
      <c r="T540" s="231"/>
      <c r="AT540" s="232" t="s">
        <v>274</v>
      </c>
      <c r="AU540" s="232" t="s">
        <v>224</v>
      </c>
      <c r="AV540" s="12" t="s">
        <v>88</v>
      </c>
      <c r="AW540" s="12" t="s">
        <v>41</v>
      </c>
      <c r="AX540" s="12" t="s">
        <v>78</v>
      </c>
      <c r="AY540" s="232" t="s">
        <v>209</v>
      </c>
    </row>
    <row r="541" spans="2:65" s="12" customFormat="1" ht="13.5">
      <c r="B541" s="222"/>
      <c r="C541" s="223"/>
      <c r="D541" s="219" t="s">
        <v>274</v>
      </c>
      <c r="E541" s="224" t="s">
        <v>34</v>
      </c>
      <c r="F541" s="225" t="s">
        <v>1207</v>
      </c>
      <c r="G541" s="223"/>
      <c r="H541" s="226">
        <v>20.486999999999998</v>
      </c>
      <c r="I541" s="227"/>
      <c r="J541" s="223"/>
      <c r="K541" s="223"/>
      <c r="L541" s="228"/>
      <c r="M541" s="229"/>
      <c r="N541" s="230"/>
      <c r="O541" s="230"/>
      <c r="P541" s="230"/>
      <c r="Q541" s="230"/>
      <c r="R541" s="230"/>
      <c r="S541" s="230"/>
      <c r="T541" s="231"/>
      <c r="AT541" s="232" t="s">
        <v>274</v>
      </c>
      <c r="AU541" s="232" t="s">
        <v>224</v>
      </c>
      <c r="AV541" s="12" t="s">
        <v>88</v>
      </c>
      <c r="AW541" s="12" t="s">
        <v>41</v>
      </c>
      <c r="AX541" s="12" t="s">
        <v>78</v>
      </c>
      <c r="AY541" s="232" t="s">
        <v>209</v>
      </c>
    </row>
    <row r="542" spans="2:65" s="12" customFormat="1" ht="13.5">
      <c r="B542" s="222"/>
      <c r="C542" s="223"/>
      <c r="D542" s="219" t="s">
        <v>274</v>
      </c>
      <c r="E542" s="224" t="s">
        <v>34</v>
      </c>
      <c r="F542" s="225" t="s">
        <v>1208</v>
      </c>
      <c r="G542" s="223"/>
      <c r="H542" s="226">
        <v>3.4369999999999998</v>
      </c>
      <c r="I542" s="227"/>
      <c r="J542" s="223"/>
      <c r="K542" s="223"/>
      <c r="L542" s="228"/>
      <c r="M542" s="229"/>
      <c r="N542" s="230"/>
      <c r="O542" s="230"/>
      <c r="P542" s="230"/>
      <c r="Q542" s="230"/>
      <c r="R542" s="230"/>
      <c r="S542" s="230"/>
      <c r="T542" s="231"/>
      <c r="AT542" s="232" t="s">
        <v>274</v>
      </c>
      <c r="AU542" s="232" t="s">
        <v>224</v>
      </c>
      <c r="AV542" s="12" t="s">
        <v>88</v>
      </c>
      <c r="AW542" s="12" t="s">
        <v>41</v>
      </c>
      <c r="AX542" s="12" t="s">
        <v>78</v>
      </c>
      <c r="AY542" s="232" t="s">
        <v>209</v>
      </c>
    </row>
    <row r="543" spans="2:65" s="12" customFormat="1" ht="13.5">
      <c r="B543" s="222"/>
      <c r="C543" s="223"/>
      <c r="D543" s="219" t="s">
        <v>274</v>
      </c>
      <c r="E543" s="224" t="s">
        <v>34</v>
      </c>
      <c r="F543" s="225" t="s">
        <v>1209</v>
      </c>
      <c r="G543" s="223"/>
      <c r="H543" s="226">
        <v>6.891</v>
      </c>
      <c r="I543" s="227"/>
      <c r="J543" s="223"/>
      <c r="K543" s="223"/>
      <c r="L543" s="228"/>
      <c r="M543" s="229"/>
      <c r="N543" s="230"/>
      <c r="O543" s="230"/>
      <c r="P543" s="230"/>
      <c r="Q543" s="230"/>
      <c r="R543" s="230"/>
      <c r="S543" s="230"/>
      <c r="T543" s="231"/>
      <c r="AT543" s="232" t="s">
        <v>274</v>
      </c>
      <c r="AU543" s="232" t="s">
        <v>224</v>
      </c>
      <c r="AV543" s="12" t="s">
        <v>88</v>
      </c>
      <c r="AW543" s="12" t="s">
        <v>41</v>
      </c>
      <c r="AX543" s="12" t="s">
        <v>78</v>
      </c>
      <c r="AY543" s="232" t="s">
        <v>209</v>
      </c>
    </row>
    <row r="544" spans="2:65" s="12" customFormat="1" ht="13.5">
      <c r="B544" s="222"/>
      <c r="C544" s="223"/>
      <c r="D544" s="219" t="s">
        <v>274</v>
      </c>
      <c r="E544" s="224" t="s">
        <v>34</v>
      </c>
      <c r="F544" s="225" t="s">
        <v>1210</v>
      </c>
      <c r="G544" s="223"/>
      <c r="H544" s="226">
        <v>27.597000000000001</v>
      </c>
      <c r="I544" s="227"/>
      <c r="J544" s="223"/>
      <c r="K544" s="223"/>
      <c r="L544" s="228"/>
      <c r="M544" s="229"/>
      <c r="N544" s="230"/>
      <c r="O544" s="230"/>
      <c r="P544" s="230"/>
      <c r="Q544" s="230"/>
      <c r="R544" s="230"/>
      <c r="S544" s="230"/>
      <c r="T544" s="231"/>
      <c r="AT544" s="232" t="s">
        <v>274</v>
      </c>
      <c r="AU544" s="232" t="s">
        <v>224</v>
      </c>
      <c r="AV544" s="12" t="s">
        <v>88</v>
      </c>
      <c r="AW544" s="12" t="s">
        <v>41</v>
      </c>
      <c r="AX544" s="12" t="s">
        <v>78</v>
      </c>
      <c r="AY544" s="232" t="s">
        <v>209</v>
      </c>
    </row>
    <row r="545" spans="2:65" s="12" customFormat="1" ht="13.5">
      <c r="B545" s="222"/>
      <c r="C545" s="223"/>
      <c r="D545" s="219" t="s">
        <v>274</v>
      </c>
      <c r="E545" s="224" t="s">
        <v>34</v>
      </c>
      <c r="F545" s="225" t="s">
        <v>1211</v>
      </c>
      <c r="G545" s="223"/>
      <c r="H545" s="226">
        <v>9.8550000000000004</v>
      </c>
      <c r="I545" s="227"/>
      <c r="J545" s="223"/>
      <c r="K545" s="223"/>
      <c r="L545" s="228"/>
      <c r="M545" s="229"/>
      <c r="N545" s="230"/>
      <c r="O545" s="230"/>
      <c r="P545" s="230"/>
      <c r="Q545" s="230"/>
      <c r="R545" s="230"/>
      <c r="S545" s="230"/>
      <c r="T545" s="231"/>
      <c r="AT545" s="232" t="s">
        <v>274</v>
      </c>
      <c r="AU545" s="232" t="s">
        <v>224</v>
      </c>
      <c r="AV545" s="12" t="s">
        <v>88</v>
      </c>
      <c r="AW545" s="12" t="s">
        <v>41</v>
      </c>
      <c r="AX545" s="12" t="s">
        <v>78</v>
      </c>
      <c r="AY545" s="232" t="s">
        <v>209</v>
      </c>
    </row>
    <row r="546" spans="2:65" s="12" customFormat="1" ht="13.5">
      <c r="B546" s="222"/>
      <c r="C546" s="223"/>
      <c r="D546" s="219" t="s">
        <v>274</v>
      </c>
      <c r="E546" s="224" t="s">
        <v>34</v>
      </c>
      <c r="F546" s="225" t="s">
        <v>1212</v>
      </c>
      <c r="G546" s="223"/>
      <c r="H546" s="226">
        <v>4.1059999999999999</v>
      </c>
      <c r="I546" s="227"/>
      <c r="J546" s="223"/>
      <c r="K546" s="223"/>
      <c r="L546" s="228"/>
      <c r="M546" s="229"/>
      <c r="N546" s="230"/>
      <c r="O546" s="230"/>
      <c r="P546" s="230"/>
      <c r="Q546" s="230"/>
      <c r="R546" s="230"/>
      <c r="S546" s="230"/>
      <c r="T546" s="231"/>
      <c r="AT546" s="232" t="s">
        <v>274</v>
      </c>
      <c r="AU546" s="232" t="s">
        <v>224</v>
      </c>
      <c r="AV546" s="12" t="s">
        <v>88</v>
      </c>
      <c r="AW546" s="12" t="s">
        <v>41</v>
      </c>
      <c r="AX546" s="12" t="s">
        <v>78</v>
      </c>
      <c r="AY546" s="232" t="s">
        <v>209</v>
      </c>
    </row>
    <row r="547" spans="2:65" s="13" customFormat="1" ht="13.5">
      <c r="B547" s="233"/>
      <c r="C547" s="234"/>
      <c r="D547" s="219" t="s">
        <v>274</v>
      </c>
      <c r="E547" s="235" t="s">
        <v>34</v>
      </c>
      <c r="F547" s="236" t="s">
        <v>302</v>
      </c>
      <c r="G547" s="234"/>
      <c r="H547" s="237">
        <v>112.479</v>
      </c>
      <c r="I547" s="238"/>
      <c r="J547" s="234"/>
      <c r="K547" s="234"/>
      <c r="L547" s="239"/>
      <c r="M547" s="240"/>
      <c r="N547" s="241"/>
      <c r="O547" s="241"/>
      <c r="P547" s="241"/>
      <c r="Q547" s="241"/>
      <c r="R547" s="241"/>
      <c r="S547" s="241"/>
      <c r="T547" s="242"/>
      <c r="AT547" s="243" t="s">
        <v>274</v>
      </c>
      <c r="AU547" s="243" t="s">
        <v>224</v>
      </c>
      <c r="AV547" s="13" t="s">
        <v>228</v>
      </c>
      <c r="AW547" s="13" t="s">
        <v>41</v>
      </c>
      <c r="AX547" s="13" t="s">
        <v>86</v>
      </c>
      <c r="AY547" s="243" t="s">
        <v>209</v>
      </c>
    </row>
    <row r="548" spans="2:65" s="1" customFormat="1" ht="16.5" customHeight="1">
      <c r="B548" s="43"/>
      <c r="C548" s="244" t="s">
        <v>1213</v>
      </c>
      <c r="D548" s="244" t="s">
        <v>348</v>
      </c>
      <c r="E548" s="245" t="s">
        <v>1214</v>
      </c>
      <c r="F548" s="246" t="s">
        <v>1215</v>
      </c>
      <c r="G548" s="247" t="s">
        <v>307</v>
      </c>
      <c r="H548" s="248">
        <v>15.18</v>
      </c>
      <c r="I548" s="249"/>
      <c r="J548" s="250">
        <f>ROUND(I548*H548,2)</f>
        <v>0</v>
      </c>
      <c r="K548" s="246" t="s">
        <v>34</v>
      </c>
      <c r="L548" s="251"/>
      <c r="M548" s="252" t="s">
        <v>34</v>
      </c>
      <c r="N548" s="253" t="s">
        <v>49</v>
      </c>
      <c r="O548" s="44"/>
      <c r="P548" s="212">
        <f>O548*H548</f>
        <v>0</v>
      </c>
      <c r="Q548" s="212">
        <v>0</v>
      </c>
      <c r="R548" s="212">
        <f>Q548*H548</f>
        <v>0</v>
      </c>
      <c r="S548" s="212">
        <v>0</v>
      </c>
      <c r="T548" s="213">
        <f>S548*H548</f>
        <v>0</v>
      </c>
      <c r="AR548" s="25" t="s">
        <v>247</v>
      </c>
      <c r="AT548" s="25" t="s">
        <v>348</v>
      </c>
      <c r="AU548" s="25" t="s">
        <v>224</v>
      </c>
      <c r="AY548" s="25" t="s">
        <v>209</v>
      </c>
      <c r="BE548" s="214">
        <f>IF(N548="základní",J548,0)</f>
        <v>0</v>
      </c>
      <c r="BF548" s="214">
        <f>IF(N548="snížená",J548,0)</f>
        <v>0</v>
      </c>
      <c r="BG548" s="214">
        <f>IF(N548="zákl. přenesená",J548,0)</f>
        <v>0</v>
      </c>
      <c r="BH548" s="214">
        <f>IF(N548="sníž. přenesená",J548,0)</f>
        <v>0</v>
      </c>
      <c r="BI548" s="214">
        <f>IF(N548="nulová",J548,0)</f>
        <v>0</v>
      </c>
      <c r="BJ548" s="25" t="s">
        <v>86</v>
      </c>
      <c r="BK548" s="214">
        <f>ROUND(I548*H548,2)</f>
        <v>0</v>
      </c>
      <c r="BL548" s="25" t="s">
        <v>228</v>
      </c>
      <c r="BM548" s="25" t="s">
        <v>1216</v>
      </c>
    </row>
    <row r="549" spans="2:65" s="14" customFormat="1" ht="13.5">
      <c r="B549" s="254"/>
      <c r="C549" s="255"/>
      <c r="D549" s="219" t="s">
        <v>274</v>
      </c>
      <c r="E549" s="256" t="s">
        <v>34</v>
      </c>
      <c r="F549" s="257" t="s">
        <v>1199</v>
      </c>
      <c r="G549" s="255"/>
      <c r="H549" s="256" t="s">
        <v>34</v>
      </c>
      <c r="I549" s="258"/>
      <c r="J549" s="255"/>
      <c r="K549" s="255"/>
      <c r="L549" s="259"/>
      <c r="M549" s="260"/>
      <c r="N549" s="261"/>
      <c r="O549" s="261"/>
      <c r="P549" s="261"/>
      <c r="Q549" s="261"/>
      <c r="R549" s="261"/>
      <c r="S549" s="261"/>
      <c r="T549" s="262"/>
      <c r="AT549" s="263" t="s">
        <v>274</v>
      </c>
      <c r="AU549" s="263" t="s">
        <v>224</v>
      </c>
      <c r="AV549" s="14" t="s">
        <v>86</v>
      </c>
      <c r="AW549" s="14" t="s">
        <v>41</v>
      </c>
      <c r="AX549" s="14" t="s">
        <v>78</v>
      </c>
      <c r="AY549" s="263" t="s">
        <v>209</v>
      </c>
    </row>
    <row r="550" spans="2:65" s="12" customFormat="1" ht="13.5">
      <c r="B550" s="222"/>
      <c r="C550" s="223"/>
      <c r="D550" s="219" t="s">
        <v>274</v>
      </c>
      <c r="E550" s="224" t="s">
        <v>34</v>
      </c>
      <c r="F550" s="225" t="s">
        <v>1217</v>
      </c>
      <c r="G550" s="223"/>
      <c r="H550" s="226">
        <v>15.18</v>
      </c>
      <c r="I550" s="227"/>
      <c r="J550" s="223"/>
      <c r="K550" s="223"/>
      <c r="L550" s="228"/>
      <c r="M550" s="229"/>
      <c r="N550" s="230"/>
      <c r="O550" s="230"/>
      <c r="P550" s="230"/>
      <c r="Q550" s="230"/>
      <c r="R550" s="230"/>
      <c r="S550" s="230"/>
      <c r="T550" s="231"/>
      <c r="AT550" s="232" t="s">
        <v>274</v>
      </c>
      <c r="AU550" s="232" t="s">
        <v>224</v>
      </c>
      <c r="AV550" s="12" t="s">
        <v>88</v>
      </c>
      <c r="AW550" s="12" t="s">
        <v>41</v>
      </c>
      <c r="AX550" s="12" t="s">
        <v>86</v>
      </c>
      <c r="AY550" s="232" t="s">
        <v>209</v>
      </c>
    </row>
    <row r="551" spans="2:65" s="1" customFormat="1" ht="16.5" customHeight="1">
      <c r="B551" s="43"/>
      <c r="C551" s="244" t="s">
        <v>1218</v>
      </c>
      <c r="D551" s="244" t="s">
        <v>348</v>
      </c>
      <c r="E551" s="245" t="s">
        <v>1219</v>
      </c>
      <c r="F551" s="246" t="s">
        <v>1220</v>
      </c>
      <c r="G551" s="247" t="s">
        <v>307</v>
      </c>
      <c r="H551" s="248">
        <v>112.426</v>
      </c>
      <c r="I551" s="249"/>
      <c r="J551" s="250">
        <f>ROUND(I551*H551,2)</f>
        <v>0</v>
      </c>
      <c r="K551" s="246" t="s">
        <v>34</v>
      </c>
      <c r="L551" s="251"/>
      <c r="M551" s="252" t="s">
        <v>34</v>
      </c>
      <c r="N551" s="253" t="s">
        <v>49</v>
      </c>
      <c r="O551" s="44"/>
      <c r="P551" s="212">
        <f>O551*H551</f>
        <v>0</v>
      </c>
      <c r="Q551" s="212">
        <v>1</v>
      </c>
      <c r="R551" s="212">
        <f>Q551*H551</f>
        <v>112.426</v>
      </c>
      <c r="S551" s="212">
        <v>0</v>
      </c>
      <c r="T551" s="213">
        <f>S551*H551</f>
        <v>0</v>
      </c>
      <c r="AR551" s="25" t="s">
        <v>247</v>
      </c>
      <c r="AT551" s="25" t="s">
        <v>348</v>
      </c>
      <c r="AU551" s="25" t="s">
        <v>224</v>
      </c>
      <c r="AY551" s="25" t="s">
        <v>209</v>
      </c>
      <c r="BE551" s="214">
        <f>IF(N551="základní",J551,0)</f>
        <v>0</v>
      </c>
      <c r="BF551" s="214">
        <f>IF(N551="snížená",J551,0)</f>
        <v>0</v>
      </c>
      <c r="BG551" s="214">
        <f>IF(N551="zákl. přenesená",J551,0)</f>
        <v>0</v>
      </c>
      <c r="BH551" s="214">
        <f>IF(N551="sníž. přenesená",J551,0)</f>
        <v>0</v>
      </c>
      <c r="BI551" s="214">
        <f>IF(N551="nulová",J551,0)</f>
        <v>0</v>
      </c>
      <c r="BJ551" s="25" t="s">
        <v>86</v>
      </c>
      <c r="BK551" s="214">
        <f>ROUND(I551*H551,2)</f>
        <v>0</v>
      </c>
      <c r="BL551" s="25" t="s">
        <v>228</v>
      </c>
      <c r="BM551" s="25" t="s">
        <v>1221</v>
      </c>
    </row>
    <row r="552" spans="2:65" s="14" customFormat="1" ht="13.5">
      <c r="B552" s="254"/>
      <c r="C552" s="255"/>
      <c r="D552" s="219" t="s">
        <v>274</v>
      </c>
      <c r="E552" s="256" t="s">
        <v>34</v>
      </c>
      <c r="F552" s="257" t="s">
        <v>1222</v>
      </c>
      <c r="G552" s="255"/>
      <c r="H552" s="256" t="s">
        <v>34</v>
      </c>
      <c r="I552" s="258"/>
      <c r="J552" s="255"/>
      <c r="K552" s="255"/>
      <c r="L552" s="259"/>
      <c r="M552" s="260"/>
      <c r="N552" s="261"/>
      <c r="O552" s="261"/>
      <c r="P552" s="261"/>
      <c r="Q552" s="261"/>
      <c r="R552" s="261"/>
      <c r="S552" s="261"/>
      <c r="T552" s="262"/>
      <c r="AT552" s="263" t="s">
        <v>274</v>
      </c>
      <c r="AU552" s="263" t="s">
        <v>224</v>
      </c>
      <c r="AV552" s="14" t="s">
        <v>86</v>
      </c>
      <c r="AW552" s="14" t="s">
        <v>41</v>
      </c>
      <c r="AX552" s="14" t="s">
        <v>78</v>
      </c>
      <c r="AY552" s="263" t="s">
        <v>209</v>
      </c>
    </row>
    <row r="553" spans="2:65" s="12" customFormat="1" ht="13.5">
      <c r="B553" s="222"/>
      <c r="C553" s="223"/>
      <c r="D553" s="219" t="s">
        <v>274</v>
      </c>
      <c r="E553" s="224" t="s">
        <v>34</v>
      </c>
      <c r="F553" s="225" t="s">
        <v>1223</v>
      </c>
      <c r="G553" s="223"/>
      <c r="H553" s="226">
        <v>1.1539999999999999</v>
      </c>
      <c r="I553" s="227"/>
      <c r="J553" s="223"/>
      <c r="K553" s="223"/>
      <c r="L553" s="228"/>
      <c r="M553" s="229"/>
      <c r="N553" s="230"/>
      <c r="O553" s="230"/>
      <c r="P553" s="230"/>
      <c r="Q553" s="230"/>
      <c r="R553" s="230"/>
      <c r="S553" s="230"/>
      <c r="T553" s="231"/>
      <c r="AT553" s="232" t="s">
        <v>274</v>
      </c>
      <c r="AU553" s="232" t="s">
        <v>224</v>
      </c>
      <c r="AV553" s="12" t="s">
        <v>88</v>
      </c>
      <c r="AW553" s="12" t="s">
        <v>41</v>
      </c>
      <c r="AX553" s="12" t="s">
        <v>78</v>
      </c>
      <c r="AY553" s="232" t="s">
        <v>209</v>
      </c>
    </row>
    <row r="554" spans="2:65" s="12" customFormat="1" ht="13.5">
      <c r="B554" s="222"/>
      <c r="C554" s="223"/>
      <c r="D554" s="219" t="s">
        <v>274</v>
      </c>
      <c r="E554" s="224" t="s">
        <v>34</v>
      </c>
      <c r="F554" s="225" t="s">
        <v>1224</v>
      </c>
      <c r="G554" s="223"/>
      <c r="H554" s="226">
        <v>17.587</v>
      </c>
      <c r="I554" s="227"/>
      <c r="J554" s="223"/>
      <c r="K554" s="223"/>
      <c r="L554" s="228"/>
      <c r="M554" s="229"/>
      <c r="N554" s="230"/>
      <c r="O554" s="230"/>
      <c r="P554" s="230"/>
      <c r="Q554" s="230"/>
      <c r="R554" s="230"/>
      <c r="S554" s="230"/>
      <c r="T554" s="231"/>
      <c r="AT554" s="232" t="s">
        <v>274</v>
      </c>
      <c r="AU554" s="232" t="s">
        <v>224</v>
      </c>
      <c r="AV554" s="12" t="s">
        <v>88</v>
      </c>
      <c r="AW554" s="12" t="s">
        <v>41</v>
      </c>
      <c r="AX554" s="12" t="s">
        <v>78</v>
      </c>
      <c r="AY554" s="232" t="s">
        <v>209</v>
      </c>
    </row>
    <row r="555" spans="2:65" s="12" customFormat="1" ht="13.5">
      <c r="B555" s="222"/>
      <c r="C555" s="223"/>
      <c r="D555" s="219" t="s">
        <v>274</v>
      </c>
      <c r="E555" s="224" t="s">
        <v>34</v>
      </c>
      <c r="F555" s="225" t="s">
        <v>1225</v>
      </c>
      <c r="G555" s="223"/>
      <c r="H555" s="226">
        <v>3.2919999999999998</v>
      </c>
      <c r="I555" s="227"/>
      <c r="J555" s="223"/>
      <c r="K555" s="223"/>
      <c r="L555" s="228"/>
      <c r="M555" s="229"/>
      <c r="N555" s="230"/>
      <c r="O555" s="230"/>
      <c r="P555" s="230"/>
      <c r="Q555" s="230"/>
      <c r="R555" s="230"/>
      <c r="S555" s="230"/>
      <c r="T555" s="231"/>
      <c r="AT555" s="232" t="s">
        <v>274</v>
      </c>
      <c r="AU555" s="232" t="s">
        <v>224</v>
      </c>
      <c r="AV555" s="12" t="s">
        <v>88</v>
      </c>
      <c r="AW555" s="12" t="s">
        <v>41</v>
      </c>
      <c r="AX555" s="12" t="s">
        <v>78</v>
      </c>
      <c r="AY555" s="232" t="s">
        <v>209</v>
      </c>
    </row>
    <row r="556" spans="2:65" s="12" customFormat="1" ht="13.5">
      <c r="B556" s="222"/>
      <c r="C556" s="223"/>
      <c r="D556" s="219" t="s">
        <v>274</v>
      </c>
      <c r="E556" s="224" t="s">
        <v>34</v>
      </c>
      <c r="F556" s="225" t="s">
        <v>1226</v>
      </c>
      <c r="G556" s="223"/>
      <c r="H556" s="226">
        <v>4.9429999999999996</v>
      </c>
      <c r="I556" s="227"/>
      <c r="J556" s="223"/>
      <c r="K556" s="223"/>
      <c r="L556" s="228"/>
      <c r="M556" s="229"/>
      <c r="N556" s="230"/>
      <c r="O556" s="230"/>
      <c r="P556" s="230"/>
      <c r="Q556" s="230"/>
      <c r="R556" s="230"/>
      <c r="S556" s="230"/>
      <c r="T556" s="231"/>
      <c r="AT556" s="232" t="s">
        <v>274</v>
      </c>
      <c r="AU556" s="232" t="s">
        <v>224</v>
      </c>
      <c r="AV556" s="12" t="s">
        <v>88</v>
      </c>
      <c r="AW556" s="12" t="s">
        <v>41</v>
      </c>
      <c r="AX556" s="12" t="s">
        <v>78</v>
      </c>
      <c r="AY556" s="232" t="s">
        <v>209</v>
      </c>
    </row>
    <row r="557" spans="2:65" s="12" customFormat="1" ht="13.5">
      <c r="B557" s="222"/>
      <c r="C557" s="223"/>
      <c r="D557" s="219" t="s">
        <v>274</v>
      </c>
      <c r="E557" s="224" t="s">
        <v>34</v>
      </c>
      <c r="F557" s="225" t="s">
        <v>1227</v>
      </c>
      <c r="G557" s="223"/>
      <c r="H557" s="226">
        <v>3.4340000000000002</v>
      </c>
      <c r="I557" s="227"/>
      <c r="J557" s="223"/>
      <c r="K557" s="223"/>
      <c r="L557" s="228"/>
      <c r="M557" s="229"/>
      <c r="N557" s="230"/>
      <c r="O557" s="230"/>
      <c r="P557" s="230"/>
      <c r="Q557" s="230"/>
      <c r="R557" s="230"/>
      <c r="S557" s="230"/>
      <c r="T557" s="231"/>
      <c r="AT557" s="232" t="s">
        <v>274</v>
      </c>
      <c r="AU557" s="232" t="s">
        <v>224</v>
      </c>
      <c r="AV557" s="12" t="s">
        <v>88</v>
      </c>
      <c r="AW557" s="12" t="s">
        <v>41</v>
      </c>
      <c r="AX557" s="12" t="s">
        <v>78</v>
      </c>
      <c r="AY557" s="232" t="s">
        <v>209</v>
      </c>
    </row>
    <row r="558" spans="2:65" s="12" customFormat="1" ht="13.5">
      <c r="B558" s="222"/>
      <c r="C558" s="223"/>
      <c r="D558" s="219" t="s">
        <v>274</v>
      </c>
      <c r="E558" s="224" t="s">
        <v>34</v>
      </c>
      <c r="F558" s="225" t="s">
        <v>1228</v>
      </c>
      <c r="G558" s="223"/>
      <c r="H558" s="226">
        <v>23.56</v>
      </c>
      <c r="I558" s="227"/>
      <c r="J558" s="223"/>
      <c r="K558" s="223"/>
      <c r="L558" s="228"/>
      <c r="M558" s="229"/>
      <c r="N558" s="230"/>
      <c r="O558" s="230"/>
      <c r="P558" s="230"/>
      <c r="Q558" s="230"/>
      <c r="R558" s="230"/>
      <c r="S558" s="230"/>
      <c r="T558" s="231"/>
      <c r="AT558" s="232" t="s">
        <v>274</v>
      </c>
      <c r="AU558" s="232" t="s">
        <v>224</v>
      </c>
      <c r="AV558" s="12" t="s">
        <v>88</v>
      </c>
      <c r="AW558" s="12" t="s">
        <v>41</v>
      </c>
      <c r="AX558" s="12" t="s">
        <v>78</v>
      </c>
      <c r="AY558" s="232" t="s">
        <v>209</v>
      </c>
    </row>
    <row r="559" spans="2:65" s="12" customFormat="1" ht="13.5">
      <c r="B559" s="222"/>
      <c r="C559" s="223"/>
      <c r="D559" s="219" t="s">
        <v>274</v>
      </c>
      <c r="E559" s="224" t="s">
        <v>34</v>
      </c>
      <c r="F559" s="225" t="s">
        <v>1229</v>
      </c>
      <c r="G559" s="223"/>
      <c r="H559" s="226">
        <v>3.7810000000000001</v>
      </c>
      <c r="I559" s="227"/>
      <c r="J559" s="223"/>
      <c r="K559" s="223"/>
      <c r="L559" s="228"/>
      <c r="M559" s="229"/>
      <c r="N559" s="230"/>
      <c r="O559" s="230"/>
      <c r="P559" s="230"/>
      <c r="Q559" s="230"/>
      <c r="R559" s="230"/>
      <c r="S559" s="230"/>
      <c r="T559" s="231"/>
      <c r="AT559" s="232" t="s">
        <v>274</v>
      </c>
      <c r="AU559" s="232" t="s">
        <v>224</v>
      </c>
      <c r="AV559" s="12" t="s">
        <v>88</v>
      </c>
      <c r="AW559" s="12" t="s">
        <v>41</v>
      </c>
      <c r="AX559" s="12" t="s">
        <v>78</v>
      </c>
      <c r="AY559" s="232" t="s">
        <v>209</v>
      </c>
    </row>
    <row r="560" spans="2:65" s="12" customFormat="1" ht="13.5">
      <c r="B560" s="222"/>
      <c r="C560" s="223"/>
      <c r="D560" s="219" t="s">
        <v>274</v>
      </c>
      <c r="E560" s="224" t="s">
        <v>34</v>
      </c>
      <c r="F560" s="225" t="s">
        <v>1230</v>
      </c>
      <c r="G560" s="223"/>
      <c r="H560" s="226">
        <v>7.58</v>
      </c>
      <c r="I560" s="227"/>
      <c r="J560" s="223"/>
      <c r="K560" s="223"/>
      <c r="L560" s="228"/>
      <c r="M560" s="229"/>
      <c r="N560" s="230"/>
      <c r="O560" s="230"/>
      <c r="P560" s="230"/>
      <c r="Q560" s="230"/>
      <c r="R560" s="230"/>
      <c r="S560" s="230"/>
      <c r="T560" s="231"/>
      <c r="AT560" s="232" t="s">
        <v>274</v>
      </c>
      <c r="AU560" s="232" t="s">
        <v>224</v>
      </c>
      <c r="AV560" s="12" t="s">
        <v>88</v>
      </c>
      <c r="AW560" s="12" t="s">
        <v>41</v>
      </c>
      <c r="AX560" s="12" t="s">
        <v>78</v>
      </c>
      <c r="AY560" s="232" t="s">
        <v>209</v>
      </c>
    </row>
    <row r="561" spans="2:65" s="12" customFormat="1" ht="13.5">
      <c r="B561" s="222"/>
      <c r="C561" s="223"/>
      <c r="D561" s="219" t="s">
        <v>274</v>
      </c>
      <c r="E561" s="224" t="s">
        <v>34</v>
      </c>
      <c r="F561" s="225" t="s">
        <v>1231</v>
      </c>
      <c r="G561" s="223"/>
      <c r="H561" s="226">
        <v>31.736999999999998</v>
      </c>
      <c r="I561" s="227"/>
      <c r="J561" s="223"/>
      <c r="K561" s="223"/>
      <c r="L561" s="228"/>
      <c r="M561" s="229"/>
      <c r="N561" s="230"/>
      <c r="O561" s="230"/>
      <c r="P561" s="230"/>
      <c r="Q561" s="230"/>
      <c r="R561" s="230"/>
      <c r="S561" s="230"/>
      <c r="T561" s="231"/>
      <c r="AT561" s="232" t="s">
        <v>274</v>
      </c>
      <c r="AU561" s="232" t="s">
        <v>224</v>
      </c>
      <c r="AV561" s="12" t="s">
        <v>88</v>
      </c>
      <c r="AW561" s="12" t="s">
        <v>41</v>
      </c>
      <c r="AX561" s="12" t="s">
        <v>78</v>
      </c>
      <c r="AY561" s="232" t="s">
        <v>209</v>
      </c>
    </row>
    <row r="562" spans="2:65" s="12" customFormat="1" ht="13.5">
      <c r="B562" s="222"/>
      <c r="C562" s="223"/>
      <c r="D562" s="219" t="s">
        <v>274</v>
      </c>
      <c r="E562" s="224" t="s">
        <v>34</v>
      </c>
      <c r="F562" s="225" t="s">
        <v>1232</v>
      </c>
      <c r="G562" s="223"/>
      <c r="H562" s="226">
        <v>10.840999999999999</v>
      </c>
      <c r="I562" s="227"/>
      <c r="J562" s="223"/>
      <c r="K562" s="223"/>
      <c r="L562" s="228"/>
      <c r="M562" s="229"/>
      <c r="N562" s="230"/>
      <c r="O562" s="230"/>
      <c r="P562" s="230"/>
      <c r="Q562" s="230"/>
      <c r="R562" s="230"/>
      <c r="S562" s="230"/>
      <c r="T562" s="231"/>
      <c r="AT562" s="232" t="s">
        <v>274</v>
      </c>
      <c r="AU562" s="232" t="s">
        <v>224</v>
      </c>
      <c r="AV562" s="12" t="s">
        <v>88</v>
      </c>
      <c r="AW562" s="12" t="s">
        <v>41</v>
      </c>
      <c r="AX562" s="12" t="s">
        <v>78</v>
      </c>
      <c r="AY562" s="232" t="s">
        <v>209</v>
      </c>
    </row>
    <row r="563" spans="2:65" s="12" customFormat="1" ht="13.5">
      <c r="B563" s="222"/>
      <c r="C563" s="223"/>
      <c r="D563" s="219" t="s">
        <v>274</v>
      </c>
      <c r="E563" s="224" t="s">
        <v>34</v>
      </c>
      <c r="F563" s="225" t="s">
        <v>1233</v>
      </c>
      <c r="G563" s="223"/>
      <c r="H563" s="226">
        <v>4.5170000000000003</v>
      </c>
      <c r="I563" s="227"/>
      <c r="J563" s="223"/>
      <c r="K563" s="223"/>
      <c r="L563" s="228"/>
      <c r="M563" s="229"/>
      <c r="N563" s="230"/>
      <c r="O563" s="230"/>
      <c r="P563" s="230"/>
      <c r="Q563" s="230"/>
      <c r="R563" s="230"/>
      <c r="S563" s="230"/>
      <c r="T563" s="231"/>
      <c r="AT563" s="232" t="s">
        <v>274</v>
      </c>
      <c r="AU563" s="232" t="s">
        <v>224</v>
      </c>
      <c r="AV563" s="12" t="s">
        <v>88</v>
      </c>
      <c r="AW563" s="12" t="s">
        <v>41</v>
      </c>
      <c r="AX563" s="12" t="s">
        <v>78</v>
      </c>
      <c r="AY563" s="232" t="s">
        <v>209</v>
      </c>
    </row>
    <row r="564" spans="2:65" s="13" customFormat="1" ht="13.5">
      <c r="B564" s="233"/>
      <c r="C564" s="234"/>
      <c r="D564" s="219" t="s">
        <v>274</v>
      </c>
      <c r="E564" s="235" t="s">
        <v>34</v>
      </c>
      <c r="F564" s="236" t="s">
        <v>302</v>
      </c>
      <c r="G564" s="234"/>
      <c r="H564" s="237">
        <v>112.426</v>
      </c>
      <c r="I564" s="238"/>
      <c r="J564" s="234"/>
      <c r="K564" s="234"/>
      <c r="L564" s="239"/>
      <c r="M564" s="240"/>
      <c r="N564" s="241"/>
      <c r="O564" s="241"/>
      <c r="P564" s="241"/>
      <c r="Q564" s="241"/>
      <c r="R564" s="241"/>
      <c r="S564" s="241"/>
      <c r="T564" s="242"/>
      <c r="AT564" s="243" t="s">
        <v>274</v>
      </c>
      <c r="AU564" s="243" t="s">
        <v>224</v>
      </c>
      <c r="AV564" s="13" t="s">
        <v>228</v>
      </c>
      <c r="AW564" s="13" t="s">
        <v>41</v>
      </c>
      <c r="AX564" s="13" t="s">
        <v>86</v>
      </c>
      <c r="AY564" s="243" t="s">
        <v>209</v>
      </c>
    </row>
    <row r="565" spans="2:65" s="1" customFormat="1" ht="38.25" customHeight="1">
      <c r="B565" s="43"/>
      <c r="C565" s="203" t="s">
        <v>1234</v>
      </c>
      <c r="D565" s="203" t="s">
        <v>212</v>
      </c>
      <c r="E565" s="204" t="s">
        <v>1235</v>
      </c>
      <c r="F565" s="205" t="s">
        <v>1236</v>
      </c>
      <c r="G565" s="206" t="s">
        <v>357</v>
      </c>
      <c r="H565" s="207">
        <v>14</v>
      </c>
      <c r="I565" s="208"/>
      <c r="J565" s="209">
        <f>ROUND(I565*H565,2)</f>
        <v>0</v>
      </c>
      <c r="K565" s="205" t="s">
        <v>216</v>
      </c>
      <c r="L565" s="63"/>
      <c r="M565" s="210" t="s">
        <v>34</v>
      </c>
      <c r="N565" s="211" t="s">
        <v>49</v>
      </c>
      <c r="O565" s="44"/>
      <c r="P565" s="212">
        <f>O565*H565</f>
        <v>0</v>
      </c>
      <c r="Q565" s="212">
        <v>0.17488999999999999</v>
      </c>
      <c r="R565" s="212">
        <f>Q565*H565</f>
        <v>2.4484599999999999</v>
      </c>
      <c r="S565" s="212">
        <v>0</v>
      </c>
      <c r="T565" s="213">
        <f>S565*H565</f>
        <v>0</v>
      </c>
      <c r="AR565" s="25" t="s">
        <v>228</v>
      </c>
      <c r="AT565" s="25" t="s">
        <v>212</v>
      </c>
      <c r="AU565" s="25" t="s">
        <v>224</v>
      </c>
      <c r="AY565" s="25" t="s">
        <v>209</v>
      </c>
      <c r="BE565" s="214">
        <f>IF(N565="základní",J565,0)</f>
        <v>0</v>
      </c>
      <c r="BF565" s="214">
        <f>IF(N565="snížená",J565,0)</f>
        <v>0</v>
      </c>
      <c r="BG565" s="214">
        <f>IF(N565="zákl. přenesená",J565,0)</f>
        <v>0</v>
      </c>
      <c r="BH565" s="214">
        <f>IF(N565="sníž. přenesená",J565,0)</f>
        <v>0</v>
      </c>
      <c r="BI565" s="214">
        <f>IF(N565="nulová",J565,0)</f>
        <v>0</v>
      </c>
      <c r="BJ565" s="25" t="s">
        <v>86</v>
      </c>
      <c r="BK565" s="214">
        <f>ROUND(I565*H565,2)</f>
        <v>0</v>
      </c>
      <c r="BL565" s="25" t="s">
        <v>228</v>
      </c>
      <c r="BM565" s="25" t="s">
        <v>1237</v>
      </c>
    </row>
    <row r="566" spans="2:65" s="1" customFormat="1" ht="67.5">
      <c r="B566" s="43"/>
      <c r="C566" s="65"/>
      <c r="D566" s="219" t="s">
        <v>272</v>
      </c>
      <c r="E566" s="65"/>
      <c r="F566" s="220" t="s">
        <v>1238</v>
      </c>
      <c r="G566" s="65"/>
      <c r="H566" s="65"/>
      <c r="I566" s="174"/>
      <c r="J566" s="65"/>
      <c r="K566" s="65"/>
      <c r="L566" s="63"/>
      <c r="M566" s="221"/>
      <c r="N566" s="44"/>
      <c r="O566" s="44"/>
      <c r="P566" s="44"/>
      <c r="Q566" s="44"/>
      <c r="R566" s="44"/>
      <c r="S566" s="44"/>
      <c r="T566" s="80"/>
      <c r="AT566" s="25" t="s">
        <v>272</v>
      </c>
      <c r="AU566" s="25" t="s">
        <v>224</v>
      </c>
    </row>
    <row r="567" spans="2:65" s="14" customFormat="1" ht="13.5">
      <c r="B567" s="254"/>
      <c r="C567" s="255"/>
      <c r="D567" s="219" t="s">
        <v>274</v>
      </c>
      <c r="E567" s="256" t="s">
        <v>34</v>
      </c>
      <c r="F567" s="257" t="s">
        <v>1239</v>
      </c>
      <c r="G567" s="255"/>
      <c r="H567" s="256" t="s">
        <v>34</v>
      </c>
      <c r="I567" s="258"/>
      <c r="J567" s="255"/>
      <c r="K567" s="255"/>
      <c r="L567" s="259"/>
      <c r="M567" s="260"/>
      <c r="N567" s="261"/>
      <c r="O567" s="261"/>
      <c r="P567" s="261"/>
      <c r="Q567" s="261"/>
      <c r="R567" s="261"/>
      <c r="S567" s="261"/>
      <c r="T567" s="262"/>
      <c r="AT567" s="263" t="s">
        <v>274</v>
      </c>
      <c r="AU567" s="263" t="s">
        <v>224</v>
      </c>
      <c r="AV567" s="14" t="s">
        <v>86</v>
      </c>
      <c r="AW567" s="14" t="s">
        <v>41</v>
      </c>
      <c r="AX567" s="14" t="s">
        <v>78</v>
      </c>
      <c r="AY567" s="263" t="s">
        <v>209</v>
      </c>
    </row>
    <row r="568" spans="2:65" s="14" customFormat="1" ht="13.5">
      <c r="B568" s="254"/>
      <c r="C568" s="255"/>
      <c r="D568" s="219" t="s">
        <v>274</v>
      </c>
      <c r="E568" s="256" t="s">
        <v>34</v>
      </c>
      <c r="F568" s="257" t="s">
        <v>1240</v>
      </c>
      <c r="G568" s="255"/>
      <c r="H568" s="256" t="s">
        <v>34</v>
      </c>
      <c r="I568" s="258"/>
      <c r="J568" s="255"/>
      <c r="K568" s="255"/>
      <c r="L568" s="259"/>
      <c r="M568" s="260"/>
      <c r="N568" s="261"/>
      <c r="O568" s="261"/>
      <c r="P568" s="261"/>
      <c r="Q568" s="261"/>
      <c r="R568" s="261"/>
      <c r="S568" s="261"/>
      <c r="T568" s="262"/>
      <c r="AT568" s="263" t="s">
        <v>274</v>
      </c>
      <c r="AU568" s="263" t="s">
        <v>224</v>
      </c>
      <c r="AV568" s="14" t="s">
        <v>86</v>
      </c>
      <c r="AW568" s="14" t="s">
        <v>41</v>
      </c>
      <c r="AX568" s="14" t="s">
        <v>78</v>
      </c>
      <c r="AY568" s="263" t="s">
        <v>209</v>
      </c>
    </row>
    <row r="569" spans="2:65" s="12" customFormat="1" ht="13.5">
      <c r="B569" s="222"/>
      <c r="C569" s="223"/>
      <c r="D569" s="219" t="s">
        <v>274</v>
      </c>
      <c r="E569" s="224" t="s">
        <v>34</v>
      </c>
      <c r="F569" s="225" t="s">
        <v>235</v>
      </c>
      <c r="G569" s="223"/>
      <c r="H569" s="226">
        <v>6</v>
      </c>
      <c r="I569" s="227"/>
      <c r="J569" s="223"/>
      <c r="K569" s="223"/>
      <c r="L569" s="228"/>
      <c r="M569" s="229"/>
      <c r="N569" s="230"/>
      <c r="O569" s="230"/>
      <c r="P569" s="230"/>
      <c r="Q569" s="230"/>
      <c r="R569" s="230"/>
      <c r="S569" s="230"/>
      <c r="T569" s="231"/>
      <c r="AT569" s="232" t="s">
        <v>274</v>
      </c>
      <c r="AU569" s="232" t="s">
        <v>224</v>
      </c>
      <c r="AV569" s="12" t="s">
        <v>88</v>
      </c>
      <c r="AW569" s="12" t="s">
        <v>41</v>
      </c>
      <c r="AX569" s="12" t="s">
        <v>78</v>
      </c>
      <c r="AY569" s="232" t="s">
        <v>209</v>
      </c>
    </row>
    <row r="570" spans="2:65" s="14" customFormat="1" ht="13.5">
      <c r="B570" s="254"/>
      <c r="C570" s="255"/>
      <c r="D570" s="219" t="s">
        <v>274</v>
      </c>
      <c r="E570" s="256" t="s">
        <v>34</v>
      </c>
      <c r="F570" s="257" t="s">
        <v>1241</v>
      </c>
      <c r="G570" s="255"/>
      <c r="H570" s="256" t="s">
        <v>34</v>
      </c>
      <c r="I570" s="258"/>
      <c r="J570" s="255"/>
      <c r="K570" s="255"/>
      <c r="L570" s="259"/>
      <c r="M570" s="260"/>
      <c r="N570" s="261"/>
      <c r="O570" s="261"/>
      <c r="P570" s="261"/>
      <c r="Q570" s="261"/>
      <c r="R570" s="261"/>
      <c r="S570" s="261"/>
      <c r="T570" s="262"/>
      <c r="AT570" s="263" t="s">
        <v>274</v>
      </c>
      <c r="AU570" s="263" t="s">
        <v>224</v>
      </c>
      <c r="AV570" s="14" t="s">
        <v>86</v>
      </c>
      <c r="AW570" s="14" t="s">
        <v>41</v>
      </c>
      <c r="AX570" s="14" t="s">
        <v>78</v>
      </c>
      <c r="AY570" s="263" t="s">
        <v>209</v>
      </c>
    </row>
    <row r="571" spans="2:65" s="14" customFormat="1" ht="13.5">
      <c r="B571" s="254"/>
      <c r="C571" s="255"/>
      <c r="D571" s="219" t="s">
        <v>274</v>
      </c>
      <c r="E571" s="256" t="s">
        <v>34</v>
      </c>
      <c r="F571" s="257" t="s">
        <v>1240</v>
      </c>
      <c r="G571" s="255"/>
      <c r="H571" s="256" t="s">
        <v>34</v>
      </c>
      <c r="I571" s="258"/>
      <c r="J571" s="255"/>
      <c r="K571" s="255"/>
      <c r="L571" s="259"/>
      <c r="M571" s="260"/>
      <c r="N571" s="261"/>
      <c r="O571" s="261"/>
      <c r="P571" s="261"/>
      <c r="Q571" s="261"/>
      <c r="R571" s="261"/>
      <c r="S571" s="261"/>
      <c r="T571" s="262"/>
      <c r="AT571" s="263" t="s">
        <v>274</v>
      </c>
      <c r="AU571" s="263" t="s">
        <v>224</v>
      </c>
      <c r="AV571" s="14" t="s">
        <v>86</v>
      </c>
      <c r="AW571" s="14" t="s">
        <v>41</v>
      </c>
      <c r="AX571" s="14" t="s">
        <v>78</v>
      </c>
      <c r="AY571" s="263" t="s">
        <v>209</v>
      </c>
    </row>
    <row r="572" spans="2:65" s="12" customFormat="1" ht="13.5">
      <c r="B572" s="222"/>
      <c r="C572" s="223"/>
      <c r="D572" s="219" t="s">
        <v>274</v>
      </c>
      <c r="E572" s="224" t="s">
        <v>34</v>
      </c>
      <c r="F572" s="225" t="s">
        <v>247</v>
      </c>
      <c r="G572" s="223"/>
      <c r="H572" s="226">
        <v>8</v>
      </c>
      <c r="I572" s="227"/>
      <c r="J572" s="223"/>
      <c r="K572" s="223"/>
      <c r="L572" s="228"/>
      <c r="M572" s="229"/>
      <c r="N572" s="230"/>
      <c r="O572" s="230"/>
      <c r="P572" s="230"/>
      <c r="Q572" s="230"/>
      <c r="R572" s="230"/>
      <c r="S572" s="230"/>
      <c r="T572" s="231"/>
      <c r="AT572" s="232" t="s">
        <v>274</v>
      </c>
      <c r="AU572" s="232" t="s">
        <v>224</v>
      </c>
      <c r="AV572" s="12" t="s">
        <v>88</v>
      </c>
      <c r="AW572" s="12" t="s">
        <v>41</v>
      </c>
      <c r="AX572" s="12" t="s">
        <v>78</v>
      </c>
      <c r="AY572" s="232" t="s">
        <v>209</v>
      </c>
    </row>
    <row r="573" spans="2:65" s="13" customFormat="1" ht="13.5">
      <c r="B573" s="233"/>
      <c r="C573" s="234"/>
      <c r="D573" s="219" t="s">
        <v>274</v>
      </c>
      <c r="E573" s="235" t="s">
        <v>34</v>
      </c>
      <c r="F573" s="236" t="s">
        <v>302</v>
      </c>
      <c r="G573" s="234"/>
      <c r="H573" s="237">
        <v>14</v>
      </c>
      <c r="I573" s="238"/>
      <c r="J573" s="234"/>
      <c r="K573" s="234"/>
      <c r="L573" s="239"/>
      <c r="M573" s="240"/>
      <c r="N573" s="241"/>
      <c r="O573" s="241"/>
      <c r="P573" s="241"/>
      <c r="Q573" s="241"/>
      <c r="R573" s="241"/>
      <c r="S573" s="241"/>
      <c r="T573" s="242"/>
      <c r="AT573" s="243" t="s">
        <v>274</v>
      </c>
      <c r="AU573" s="243" t="s">
        <v>224</v>
      </c>
      <c r="AV573" s="13" t="s">
        <v>228</v>
      </c>
      <c r="AW573" s="13" t="s">
        <v>41</v>
      </c>
      <c r="AX573" s="13" t="s">
        <v>86</v>
      </c>
      <c r="AY573" s="243" t="s">
        <v>209</v>
      </c>
    </row>
    <row r="574" spans="2:65" s="1" customFormat="1" ht="16.5" customHeight="1">
      <c r="B574" s="43"/>
      <c r="C574" s="244" t="s">
        <v>1242</v>
      </c>
      <c r="D574" s="244" t="s">
        <v>348</v>
      </c>
      <c r="E574" s="245" t="s">
        <v>1243</v>
      </c>
      <c r="F574" s="246" t="s">
        <v>1244</v>
      </c>
      <c r="G574" s="247" t="s">
        <v>336</v>
      </c>
      <c r="H574" s="248">
        <v>14</v>
      </c>
      <c r="I574" s="249"/>
      <c r="J574" s="250">
        <f>ROUND(I574*H574,2)</f>
        <v>0</v>
      </c>
      <c r="K574" s="246" t="s">
        <v>34</v>
      </c>
      <c r="L574" s="251"/>
      <c r="M574" s="252" t="s">
        <v>34</v>
      </c>
      <c r="N574" s="253" t="s">
        <v>49</v>
      </c>
      <c r="O574" s="44"/>
      <c r="P574" s="212">
        <f>O574*H574</f>
        <v>0</v>
      </c>
      <c r="Q574" s="212">
        <v>0</v>
      </c>
      <c r="R574" s="212">
        <f>Q574*H574</f>
        <v>0</v>
      </c>
      <c r="S574" s="212">
        <v>0</v>
      </c>
      <c r="T574" s="213">
        <f>S574*H574</f>
        <v>0</v>
      </c>
      <c r="AR574" s="25" t="s">
        <v>247</v>
      </c>
      <c r="AT574" s="25" t="s">
        <v>348</v>
      </c>
      <c r="AU574" s="25" t="s">
        <v>224</v>
      </c>
      <c r="AY574" s="25" t="s">
        <v>209</v>
      </c>
      <c r="BE574" s="214">
        <f>IF(N574="základní",J574,0)</f>
        <v>0</v>
      </c>
      <c r="BF574" s="214">
        <f>IF(N574="snížená",J574,0)</f>
        <v>0</v>
      </c>
      <c r="BG574" s="214">
        <f>IF(N574="zákl. přenesená",J574,0)</f>
        <v>0</v>
      </c>
      <c r="BH574" s="214">
        <f>IF(N574="sníž. přenesená",J574,0)</f>
        <v>0</v>
      </c>
      <c r="BI574" s="214">
        <f>IF(N574="nulová",J574,0)</f>
        <v>0</v>
      </c>
      <c r="BJ574" s="25" t="s">
        <v>86</v>
      </c>
      <c r="BK574" s="214">
        <f>ROUND(I574*H574,2)</f>
        <v>0</v>
      </c>
      <c r="BL574" s="25" t="s">
        <v>228</v>
      </c>
      <c r="BM574" s="25" t="s">
        <v>1245</v>
      </c>
    </row>
    <row r="575" spans="2:65" s="11" customFormat="1" ht="22.35" customHeight="1">
      <c r="B575" s="187"/>
      <c r="C575" s="188"/>
      <c r="D575" s="189" t="s">
        <v>77</v>
      </c>
      <c r="E575" s="201" t="s">
        <v>688</v>
      </c>
      <c r="F575" s="201" t="s">
        <v>1246</v>
      </c>
      <c r="G575" s="188"/>
      <c r="H575" s="188"/>
      <c r="I575" s="191"/>
      <c r="J575" s="202">
        <f>BK575</f>
        <v>0</v>
      </c>
      <c r="K575" s="188"/>
      <c r="L575" s="193"/>
      <c r="M575" s="194"/>
      <c r="N575" s="195"/>
      <c r="O575" s="195"/>
      <c r="P575" s="196">
        <f>SUM(P576:P698)</f>
        <v>0</v>
      </c>
      <c r="Q575" s="195"/>
      <c r="R575" s="196">
        <f>SUM(R576:R698)</f>
        <v>140.06958313999999</v>
      </c>
      <c r="S575" s="195"/>
      <c r="T575" s="197">
        <f>SUM(T576:T698)</f>
        <v>0</v>
      </c>
      <c r="AR575" s="198" t="s">
        <v>86</v>
      </c>
      <c r="AT575" s="199" t="s">
        <v>77</v>
      </c>
      <c r="AU575" s="199" t="s">
        <v>88</v>
      </c>
      <c r="AY575" s="198" t="s">
        <v>209</v>
      </c>
      <c r="BK575" s="200">
        <f>SUM(BK576:BK698)</f>
        <v>0</v>
      </c>
    </row>
    <row r="576" spans="2:65" s="1" customFormat="1" ht="38.25" customHeight="1">
      <c r="B576" s="43"/>
      <c r="C576" s="203" t="s">
        <v>1247</v>
      </c>
      <c r="D576" s="203" t="s">
        <v>212</v>
      </c>
      <c r="E576" s="204" t="s">
        <v>1248</v>
      </c>
      <c r="F576" s="205" t="s">
        <v>1249</v>
      </c>
      <c r="G576" s="206" t="s">
        <v>357</v>
      </c>
      <c r="H576" s="207">
        <v>17</v>
      </c>
      <c r="I576" s="208"/>
      <c r="J576" s="209">
        <f>ROUND(I576*H576,2)</f>
        <v>0</v>
      </c>
      <c r="K576" s="205" t="s">
        <v>216</v>
      </c>
      <c r="L576" s="63"/>
      <c r="M576" s="210" t="s">
        <v>34</v>
      </c>
      <c r="N576" s="211" t="s">
        <v>49</v>
      </c>
      <c r="O576" s="44"/>
      <c r="P576" s="212">
        <f>O576*H576</f>
        <v>0</v>
      </c>
      <c r="Q576" s="212">
        <v>7.4959999999999999E-2</v>
      </c>
      <c r="R576" s="212">
        <f>Q576*H576</f>
        <v>1.2743199999999999</v>
      </c>
      <c r="S576" s="212">
        <v>0</v>
      </c>
      <c r="T576" s="213">
        <f>S576*H576</f>
        <v>0</v>
      </c>
      <c r="AR576" s="25" t="s">
        <v>228</v>
      </c>
      <c r="AT576" s="25" t="s">
        <v>212</v>
      </c>
      <c r="AU576" s="25" t="s">
        <v>224</v>
      </c>
      <c r="AY576" s="25" t="s">
        <v>209</v>
      </c>
      <c r="BE576" s="214">
        <f>IF(N576="základní",J576,0)</f>
        <v>0</v>
      </c>
      <c r="BF576" s="214">
        <f>IF(N576="snížená",J576,0)</f>
        <v>0</v>
      </c>
      <c r="BG576" s="214">
        <f>IF(N576="zákl. přenesená",J576,0)</f>
        <v>0</v>
      </c>
      <c r="BH576" s="214">
        <f>IF(N576="sníž. přenesená",J576,0)</f>
        <v>0</v>
      </c>
      <c r="BI576" s="214">
        <f>IF(N576="nulová",J576,0)</f>
        <v>0</v>
      </c>
      <c r="BJ576" s="25" t="s">
        <v>86</v>
      </c>
      <c r="BK576" s="214">
        <f>ROUND(I576*H576,2)</f>
        <v>0</v>
      </c>
      <c r="BL576" s="25" t="s">
        <v>228</v>
      </c>
      <c r="BM576" s="25" t="s">
        <v>1250</v>
      </c>
    </row>
    <row r="577" spans="2:51" s="14" customFormat="1" ht="13.5">
      <c r="B577" s="254"/>
      <c r="C577" s="255"/>
      <c r="D577" s="219" t="s">
        <v>274</v>
      </c>
      <c r="E577" s="256" t="s">
        <v>34</v>
      </c>
      <c r="F577" s="257" t="s">
        <v>1251</v>
      </c>
      <c r="G577" s="255"/>
      <c r="H577" s="256" t="s">
        <v>34</v>
      </c>
      <c r="I577" s="258"/>
      <c r="J577" s="255"/>
      <c r="K577" s="255"/>
      <c r="L577" s="259"/>
      <c r="M577" s="260"/>
      <c r="N577" s="261"/>
      <c r="O577" s="261"/>
      <c r="P577" s="261"/>
      <c r="Q577" s="261"/>
      <c r="R577" s="261"/>
      <c r="S577" s="261"/>
      <c r="T577" s="262"/>
      <c r="AT577" s="263" t="s">
        <v>274</v>
      </c>
      <c r="AU577" s="263" t="s">
        <v>224</v>
      </c>
      <c r="AV577" s="14" t="s">
        <v>86</v>
      </c>
      <c r="AW577" s="14" t="s">
        <v>41</v>
      </c>
      <c r="AX577" s="14" t="s">
        <v>78</v>
      </c>
      <c r="AY577" s="263" t="s">
        <v>209</v>
      </c>
    </row>
    <row r="578" spans="2:51" s="14" customFormat="1" ht="13.5">
      <c r="B578" s="254"/>
      <c r="C578" s="255"/>
      <c r="D578" s="219" t="s">
        <v>274</v>
      </c>
      <c r="E578" s="256" t="s">
        <v>34</v>
      </c>
      <c r="F578" s="257" t="s">
        <v>1252</v>
      </c>
      <c r="G578" s="255"/>
      <c r="H578" s="256" t="s">
        <v>34</v>
      </c>
      <c r="I578" s="258"/>
      <c r="J578" s="255"/>
      <c r="K578" s="255"/>
      <c r="L578" s="259"/>
      <c r="M578" s="260"/>
      <c r="N578" s="261"/>
      <c r="O578" s="261"/>
      <c r="P578" s="261"/>
      <c r="Q578" s="261"/>
      <c r="R578" s="261"/>
      <c r="S578" s="261"/>
      <c r="T578" s="262"/>
      <c r="AT578" s="263" t="s">
        <v>274</v>
      </c>
      <c r="AU578" s="263" t="s">
        <v>224</v>
      </c>
      <c r="AV578" s="14" t="s">
        <v>86</v>
      </c>
      <c r="AW578" s="14" t="s">
        <v>41</v>
      </c>
      <c r="AX578" s="14" t="s">
        <v>78</v>
      </c>
      <c r="AY578" s="263" t="s">
        <v>209</v>
      </c>
    </row>
    <row r="579" spans="2:51" s="14" customFormat="1" ht="13.5">
      <c r="B579" s="254"/>
      <c r="C579" s="255"/>
      <c r="D579" s="219" t="s">
        <v>274</v>
      </c>
      <c r="E579" s="256" t="s">
        <v>34</v>
      </c>
      <c r="F579" s="257" t="s">
        <v>1253</v>
      </c>
      <c r="G579" s="255"/>
      <c r="H579" s="256" t="s">
        <v>34</v>
      </c>
      <c r="I579" s="258"/>
      <c r="J579" s="255"/>
      <c r="K579" s="255"/>
      <c r="L579" s="259"/>
      <c r="M579" s="260"/>
      <c r="N579" s="261"/>
      <c r="O579" s="261"/>
      <c r="P579" s="261"/>
      <c r="Q579" s="261"/>
      <c r="R579" s="261"/>
      <c r="S579" s="261"/>
      <c r="T579" s="262"/>
      <c r="AT579" s="263" t="s">
        <v>274</v>
      </c>
      <c r="AU579" s="263" t="s">
        <v>224</v>
      </c>
      <c r="AV579" s="14" t="s">
        <v>86</v>
      </c>
      <c r="AW579" s="14" t="s">
        <v>41</v>
      </c>
      <c r="AX579" s="14" t="s">
        <v>78</v>
      </c>
      <c r="AY579" s="263" t="s">
        <v>209</v>
      </c>
    </row>
    <row r="580" spans="2:51" s="12" customFormat="1" ht="13.5">
      <c r="B580" s="222"/>
      <c r="C580" s="223"/>
      <c r="D580" s="219" t="s">
        <v>274</v>
      </c>
      <c r="E580" s="224" t="s">
        <v>34</v>
      </c>
      <c r="F580" s="225" t="s">
        <v>1254</v>
      </c>
      <c r="G580" s="223"/>
      <c r="H580" s="226">
        <v>1</v>
      </c>
      <c r="I580" s="227"/>
      <c r="J580" s="223"/>
      <c r="K580" s="223"/>
      <c r="L580" s="228"/>
      <c r="M580" s="229"/>
      <c r="N580" s="230"/>
      <c r="O580" s="230"/>
      <c r="P580" s="230"/>
      <c r="Q580" s="230"/>
      <c r="R580" s="230"/>
      <c r="S580" s="230"/>
      <c r="T580" s="231"/>
      <c r="AT580" s="232" t="s">
        <v>274</v>
      </c>
      <c r="AU580" s="232" t="s">
        <v>224</v>
      </c>
      <c r="AV580" s="12" t="s">
        <v>88</v>
      </c>
      <c r="AW580" s="12" t="s">
        <v>41</v>
      </c>
      <c r="AX580" s="12" t="s">
        <v>78</v>
      </c>
      <c r="AY580" s="232" t="s">
        <v>209</v>
      </c>
    </row>
    <row r="581" spans="2:51" s="12" customFormat="1" ht="13.5">
      <c r="B581" s="222"/>
      <c r="C581" s="223"/>
      <c r="D581" s="219" t="s">
        <v>274</v>
      </c>
      <c r="E581" s="224" t="s">
        <v>34</v>
      </c>
      <c r="F581" s="225" t="s">
        <v>1255</v>
      </c>
      <c r="G581" s="223"/>
      <c r="H581" s="226">
        <v>1</v>
      </c>
      <c r="I581" s="227"/>
      <c r="J581" s="223"/>
      <c r="K581" s="223"/>
      <c r="L581" s="228"/>
      <c r="M581" s="229"/>
      <c r="N581" s="230"/>
      <c r="O581" s="230"/>
      <c r="P581" s="230"/>
      <c r="Q581" s="230"/>
      <c r="R581" s="230"/>
      <c r="S581" s="230"/>
      <c r="T581" s="231"/>
      <c r="AT581" s="232" t="s">
        <v>274</v>
      </c>
      <c r="AU581" s="232" t="s">
        <v>224</v>
      </c>
      <c r="AV581" s="12" t="s">
        <v>88</v>
      </c>
      <c r="AW581" s="12" t="s">
        <v>41</v>
      </c>
      <c r="AX581" s="12" t="s">
        <v>78</v>
      </c>
      <c r="AY581" s="232" t="s">
        <v>209</v>
      </c>
    </row>
    <row r="582" spans="2:51" s="12" customFormat="1" ht="13.5">
      <c r="B582" s="222"/>
      <c r="C582" s="223"/>
      <c r="D582" s="219" t="s">
        <v>274</v>
      </c>
      <c r="E582" s="224" t="s">
        <v>34</v>
      </c>
      <c r="F582" s="225" t="s">
        <v>1256</v>
      </c>
      <c r="G582" s="223"/>
      <c r="H582" s="226">
        <v>1</v>
      </c>
      <c r="I582" s="227"/>
      <c r="J582" s="223"/>
      <c r="K582" s="223"/>
      <c r="L582" s="228"/>
      <c r="M582" s="229"/>
      <c r="N582" s="230"/>
      <c r="O582" s="230"/>
      <c r="P582" s="230"/>
      <c r="Q582" s="230"/>
      <c r="R582" s="230"/>
      <c r="S582" s="230"/>
      <c r="T582" s="231"/>
      <c r="AT582" s="232" t="s">
        <v>274</v>
      </c>
      <c r="AU582" s="232" t="s">
        <v>224</v>
      </c>
      <c r="AV582" s="12" t="s">
        <v>88</v>
      </c>
      <c r="AW582" s="12" t="s">
        <v>41</v>
      </c>
      <c r="AX582" s="12" t="s">
        <v>78</v>
      </c>
      <c r="AY582" s="232" t="s">
        <v>209</v>
      </c>
    </row>
    <row r="583" spans="2:51" s="12" customFormat="1" ht="13.5">
      <c r="B583" s="222"/>
      <c r="C583" s="223"/>
      <c r="D583" s="219" t="s">
        <v>274</v>
      </c>
      <c r="E583" s="224" t="s">
        <v>34</v>
      </c>
      <c r="F583" s="225" t="s">
        <v>1257</v>
      </c>
      <c r="G583" s="223"/>
      <c r="H583" s="226">
        <v>1</v>
      </c>
      <c r="I583" s="227"/>
      <c r="J583" s="223"/>
      <c r="K583" s="223"/>
      <c r="L583" s="228"/>
      <c r="M583" s="229"/>
      <c r="N583" s="230"/>
      <c r="O583" s="230"/>
      <c r="P583" s="230"/>
      <c r="Q583" s="230"/>
      <c r="R583" s="230"/>
      <c r="S583" s="230"/>
      <c r="T583" s="231"/>
      <c r="AT583" s="232" t="s">
        <v>274</v>
      </c>
      <c r="AU583" s="232" t="s">
        <v>224</v>
      </c>
      <c r="AV583" s="12" t="s">
        <v>88</v>
      </c>
      <c r="AW583" s="12" t="s">
        <v>41</v>
      </c>
      <c r="AX583" s="12" t="s">
        <v>78</v>
      </c>
      <c r="AY583" s="232" t="s">
        <v>209</v>
      </c>
    </row>
    <row r="584" spans="2:51" s="12" customFormat="1" ht="13.5">
      <c r="B584" s="222"/>
      <c r="C584" s="223"/>
      <c r="D584" s="219" t="s">
        <v>274</v>
      </c>
      <c r="E584" s="224" t="s">
        <v>34</v>
      </c>
      <c r="F584" s="225" t="s">
        <v>1258</v>
      </c>
      <c r="G584" s="223"/>
      <c r="H584" s="226">
        <v>1</v>
      </c>
      <c r="I584" s="227"/>
      <c r="J584" s="223"/>
      <c r="K584" s="223"/>
      <c r="L584" s="228"/>
      <c r="M584" s="229"/>
      <c r="N584" s="230"/>
      <c r="O584" s="230"/>
      <c r="P584" s="230"/>
      <c r="Q584" s="230"/>
      <c r="R584" s="230"/>
      <c r="S584" s="230"/>
      <c r="T584" s="231"/>
      <c r="AT584" s="232" t="s">
        <v>274</v>
      </c>
      <c r="AU584" s="232" t="s">
        <v>224</v>
      </c>
      <c r="AV584" s="12" t="s">
        <v>88</v>
      </c>
      <c r="AW584" s="12" t="s">
        <v>41</v>
      </c>
      <c r="AX584" s="12" t="s">
        <v>78</v>
      </c>
      <c r="AY584" s="232" t="s">
        <v>209</v>
      </c>
    </row>
    <row r="585" spans="2:51" s="12" customFormat="1" ht="13.5">
      <c r="B585" s="222"/>
      <c r="C585" s="223"/>
      <c r="D585" s="219" t="s">
        <v>274</v>
      </c>
      <c r="E585" s="224" t="s">
        <v>34</v>
      </c>
      <c r="F585" s="225" t="s">
        <v>1259</v>
      </c>
      <c r="G585" s="223"/>
      <c r="H585" s="226">
        <v>1</v>
      </c>
      <c r="I585" s="227"/>
      <c r="J585" s="223"/>
      <c r="K585" s="223"/>
      <c r="L585" s="228"/>
      <c r="M585" s="229"/>
      <c r="N585" s="230"/>
      <c r="O585" s="230"/>
      <c r="P585" s="230"/>
      <c r="Q585" s="230"/>
      <c r="R585" s="230"/>
      <c r="S585" s="230"/>
      <c r="T585" s="231"/>
      <c r="AT585" s="232" t="s">
        <v>274</v>
      </c>
      <c r="AU585" s="232" t="s">
        <v>224</v>
      </c>
      <c r="AV585" s="12" t="s">
        <v>88</v>
      </c>
      <c r="AW585" s="12" t="s">
        <v>41</v>
      </c>
      <c r="AX585" s="12" t="s">
        <v>78</v>
      </c>
      <c r="AY585" s="232" t="s">
        <v>209</v>
      </c>
    </row>
    <row r="586" spans="2:51" s="15" customFormat="1" ht="13.5">
      <c r="B586" s="267"/>
      <c r="C586" s="268"/>
      <c r="D586" s="219" t="s">
        <v>274</v>
      </c>
      <c r="E586" s="269" t="s">
        <v>34</v>
      </c>
      <c r="F586" s="270" t="s">
        <v>1260</v>
      </c>
      <c r="G586" s="268"/>
      <c r="H586" s="271">
        <v>6</v>
      </c>
      <c r="I586" s="272"/>
      <c r="J586" s="268"/>
      <c r="K586" s="268"/>
      <c r="L586" s="273"/>
      <c r="M586" s="274"/>
      <c r="N586" s="275"/>
      <c r="O586" s="275"/>
      <c r="P586" s="275"/>
      <c r="Q586" s="275"/>
      <c r="R586" s="275"/>
      <c r="S586" s="275"/>
      <c r="T586" s="276"/>
      <c r="AT586" s="277" t="s">
        <v>274</v>
      </c>
      <c r="AU586" s="277" t="s">
        <v>224</v>
      </c>
      <c r="AV586" s="15" t="s">
        <v>224</v>
      </c>
      <c r="AW586" s="15" t="s">
        <v>41</v>
      </c>
      <c r="AX586" s="15" t="s">
        <v>78</v>
      </c>
      <c r="AY586" s="277" t="s">
        <v>209</v>
      </c>
    </row>
    <row r="587" spans="2:51" s="14" customFormat="1" ht="13.5">
      <c r="B587" s="254"/>
      <c r="C587" s="255"/>
      <c r="D587" s="219" t="s">
        <v>274</v>
      </c>
      <c r="E587" s="256" t="s">
        <v>34</v>
      </c>
      <c r="F587" s="257" t="s">
        <v>1253</v>
      </c>
      <c r="G587" s="255"/>
      <c r="H587" s="256" t="s">
        <v>34</v>
      </c>
      <c r="I587" s="258"/>
      <c r="J587" s="255"/>
      <c r="K587" s="255"/>
      <c r="L587" s="259"/>
      <c r="M587" s="260"/>
      <c r="N587" s="261"/>
      <c r="O587" s="261"/>
      <c r="P587" s="261"/>
      <c r="Q587" s="261"/>
      <c r="R587" s="261"/>
      <c r="S587" s="261"/>
      <c r="T587" s="262"/>
      <c r="AT587" s="263" t="s">
        <v>274</v>
      </c>
      <c r="AU587" s="263" t="s">
        <v>224</v>
      </c>
      <c r="AV587" s="14" t="s">
        <v>86</v>
      </c>
      <c r="AW587" s="14" t="s">
        <v>41</v>
      </c>
      <c r="AX587" s="14" t="s">
        <v>78</v>
      </c>
      <c r="AY587" s="263" t="s">
        <v>209</v>
      </c>
    </row>
    <row r="588" spans="2:51" s="12" customFormat="1" ht="13.5">
      <c r="B588" s="222"/>
      <c r="C588" s="223"/>
      <c r="D588" s="219" t="s">
        <v>274</v>
      </c>
      <c r="E588" s="224" t="s">
        <v>34</v>
      </c>
      <c r="F588" s="225" t="s">
        <v>1261</v>
      </c>
      <c r="G588" s="223"/>
      <c r="H588" s="226">
        <v>1</v>
      </c>
      <c r="I588" s="227"/>
      <c r="J588" s="223"/>
      <c r="K588" s="223"/>
      <c r="L588" s="228"/>
      <c r="M588" s="229"/>
      <c r="N588" s="230"/>
      <c r="O588" s="230"/>
      <c r="P588" s="230"/>
      <c r="Q588" s="230"/>
      <c r="R588" s="230"/>
      <c r="S588" s="230"/>
      <c r="T588" s="231"/>
      <c r="AT588" s="232" t="s">
        <v>274</v>
      </c>
      <c r="AU588" s="232" t="s">
        <v>224</v>
      </c>
      <c r="AV588" s="12" t="s">
        <v>88</v>
      </c>
      <c r="AW588" s="12" t="s">
        <v>41</v>
      </c>
      <c r="AX588" s="12" t="s">
        <v>78</v>
      </c>
      <c r="AY588" s="232" t="s">
        <v>209</v>
      </c>
    </row>
    <row r="589" spans="2:51" s="12" customFormat="1" ht="13.5">
      <c r="B589" s="222"/>
      <c r="C589" s="223"/>
      <c r="D589" s="219" t="s">
        <v>274</v>
      </c>
      <c r="E589" s="224" t="s">
        <v>34</v>
      </c>
      <c r="F589" s="225" t="s">
        <v>1262</v>
      </c>
      <c r="G589" s="223"/>
      <c r="H589" s="226">
        <v>2</v>
      </c>
      <c r="I589" s="227"/>
      <c r="J589" s="223"/>
      <c r="K589" s="223"/>
      <c r="L589" s="228"/>
      <c r="M589" s="229"/>
      <c r="N589" s="230"/>
      <c r="O589" s="230"/>
      <c r="P589" s="230"/>
      <c r="Q589" s="230"/>
      <c r="R589" s="230"/>
      <c r="S589" s="230"/>
      <c r="T589" s="231"/>
      <c r="AT589" s="232" t="s">
        <v>274</v>
      </c>
      <c r="AU589" s="232" t="s">
        <v>224</v>
      </c>
      <c r="AV589" s="12" t="s">
        <v>88</v>
      </c>
      <c r="AW589" s="12" t="s">
        <v>41</v>
      </c>
      <c r="AX589" s="12" t="s">
        <v>78</v>
      </c>
      <c r="AY589" s="232" t="s">
        <v>209</v>
      </c>
    </row>
    <row r="590" spans="2:51" s="12" customFormat="1" ht="13.5">
      <c r="B590" s="222"/>
      <c r="C590" s="223"/>
      <c r="D590" s="219" t="s">
        <v>274</v>
      </c>
      <c r="E590" s="224" t="s">
        <v>34</v>
      </c>
      <c r="F590" s="225" t="s">
        <v>1263</v>
      </c>
      <c r="G590" s="223"/>
      <c r="H590" s="226">
        <v>1</v>
      </c>
      <c r="I590" s="227"/>
      <c r="J590" s="223"/>
      <c r="K590" s="223"/>
      <c r="L590" s="228"/>
      <c r="M590" s="229"/>
      <c r="N590" s="230"/>
      <c r="O590" s="230"/>
      <c r="P590" s="230"/>
      <c r="Q590" s="230"/>
      <c r="R590" s="230"/>
      <c r="S590" s="230"/>
      <c r="T590" s="231"/>
      <c r="AT590" s="232" t="s">
        <v>274</v>
      </c>
      <c r="AU590" s="232" t="s">
        <v>224</v>
      </c>
      <c r="AV590" s="12" t="s">
        <v>88</v>
      </c>
      <c r="AW590" s="12" t="s">
        <v>41</v>
      </c>
      <c r="AX590" s="12" t="s">
        <v>78</v>
      </c>
      <c r="AY590" s="232" t="s">
        <v>209</v>
      </c>
    </row>
    <row r="591" spans="2:51" s="12" customFormat="1" ht="13.5">
      <c r="B591" s="222"/>
      <c r="C591" s="223"/>
      <c r="D591" s="219" t="s">
        <v>274</v>
      </c>
      <c r="E591" s="224" t="s">
        <v>34</v>
      </c>
      <c r="F591" s="225" t="s">
        <v>1264</v>
      </c>
      <c r="G591" s="223"/>
      <c r="H591" s="226">
        <v>1</v>
      </c>
      <c r="I591" s="227"/>
      <c r="J591" s="223"/>
      <c r="K591" s="223"/>
      <c r="L591" s="228"/>
      <c r="M591" s="229"/>
      <c r="N591" s="230"/>
      <c r="O591" s="230"/>
      <c r="P591" s="230"/>
      <c r="Q591" s="230"/>
      <c r="R591" s="230"/>
      <c r="S591" s="230"/>
      <c r="T591" s="231"/>
      <c r="AT591" s="232" t="s">
        <v>274</v>
      </c>
      <c r="AU591" s="232" t="s">
        <v>224</v>
      </c>
      <c r="AV591" s="12" t="s">
        <v>88</v>
      </c>
      <c r="AW591" s="12" t="s">
        <v>41</v>
      </c>
      <c r="AX591" s="12" t="s">
        <v>78</v>
      </c>
      <c r="AY591" s="232" t="s">
        <v>209</v>
      </c>
    </row>
    <row r="592" spans="2:51" s="15" customFormat="1" ht="13.5">
      <c r="B592" s="267"/>
      <c r="C592" s="268"/>
      <c r="D592" s="219" t="s">
        <v>274</v>
      </c>
      <c r="E592" s="269" t="s">
        <v>34</v>
      </c>
      <c r="F592" s="270" t="s">
        <v>1265</v>
      </c>
      <c r="G592" s="268"/>
      <c r="H592" s="271">
        <v>5</v>
      </c>
      <c r="I592" s="272"/>
      <c r="J592" s="268"/>
      <c r="K592" s="268"/>
      <c r="L592" s="273"/>
      <c r="M592" s="274"/>
      <c r="N592" s="275"/>
      <c r="O592" s="275"/>
      <c r="P592" s="275"/>
      <c r="Q592" s="275"/>
      <c r="R592" s="275"/>
      <c r="S592" s="275"/>
      <c r="T592" s="276"/>
      <c r="AT592" s="277" t="s">
        <v>274</v>
      </c>
      <c r="AU592" s="277" t="s">
        <v>224</v>
      </c>
      <c r="AV592" s="15" t="s">
        <v>224</v>
      </c>
      <c r="AW592" s="15" t="s">
        <v>41</v>
      </c>
      <c r="AX592" s="15" t="s">
        <v>78</v>
      </c>
      <c r="AY592" s="277" t="s">
        <v>209</v>
      </c>
    </row>
    <row r="593" spans="2:65" s="14" customFormat="1" ht="13.5">
      <c r="B593" s="254"/>
      <c r="C593" s="255"/>
      <c r="D593" s="219" t="s">
        <v>274</v>
      </c>
      <c r="E593" s="256" t="s">
        <v>34</v>
      </c>
      <c r="F593" s="257" t="s">
        <v>1266</v>
      </c>
      <c r="G593" s="255"/>
      <c r="H593" s="256" t="s">
        <v>34</v>
      </c>
      <c r="I593" s="258"/>
      <c r="J593" s="255"/>
      <c r="K593" s="255"/>
      <c r="L593" s="259"/>
      <c r="M593" s="260"/>
      <c r="N593" s="261"/>
      <c r="O593" s="261"/>
      <c r="P593" s="261"/>
      <c r="Q593" s="261"/>
      <c r="R593" s="261"/>
      <c r="S593" s="261"/>
      <c r="T593" s="262"/>
      <c r="AT593" s="263" t="s">
        <v>274</v>
      </c>
      <c r="AU593" s="263" t="s">
        <v>224</v>
      </c>
      <c r="AV593" s="14" t="s">
        <v>86</v>
      </c>
      <c r="AW593" s="14" t="s">
        <v>41</v>
      </c>
      <c r="AX593" s="14" t="s">
        <v>78</v>
      </c>
      <c r="AY593" s="263" t="s">
        <v>209</v>
      </c>
    </row>
    <row r="594" spans="2:65" s="12" customFormat="1" ht="13.5">
      <c r="B594" s="222"/>
      <c r="C594" s="223"/>
      <c r="D594" s="219" t="s">
        <v>274</v>
      </c>
      <c r="E594" s="224" t="s">
        <v>34</v>
      </c>
      <c r="F594" s="225" t="s">
        <v>1267</v>
      </c>
      <c r="G594" s="223"/>
      <c r="H594" s="226">
        <v>1</v>
      </c>
      <c r="I594" s="227"/>
      <c r="J594" s="223"/>
      <c r="K594" s="223"/>
      <c r="L594" s="228"/>
      <c r="M594" s="229"/>
      <c r="N594" s="230"/>
      <c r="O594" s="230"/>
      <c r="P594" s="230"/>
      <c r="Q594" s="230"/>
      <c r="R594" s="230"/>
      <c r="S594" s="230"/>
      <c r="T594" s="231"/>
      <c r="AT594" s="232" t="s">
        <v>274</v>
      </c>
      <c r="AU594" s="232" t="s">
        <v>224</v>
      </c>
      <c r="AV594" s="12" t="s">
        <v>88</v>
      </c>
      <c r="AW594" s="12" t="s">
        <v>41</v>
      </c>
      <c r="AX594" s="12" t="s">
        <v>78</v>
      </c>
      <c r="AY594" s="232" t="s">
        <v>209</v>
      </c>
    </row>
    <row r="595" spans="2:65" s="12" customFormat="1" ht="13.5">
      <c r="B595" s="222"/>
      <c r="C595" s="223"/>
      <c r="D595" s="219" t="s">
        <v>274</v>
      </c>
      <c r="E595" s="224" t="s">
        <v>34</v>
      </c>
      <c r="F595" s="225" t="s">
        <v>1268</v>
      </c>
      <c r="G595" s="223"/>
      <c r="H595" s="226">
        <v>2</v>
      </c>
      <c r="I595" s="227"/>
      <c r="J595" s="223"/>
      <c r="K595" s="223"/>
      <c r="L595" s="228"/>
      <c r="M595" s="229"/>
      <c r="N595" s="230"/>
      <c r="O595" s="230"/>
      <c r="P595" s="230"/>
      <c r="Q595" s="230"/>
      <c r="R595" s="230"/>
      <c r="S595" s="230"/>
      <c r="T595" s="231"/>
      <c r="AT595" s="232" t="s">
        <v>274</v>
      </c>
      <c r="AU595" s="232" t="s">
        <v>224</v>
      </c>
      <c r="AV595" s="12" t="s">
        <v>88</v>
      </c>
      <c r="AW595" s="12" t="s">
        <v>41</v>
      </c>
      <c r="AX595" s="12" t="s">
        <v>78</v>
      </c>
      <c r="AY595" s="232" t="s">
        <v>209</v>
      </c>
    </row>
    <row r="596" spans="2:65" s="15" customFormat="1" ht="13.5">
      <c r="B596" s="267"/>
      <c r="C596" s="268"/>
      <c r="D596" s="219" t="s">
        <v>274</v>
      </c>
      <c r="E596" s="269" t="s">
        <v>34</v>
      </c>
      <c r="F596" s="270" t="s">
        <v>1269</v>
      </c>
      <c r="G596" s="268"/>
      <c r="H596" s="271">
        <v>3</v>
      </c>
      <c r="I596" s="272"/>
      <c r="J596" s="268"/>
      <c r="K596" s="268"/>
      <c r="L596" s="273"/>
      <c r="M596" s="274"/>
      <c r="N596" s="275"/>
      <c r="O596" s="275"/>
      <c r="P596" s="275"/>
      <c r="Q596" s="275"/>
      <c r="R596" s="275"/>
      <c r="S596" s="275"/>
      <c r="T596" s="276"/>
      <c r="AT596" s="277" t="s">
        <v>274</v>
      </c>
      <c r="AU596" s="277" t="s">
        <v>224</v>
      </c>
      <c r="AV596" s="15" t="s">
        <v>224</v>
      </c>
      <c r="AW596" s="15" t="s">
        <v>41</v>
      </c>
      <c r="AX596" s="15" t="s">
        <v>78</v>
      </c>
      <c r="AY596" s="277" t="s">
        <v>209</v>
      </c>
    </row>
    <row r="597" spans="2:65" s="14" customFormat="1" ht="13.5">
      <c r="B597" s="254"/>
      <c r="C597" s="255"/>
      <c r="D597" s="219" t="s">
        <v>274</v>
      </c>
      <c r="E597" s="256" t="s">
        <v>34</v>
      </c>
      <c r="F597" s="257" t="s">
        <v>1270</v>
      </c>
      <c r="G597" s="255"/>
      <c r="H597" s="256" t="s">
        <v>34</v>
      </c>
      <c r="I597" s="258"/>
      <c r="J597" s="255"/>
      <c r="K597" s="255"/>
      <c r="L597" s="259"/>
      <c r="M597" s="260"/>
      <c r="N597" s="261"/>
      <c r="O597" s="261"/>
      <c r="P597" s="261"/>
      <c r="Q597" s="261"/>
      <c r="R597" s="261"/>
      <c r="S597" s="261"/>
      <c r="T597" s="262"/>
      <c r="AT597" s="263" t="s">
        <v>274</v>
      </c>
      <c r="AU597" s="263" t="s">
        <v>224</v>
      </c>
      <c r="AV597" s="14" t="s">
        <v>86</v>
      </c>
      <c r="AW597" s="14" t="s">
        <v>41</v>
      </c>
      <c r="AX597" s="14" t="s">
        <v>78</v>
      </c>
      <c r="AY597" s="263" t="s">
        <v>209</v>
      </c>
    </row>
    <row r="598" spans="2:65" s="12" customFormat="1" ht="13.5">
      <c r="B598" s="222"/>
      <c r="C598" s="223"/>
      <c r="D598" s="219" t="s">
        <v>274</v>
      </c>
      <c r="E598" s="224" t="s">
        <v>34</v>
      </c>
      <c r="F598" s="225" t="s">
        <v>1271</v>
      </c>
      <c r="G598" s="223"/>
      <c r="H598" s="226">
        <v>1</v>
      </c>
      <c r="I598" s="227"/>
      <c r="J598" s="223"/>
      <c r="K598" s="223"/>
      <c r="L598" s="228"/>
      <c r="M598" s="229"/>
      <c r="N598" s="230"/>
      <c r="O598" s="230"/>
      <c r="P598" s="230"/>
      <c r="Q598" s="230"/>
      <c r="R598" s="230"/>
      <c r="S598" s="230"/>
      <c r="T598" s="231"/>
      <c r="AT598" s="232" t="s">
        <v>274</v>
      </c>
      <c r="AU598" s="232" t="s">
        <v>224</v>
      </c>
      <c r="AV598" s="12" t="s">
        <v>88</v>
      </c>
      <c r="AW598" s="12" t="s">
        <v>41</v>
      </c>
      <c r="AX598" s="12" t="s">
        <v>78</v>
      </c>
      <c r="AY598" s="232" t="s">
        <v>209</v>
      </c>
    </row>
    <row r="599" spans="2:65" s="12" customFormat="1" ht="13.5">
      <c r="B599" s="222"/>
      <c r="C599" s="223"/>
      <c r="D599" s="219" t="s">
        <v>274</v>
      </c>
      <c r="E599" s="224" t="s">
        <v>34</v>
      </c>
      <c r="F599" s="225" t="s">
        <v>1272</v>
      </c>
      <c r="G599" s="223"/>
      <c r="H599" s="226">
        <v>1</v>
      </c>
      <c r="I599" s="227"/>
      <c r="J599" s="223"/>
      <c r="K599" s="223"/>
      <c r="L599" s="228"/>
      <c r="M599" s="229"/>
      <c r="N599" s="230"/>
      <c r="O599" s="230"/>
      <c r="P599" s="230"/>
      <c r="Q599" s="230"/>
      <c r="R599" s="230"/>
      <c r="S599" s="230"/>
      <c r="T599" s="231"/>
      <c r="AT599" s="232" t="s">
        <v>274</v>
      </c>
      <c r="AU599" s="232" t="s">
        <v>224</v>
      </c>
      <c r="AV599" s="12" t="s">
        <v>88</v>
      </c>
      <c r="AW599" s="12" t="s">
        <v>41</v>
      </c>
      <c r="AX599" s="12" t="s">
        <v>78</v>
      </c>
      <c r="AY599" s="232" t="s">
        <v>209</v>
      </c>
    </row>
    <row r="600" spans="2:65" s="12" customFormat="1" ht="13.5">
      <c r="B600" s="222"/>
      <c r="C600" s="223"/>
      <c r="D600" s="219" t="s">
        <v>274</v>
      </c>
      <c r="E600" s="224" t="s">
        <v>34</v>
      </c>
      <c r="F600" s="225" t="s">
        <v>1273</v>
      </c>
      <c r="G600" s="223"/>
      <c r="H600" s="226">
        <v>1</v>
      </c>
      <c r="I600" s="227"/>
      <c r="J600" s="223"/>
      <c r="K600" s="223"/>
      <c r="L600" s="228"/>
      <c r="M600" s="229"/>
      <c r="N600" s="230"/>
      <c r="O600" s="230"/>
      <c r="P600" s="230"/>
      <c r="Q600" s="230"/>
      <c r="R600" s="230"/>
      <c r="S600" s="230"/>
      <c r="T600" s="231"/>
      <c r="AT600" s="232" t="s">
        <v>274</v>
      </c>
      <c r="AU600" s="232" t="s">
        <v>224</v>
      </c>
      <c r="AV600" s="12" t="s">
        <v>88</v>
      </c>
      <c r="AW600" s="12" t="s">
        <v>41</v>
      </c>
      <c r="AX600" s="12" t="s">
        <v>78</v>
      </c>
      <c r="AY600" s="232" t="s">
        <v>209</v>
      </c>
    </row>
    <row r="601" spans="2:65" s="15" customFormat="1" ht="13.5">
      <c r="B601" s="267"/>
      <c r="C601" s="268"/>
      <c r="D601" s="219" t="s">
        <v>274</v>
      </c>
      <c r="E601" s="269" t="s">
        <v>34</v>
      </c>
      <c r="F601" s="270" t="s">
        <v>1274</v>
      </c>
      <c r="G601" s="268"/>
      <c r="H601" s="271">
        <v>3</v>
      </c>
      <c r="I601" s="272"/>
      <c r="J601" s="268"/>
      <c r="K601" s="268"/>
      <c r="L601" s="273"/>
      <c r="M601" s="274"/>
      <c r="N601" s="275"/>
      <c r="O601" s="275"/>
      <c r="P601" s="275"/>
      <c r="Q601" s="275"/>
      <c r="R601" s="275"/>
      <c r="S601" s="275"/>
      <c r="T601" s="276"/>
      <c r="AT601" s="277" t="s">
        <v>274</v>
      </c>
      <c r="AU601" s="277" t="s">
        <v>224</v>
      </c>
      <c r="AV601" s="15" t="s">
        <v>224</v>
      </c>
      <c r="AW601" s="15" t="s">
        <v>41</v>
      </c>
      <c r="AX601" s="15" t="s">
        <v>78</v>
      </c>
      <c r="AY601" s="277" t="s">
        <v>209</v>
      </c>
    </row>
    <row r="602" spans="2:65" s="13" customFormat="1" ht="13.5">
      <c r="B602" s="233"/>
      <c r="C602" s="234"/>
      <c r="D602" s="219" t="s">
        <v>274</v>
      </c>
      <c r="E602" s="235" t="s">
        <v>34</v>
      </c>
      <c r="F602" s="236" t="s">
        <v>302</v>
      </c>
      <c r="G602" s="234"/>
      <c r="H602" s="237">
        <v>17</v>
      </c>
      <c r="I602" s="238"/>
      <c r="J602" s="234"/>
      <c r="K602" s="234"/>
      <c r="L602" s="239"/>
      <c r="M602" s="240"/>
      <c r="N602" s="241"/>
      <c r="O602" s="241"/>
      <c r="P602" s="241"/>
      <c r="Q602" s="241"/>
      <c r="R602" s="241"/>
      <c r="S602" s="241"/>
      <c r="T602" s="242"/>
      <c r="AT602" s="243" t="s">
        <v>274</v>
      </c>
      <c r="AU602" s="243" t="s">
        <v>224</v>
      </c>
      <c r="AV602" s="13" t="s">
        <v>228</v>
      </c>
      <c r="AW602" s="13" t="s">
        <v>41</v>
      </c>
      <c r="AX602" s="13" t="s">
        <v>86</v>
      </c>
      <c r="AY602" s="243" t="s">
        <v>209</v>
      </c>
    </row>
    <row r="603" spans="2:65" s="1" customFormat="1" ht="16.5" customHeight="1">
      <c r="B603" s="43"/>
      <c r="C603" s="244" t="s">
        <v>1275</v>
      </c>
      <c r="D603" s="244" t="s">
        <v>348</v>
      </c>
      <c r="E603" s="245" t="s">
        <v>1276</v>
      </c>
      <c r="F603" s="246" t="s">
        <v>1277</v>
      </c>
      <c r="G603" s="247" t="s">
        <v>336</v>
      </c>
      <c r="H603" s="248">
        <v>1</v>
      </c>
      <c r="I603" s="249"/>
      <c r="J603" s="250">
        <f t="shared" ref="J603:J618" si="0">ROUND(I603*H603,2)</f>
        <v>0</v>
      </c>
      <c r="K603" s="246" t="s">
        <v>34</v>
      </c>
      <c r="L603" s="251"/>
      <c r="M603" s="252" t="s">
        <v>34</v>
      </c>
      <c r="N603" s="253" t="s">
        <v>49</v>
      </c>
      <c r="O603" s="44"/>
      <c r="P603" s="212">
        <f t="shared" ref="P603:P618" si="1">O603*H603</f>
        <v>0</v>
      </c>
      <c r="Q603" s="212">
        <v>4.3899999999999997</v>
      </c>
      <c r="R603" s="212">
        <f t="shared" ref="R603:R618" si="2">Q603*H603</f>
        <v>4.3899999999999997</v>
      </c>
      <c r="S603" s="212">
        <v>0</v>
      </c>
      <c r="T603" s="213">
        <f t="shared" ref="T603:T618" si="3">S603*H603</f>
        <v>0</v>
      </c>
      <c r="AR603" s="25" t="s">
        <v>247</v>
      </c>
      <c r="AT603" s="25" t="s">
        <v>348</v>
      </c>
      <c r="AU603" s="25" t="s">
        <v>224</v>
      </c>
      <c r="AY603" s="25" t="s">
        <v>209</v>
      </c>
      <c r="BE603" s="214">
        <f t="shared" ref="BE603:BE618" si="4">IF(N603="základní",J603,0)</f>
        <v>0</v>
      </c>
      <c r="BF603" s="214">
        <f t="shared" ref="BF603:BF618" si="5">IF(N603="snížená",J603,0)</f>
        <v>0</v>
      </c>
      <c r="BG603" s="214">
        <f t="shared" ref="BG603:BG618" si="6">IF(N603="zákl. přenesená",J603,0)</f>
        <v>0</v>
      </c>
      <c r="BH603" s="214">
        <f t="shared" ref="BH603:BH618" si="7">IF(N603="sníž. přenesená",J603,0)</f>
        <v>0</v>
      </c>
      <c r="BI603" s="214">
        <f t="shared" ref="BI603:BI618" si="8">IF(N603="nulová",J603,0)</f>
        <v>0</v>
      </c>
      <c r="BJ603" s="25" t="s">
        <v>86</v>
      </c>
      <c r="BK603" s="214">
        <f t="shared" ref="BK603:BK618" si="9">ROUND(I603*H603,2)</f>
        <v>0</v>
      </c>
      <c r="BL603" s="25" t="s">
        <v>228</v>
      </c>
      <c r="BM603" s="25" t="s">
        <v>1278</v>
      </c>
    </row>
    <row r="604" spans="2:65" s="1" customFormat="1" ht="16.5" customHeight="1">
      <c r="B604" s="43"/>
      <c r="C604" s="244" t="s">
        <v>1279</v>
      </c>
      <c r="D604" s="244" t="s">
        <v>348</v>
      </c>
      <c r="E604" s="245" t="s">
        <v>1280</v>
      </c>
      <c r="F604" s="246" t="s">
        <v>1281</v>
      </c>
      <c r="G604" s="247" t="s">
        <v>336</v>
      </c>
      <c r="H604" s="248">
        <v>1</v>
      </c>
      <c r="I604" s="249"/>
      <c r="J604" s="250">
        <f t="shared" si="0"/>
        <v>0</v>
      </c>
      <c r="K604" s="246" t="s">
        <v>34</v>
      </c>
      <c r="L604" s="251"/>
      <c r="M604" s="252" t="s">
        <v>34</v>
      </c>
      <c r="N604" s="253" t="s">
        <v>49</v>
      </c>
      <c r="O604" s="44"/>
      <c r="P604" s="212">
        <f t="shared" si="1"/>
        <v>0</v>
      </c>
      <c r="Q604" s="212">
        <v>4.07</v>
      </c>
      <c r="R604" s="212">
        <f t="shared" si="2"/>
        <v>4.07</v>
      </c>
      <c r="S604" s="212">
        <v>0</v>
      </c>
      <c r="T604" s="213">
        <f t="shared" si="3"/>
        <v>0</v>
      </c>
      <c r="AR604" s="25" t="s">
        <v>247</v>
      </c>
      <c r="AT604" s="25" t="s">
        <v>348</v>
      </c>
      <c r="AU604" s="25" t="s">
        <v>224</v>
      </c>
      <c r="AY604" s="25" t="s">
        <v>209</v>
      </c>
      <c r="BE604" s="214">
        <f t="shared" si="4"/>
        <v>0</v>
      </c>
      <c r="BF604" s="214">
        <f t="shared" si="5"/>
        <v>0</v>
      </c>
      <c r="BG604" s="214">
        <f t="shared" si="6"/>
        <v>0</v>
      </c>
      <c r="BH604" s="214">
        <f t="shared" si="7"/>
        <v>0</v>
      </c>
      <c r="BI604" s="214">
        <f t="shared" si="8"/>
        <v>0</v>
      </c>
      <c r="BJ604" s="25" t="s">
        <v>86</v>
      </c>
      <c r="BK604" s="214">
        <f t="shared" si="9"/>
        <v>0</v>
      </c>
      <c r="BL604" s="25" t="s">
        <v>228</v>
      </c>
      <c r="BM604" s="25" t="s">
        <v>1282</v>
      </c>
    </row>
    <row r="605" spans="2:65" s="1" customFormat="1" ht="16.5" customHeight="1">
      <c r="B605" s="43"/>
      <c r="C605" s="244" t="s">
        <v>1283</v>
      </c>
      <c r="D605" s="244" t="s">
        <v>348</v>
      </c>
      <c r="E605" s="245" t="s">
        <v>1284</v>
      </c>
      <c r="F605" s="246" t="s">
        <v>1285</v>
      </c>
      <c r="G605" s="247" t="s">
        <v>336</v>
      </c>
      <c r="H605" s="248">
        <v>1</v>
      </c>
      <c r="I605" s="249"/>
      <c r="J605" s="250">
        <f t="shared" si="0"/>
        <v>0</v>
      </c>
      <c r="K605" s="246" t="s">
        <v>34</v>
      </c>
      <c r="L605" s="251"/>
      <c r="M605" s="252" t="s">
        <v>34</v>
      </c>
      <c r="N605" s="253" t="s">
        <v>49</v>
      </c>
      <c r="O605" s="44"/>
      <c r="P605" s="212">
        <f t="shared" si="1"/>
        <v>0</v>
      </c>
      <c r="Q605" s="212">
        <v>5.27</v>
      </c>
      <c r="R605" s="212">
        <f t="shared" si="2"/>
        <v>5.27</v>
      </c>
      <c r="S605" s="212">
        <v>0</v>
      </c>
      <c r="T605" s="213">
        <f t="shared" si="3"/>
        <v>0</v>
      </c>
      <c r="AR605" s="25" t="s">
        <v>247</v>
      </c>
      <c r="AT605" s="25" t="s">
        <v>348</v>
      </c>
      <c r="AU605" s="25" t="s">
        <v>224</v>
      </c>
      <c r="AY605" s="25" t="s">
        <v>209</v>
      </c>
      <c r="BE605" s="214">
        <f t="shared" si="4"/>
        <v>0</v>
      </c>
      <c r="BF605" s="214">
        <f t="shared" si="5"/>
        <v>0</v>
      </c>
      <c r="BG605" s="214">
        <f t="shared" si="6"/>
        <v>0</v>
      </c>
      <c r="BH605" s="214">
        <f t="shared" si="7"/>
        <v>0</v>
      </c>
      <c r="BI605" s="214">
        <f t="shared" si="8"/>
        <v>0</v>
      </c>
      <c r="BJ605" s="25" t="s">
        <v>86</v>
      </c>
      <c r="BK605" s="214">
        <f t="shared" si="9"/>
        <v>0</v>
      </c>
      <c r="BL605" s="25" t="s">
        <v>228</v>
      </c>
      <c r="BM605" s="25" t="s">
        <v>1286</v>
      </c>
    </row>
    <row r="606" spans="2:65" s="1" customFormat="1" ht="16.5" customHeight="1">
      <c r="B606" s="43"/>
      <c r="C606" s="244" t="s">
        <v>1287</v>
      </c>
      <c r="D606" s="244" t="s">
        <v>348</v>
      </c>
      <c r="E606" s="245" t="s">
        <v>1288</v>
      </c>
      <c r="F606" s="246" t="s">
        <v>1289</v>
      </c>
      <c r="G606" s="247" t="s">
        <v>336</v>
      </c>
      <c r="H606" s="248">
        <v>2</v>
      </c>
      <c r="I606" s="249"/>
      <c r="J606" s="250">
        <f t="shared" si="0"/>
        <v>0</v>
      </c>
      <c r="K606" s="246" t="s">
        <v>34</v>
      </c>
      <c r="L606" s="251"/>
      <c r="M606" s="252" t="s">
        <v>34</v>
      </c>
      <c r="N606" s="253" t="s">
        <v>49</v>
      </c>
      <c r="O606" s="44"/>
      <c r="P606" s="212">
        <f t="shared" si="1"/>
        <v>0</v>
      </c>
      <c r="Q606" s="212">
        <v>5.4</v>
      </c>
      <c r="R606" s="212">
        <f t="shared" si="2"/>
        <v>10.8</v>
      </c>
      <c r="S606" s="212">
        <v>0</v>
      </c>
      <c r="T606" s="213">
        <f t="shared" si="3"/>
        <v>0</v>
      </c>
      <c r="AR606" s="25" t="s">
        <v>247</v>
      </c>
      <c r="AT606" s="25" t="s">
        <v>348</v>
      </c>
      <c r="AU606" s="25" t="s">
        <v>224</v>
      </c>
      <c r="AY606" s="25" t="s">
        <v>209</v>
      </c>
      <c r="BE606" s="214">
        <f t="shared" si="4"/>
        <v>0</v>
      </c>
      <c r="BF606" s="214">
        <f t="shared" si="5"/>
        <v>0</v>
      </c>
      <c r="BG606" s="214">
        <f t="shared" si="6"/>
        <v>0</v>
      </c>
      <c r="BH606" s="214">
        <f t="shared" si="7"/>
        <v>0</v>
      </c>
      <c r="BI606" s="214">
        <f t="shared" si="8"/>
        <v>0</v>
      </c>
      <c r="BJ606" s="25" t="s">
        <v>86</v>
      </c>
      <c r="BK606" s="214">
        <f t="shared" si="9"/>
        <v>0</v>
      </c>
      <c r="BL606" s="25" t="s">
        <v>228</v>
      </c>
      <c r="BM606" s="25" t="s">
        <v>1290</v>
      </c>
    </row>
    <row r="607" spans="2:65" s="1" customFormat="1" ht="16.5" customHeight="1">
      <c r="B607" s="43"/>
      <c r="C607" s="244" t="s">
        <v>1291</v>
      </c>
      <c r="D607" s="244" t="s">
        <v>348</v>
      </c>
      <c r="E607" s="245" t="s">
        <v>1292</v>
      </c>
      <c r="F607" s="246" t="s">
        <v>1293</v>
      </c>
      <c r="G607" s="247" t="s">
        <v>336</v>
      </c>
      <c r="H607" s="248">
        <v>1</v>
      </c>
      <c r="I607" s="249"/>
      <c r="J607" s="250">
        <f t="shared" si="0"/>
        <v>0</v>
      </c>
      <c r="K607" s="246" t="s">
        <v>34</v>
      </c>
      <c r="L607" s="251"/>
      <c r="M607" s="252" t="s">
        <v>34</v>
      </c>
      <c r="N607" s="253" t="s">
        <v>49</v>
      </c>
      <c r="O607" s="44"/>
      <c r="P607" s="212">
        <f t="shared" si="1"/>
        <v>0</v>
      </c>
      <c r="Q607" s="212">
        <v>4.62</v>
      </c>
      <c r="R607" s="212">
        <f t="shared" si="2"/>
        <v>4.62</v>
      </c>
      <c r="S607" s="212">
        <v>0</v>
      </c>
      <c r="T607" s="213">
        <f t="shared" si="3"/>
        <v>0</v>
      </c>
      <c r="AR607" s="25" t="s">
        <v>247</v>
      </c>
      <c r="AT607" s="25" t="s">
        <v>348</v>
      </c>
      <c r="AU607" s="25" t="s">
        <v>224</v>
      </c>
      <c r="AY607" s="25" t="s">
        <v>209</v>
      </c>
      <c r="BE607" s="214">
        <f t="shared" si="4"/>
        <v>0</v>
      </c>
      <c r="BF607" s="214">
        <f t="shared" si="5"/>
        <v>0</v>
      </c>
      <c r="BG607" s="214">
        <f t="shared" si="6"/>
        <v>0</v>
      </c>
      <c r="BH607" s="214">
        <f t="shared" si="7"/>
        <v>0</v>
      </c>
      <c r="BI607" s="214">
        <f t="shared" si="8"/>
        <v>0</v>
      </c>
      <c r="BJ607" s="25" t="s">
        <v>86</v>
      </c>
      <c r="BK607" s="214">
        <f t="shared" si="9"/>
        <v>0</v>
      </c>
      <c r="BL607" s="25" t="s">
        <v>228</v>
      </c>
      <c r="BM607" s="25" t="s">
        <v>1294</v>
      </c>
    </row>
    <row r="608" spans="2:65" s="1" customFormat="1" ht="16.5" customHeight="1">
      <c r="B608" s="43"/>
      <c r="C608" s="244" t="s">
        <v>1295</v>
      </c>
      <c r="D608" s="244" t="s">
        <v>348</v>
      </c>
      <c r="E608" s="245" t="s">
        <v>1296</v>
      </c>
      <c r="F608" s="246" t="s">
        <v>1297</v>
      </c>
      <c r="G608" s="247" t="s">
        <v>336</v>
      </c>
      <c r="H608" s="248">
        <v>1</v>
      </c>
      <c r="I608" s="249"/>
      <c r="J608" s="250">
        <f t="shared" si="0"/>
        <v>0</v>
      </c>
      <c r="K608" s="246" t="s">
        <v>34</v>
      </c>
      <c r="L608" s="251"/>
      <c r="M608" s="252" t="s">
        <v>34</v>
      </c>
      <c r="N608" s="253" t="s">
        <v>49</v>
      </c>
      <c r="O608" s="44"/>
      <c r="P608" s="212">
        <f t="shared" si="1"/>
        <v>0</v>
      </c>
      <c r="Q608" s="212">
        <v>5.42</v>
      </c>
      <c r="R608" s="212">
        <f t="shared" si="2"/>
        <v>5.42</v>
      </c>
      <c r="S608" s="212">
        <v>0</v>
      </c>
      <c r="T608" s="213">
        <f t="shared" si="3"/>
        <v>0</v>
      </c>
      <c r="AR608" s="25" t="s">
        <v>247</v>
      </c>
      <c r="AT608" s="25" t="s">
        <v>348</v>
      </c>
      <c r="AU608" s="25" t="s">
        <v>224</v>
      </c>
      <c r="AY608" s="25" t="s">
        <v>209</v>
      </c>
      <c r="BE608" s="214">
        <f t="shared" si="4"/>
        <v>0</v>
      </c>
      <c r="BF608" s="214">
        <f t="shared" si="5"/>
        <v>0</v>
      </c>
      <c r="BG608" s="214">
        <f t="shared" si="6"/>
        <v>0</v>
      </c>
      <c r="BH608" s="214">
        <f t="shared" si="7"/>
        <v>0</v>
      </c>
      <c r="BI608" s="214">
        <f t="shared" si="8"/>
        <v>0</v>
      </c>
      <c r="BJ608" s="25" t="s">
        <v>86</v>
      </c>
      <c r="BK608" s="214">
        <f t="shared" si="9"/>
        <v>0</v>
      </c>
      <c r="BL608" s="25" t="s">
        <v>228</v>
      </c>
      <c r="BM608" s="25" t="s">
        <v>1298</v>
      </c>
    </row>
    <row r="609" spans="2:65" s="1" customFormat="1" ht="16.5" customHeight="1">
      <c r="B609" s="43"/>
      <c r="C609" s="244" t="s">
        <v>1299</v>
      </c>
      <c r="D609" s="244" t="s">
        <v>348</v>
      </c>
      <c r="E609" s="245" t="s">
        <v>1300</v>
      </c>
      <c r="F609" s="246" t="s">
        <v>1301</v>
      </c>
      <c r="G609" s="247" t="s">
        <v>336</v>
      </c>
      <c r="H609" s="248">
        <v>1</v>
      </c>
      <c r="I609" s="249"/>
      <c r="J609" s="250">
        <f t="shared" si="0"/>
        <v>0</v>
      </c>
      <c r="K609" s="246" t="s">
        <v>34</v>
      </c>
      <c r="L609" s="251"/>
      <c r="M609" s="252" t="s">
        <v>34</v>
      </c>
      <c r="N609" s="253" t="s">
        <v>49</v>
      </c>
      <c r="O609" s="44"/>
      <c r="P609" s="212">
        <f t="shared" si="1"/>
        <v>0</v>
      </c>
      <c r="Q609" s="212">
        <v>1.65</v>
      </c>
      <c r="R609" s="212">
        <f t="shared" si="2"/>
        <v>1.65</v>
      </c>
      <c r="S609" s="212">
        <v>0</v>
      </c>
      <c r="T609" s="213">
        <f t="shared" si="3"/>
        <v>0</v>
      </c>
      <c r="AR609" s="25" t="s">
        <v>247</v>
      </c>
      <c r="AT609" s="25" t="s">
        <v>348</v>
      </c>
      <c r="AU609" s="25" t="s">
        <v>224</v>
      </c>
      <c r="AY609" s="25" t="s">
        <v>209</v>
      </c>
      <c r="BE609" s="214">
        <f t="shared" si="4"/>
        <v>0</v>
      </c>
      <c r="BF609" s="214">
        <f t="shared" si="5"/>
        <v>0</v>
      </c>
      <c r="BG609" s="214">
        <f t="shared" si="6"/>
        <v>0</v>
      </c>
      <c r="BH609" s="214">
        <f t="shared" si="7"/>
        <v>0</v>
      </c>
      <c r="BI609" s="214">
        <f t="shared" si="8"/>
        <v>0</v>
      </c>
      <c r="BJ609" s="25" t="s">
        <v>86</v>
      </c>
      <c r="BK609" s="214">
        <f t="shared" si="9"/>
        <v>0</v>
      </c>
      <c r="BL609" s="25" t="s">
        <v>228</v>
      </c>
      <c r="BM609" s="25" t="s">
        <v>1302</v>
      </c>
    </row>
    <row r="610" spans="2:65" s="1" customFormat="1" ht="16.5" customHeight="1">
      <c r="B610" s="43"/>
      <c r="C610" s="244" t="s">
        <v>1303</v>
      </c>
      <c r="D610" s="244" t="s">
        <v>348</v>
      </c>
      <c r="E610" s="245" t="s">
        <v>1304</v>
      </c>
      <c r="F610" s="246" t="s">
        <v>1305</v>
      </c>
      <c r="G610" s="247" t="s">
        <v>336</v>
      </c>
      <c r="H610" s="248">
        <v>1</v>
      </c>
      <c r="I610" s="249"/>
      <c r="J610" s="250">
        <f t="shared" si="0"/>
        <v>0</v>
      </c>
      <c r="K610" s="246" t="s">
        <v>34</v>
      </c>
      <c r="L610" s="251"/>
      <c r="M610" s="252" t="s">
        <v>34</v>
      </c>
      <c r="N610" s="253" t="s">
        <v>49</v>
      </c>
      <c r="O610" s="44"/>
      <c r="P610" s="212">
        <f t="shared" si="1"/>
        <v>0</v>
      </c>
      <c r="Q610" s="212">
        <v>3.34</v>
      </c>
      <c r="R610" s="212">
        <f t="shared" si="2"/>
        <v>3.34</v>
      </c>
      <c r="S610" s="212">
        <v>0</v>
      </c>
      <c r="T610" s="213">
        <f t="shared" si="3"/>
        <v>0</v>
      </c>
      <c r="AR610" s="25" t="s">
        <v>247</v>
      </c>
      <c r="AT610" s="25" t="s">
        <v>348</v>
      </c>
      <c r="AU610" s="25" t="s">
        <v>224</v>
      </c>
      <c r="AY610" s="25" t="s">
        <v>209</v>
      </c>
      <c r="BE610" s="214">
        <f t="shared" si="4"/>
        <v>0</v>
      </c>
      <c r="BF610" s="214">
        <f t="shared" si="5"/>
        <v>0</v>
      </c>
      <c r="BG610" s="214">
        <f t="shared" si="6"/>
        <v>0</v>
      </c>
      <c r="BH610" s="214">
        <f t="shared" si="7"/>
        <v>0</v>
      </c>
      <c r="BI610" s="214">
        <f t="shared" si="8"/>
        <v>0</v>
      </c>
      <c r="BJ610" s="25" t="s">
        <v>86</v>
      </c>
      <c r="BK610" s="214">
        <f t="shared" si="9"/>
        <v>0</v>
      </c>
      <c r="BL610" s="25" t="s">
        <v>228</v>
      </c>
      <c r="BM610" s="25" t="s">
        <v>1306</v>
      </c>
    </row>
    <row r="611" spans="2:65" s="1" customFormat="1" ht="16.5" customHeight="1">
      <c r="B611" s="43"/>
      <c r="C611" s="244" t="s">
        <v>1307</v>
      </c>
      <c r="D611" s="244" t="s">
        <v>348</v>
      </c>
      <c r="E611" s="245" t="s">
        <v>1308</v>
      </c>
      <c r="F611" s="246" t="s">
        <v>1309</v>
      </c>
      <c r="G611" s="247" t="s">
        <v>336</v>
      </c>
      <c r="H611" s="248">
        <v>1</v>
      </c>
      <c r="I611" s="249"/>
      <c r="J611" s="250">
        <f t="shared" si="0"/>
        <v>0</v>
      </c>
      <c r="K611" s="246" t="s">
        <v>34</v>
      </c>
      <c r="L611" s="251"/>
      <c r="M611" s="252" t="s">
        <v>34</v>
      </c>
      <c r="N611" s="253" t="s">
        <v>49</v>
      </c>
      <c r="O611" s="44"/>
      <c r="P611" s="212">
        <f t="shared" si="1"/>
        <v>0</v>
      </c>
      <c r="Q611" s="212">
        <v>1.1499999999999999</v>
      </c>
      <c r="R611" s="212">
        <f t="shared" si="2"/>
        <v>1.1499999999999999</v>
      </c>
      <c r="S611" s="212">
        <v>0</v>
      </c>
      <c r="T611" s="213">
        <f t="shared" si="3"/>
        <v>0</v>
      </c>
      <c r="AR611" s="25" t="s">
        <v>247</v>
      </c>
      <c r="AT611" s="25" t="s">
        <v>348</v>
      </c>
      <c r="AU611" s="25" t="s">
        <v>224</v>
      </c>
      <c r="AY611" s="25" t="s">
        <v>209</v>
      </c>
      <c r="BE611" s="214">
        <f t="shared" si="4"/>
        <v>0</v>
      </c>
      <c r="BF611" s="214">
        <f t="shared" si="5"/>
        <v>0</v>
      </c>
      <c r="BG611" s="214">
        <f t="shared" si="6"/>
        <v>0</v>
      </c>
      <c r="BH611" s="214">
        <f t="shared" si="7"/>
        <v>0</v>
      </c>
      <c r="BI611" s="214">
        <f t="shared" si="8"/>
        <v>0</v>
      </c>
      <c r="BJ611" s="25" t="s">
        <v>86</v>
      </c>
      <c r="BK611" s="214">
        <f t="shared" si="9"/>
        <v>0</v>
      </c>
      <c r="BL611" s="25" t="s">
        <v>228</v>
      </c>
      <c r="BM611" s="25" t="s">
        <v>1310</v>
      </c>
    </row>
    <row r="612" spans="2:65" s="1" customFormat="1" ht="16.5" customHeight="1">
      <c r="B612" s="43"/>
      <c r="C612" s="244" t="s">
        <v>1311</v>
      </c>
      <c r="D612" s="244" t="s">
        <v>348</v>
      </c>
      <c r="E612" s="245" t="s">
        <v>1312</v>
      </c>
      <c r="F612" s="246" t="s">
        <v>1313</v>
      </c>
      <c r="G612" s="247" t="s">
        <v>336</v>
      </c>
      <c r="H612" s="248">
        <v>1</v>
      </c>
      <c r="I612" s="249"/>
      <c r="J612" s="250">
        <f t="shared" si="0"/>
        <v>0</v>
      </c>
      <c r="K612" s="246" t="s">
        <v>34</v>
      </c>
      <c r="L612" s="251"/>
      <c r="M612" s="252" t="s">
        <v>34</v>
      </c>
      <c r="N612" s="253" t="s">
        <v>49</v>
      </c>
      <c r="O612" s="44"/>
      <c r="P612" s="212">
        <f t="shared" si="1"/>
        <v>0</v>
      </c>
      <c r="Q612" s="212">
        <v>4.21</v>
      </c>
      <c r="R612" s="212">
        <f t="shared" si="2"/>
        <v>4.21</v>
      </c>
      <c r="S612" s="212">
        <v>0</v>
      </c>
      <c r="T612" s="213">
        <f t="shared" si="3"/>
        <v>0</v>
      </c>
      <c r="AR612" s="25" t="s">
        <v>247</v>
      </c>
      <c r="AT612" s="25" t="s">
        <v>348</v>
      </c>
      <c r="AU612" s="25" t="s">
        <v>224</v>
      </c>
      <c r="AY612" s="25" t="s">
        <v>209</v>
      </c>
      <c r="BE612" s="214">
        <f t="shared" si="4"/>
        <v>0</v>
      </c>
      <c r="BF612" s="214">
        <f t="shared" si="5"/>
        <v>0</v>
      </c>
      <c r="BG612" s="214">
        <f t="shared" si="6"/>
        <v>0</v>
      </c>
      <c r="BH612" s="214">
        <f t="shared" si="7"/>
        <v>0</v>
      </c>
      <c r="BI612" s="214">
        <f t="shared" si="8"/>
        <v>0</v>
      </c>
      <c r="BJ612" s="25" t="s">
        <v>86</v>
      </c>
      <c r="BK612" s="214">
        <f t="shared" si="9"/>
        <v>0</v>
      </c>
      <c r="BL612" s="25" t="s">
        <v>228</v>
      </c>
      <c r="BM612" s="25" t="s">
        <v>1314</v>
      </c>
    </row>
    <row r="613" spans="2:65" s="1" customFormat="1" ht="16.5" customHeight="1">
      <c r="B613" s="43"/>
      <c r="C613" s="244" t="s">
        <v>1315</v>
      </c>
      <c r="D613" s="244" t="s">
        <v>348</v>
      </c>
      <c r="E613" s="245" t="s">
        <v>1316</v>
      </c>
      <c r="F613" s="246" t="s">
        <v>1317</v>
      </c>
      <c r="G613" s="247" t="s">
        <v>336</v>
      </c>
      <c r="H613" s="248">
        <v>1</v>
      </c>
      <c r="I613" s="249"/>
      <c r="J613" s="250">
        <f t="shared" si="0"/>
        <v>0</v>
      </c>
      <c r="K613" s="246" t="s">
        <v>34</v>
      </c>
      <c r="L613" s="251"/>
      <c r="M613" s="252" t="s">
        <v>34</v>
      </c>
      <c r="N613" s="253" t="s">
        <v>49</v>
      </c>
      <c r="O613" s="44"/>
      <c r="P613" s="212">
        <f t="shared" si="1"/>
        <v>0</v>
      </c>
      <c r="Q613" s="212">
        <v>3.65</v>
      </c>
      <c r="R613" s="212">
        <f t="shared" si="2"/>
        <v>3.65</v>
      </c>
      <c r="S613" s="212">
        <v>0</v>
      </c>
      <c r="T613" s="213">
        <f t="shared" si="3"/>
        <v>0</v>
      </c>
      <c r="AR613" s="25" t="s">
        <v>247</v>
      </c>
      <c r="AT613" s="25" t="s">
        <v>348</v>
      </c>
      <c r="AU613" s="25" t="s">
        <v>224</v>
      </c>
      <c r="AY613" s="25" t="s">
        <v>209</v>
      </c>
      <c r="BE613" s="214">
        <f t="shared" si="4"/>
        <v>0</v>
      </c>
      <c r="BF613" s="214">
        <f t="shared" si="5"/>
        <v>0</v>
      </c>
      <c r="BG613" s="214">
        <f t="shared" si="6"/>
        <v>0</v>
      </c>
      <c r="BH613" s="214">
        <f t="shared" si="7"/>
        <v>0</v>
      </c>
      <c r="BI613" s="214">
        <f t="shared" si="8"/>
        <v>0</v>
      </c>
      <c r="BJ613" s="25" t="s">
        <v>86</v>
      </c>
      <c r="BK613" s="214">
        <f t="shared" si="9"/>
        <v>0</v>
      </c>
      <c r="BL613" s="25" t="s">
        <v>228</v>
      </c>
      <c r="BM613" s="25" t="s">
        <v>1318</v>
      </c>
    </row>
    <row r="614" spans="2:65" s="1" customFormat="1" ht="16.5" customHeight="1">
      <c r="B614" s="43"/>
      <c r="C614" s="244" t="s">
        <v>1319</v>
      </c>
      <c r="D614" s="244" t="s">
        <v>348</v>
      </c>
      <c r="E614" s="245" t="s">
        <v>1320</v>
      </c>
      <c r="F614" s="246" t="s">
        <v>1321</v>
      </c>
      <c r="G614" s="247" t="s">
        <v>336</v>
      </c>
      <c r="H614" s="248">
        <v>2</v>
      </c>
      <c r="I614" s="249"/>
      <c r="J614" s="250">
        <f t="shared" si="0"/>
        <v>0</v>
      </c>
      <c r="K614" s="246" t="s">
        <v>34</v>
      </c>
      <c r="L614" s="251"/>
      <c r="M614" s="252" t="s">
        <v>34</v>
      </c>
      <c r="N614" s="253" t="s">
        <v>49</v>
      </c>
      <c r="O614" s="44"/>
      <c r="P614" s="212">
        <f t="shared" si="1"/>
        <v>0</v>
      </c>
      <c r="Q614" s="212">
        <v>1.06</v>
      </c>
      <c r="R614" s="212">
        <f t="shared" si="2"/>
        <v>2.12</v>
      </c>
      <c r="S614" s="212">
        <v>0</v>
      </c>
      <c r="T614" s="213">
        <f t="shared" si="3"/>
        <v>0</v>
      </c>
      <c r="AR614" s="25" t="s">
        <v>247</v>
      </c>
      <c r="AT614" s="25" t="s">
        <v>348</v>
      </c>
      <c r="AU614" s="25" t="s">
        <v>224</v>
      </c>
      <c r="AY614" s="25" t="s">
        <v>209</v>
      </c>
      <c r="BE614" s="214">
        <f t="shared" si="4"/>
        <v>0</v>
      </c>
      <c r="BF614" s="214">
        <f t="shared" si="5"/>
        <v>0</v>
      </c>
      <c r="BG614" s="214">
        <f t="shared" si="6"/>
        <v>0</v>
      </c>
      <c r="BH614" s="214">
        <f t="shared" si="7"/>
        <v>0</v>
      </c>
      <c r="BI614" s="214">
        <f t="shared" si="8"/>
        <v>0</v>
      </c>
      <c r="BJ614" s="25" t="s">
        <v>86</v>
      </c>
      <c r="BK614" s="214">
        <f t="shared" si="9"/>
        <v>0</v>
      </c>
      <c r="BL614" s="25" t="s">
        <v>228</v>
      </c>
      <c r="BM614" s="25" t="s">
        <v>1322</v>
      </c>
    </row>
    <row r="615" spans="2:65" s="1" customFormat="1" ht="16.5" customHeight="1">
      <c r="B615" s="43"/>
      <c r="C615" s="244" t="s">
        <v>1323</v>
      </c>
      <c r="D615" s="244" t="s">
        <v>348</v>
      </c>
      <c r="E615" s="245" t="s">
        <v>1324</v>
      </c>
      <c r="F615" s="246" t="s">
        <v>1325</v>
      </c>
      <c r="G615" s="247" t="s">
        <v>336</v>
      </c>
      <c r="H615" s="248">
        <v>1</v>
      </c>
      <c r="I615" s="249"/>
      <c r="J615" s="250">
        <f t="shared" si="0"/>
        <v>0</v>
      </c>
      <c r="K615" s="246" t="s">
        <v>34</v>
      </c>
      <c r="L615" s="251"/>
      <c r="M615" s="252" t="s">
        <v>34</v>
      </c>
      <c r="N615" s="253" t="s">
        <v>49</v>
      </c>
      <c r="O615" s="44"/>
      <c r="P615" s="212">
        <f t="shared" si="1"/>
        <v>0</v>
      </c>
      <c r="Q615" s="212">
        <v>1.84</v>
      </c>
      <c r="R615" s="212">
        <f t="shared" si="2"/>
        <v>1.84</v>
      </c>
      <c r="S615" s="212">
        <v>0</v>
      </c>
      <c r="T615" s="213">
        <f t="shared" si="3"/>
        <v>0</v>
      </c>
      <c r="AR615" s="25" t="s">
        <v>247</v>
      </c>
      <c r="AT615" s="25" t="s">
        <v>348</v>
      </c>
      <c r="AU615" s="25" t="s">
        <v>224</v>
      </c>
      <c r="AY615" s="25" t="s">
        <v>209</v>
      </c>
      <c r="BE615" s="214">
        <f t="shared" si="4"/>
        <v>0</v>
      </c>
      <c r="BF615" s="214">
        <f t="shared" si="5"/>
        <v>0</v>
      </c>
      <c r="BG615" s="214">
        <f t="shared" si="6"/>
        <v>0</v>
      </c>
      <c r="BH615" s="214">
        <f t="shared" si="7"/>
        <v>0</v>
      </c>
      <c r="BI615" s="214">
        <f t="shared" si="8"/>
        <v>0</v>
      </c>
      <c r="BJ615" s="25" t="s">
        <v>86</v>
      </c>
      <c r="BK615" s="214">
        <f t="shared" si="9"/>
        <v>0</v>
      </c>
      <c r="BL615" s="25" t="s">
        <v>228</v>
      </c>
      <c r="BM615" s="25" t="s">
        <v>1326</v>
      </c>
    </row>
    <row r="616" spans="2:65" s="1" customFormat="1" ht="16.5" customHeight="1">
      <c r="B616" s="43"/>
      <c r="C616" s="244" t="s">
        <v>1327</v>
      </c>
      <c r="D616" s="244" t="s">
        <v>348</v>
      </c>
      <c r="E616" s="245" t="s">
        <v>1328</v>
      </c>
      <c r="F616" s="246" t="s">
        <v>1329</v>
      </c>
      <c r="G616" s="247" t="s">
        <v>336</v>
      </c>
      <c r="H616" s="248">
        <v>1</v>
      </c>
      <c r="I616" s="249"/>
      <c r="J616" s="250">
        <f t="shared" si="0"/>
        <v>0</v>
      </c>
      <c r="K616" s="246" t="s">
        <v>34</v>
      </c>
      <c r="L616" s="251"/>
      <c r="M616" s="252" t="s">
        <v>34</v>
      </c>
      <c r="N616" s="253" t="s">
        <v>49</v>
      </c>
      <c r="O616" s="44"/>
      <c r="P616" s="212">
        <f t="shared" si="1"/>
        <v>0</v>
      </c>
      <c r="Q616" s="212">
        <v>1.88</v>
      </c>
      <c r="R616" s="212">
        <f t="shared" si="2"/>
        <v>1.88</v>
      </c>
      <c r="S616" s="212">
        <v>0</v>
      </c>
      <c r="T616" s="213">
        <f t="shared" si="3"/>
        <v>0</v>
      </c>
      <c r="AR616" s="25" t="s">
        <v>247</v>
      </c>
      <c r="AT616" s="25" t="s">
        <v>348</v>
      </c>
      <c r="AU616" s="25" t="s">
        <v>224</v>
      </c>
      <c r="AY616" s="25" t="s">
        <v>209</v>
      </c>
      <c r="BE616" s="214">
        <f t="shared" si="4"/>
        <v>0</v>
      </c>
      <c r="BF616" s="214">
        <f t="shared" si="5"/>
        <v>0</v>
      </c>
      <c r="BG616" s="214">
        <f t="shared" si="6"/>
        <v>0</v>
      </c>
      <c r="BH616" s="214">
        <f t="shared" si="7"/>
        <v>0</v>
      </c>
      <c r="BI616" s="214">
        <f t="shared" si="8"/>
        <v>0</v>
      </c>
      <c r="BJ616" s="25" t="s">
        <v>86</v>
      </c>
      <c r="BK616" s="214">
        <f t="shared" si="9"/>
        <v>0</v>
      </c>
      <c r="BL616" s="25" t="s">
        <v>228</v>
      </c>
      <c r="BM616" s="25" t="s">
        <v>1330</v>
      </c>
    </row>
    <row r="617" spans="2:65" s="1" customFormat="1" ht="16.5" customHeight="1">
      <c r="B617" s="43"/>
      <c r="C617" s="244" t="s">
        <v>1331</v>
      </c>
      <c r="D617" s="244" t="s">
        <v>348</v>
      </c>
      <c r="E617" s="245" t="s">
        <v>1332</v>
      </c>
      <c r="F617" s="246" t="s">
        <v>1333</v>
      </c>
      <c r="G617" s="247" t="s">
        <v>336</v>
      </c>
      <c r="H617" s="248">
        <v>1</v>
      </c>
      <c r="I617" s="249"/>
      <c r="J617" s="250">
        <f t="shared" si="0"/>
        <v>0</v>
      </c>
      <c r="K617" s="246" t="s">
        <v>34</v>
      </c>
      <c r="L617" s="251"/>
      <c r="M617" s="252" t="s">
        <v>34</v>
      </c>
      <c r="N617" s="253" t="s">
        <v>49</v>
      </c>
      <c r="O617" s="44"/>
      <c r="P617" s="212">
        <f t="shared" si="1"/>
        <v>0</v>
      </c>
      <c r="Q617" s="212">
        <v>1.75</v>
      </c>
      <c r="R617" s="212">
        <f t="shared" si="2"/>
        <v>1.75</v>
      </c>
      <c r="S617" s="212">
        <v>0</v>
      </c>
      <c r="T617" s="213">
        <f t="shared" si="3"/>
        <v>0</v>
      </c>
      <c r="AR617" s="25" t="s">
        <v>247</v>
      </c>
      <c r="AT617" s="25" t="s">
        <v>348</v>
      </c>
      <c r="AU617" s="25" t="s">
        <v>224</v>
      </c>
      <c r="AY617" s="25" t="s">
        <v>209</v>
      </c>
      <c r="BE617" s="214">
        <f t="shared" si="4"/>
        <v>0</v>
      </c>
      <c r="BF617" s="214">
        <f t="shared" si="5"/>
        <v>0</v>
      </c>
      <c r="BG617" s="214">
        <f t="shared" si="6"/>
        <v>0</v>
      </c>
      <c r="BH617" s="214">
        <f t="shared" si="7"/>
        <v>0</v>
      </c>
      <c r="BI617" s="214">
        <f t="shared" si="8"/>
        <v>0</v>
      </c>
      <c r="BJ617" s="25" t="s">
        <v>86</v>
      </c>
      <c r="BK617" s="214">
        <f t="shared" si="9"/>
        <v>0</v>
      </c>
      <c r="BL617" s="25" t="s">
        <v>228</v>
      </c>
      <c r="BM617" s="25" t="s">
        <v>1334</v>
      </c>
    </row>
    <row r="618" spans="2:65" s="1" customFormat="1" ht="25.5" customHeight="1">
      <c r="B618" s="43"/>
      <c r="C618" s="203" t="s">
        <v>1335</v>
      </c>
      <c r="D618" s="203" t="s">
        <v>212</v>
      </c>
      <c r="E618" s="204" t="s">
        <v>1336</v>
      </c>
      <c r="F618" s="205" t="s">
        <v>1337</v>
      </c>
      <c r="G618" s="206" t="s">
        <v>351</v>
      </c>
      <c r="H618" s="207">
        <v>4.6920000000000002</v>
      </c>
      <c r="I618" s="208"/>
      <c r="J618" s="209">
        <f t="shared" si="0"/>
        <v>0</v>
      </c>
      <c r="K618" s="205" t="s">
        <v>216</v>
      </c>
      <c r="L618" s="63"/>
      <c r="M618" s="210" t="s">
        <v>34</v>
      </c>
      <c r="N618" s="211" t="s">
        <v>49</v>
      </c>
      <c r="O618" s="44"/>
      <c r="P618" s="212">
        <f t="shared" si="1"/>
        <v>0</v>
      </c>
      <c r="Q618" s="212">
        <v>0.17818000000000001</v>
      </c>
      <c r="R618" s="212">
        <f t="shared" si="2"/>
        <v>0.83602056000000002</v>
      </c>
      <c r="S618" s="212">
        <v>0</v>
      </c>
      <c r="T618" s="213">
        <f t="shared" si="3"/>
        <v>0</v>
      </c>
      <c r="AR618" s="25" t="s">
        <v>228</v>
      </c>
      <c r="AT618" s="25" t="s">
        <v>212</v>
      </c>
      <c r="AU618" s="25" t="s">
        <v>224</v>
      </c>
      <c r="AY618" s="25" t="s">
        <v>209</v>
      </c>
      <c r="BE618" s="214">
        <f t="shared" si="4"/>
        <v>0</v>
      </c>
      <c r="BF618" s="214">
        <f t="shared" si="5"/>
        <v>0</v>
      </c>
      <c r="BG618" s="214">
        <f t="shared" si="6"/>
        <v>0</v>
      </c>
      <c r="BH618" s="214">
        <f t="shared" si="7"/>
        <v>0</v>
      </c>
      <c r="BI618" s="214">
        <f t="shared" si="8"/>
        <v>0</v>
      </c>
      <c r="BJ618" s="25" t="s">
        <v>86</v>
      </c>
      <c r="BK618" s="214">
        <f t="shared" si="9"/>
        <v>0</v>
      </c>
      <c r="BL618" s="25" t="s">
        <v>228</v>
      </c>
      <c r="BM618" s="25" t="s">
        <v>1338</v>
      </c>
    </row>
    <row r="619" spans="2:65" s="14" customFormat="1" ht="13.5">
      <c r="B619" s="254"/>
      <c r="C619" s="255"/>
      <c r="D619" s="219" t="s">
        <v>274</v>
      </c>
      <c r="E619" s="256" t="s">
        <v>34</v>
      </c>
      <c r="F619" s="257" t="s">
        <v>1339</v>
      </c>
      <c r="G619" s="255"/>
      <c r="H619" s="256" t="s">
        <v>34</v>
      </c>
      <c r="I619" s="258"/>
      <c r="J619" s="255"/>
      <c r="K619" s="255"/>
      <c r="L619" s="259"/>
      <c r="M619" s="260"/>
      <c r="N619" s="261"/>
      <c r="O619" s="261"/>
      <c r="P619" s="261"/>
      <c r="Q619" s="261"/>
      <c r="R619" s="261"/>
      <c r="S619" s="261"/>
      <c r="T619" s="262"/>
      <c r="AT619" s="263" t="s">
        <v>274</v>
      </c>
      <c r="AU619" s="263" t="s">
        <v>224</v>
      </c>
      <c r="AV619" s="14" t="s">
        <v>86</v>
      </c>
      <c r="AW619" s="14" t="s">
        <v>41</v>
      </c>
      <c r="AX619" s="14" t="s">
        <v>78</v>
      </c>
      <c r="AY619" s="263" t="s">
        <v>209</v>
      </c>
    </row>
    <row r="620" spans="2:65" s="12" customFormat="1" ht="13.5">
      <c r="B620" s="222"/>
      <c r="C620" s="223"/>
      <c r="D620" s="219" t="s">
        <v>274</v>
      </c>
      <c r="E620" s="224" t="s">
        <v>34</v>
      </c>
      <c r="F620" s="225" t="s">
        <v>1340</v>
      </c>
      <c r="G620" s="223"/>
      <c r="H620" s="226">
        <v>0.84</v>
      </c>
      <c r="I620" s="227"/>
      <c r="J620" s="223"/>
      <c r="K620" s="223"/>
      <c r="L620" s="228"/>
      <c r="M620" s="229"/>
      <c r="N620" s="230"/>
      <c r="O620" s="230"/>
      <c r="P620" s="230"/>
      <c r="Q620" s="230"/>
      <c r="R620" s="230"/>
      <c r="S620" s="230"/>
      <c r="T620" s="231"/>
      <c r="AT620" s="232" t="s">
        <v>274</v>
      </c>
      <c r="AU620" s="232" t="s">
        <v>224</v>
      </c>
      <c r="AV620" s="12" t="s">
        <v>88</v>
      </c>
      <c r="AW620" s="12" t="s">
        <v>41</v>
      </c>
      <c r="AX620" s="12" t="s">
        <v>78</v>
      </c>
      <c r="AY620" s="232" t="s">
        <v>209</v>
      </c>
    </row>
    <row r="621" spans="2:65" s="12" customFormat="1" ht="13.5">
      <c r="B621" s="222"/>
      <c r="C621" s="223"/>
      <c r="D621" s="219" t="s">
        <v>274</v>
      </c>
      <c r="E621" s="224" t="s">
        <v>34</v>
      </c>
      <c r="F621" s="225" t="s">
        <v>1341</v>
      </c>
      <c r="G621" s="223"/>
      <c r="H621" s="226">
        <v>0.91200000000000003</v>
      </c>
      <c r="I621" s="227"/>
      <c r="J621" s="223"/>
      <c r="K621" s="223"/>
      <c r="L621" s="228"/>
      <c r="M621" s="229"/>
      <c r="N621" s="230"/>
      <c r="O621" s="230"/>
      <c r="P621" s="230"/>
      <c r="Q621" s="230"/>
      <c r="R621" s="230"/>
      <c r="S621" s="230"/>
      <c r="T621" s="231"/>
      <c r="AT621" s="232" t="s">
        <v>274</v>
      </c>
      <c r="AU621" s="232" t="s">
        <v>224</v>
      </c>
      <c r="AV621" s="12" t="s">
        <v>88</v>
      </c>
      <c r="AW621" s="12" t="s">
        <v>41</v>
      </c>
      <c r="AX621" s="12" t="s">
        <v>78</v>
      </c>
      <c r="AY621" s="232" t="s">
        <v>209</v>
      </c>
    </row>
    <row r="622" spans="2:65" s="14" customFormat="1" ht="13.5">
      <c r="B622" s="254"/>
      <c r="C622" s="255"/>
      <c r="D622" s="219" t="s">
        <v>274</v>
      </c>
      <c r="E622" s="256" t="s">
        <v>34</v>
      </c>
      <c r="F622" s="257" t="s">
        <v>1342</v>
      </c>
      <c r="G622" s="255"/>
      <c r="H622" s="256" t="s">
        <v>34</v>
      </c>
      <c r="I622" s="258"/>
      <c r="J622" s="255"/>
      <c r="K622" s="255"/>
      <c r="L622" s="259"/>
      <c r="M622" s="260"/>
      <c r="N622" s="261"/>
      <c r="O622" s="261"/>
      <c r="P622" s="261"/>
      <c r="Q622" s="261"/>
      <c r="R622" s="261"/>
      <c r="S622" s="261"/>
      <c r="T622" s="262"/>
      <c r="AT622" s="263" t="s">
        <v>274</v>
      </c>
      <c r="AU622" s="263" t="s">
        <v>224</v>
      </c>
      <c r="AV622" s="14" t="s">
        <v>86</v>
      </c>
      <c r="AW622" s="14" t="s">
        <v>41</v>
      </c>
      <c r="AX622" s="14" t="s">
        <v>78</v>
      </c>
      <c r="AY622" s="263" t="s">
        <v>209</v>
      </c>
    </row>
    <row r="623" spans="2:65" s="12" customFormat="1" ht="13.5">
      <c r="B623" s="222"/>
      <c r="C623" s="223"/>
      <c r="D623" s="219" t="s">
        <v>274</v>
      </c>
      <c r="E623" s="224" t="s">
        <v>34</v>
      </c>
      <c r="F623" s="225" t="s">
        <v>1343</v>
      </c>
      <c r="G623" s="223"/>
      <c r="H623" s="226">
        <v>1.2</v>
      </c>
      <c r="I623" s="227"/>
      <c r="J623" s="223"/>
      <c r="K623" s="223"/>
      <c r="L623" s="228"/>
      <c r="M623" s="229"/>
      <c r="N623" s="230"/>
      <c r="O623" s="230"/>
      <c r="P623" s="230"/>
      <c r="Q623" s="230"/>
      <c r="R623" s="230"/>
      <c r="S623" s="230"/>
      <c r="T623" s="231"/>
      <c r="AT623" s="232" t="s">
        <v>274</v>
      </c>
      <c r="AU623" s="232" t="s">
        <v>224</v>
      </c>
      <c r="AV623" s="12" t="s">
        <v>88</v>
      </c>
      <c r="AW623" s="12" t="s">
        <v>41</v>
      </c>
      <c r="AX623" s="12" t="s">
        <v>78</v>
      </c>
      <c r="AY623" s="232" t="s">
        <v>209</v>
      </c>
    </row>
    <row r="624" spans="2:65" s="12" customFormat="1" ht="13.5">
      <c r="B624" s="222"/>
      <c r="C624" s="223"/>
      <c r="D624" s="219" t="s">
        <v>274</v>
      </c>
      <c r="E624" s="224" t="s">
        <v>34</v>
      </c>
      <c r="F624" s="225" t="s">
        <v>1344</v>
      </c>
      <c r="G624" s="223"/>
      <c r="H624" s="226">
        <v>0.78</v>
      </c>
      <c r="I624" s="227"/>
      <c r="J624" s="223"/>
      <c r="K624" s="223"/>
      <c r="L624" s="228"/>
      <c r="M624" s="229"/>
      <c r="N624" s="230"/>
      <c r="O624" s="230"/>
      <c r="P624" s="230"/>
      <c r="Q624" s="230"/>
      <c r="R624" s="230"/>
      <c r="S624" s="230"/>
      <c r="T624" s="231"/>
      <c r="AT624" s="232" t="s">
        <v>274</v>
      </c>
      <c r="AU624" s="232" t="s">
        <v>224</v>
      </c>
      <c r="AV624" s="12" t="s">
        <v>88</v>
      </c>
      <c r="AW624" s="12" t="s">
        <v>41</v>
      </c>
      <c r="AX624" s="12" t="s">
        <v>78</v>
      </c>
      <c r="AY624" s="232" t="s">
        <v>209</v>
      </c>
    </row>
    <row r="625" spans="2:65" s="12" customFormat="1" ht="13.5">
      <c r="B625" s="222"/>
      <c r="C625" s="223"/>
      <c r="D625" s="219" t="s">
        <v>274</v>
      </c>
      <c r="E625" s="224" t="s">
        <v>34</v>
      </c>
      <c r="F625" s="225" t="s">
        <v>1345</v>
      </c>
      <c r="G625" s="223"/>
      <c r="H625" s="226">
        <v>0.96</v>
      </c>
      <c r="I625" s="227"/>
      <c r="J625" s="223"/>
      <c r="K625" s="223"/>
      <c r="L625" s="228"/>
      <c r="M625" s="229"/>
      <c r="N625" s="230"/>
      <c r="O625" s="230"/>
      <c r="P625" s="230"/>
      <c r="Q625" s="230"/>
      <c r="R625" s="230"/>
      <c r="S625" s="230"/>
      <c r="T625" s="231"/>
      <c r="AT625" s="232" t="s">
        <v>274</v>
      </c>
      <c r="AU625" s="232" t="s">
        <v>224</v>
      </c>
      <c r="AV625" s="12" t="s">
        <v>88</v>
      </c>
      <c r="AW625" s="12" t="s">
        <v>41</v>
      </c>
      <c r="AX625" s="12" t="s">
        <v>78</v>
      </c>
      <c r="AY625" s="232" t="s">
        <v>209</v>
      </c>
    </row>
    <row r="626" spans="2:65" s="13" customFormat="1" ht="13.5">
      <c r="B626" s="233"/>
      <c r="C626" s="234"/>
      <c r="D626" s="219" t="s">
        <v>274</v>
      </c>
      <c r="E626" s="235" t="s">
        <v>34</v>
      </c>
      <c r="F626" s="236" t="s">
        <v>302</v>
      </c>
      <c r="G626" s="234"/>
      <c r="H626" s="237">
        <v>4.6920000000000002</v>
      </c>
      <c r="I626" s="238"/>
      <c r="J626" s="234"/>
      <c r="K626" s="234"/>
      <c r="L626" s="239"/>
      <c r="M626" s="240"/>
      <c r="N626" s="241"/>
      <c r="O626" s="241"/>
      <c r="P626" s="241"/>
      <c r="Q626" s="241"/>
      <c r="R626" s="241"/>
      <c r="S626" s="241"/>
      <c r="T626" s="242"/>
      <c r="AT626" s="243" t="s">
        <v>274</v>
      </c>
      <c r="AU626" s="243" t="s">
        <v>224</v>
      </c>
      <c r="AV626" s="13" t="s">
        <v>228</v>
      </c>
      <c r="AW626" s="13" t="s">
        <v>41</v>
      </c>
      <c r="AX626" s="13" t="s">
        <v>86</v>
      </c>
      <c r="AY626" s="243" t="s">
        <v>209</v>
      </c>
    </row>
    <row r="627" spans="2:65" s="1" customFormat="1" ht="25.5" customHeight="1">
      <c r="B627" s="43"/>
      <c r="C627" s="203" t="s">
        <v>1346</v>
      </c>
      <c r="D627" s="203" t="s">
        <v>212</v>
      </c>
      <c r="E627" s="204" t="s">
        <v>1347</v>
      </c>
      <c r="F627" s="205" t="s">
        <v>1348</v>
      </c>
      <c r="G627" s="206" t="s">
        <v>351</v>
      </c>
      <c r="H627" s="207">
        <v>31.021000000000001</v>
      </c>
      <c r="I627" s="208"/>
      <c r="J627" s="209">
        <f>ROUND(I627*H627,2)</f>
        <v>0</v>
      </c>
      <c r="K627" s="205" t="s">
        <v>216</v>
      </c>
      <c r="L627" s="63"/>
      <c r="M627" s="210" t="s">
        <v>34</v>
      </c>
      <c r="N627" s="211" t="s">
        <v>49</v>
      </c>
      <c r="O627" s="44"/>
      <c r="P627" s="212">
        <f>O627*H627</f>
        <v>0</v>
      </c>
      <c r="Q627" s="212">
        <v>5.2170000000000001E-2</v>
      </c>
      <c r="R627" s="212">
        <f>Q627*H627</f>
        <v>1.6183655700000001</v>
      </c>
      <c r="S627" s="212">
        <v>0</v>
      </c>
      <c r="T627" s="213">
        <f>S627*H627</f>
        <v>0</v>
      </c>
      <c r="AR627" s="25" t="s">
        <v>228</v>
      </c>
      <c r="AT627" s="25" t="s">
        <v>212</v>
      </c>
      <c r="AU627" s="25" t="s">
        <v>224</v>
      </c>
      <c r="AY627" s="25" t="s">
        <v>209</v>
      </c>
      <c r="BE627" s="214">
        <f>IF(N627="základní",J627,0)</f>
        <v>0</v>
      </c>
      <c r="BF627" s="214">
        <f>IF(N627="snížená",J627,0)</f>
        <v>0</v>
      </c>
      <c r="BG627" s="214">
        <f>IF(N627="zákl. přenesená",J627,0)</f>
        <v>0</v>
      </c>
      <c r="BH627" s="214">
        <f>IF(N627="sníž. přenesená",J627,0)</f>
        <v>0</v>
      </c>
      <c r="BI627" s="214">
        <f>IF(N627="nulová",J627,0)</f>
        <v>0</v>
      </c>
      <c r="BJ627" s="25" t="s">
        <v>86</v>
      </c>
      <c r="BK627" s="214">
        <f>ROUND(I627*H627,2)</f>
        <v>0</v>
      </c>
      <c r="BL627" s="25" t="s">
        <v>228</v>
      </c>
      <c r="BM627" s="25" t="s">
        <v>1349</v>
      </c>
    </row>
    <row r="628" spans="2:65" s="14" customFormat="1" ht="13.5">
      <c r="B628" s="254"/>
      <c r="C628" s="255"/>
      <c r="D628" s="219" t="s">
        <v>274</v>
      </c>
      <c r="E628" s="256" t="s">
        <v>34</v>
      </c>
      <c r="F628" s="257" t="s">
        <v>434</v>
      </c>
      <c r="G628" s="255"/>
      <c r="H628" s="256" t="s">
        <v>34</v>
      </c>
      <c r="I628" s="258"/>
      <c r="J628" s="255"/>
      <c r="K628" s="255"/>
      <c r="L628" s="259"/>
      <c r="M628" s="260"/>
      <c r="N628" s="261"/>
      <c r="O628" s="261"/>
      <c r="P628" s="261"/>
      <c r="Q628" s="261"/>
      <c r="R628" s="261"/>
      <c r="S628" s="261"/>
      <c r="T628" s="262"/>
      <c r="AT628" s="263" t="s">
        <v>274</v>
      </c>
      <c r="AU628" s="263" t="s">
        <v>224</v>
      </c>
      <c r="AV628" s="14" t="s">
        <v>86</v>
      </c>
      <c r="AW628" s="14" t="s">
        <v>41</v>
      </c>
      <c r="AX628" s="14" t="s">
        <v>78</v>
      </c>
      <c r="AY628" s="263" t="s">
        <v>209</v>
      </c>
    </row>
    <row r="629" spans="2:65" s="12" customFormat="1" ht="13.5">
      <c r="B629" s="222"/>
      <c r="C629" s="223"/>
      <c r="D629" s="219" t="s">
        <v>274</v>
      </c>
      <c r="E629" s="224" t="s">
        <v>34</v>
      </c>
      <c r="F629" s="225" t="s">
        <v>1350</v>
      </c>
      <c r="G629" s="223"/>
      <c r="H629" s="226">
        <v>5.4580000000000002</v>
      </c>
      <c r="I629" s="227"/>
      <c r="J629" s="223"/>
      <c r="K629" s="223"/>
      <c r="L629" s="228"/>
      <c r="M629" s="229"/>
      <c r="N629" s="230"/>
      <c r="O629" s="230"/>
      <c r="P629" s="230"/>
      <c r="Q629" s="230"/>
      <c r="R629" s="230"/>
      <c r="S629" s="230"/>
      <c r="T629" s="231"/>
      <c r="AT629" s="232" t="s">
        <v>274</v>
      </c>
      <c r="AU629" s="232" t="s">
        <v>224</v>
      </c>
      <c r="AV629" s="12" t="s">
        <v>88</v>
      </c>
      <c r="AW629" s="12" t="s">
        <v>41</v>
      </c>
      <c r="AX629" s="12" t="s">
        <v>78</v>
      </c>
      <c r="AY629" s="232" t="s">
        <v>209</v>
      </c>
    </row>
    <row r="630" spans="2:65" s="12" customFormat="1" ht="13.5">
      <c r="B630" s="222"/>
      <c r="C630" s="223"/>
      <c r="D630" s="219" t="s">
        <v>274</v>
      </c>
      <c r="E630" s="224" t="s">
        <v>34</v>
      </c>
      <c r="F630" s="225" t="s">
        <v>1351</v>
      </c>
      <c r="G630" s="223"/>
      <c r="H630" s="226">
        <v>6.343</v>
      </c>
      <c r="I630" s="227"/>
      <c r="J630" s="223"/>
      <c r="K630" s="223"/>
      <c r="L630" s="228"/>
      <c r="M630" s="229"/>
      <c r="N630" s="230"/>
      <c r="O630" s="230"/>
      <c r="P630" s="230"/>
      <c r="Q630" s="230"/>
      <c r="R630" s="230"/>
      <c r="S630" s="230"/>
      <c r="T630" s="231"/>
      <c r="AT630" s="232" t="s">
        <v>274</v>
      </c>
      <c r="AU630" s="232" t="s">
        <v>224</v>
      </c>
      <c r="AV630" s="12" t="s">
        <v>88</v>
      </c>
      <c r="AW630" s="12" t="s">
        <v>41</v>
      </c>
      <c r="AX630" s="12" t="s">
        <v>78</v>
      </c>
      <c r="AY630" s="232" t="s">
        <v>209</v>
      </c>
    </row>
    <row r="631" spans="2:65" s="12" customFormat="1" ht="13.5">
      <c r="B631" s="222"/>
      <c r="C631" s="223"/>
      <c r="D631" s="219" t="s">
        <v>274</v>
      </c>
      <c r="E631" s="224" t="s">
        <v>34</v>
      </c>
      <c r="F631" s="225" t="s">
        <v>1352</v>
      </c>
      <c r="G631" s="223"/>
      <c r="H631" s="226">
        <v>2.6549999999999998</v>
      </c>
      <c r="I631" s="227"/>
      <c r="J631" s="223"/>
      <c r="K631" s="223"/>
      <c r="L631" s="228"/>
      <c r="M631" s="229"/>
      <c r="N631" s="230"/>
      <c r="O631" s="230"/>
      <c r="P631" s="230"/>
      <c r="Q631" s="230"/>
      <c r="R631" s="230"/>
      <c r="S631" s="230"/>
      <c r="T631" s="231"/>
      <c r="AT631" s="232" t="s">
        <v>274</v>
      </c>
      <c r="AU631" s="232" t="s">
        <v>224</v>
      </c>
      <c r="AV631" s="12" t="s">
        <v>88</v>
      </c>
      <c r="AW631" s="12" t="s">
        <v>41</v>
      </c>
      <c r="AX631" s="12" t="s">
        <v>78</v>
      </c>
      <c r="AY631" s="232" t="s">
        <v>209</v>
      </c>
    </row>
    <row r="632" spans="2:65" s="14" customFormat="1" ht="13.5">
      <c r="B632" s="254"/>
      <c r="C632" s="255"/>
      <c r="D632" s="219" t="s">
        <v>274</v>
      </c>
      <c r="E632" s="256" t="s">
        <v>34</v>
      </c>
      <c r="F632" s="257" t="s">
        <v>437</v>
      </c>
      <c r="G632" s="255"/>
      <c r="H632" s="256" t="s">
        <v>34</v>
      </c>
      <c r="I632" s="258"/>
      <c r="J632" s="255"/>
      <c r="K632" s="255"/>
      <c r="L632" s="259"/>
      <c r="M632" s="260"/>
      <c r="N632" s="261"/>
      <c r="O632" s="261"/>
      <c r="P632" s="261"/>
      <c r="Q632" s="261"/>
      <c r="R632" s="261"/>
      <c r="S632" s="261"/>
      <c r="T632" s="262"/>
      <c r="AT632" s="263" t="s">
        <v>274</v>
      </c>
      <c r="AU632" s="263" t="s">
        <v>224</v>
      </c>
      <c r="AV632" s="14" t="s">
        <v>86</v>
      </c>
      <c r="AW632" s="14" t="s">
        <v>41</v>
      </c>
      <c r="AX632" s="14" t="s">
        <v>78</v>
      </c>
      <c r="AY632" s="263" t="s">
        <v>209</v>
      </c>
    </row>
    <row r="633" spans="2:65" s="12" customFormat="1" ht="13.5">
      <c r="B633" s="222"/>
      <c r="C633" s="223"/>
      <c r="D633" s="219" t="s">
        <v>274</v>
      </c>
      <c r="E633" s="224" t="s">
        <v>34</v>
      </c>
      <c r="F633" s="225" t="s">
        <v>1353</v>
      </c>
      <c r="G633" s="223"/>
      <c r="H633" s="226">
        <v>16.565000000000001</v>
      </c>
      <c r="I633" s="227"/>
      <c r="J633" s="223"/>
      <c r="K633" s="223"/>
      <c r="L633" s="228"/>
      <c r="M633" s="229"/>
      <c r="N633" s="230"/>
      <c r="O633" s="230"/>
      <c r="P633" s="230"/>
      <c r="Q633" s="230"/>
      <c r="R633" s="230"/>
      <c r="S633" s="230"/>
      <c r="T633" s="231"/>
      <c r="AT633" s="232" t="s">
        <v>274</v>
      </c>
      <c r="AU633" s="232" t="s">
        <v>224</v>
      </c>
      <c r="AV633" s="12" t="s">
        <v>88</v>
      </c>
      <c r="AW633" s="12" t="s">
        <v>41</v>
      </c>
      <c r="AX633" s="12" t="s">
        <v>78</v>
      </c>
      <c r="AY633" s="232" t="s">
        <v>209</v>
      </c>
    </row>
    <row r="634" spans="2:65" s="13" customFormat="1" ht="13.5">
      <c r="B634" s="233"/>
      <c r="C634" s="234"/>
      <c r="D634" s="219" t="s">
        <v>274</v>
      </c>
      <c r="E634" s="235" t="s">
        <v>34</v>
      </c>
      <c r="F634" s="236" t="s">
        <v>302</v>
      </c>
      <c r="G634" s="234"/>
      <c r="H634" s="237">
        <v>31.021000000000001</v>
      </c>
      <c r="I634" s="238"/>
      <c r="J634" s="234"/>
      <c r="K634" s="234"/>
      <c r="L634" s="239"/>
      <c r="M634" s="240"/>
      <c r="N634" s="241"/>
      <c r="O634" s="241"/>
      <c r="P634" s="241"/>
      <c r="Q634" s="241"/>
      <c r="R634" s="241"/>
      <c r="S634" s="241"/>
      <c r="T634" s="242"/>
      <c r="AT634" s="243" t="s">
        <v>274</v>
      </c>
      <c r="AU634" s="243" t="s">
        <v>224</v>
      </c>
      <c r="AV634" s="13" t="s">
        <v>228</v>
      </c>
      <c r="AW634" s="13" t="s">
        <v>41</v>
      </c>
      <c r="AX634" s="13" t="s">
        <v>86</v>
      </c>
      <c r="AY634" s="243" t="s">
        <v>209</v>
      </c>
    </row>
    <row r="635" spans="2:65" s="1" customFormat="1" ht="25.5" customHeight="1">
      <c r="B635" s="43"/>
      <c r="C635" s="203" t="s">
        <v>1354</v>
      </c>
      <c r="D635" s="203" t="s">
        <v>212</v>
      </c>
      <c r="E635" s="204" t="s">
        <v>1355</v>
      </c>
      <c r="F635" s="205" t="s">
        <v>1356</v>
      </c>
      <c r="G635" s="206" t="s">
        <v>351</v>
      </c>
      <c r="H635" s="207">
        <v>24.157</v>
      </c>
      <c r="I635" s="208"/>
      <c r="J635" s="209">
        <f>ROUND(I635*H635,2)</f>
        <v>0</v>
      </c>
      <c r="K635" s="205" t="s">
        <v>216</v>
      </c>
      <c r="L635" s="63"/>
      <c r="M635" s="210" t="s">
        <v>34</v>
      </c>
      <c r="N635" s="211" t="s">
        <v>49</v>
      </c>
      <c r="O635" s="44"/>
      <c r="P635" s="212">
        <f>O635*H635</f>
        <v>0</v>
      </c>
      <c r="Q635" s="212">
        <v>6.9819999999999993E-2</v>
      </c>
      <c r="R635" s="212">
        <f>Q635*H635</f>
        <v>1.6866417399999998</v>
      </c>
      <c r="S635" s="212">
        <v>0</v>
      </c>
      <c r="T635" s="213">
        <f>S635*H635</f>
        <v>0</v>
      </c>
      <c r="AR635" s="25" t="s">
        <v>228</v>
      </c>
      <c r="AT635" s="25" t="s">
        <v>212</v>
      </c>
      <c r="AU635" s="25" t="s">
        <v>224</v>
      </c>
      <c r="AY635" s="25" t="s">
        <v>209</v>
      </c>
      <c r="BE635" s="214">
        <f>IF(N635="základní",J635,0)</f>
        <v>0</v>
      </c>
      <c r="BF635" s="214">
        <f>IF(N635="snížená",J635,0)</f>
        <v>0</v>
      </c>
      <c r="BG635" s="214">
        <f>IF(N635="zákl. přenesená",J635,0)</f>
        <v>0</v>
      </c>
      <c r="BH635" s="214">
        <f>IF(N635="sníž. přenesená",J635,0)</f>
        <v>0</v>
      </c>
      <c r="BI635" s="214">
        <f>IF(N635="nulová",J635,0)</f>
        <v>0</v>
      </c>
      <c r="BJ635" s="25" t="s">
        <v>86</v>
      </c>
      <c r="BK635" s="214">
        <f>ROUND(I635*H635,2)</f>
        <v>0</v>
      </c>
      <c r="BL635" s="25" t="s">
        <v>228</v>
      </c>
      <c r="BM635" s="25" t="s">
        <v>1357</v>
      </c>
    </row>
    <row r="636" spans="2:65" s="14" customFormat="1" ht="13.5">
      <c r="B636" s="254"/>
      <c r="C636" s="255"/>
      <c r="D636" s="219" t="s">
        <v>274</v>
      </c>
      <c r="E636" s="256" t="s">
        <v>34</v>
      </c>
      <c r="F636" s="257" t="s">
        <v>434</v>
      </c>
      <c r="G636" s="255"/>
      <c r="H636" s="256" t="s">
        <v>34</v>
      </c>
      <c r="I636" s="258"/>
      <c r="J636" s="255"/>
      <c r="K636" s="255"/>
      <c r="L636" s="259"/>
      <c r="M636" s="260"/>
      <c r="N636" s="261"/>
      <c r="O636" s="261"/>
      <c r="P636" s="261"/>
      <c r="Q636" s="261"/>
      <c r="R636" s="261"/>
      <c r="S636" s="261"/>
      <c r="T636" s="262"/>
      <c r="AT636" s="263" t="s">
        <v>274</v>
      </c>
      <c r="AU636" s="263" t="s">
        <v>224</v>
      </c>
      <c r="AV636" s="14" t="s">
        <v>86</v>
      </c>
      <c r="AW636" s="14" t="s">
        <v>41</v>
      </c>
      <c r="AX636" s="14" t="s">
        <v>78</v>
      </c>
      <c r="AY636" s="263" t="s">
        <v>209</v>
      </c>
    </row>
    <row r="637" spans="2:65" s="12" customFormat="1" ht="13.5">
      <c r="B637" s="222"/>
      <c r="C637" s="223"/>
      <c r="D637" s="219" t="s">
        <v>274</v>
      </c>
      <c r="E637" s="224" t="s">
        <v>34</v>
      </c>
      <c r="F637" s="225" t="s">
        <v>1358</v>
      </c>
      <c r="G637" s="223"/>
      <c r="H637" s="226">
        <v>3.1120000000000001</v>
      </c>
      <c r="I637" s="227"/>
      <c r="J637" s="223"/>
      <c r="K637" s="223"/>
      <c r="L637" s="228"/>
      <c r="M637" s="229"/>
      <c r="N637" s="230"/>
      <c r="O637" s="230"/>
      <c r="P637" s="230"/>
      <c r="Q637" s="230"/>
      <c r="R637" s="230"/>
      <c r="S637" s="230"/>
      <c r="T637" s="231"/>
      <c r="AT637" s="232" t="s">
        <v>274</v>
      </c>
      <c r="AU637" s="232" t="s">
        <v>224</v>
      </c>
      <c r="AV637" s="12" t="s">
        <v>88</v>
      </c>
      <c r="AW637" s="12" t="s">
        <v>41</v>
      </c>
      <c r="AX637" s="12" t="s">
        <v>78</v>
      </c>
      <c r="AY637" s="232" t="s">
        <v>209</v>
      </c>
    </row>
    <row r="638" spans="2:65" s="12" customFormat="1" ht="13.5">
      <c r="B638" s="222"/>
      <c r="C638" s="223"/>
      <c r="D638" s="219" t="s">
        <v>274</v>
      </c>
      <c r="E638" s="224" t="s">
        <v>34</v>
      </c>
      <c r="F638" s="225" t="s">
        <v>1359</v>
      </c>
      <c r="G638" s="223"/>
      <c r="H638" s="226">
        <v>21.045000000000002</v>
      </c>
      <c r="I638" s="227"/>
      <c r="J638" s="223"/>
      <c r="K638" s="223"/>
      <c r="L638" s="228"/>
      <c r="M638" s="229"/>
      <c r="N638" s="230"/>
      <c r="O638" s="230"/>
      <c r="P638" s="230"/>
      <c r="Q638" s="230"/>
      <c r="R638" s="230"/>
      <c r="S638" s="230"/>
      <c r="T638" s="231"/>
      <c r="AT638" s="232" t="s">
        <v>274</v>
      </c>
      <c r="AU638" s="232" t="s">
        <v>224</v>
      </c>
      <c r="AV638" s="12" t="s">
        <v>88</v>
      </c>
      <c r="AW638" s="12" t="s">
        <v>41</v>
      </c>
      <c r="AX638" s="12" t="s">
        <v>78</v>
      </c>
      <c r="AY638" s="232" t="s">
        <v>209</v>
      </c>
    </row>
    <row r="639" spans="2:65" s="13" customFormat="1" ht="13.5">
      <c r="B639" s="233"/>
      <c r="C639" s="234"/>
      <c r="D639" s="219" t="s">
        <v>274</v>
      </c>
      <c r="E639" s="235" t="s">
        <v>34</v>
      </c>
      <c r="F639" s="236" t="s">
        <v>302</v>
      </c>
      <c r="G639" s="234"/>
      <c r="H639" s="237">
        <v>24.157</v>
      </c>
      <c r="I639" s="238"/>
      <c r="J639" s="234"/>
      <c r="K639" s="234"/>
      <c r="L639" s="239"/>
      <c r="M639" s="240"/>
      <c r="N639" s="241"/>
      <c r="O639" s="241"/>
      <c r="P639" s="241"/>
      <c r="Q639" s="241"/>
      <c r="R639" s="241"/>
      <c r="S639" s="241"/>
      <c r="T639" s="242"/>
      <c r="AT639" s="243" t="s">
        <v>274</v>
      </c>
      <c r="AU639" s="243" t="s">
        <v>224</v>
      </c>
      <c r="AV639" s="13" t="s">
        <v>228</v>
      </c>
      <c r="AW639" s="13" t="s">
        <v>41</v>
      </c>
      <c r="AX639" s="13" t="s">
        <v>86</v>
      </c>
      <c r="AY639" s="243" t="s">
        <v>209</v>
      </c>
    </row>
    <row r="640" spans="2:65" s="1" customFormat="1" ht="25.5" customHeight="1">
      <c r="B640" s="43"/>
      <c r="C640" s="203" t="s">
        <v>1360</v>
      </c>
      <c r="D640" s="203" t="s">
        <v>212</v>
      </c>
      <c r="E640" s="204" t="s">
        <v>1361</v>
      </c>
      <c r="F640" s="205" t="s">
        <v>1362</v>
      </c>
      <c r="G640" s="206" t="s">
        <v>351</v>
      </c>
      <c r="H640" s="207">
        <v>173.75299999999999</v>
      </c>
      <c r="I640" s="208"/>
      <c r="J640" s="209">
        <f>ROUND(I640*H640,2)</f>
        <v>0</v>
      </c>
      <c r="K640" s="205" t="s">
        <v>216</v>
      </c>
      <c r="L640" s="63"/>
      <c r="M640" s="210" t="s">
        <v>34</v>
      </c>
      <c r="N640" s="211" t="s">
        <v>49</v>
      </c>
      <c r="O640" s="44"/>
      <c r="P640" s="212">
        <f>O640*H640</f>
        <v>0</v>
      </c>
      <c r="Q640" s="212">
        <v>8.7069999999999995E-2</v>
      </c>
      <c r="R640" s="212">
        <f>Q640*H640</f>
        <v>15.128673709999997</v>
      </c>
      <c r="S640" s="212">
        <v>0</v>
      </c>
      <c r="T640" s="213">
        <f>S640*H640</f>
        <v>0</v>
      </c>
      <c r="AR640" s="25" t="s">
        <v>228</v>
      </c>
      <c r="AT640" s="25" t="s">
        <v>212</v>
      </c>
      <c r="AU640" s="25" t="s">
        <v>224</v>
      </c>
      <c r="AY640" s="25" t="s">
        <v>209</v>
      </c>
      <c r="BE640" s="214">
        <f>IF(N640="základní",J640,0)</f>
        <v>0</v>
      </c>
      <c r="BF640" s="214">
        <f>IF(N640="snížená",J640,0)</f>
        <v>0</v>
      </c>
      <c r="BG640" s="214">
        <f>IF(N640="zákl. přenesená",J640,0)</f>
        <v>0</v>
      </c>
      <c r="BH640" s="214">
        <f>IF(N640="sníž. přenesená",J640,0)</f>
        <v>0</v>
      </c>
      <c r="BI640" s="214">
        <f>IF(N640="nulová",J640,0)</f>
        <v>0</v>
      </c>
      <c r="BJ640" s="25" t="s">
        <v>86</v>
      </c>
      <c r="BK640" s="214">
        <f>ROUND(I640*H640,2)</f>
        <v>0</v>
      </c>
      <c r="BL640" s="25" t="s">
        <v>228</v>
      </c>
      <c r="BM640" s="25" t="s">
        <v>1363</v>
      </c>
    </row>
    <row r="641" spans="2:65" s="14" customFormat="1" ht="13.5">
      <c r="B641" s="254"/>
      <c r="C641" s="255"/>
      <c r="D641" s="219" t="s">
        <v>274</v>
      </c>
      <c r="E641" s="256" t="s">
        <v>34</v>
      </c>
      <c r="F641" s="257" t="s">
        <v>434</v>
      </c>
      <c r="G641" s="255"/>
      <c r="H641" s="256" t="s">
        <v>34</v>
      </c>
      <c r="I641" s="258"/>
      <c r="J641" s="255"/>
      <c r="K641" s="255"/>
      <c r="L641" s="259"/>
      <c r="M641" s="260"/>
      <c r="N641" s="261"/>
      <c r="O641" s="261"/>
      <c r="P641" s="261"/>
      <c r="Q641" s="261"/>
      <c r="R641" s="261"/>
      <c r="S641" s="261"/>
      <c r="T641" s="262"/>
      <c r="AT641" s="263" t="s">
        <v>274</v>
      </c>
      <c r="AU641" s="263" t="s">
        <v>224</v>
      </c>
      <c r="AV641" s="14" t="s">
        <v>86</v>
      </c>
      <c r="AW641" s="14" t="s">
        <v>41</v>
      </c>
      <c r="AX641" s="14" t="s">
        <v>78</v>
      </c>
      <c r="AY641" s="263" t="s">
        <v>209</v>
      </c>
    </row>
    <row r="642" spans="2:65" s="12" customFormat="1" ht="13.5">
      <c r="B642" s="222"/>
      <c r="C642" s="223"/>
      <c r="D642" s="219" t="s">
        <v>274</v>
      </c>
      <c r="E642" s="224" t="s">
        <v>34</v>
      </c>
      <c r="F642" s="225" t="s">
        <v>1364</v>
      </c>
      <c r="G642" s="223"/>
      <c r="H642" s="226">
        <v>11.005000000000001</v>
      </c>
      <c r="I642" s="227"/>
      <c r="J642" s="223"/>
      <c r="K642" s="223"/>
      <c r="L642" s="228"/>
      <c r="M642" s="229"/>
      <c r="N642" s="230"/>
      <c r="O642" s="230"/>
      <c r="P642" s="230"/>
      <c r="Q642" s="230"/>
      <c r="R642" s="230"/>
      <c r="S642" s="230"/>
      <c r="T642" s="231"/>
      <c r="AT642" s="232" t="s">
        <v>274</v>
      </c>
      <c r="AU642" s="232" t="s">
        <v>224</v>
      </c>
      <c r="AV642" s="12" t="s">
        <v>88</v>
      </c>
      <c r="AW642" s="12" t="s">
        <v>41</v>
      </c>
      <c r="AX642" s="12" t="s">
        <v>78</v>
      </c>
      <c r="AY642" s="232" t="s">
        <v>209</v>
      </c>
    </row>
    <row r="643" spans="2:65" s="12" customFormat="1" ht="13.5">
      <c r="B643" s="222"/>
      <c r="C643" s="223"/>
      <c r="D643" s="219" t="s">
        <v>274</v>
      </c>
      <c r="E643" s="224" t="s">
        <v>34</v>
      </c>
      <c r="F643" s="225" t="s">
        <v>1365</v>
      </c>
      <c r="G643" s="223"/>
      <c r="H643" s="226">
        <v>17.553000000000001</v>
      </c>
      <c r="I643" s="227"/>
      <c r="J643" s="223"/>
      <c r="K643" s="223"/>
      <c r="L643" s="228"/>
      <c r="M643" s="229"/>
      <c r="N643" s="230"/>
      <c r="O643" s="230"/>
      <c r="P643" s="230"/>
      <c r="Q643" s="230"/>
      <c r="R643" s="230"/>
      <c r="S643" s="230"/>
      <c r="T643" s="231"/>
      <c r="AT643" s="232" t="s">
        <v>274</v>
      </c>
      <c r="AU643" s="232" t="s">
        <v>224</v>
      </c>
      <c r="AV643" s="12" t="s">
        <v>88</v>
      </c>
      <c r="AW643" s="12" t="s">
        <v>41</v>
      </c>
      <c r="AX643" s="12" t="s">
        <v>78</v>
      </c>
      <c r="AY643" s="232" t="s">
        <v>209</v>
      </c>
    </row>
    <row r="644" spans="2:65" s="12" customFormat="1" ht="13.5">
      <c r="B644" s="222"/>
      <c r="C644" s="223"/>
      <c r="D644" s="219" t="s">
        <v>274</v>
      </c>
      <c r="E644" s="224" t="s">
        <v>34</v>
      </c>
      <c r="F644" s="225" t="s">
        <v>1366</v>
      </c>
      <c r="G644" s="223"/>
      <c r="H644" s="226">
        <v>21.73</v>
      </c>
      <c r="I644" s="227"/>
      <c r="J644" s="223"/>
      <c r="K644" s="223"/>
      <c r="L644" s="228"/>
      <c r="M644" s="229"/>
      <c r="N644" s="230"/>
      <c r="O644" s="230"/>
      <c r="P644" s="230"/>
      <c r="Q644" s="230"/>
      <c r="R644" s="230"/>
      <c r="S644" s="230"/>
      <c r="T644" s="231"/>
      <c r="AT644" s="232" t="s">
        <v>274</v>
      </c>
      <c r="AU644" s="232" t="s">
        <v>224</v>
      </c>
      <c r="AV644" s="12" t="s">
        <v>88</v>
      </c>
      <c r="AW644" s="12" t="s">
        <v>41</v>
      </c>
      <c r="AX644" s="12" t="s">
        <v>78</v>
      </c>
      <c r="AY644" s="232" t="s">
        <v>209</v>
      </c>
    </row>
    <row r="645" spans="2:65" s="12" customFormat="1" ht="13.5">
      <c r="B645" s="222"/>
      <c r="C645" s="223"/>
      <c r="D645" s="219" t="s">
        <v>274</v>
      </c>
      <c r="E645" s="224" t="s">
        <v>34</v>
      </c>
      <c r="F645" s="225" t="s">
        <v>1367</v>
      </c>
      <c r="G645" s="223"/>
      <c r="H645" s="226">
        <v>4.8949999999999996</v>
      </c>
      <c r="I645" s="227"/>
      <c r="J645" s="223"/>
      <c r="K645" s="223"/>
      <c r="L645" s="228"/>
      <c r="M645" s="229"/>
      <c r="N645" s="230"/>
      <c r="O645" s="230"/>
      <c r="P645" s="230"/>
      <c r="Q645" s="230"/>
      <c r="R645" s="230"/>
      <c r="S645" s="230"/>
      <c r="T645" s="231"/>
      <c r="AT645" s="232" t="s">
        <v>274</v>
      </c>
      <c r="AU645" s="232" t="s">
        <v>224</v>
      </c>
      <c r="AV645" s="12" t="s">
        <v>88</v>
      </c>
      <c r="AW645" s="12" t="s">
        <v>41</v>
      </c>
      <c r="AX645" s="12" t="s">
        <v>78</v>
      </c>
      <c r="AY645" s="232" t="s">
        <v>209</v>
      </c>
    </row>
    <row r="646" spans="2:65" s="12" customFormat="1" ht="13.5">
      <c r="B646" s="222"/>
      <c r="C646" s="223"/>
      <c r="D646" s="219" t="s">
        <v>274</v>
      </c>
      <c r="E646" s="224" t="s">
        <v>34</v>
      </c>
      <c r="F646" s="225" t="s">
        <v>1368</v>
      </c>
      <c r="G646" s="223"/>
      <c r="H646" s="226">
        <v>23.41</v>
      </c>
      <c r="I646" s="227"/>
      <c r="J646" s="223"/>
      <c r="K646" s="223"/>
      <c r="L646" s="228"/>
      <c r="M646" s="229"/>
      <c r="N646" s="230"/>
      <c r="O646" s="230"/>
      <c r="P646" s="230"/>
      <c r="Q646" s="230"/>
      <c r="R646" s="230"/>
      <c r="S646" s="230"/>
      <c r="T646" s="231"/>
      <c r="AT646" s="232" t="s">
        <v>274</v>
      </c>
      <c r="AU646" s="232" t="s">
        <v>224</v>
      </c>
      <c r="AV646" s="12" t="s">
        <v>88</v>
      </c>
      <c r="AW646" s="12" t="s">
        <v>41</v>
      </c>
      <c r="AX646" s="12" t="s">
        <v>78</v>
      </c>
      <c r="AY646" s="232" t="s">
        <v>209</v>
      </c>
    </row>
    <row r="647" spans="2:65" s="12" customFormat="1" ht="13.5">
      <c r="B647" s="222"/>
      <c r="C647" s="223"/>
      <c r="D647" s="219" t="s">
        <v>274</v>
      </c>
      <c r="E647" s="224" t="s">
        <v>34</v>
      </c>
      <c r="F647" s="225" t="s">
        <v>1369</v>
      </c>
      <c r="G647" s="223"/>
      <c r="H647" s="226">
        <v>12.054</v>
      </c>
      <c r="I647" s="227"/>
      <c r="J647" s="223"/>
      <c r="K647" s="223"/>
      <c r="L647" s="228"/>
      <c r="M647" s="229"/>
      <c r="N647" s="230"/>
      <c r="O647" s="230"/>
      <c r="P647" s="230"/>
      <c r="Q647" s="230"/>
      <c r="R647" s="230"/>
      <c r="S647" s="230"/>
      <c r="T647" s="231"/>
      <c r="AT647" s="232" t="s">
        <v>274</v>
      </c>
      <c r="AU647" s="232" t="s">
        <v>224</v>
      </c>
      <c r="AV647" s="12" t="s">
        <v>88</v>
      </c>
      <c r="AW647" s="12" t="s">
        <v>41</v>
      </c>
      <c r="AX647" s="12" t="s">
        <v>78</v>
      </c>
      <c r="AY647" s="232" t="s">
        <v>209</v>
      </c>
    </row>
    <row r="648" spans="2:65" s="12" customFormat="1" ht="13.5">
      <c r="B648" s="222"/>
      <c r="C648" s="223"/>
      <c r="D648" s="219" t="s">
        <v>274</v>
      </c>
      <c r="E648" s="224" t="s">
        <v>34</v>
      </c>
      <c r="F648" s="225" t="s">
        <v>1370</v>
      </c>
      <c r="G648" s="223"/>
      <c r="H648" s="226">
        <v>6.3079999999999998</v>
      </c>
      <c r="I648" s="227"/>
      <c r="J648" s="223"/>
      <c r="K648" s="223"/>
      <c r="L648" s="228"/>
      <c r="M648" s="229"/>
      <c r="N648" s="230"/>
      <c r="O648" s="230"/>
      <c r="P648" s="230"/>
      <c r="Q648" s="230"/>
      <c r="R648" s="230"/>
      <c r="S648" s="230"/>
      <c r="T648" s="231"/>
      <c r="AT648" s="232" t="s">
        <v>274</v>
      </c>
      <c r="AU648" s="232" t="s">
        <v>224</v>
      </c>
      <c r="AV648" s="12" t="s">
        <v>88</v>
      </c>
      <c r="AW648" s="12" t="s">
        <v>41</v>
      </c>
      <c r="AX648" s="12" t="s">
        <v>78</v>
      </c>
      <c r="AY648" s="232" t="s">
        <v>209</v>
      </c>
    </row>
    <row r="649" spans="2:65" s="12" customFormat="1" ht="13.5">
      <c r="B649" s="222"/>
      <c r="C649" s="223"/>
      <c r="D649" s="219" t="s">
        <v>274</v>
      </c>
      <c r="E649" s="224" t="s">
        <v>34</v>
      </c>
      <c r="F649" s="225" t="s">
        <v>1371</v>
      </c>
      <c r="G649" s="223"/>
      <c r="H649" s="226">
        <v>8.7899999999999991</v>
      </c>
      <c r="I649" s="227"/>
      <c r="J649" s="223"/>
      <c r="K649" s="223"/>
      <c r="L649" s="228"/>
      <c r="M649" s="229"/>
      <c r="N649" s="230"/>
      <c r="O649" s="230"/>
      <c r="P649" s="230"/>
      <c r="Q649" s="230"/>
      <c r="R649" s="230"/>
      <c r="S649" s="230"/>
      <c r="T649" s="231"/>
      <c r="AT649" s="232" t="s">
        <v>274</v>
      </c>
      <c r="AU649" s="232" t="s">
        <v>224</v>
      </c>
      <c r="AV649" s="12" t="s">
        <v>88</v>
      </c>
      <c r="AW649" s="12" t="s">
        <v>41</v>
      </c>
      <c r="AX649" s="12" t="s">
        <v>78</v>
      </c>
      <c r="AY649" s="232" t="s">
        <v>209</v>
      </c>
    </row>
    <row r="650" spans="2:65" s="12" customFormat="1" ht="13.5">
      <c r="B650" s="222"/>
      <c r="C650" s="223"/>
      <c r="D650" s="219" t="s">
        <v>274</v>
      </c>
      <c r="E650" s="224" t="s">
        <v>34</v>
      </c>
      <c r="F650" s="225" t="s">
        <v>1372</v>
      </c>
      <c r="G650" s="223"/>
      <c r="H650" s="226">
        <v>13.268000000000001</v>
      </c>
      <c r="I650" s="227"/>
      <c r="J650" s="223"/>
      <c r="K650" s="223"/>
      <c r="L650" s="228"/>
      <c r="M650" s="229"/>
      <c r="N650" s="230"/>
      <c r="O650" s="230"/>
      <c r="P650" s="230"/>
      <c r="Q650" s="230"/>
      <c r="R650" s="230"/>
      <c r="S650" s="230"/>
      <c r="T650" s="231"/>
      <c r="AT650" s="232" t="s">
        <v>274</v>
      </c>
      <c r="AU650" s="232" t="s">
        <v>224</v>
      </c>
      <c r="AV650" s="12" t="s">
        <v>88</v>
      </c>
      <c r="AW650" s="12" t="s">
        <v>41</v>
      </c>
      <c r="AX650" s="12" t="s">
        <v>78</v>
      </c>
      <c r="AY650" s="232" t="s">
        <v>209</v>
      </c>
    </row>
    <row r="651" spans="2:65" s="12" customFormat="1" ht="13.5">
      <c r="B651" s="222"/>
      <c r="C651" s="223"/>
      <c r="D651" s="219" t="s">
        <v>274</v>
      </c>
      <c r="E651" s="224" t="s">
        <v>34</v>
      </c>
      <c r="F651" s="225" t="s">
        <v>1373</v>
      </c>
      <c r="G651" s="223"/>
      <c r="H651" s="226">
        <v>54.74</v>
      </c>
      <c r="I651" s="227"/>
      <c r="J651" s="223"/>
      <c r="K651" s="223"/>
      <c r="L651" s="228"/>
      <c r="M651" s="229"/>
      <c r="N651" s="230"/>
      <c r="O651" s="230"/>
      <c r="P651" s="230"/>
      <c r="Q651" s="230"/>
      <c r="R651" s="230"/>
      <c r="S651" s="230"/>
      <c r="T651" s="231"/>
      <c r="AT651" s="232" t="s">
        <v>274</v>
      </c>
      <c r="AU651" s="232" t="s">
        <v>224</v>
      </c>
      <c r="AV651" s="12" t="s">
        <v>88</v>
      </c>
      <c r="AW651" s="12" t="s">
        <v>41</v>
      </c>
      <c r="AX651" s="12" t="s">
        <v>78</v>
      </c>
      <c r="AY651" s="232" t="s">
        <v>209</v>
      </c>
    </row>
    <row r="652" spans="2:65" s="13" customFormat="1" ht="13.5">
      <c r="B652" s="233"/>
      <c r="C652" s="234"/>
      <c r="D652" s="219" t="s">
        <v>274</v>
      </c>
      <c r="E652" s="235" t="s">
        <v>34</v>
      </c>
      <c r="F652" s="236" t="s">
        <v>302</v>
      </c>
      <c r="G652" s="234"/>
      <c r="H652" s="237">
        <v>173.75299999999999</v>
      </c>
      <c r="I652" s="238"/>
      <c r="J652" s="234"/>
      <c r="K652" s="234"/>
      <c r="L652" s="239"/>
      <c r="M652" s="240"/>
      <c r="N652" s="241"/>
      <c r="O652" s="241"/>
      <c r="P652" s="241"/>
      <c r="Q652" s="241"/>
      <c r="R652" s="241"/>
      <c r="S652" s="241"/>
      <c r="T652" s="242"/>
      <c r="AT652" s="243" t="s">
        <v>274</v>
      </c>
      <c r="AU652" s="243" t="s">
        <v>224</v>
      </c>
      <c r="AV652" s="13" t="s">
        <v>228</v>
      </c>
      <c r="AW652" s="13" t="s">
        <v>41</v>
      </c>
      <c r="AX652" s="13" t="s">
        <v>86</v>
      </c>
      <c r="AY652" s="243" t="s">
        <v>209</v>
      </c>
    </row>
    <row r="653" spans="2:65" s="1" customFormat="1" ht="25.5" customHeight="1">
      <c r="B653" s="43"/>
      <c r="C653" s="203" t="s">
        <v>1374</v>
      </c>
      <c r="D653" s="203" t="s">
        <v>212</v>
      </c>
      <c r="E653" s="204" t="s">
        <v>1375</v>
      </c>
      <c r="F653" s="205" t="s">
        <v>1376</v>
      </c>
      <c r="G653" s="206" t="s">
        <v>351</v>
      </c>
      <c r="H653" s="207">
        <v>490.88</v>
      </c>
      <c r="I653" s="208"/>
      <c r="J653" s="209">
        <f>ROUND(I653*H653,2)</f>
        <v>0</v>
      </c>
      <c r="K653" s="205" t="s">
        <v>216</v>
      </c>
      <c r="L653" s="63"/>
      <c r="M653" s="210" t="s">
        <v>34</v>
      </c>
      <c r="N653" s="211" t="s">
        <v>49</v>
      </c>
      <c r="O653" s="44"/>
      <c r="P653" s="212">
        <f>O653*H653</f>
        <v>0</v>
      </c>
      <c r="Q653" s="212">
        <v>0.10359</v>
      </c>
      <c r="R653" s="212">
        <f>Q653*H653</f>
        <v>50.850259200000004</v>
      </c>
      <c r="S653" s="212">
        <v>0</v>
      </c>
      <c r="T653" s="213">
        <f>S653*H653</f>
        <v>0</v>
      </c>
      <c r="AR653" s="25" t="s">
        <v>228</v>
      </c>
      <c r="AT653" s="25" t="s">
        <v>212</v>
      </c>
      <c r="AU653" s="25" t="s">
        <v>224</v>
      </c>
      <c r="AY653" s="25" t="s">
        <v>209</v>
      </c>
      <c r="BE653" s="214">
        <f>IF(N653="základní",J653,0)</f>
        <v>0</v>
      </c>
      <c r="BF653" s="214">
        <f>IF(N653="snížená",J653,0)</f>
        <v>0</v>
      </c>
      <c r="BG653" s="214">
        <f>IF(N653="zákl. přenesená",J653,0)</f>
        <v>0</v>
      </c>
      <c r="BH653" s="214">
        <f>IF(N653="sníž. přenesená",J653,0)</f>
        <v>0</v>
      </c>
      <c r="BI653" s="214">
        <f>IF(N653="nulová",J653,0)</f>
        <v>0</v>
      </c>
      <c r="BJ653" s="25" t="s">
        <v>86</v>
      </c>
      <c r="BK653" s="214">
        <f>ROUND(I653*H653,2)</f>
        <v>0</v>
      </c>
      <c r="BL653" s="25" t="s">
        <v>228</v>
      </c>
      <c r="BM653" s="25" t="s">
        <v>1377</v>
      </c>
    </row>
    <row r="654" spans="2:65" s="14" customFormat="1" ht="13.5">
      <c r="B654" s="254"/>
      <c r="C654" s="255"/>
      <c r="D654" s="219" t="s">
        <v>274</v>
      </c>
      <c r="E654" s="256" t="s">
        <v>34</v>
      </c>
      <c r="F654" s="257" t="s">
        <v>434</v>
      </c>
      <c r="G654" s="255"/>
      <c r="H654" s="256" t="s">
        <v>34</v>
      </c>
      <c r="I654" s="258"/>
      <c r="J654" s="255"/>
      <c r="K654" s="255"/>
      <c r="L654" s="259"/>
      <c r="M654" s="260"/>
      <c r="N654" s="261"/>
      <c r="O654" s="261"/>
      <c r="P654" s="261"/>
      <c r="Q654" s="261"/>
      <c r="R654" s="261"/>
      <c r="S654" s="261"/>
      <c r="T654" s="262"/>
      <c r="AT654" s="263" t="s">
        <v>274</v>
      </c>
      <c r="AU654" s="263" t="s">
        <v>224</v>
      </c>
      <c r="AV654" s="14" t="s">
        <v>86</v>
      </c>
      <c r="AW654" s="14" t="s">
        <v>41</v>
      </c>
      <c r="AX654" s="14" t="s">
        <v>78</v>
      </c>
      <c r="AY654" s="263" t="s">
        <v>209</v>
      </c>
    </row>
    <row r="655" spans="2:65" s="12" customFormat="1" ht="13.5">
      <c r="B655" s="222"/>
      <c r="C655" s="223"/>
      <c r="D655" s="219" t="s">
        <v>274</v>
      </c>
      <c r="E655" s="224" t="s">
        <v>34</v>
      </c>
      <c r="F655" s="225" t="s">
        <v>1378</v>
      </c>
      <c r="G655" s="223"/>
      <c r="H655" s="226">
        <v>18.853000000000002</v>
      </c>
      <c r="I655" s="227"/>
      <c r="J655" s="223"/>
      <c r="K655" s="223"/>
      <c r="L655" s="228"/>
      <c r="M655" s="229"/>
      <c r="N655" s="230"/>
      <c r="O655" s="230"/>
      <c r="P655" s="230"/>
      <c r="Q655" s="230"/>
      <c r="R655" s="230"/>
      <c r="S655" s="230"/>
      <c r="T655" s="231"/>
      <c r="AT655" s="232" t="s">
        <v>274</v>
      </c>
      <c r="AU655" s="232" t="s">
        <v>224</v>
      </c>
      <c r="AV655" s="12" t="s">
        <v>88</v>
      </c>
      <c r="AW655" s="12" t="s">
        <v>41</v>
      </c>
      <c r="AX655" s="12" t="s">
        <v>78</v>
      </c>
      <c r="AY655" s="232" t="s">
        <v>209</v>
      </c>
    </row>
    <row r="656" spans="2:65" s="12" customFormat="1" ht="13.5">
      <c r="B656" s="222"/>
      <c r="C656" s="223"/>
      <c r="D656" s="219" t="s">
        <v>274</v>
      </c>
      <c r="E656" s="224" t="s">
        <v>34</v>
      </c>
      <c r="F656" s="225" t="s">
        <v>1379</v>
      </c>
      <c r="G656" s="223"/>
      <c r="H656" s="226">
        <v>22.968</v>
      </c>
      <c r="I656" s="227"/>
      <c r="J656" s="223"/>
      <c r="K656" s="223"/>
      <c r="L656" s="228"/>
      <c r="M656" s="229"/>
      <c r="N656" s="230"/>
      <c r="O656" s="230"/>
      <c r="P656" s="230"/>
      <c r="Q656" s="230"/>
      <c r="R656" s="230"/>
      <c r="S656" s="230"/>
      <c r="T656" s="231"/>
      <c r="AT656" s="232" t="s">
        <v>274</v>
      </c>
      <c r="AU656" s="232" t="s">
        <v>224</v>
      </c>
      <c r="AV656" s="12" t="s">
        <v>88</v>
      </c>
      <c r="AW656" s="12" t="s">
        <v>41</v>
      </c>
      <c r="AX656" s="12" t="s">
        <v>78</v>
      </c>
      <c r="AY656" s="232" t="s">
        <v>209</v>
      </c>
    </row>
    <row r="657" spans="2:65" s="12" customFormat="1" ht="13.5">
      <c r="B657" s="222"/>
      <c r="C657" s="223"/>
      <c r="D657" s="219" t="s">
        <v>274</v>
      </c>
      <c r="E657" s="224" t="s">
        <v>34</v>
      </c>
      <c r="F657" s="225" t="s">
        <v>1380</v>
      </c>
      <c r="G657" s="223"/>
      <c r="H657" s="226">
        <v>24.616</v>
      </c>
      <c r="I657" s="227"/>
      <c r="J657" s="223"/>
      <c r="K657" s="223"/>
      <c r="L657" s="228"/>
      <c r="M657" s="229"/>
      <c r="N657" s="230"/>
      <c r="O657" s="230"/>
      <c r="P657" s="230"/>
      <c r="Q657" s="230"/>
      <c r="R657" s="230"/>
      <c r="S657" s="230"/>
      <c r="T657" s="231"/>
      <c r="AT657" s="232" t="s">
        <v>274</v>
      </c>
      <c r="AU657" s="232" t="s">
        <v>224</v>
      </c>
      <c r="AV657" s="12" t="s">
        <v>88</v>
      </c>
      <c r="AW657" s="12" t="s">
        <v>41</v>
      </c>
      <c r="AX657" s="12" t="s">
        <v>78</v>
      </c>
      <c r="AY657" s="232" t="s">
        <v>209</v>
      </c>
    </row>
    <row r="658" spans="2:65" s="12" customFormat="1" ht="13.5">
      <c r="B658" s="222"/>
      <c r="C658" s="223"/>
      <c r="D658" s="219" t="s">
        <v>274</v>
      </c>
      <c r="E658" s="224" t="s">
        <v>34</v>
      </c>
      <c r="F658" s="225" t="s">
        <v>1381</v>
      </c>
      <c r="G658" s="223"/>
      <c r="H658" s="226">
        <v>52.646999999999998</v>
      </c>
      <c r="I658" s="227"/>
      <c r="J658" s="223"/>
      <c r="K658" s="223"/>
      <c r="L658" s="228"/>
      <c r="M658" s="229"/>
      <c r="N658" s="230"/>
      <c r="O658" s="230"/>
      <c r="P658" s="230"/>
      <c r="Q658" s="230"/>
      <c r="R658" s="230"/>
      <c r="S658" s="230"/>
      <c r="T658" s="231"/>
      <c r="AT658" s="232" t="s">
        <v>274</v>
      </c>
      <c r="AU658" s="232" t="s">
        <v>224</v>
      </c>
      <c r="AV658" s="12" t="s">
        <v>88</v>
      </c>
      <c r="AW658" s="12" t="s">
        <v>41</v>
      </c>
      <c r="AX658" s="12" t="s">
        <v>78</v>
      </c>
      <c r="AY658" s="232" t="s">
        <v>209</v>
      </c>
    </row>
    <row r="659" spans="2:65" s="12" customFormat="1" ht="13.5">
      <c r="B659" s="222"/>
      <c r="C659" s="223"/>
      <c r="D659" s="219" t="s">
        <v>274</v>
      </c>
      <c r="E659" s="224" t="s">
        <v>34</v>
      </c>
      <c r="F659" s="225" t="s">
        <v>1382</v>
      </c>
      <c r="G659" s="223"/>
      <c r="H659" s="226">
        <v>119.607</v>
      </c>
      <c r="I659" s="227"/>
      <c r="J659" s="223"/>
      <c r="K659" s="223"/>
      <c r="L659" s="228"/>
      <c r="M659" s="229"/>
      <c r="N659" s="230"/>
      <c r="O659" s="230"/>
      <c r="P659" s="230"/>
      <c r="Q659" s="230"/>
      <c r="R659" s="230"/>
      <c r="S659" s="230"/>
      <c r="T659" s="231"/>
      <c r="AT659" s="232" t="s">
        <v>274</v>
      </c>
      <c r="AU659" s="232" t="s">
        <v>224</v>
      </c>
      <c r="AV659" s="12" t="s">
        <v>88</v>
      </c>
      <c r="AW659" s="12" t="s">
        <v>41</v>
      </c>
      <c r="AX659" s="12" t="s">
        <v>78</v>
      </c>
      <c r="AY659" s="232" t="s">
        <v>209</v>
      </c>
    </row>
    <row r="660" spans="2:65" s="12" customFormat="1" ht="13.5">
      <c r="B660" s="222"/>
      <c r="C660" s="223"/>
      <c r="D660" s="219" t="s">
        <v>274</v>
      </c>
      <c r="E660" s="224" t="s">
        <v>34</v>
      </c>
      <c r="F660" s="225" t="s">
        <v>1383</v>
      </c>
      <c r="G660" s="223"/>
      <c r="H660" s="226">
        <v>67.709999999999994</v>
      </c>
      <c r="I660" s="227"/>
      <c r="J660" s="223"/>
      <c r="K660" s="223"/>
      <c r="L660" s="228"/>
      <c r="M660" s="229"/>
      <c r="N660" s="230"/>
      <c r="O660" s="230"/>
      <c r="P660" s="230"/>
      <c r="Q660" s="230"/>
      <c r="R660" s="230"/>
      <c r="S660" s="230"/>
      <c r="T660" s="231"/>
      <c r="AT660" s="232" t="s">
        <v>274</v>
      </c>
      <c r="AU660" s="232" t="s">
        <v>224</v>
      </c>
      <c r="AV660" s="12" t="s">
        <v>88</v>
      </c>
      <c r="AW660" s="12" t="s">
        <v>41</v>
      </c>
      <c r="AX660" s="12" t="s">
        <v>78</v>
      </c>
      <c r="AY660" s="232" t="s">
        <v>209</v>
      </c>
    </row>
    <row r="661" spans="2:65" s="14" customFormat="1" ht="13.5">
      <c r="B661" s="254"/>
      <c r="C661" s="255"/>
      <c r="D661" s="219" t="s">
        <v>274</v>
      </c>
      <c r="E661" s="256" t="s">
        <v>34</v>
      </c>
      <c r="F661" s="257" t="s">
        <v>437</v>
      </c>
      <c r="G661" s="255"/>
      <c r="H661" s="256" t="s">
        <v>34</v>
      </c>
      <c r="I661" s="258"/>
      <c r="J661" s="255"/>
      <c r="K661" s="255"/>
      <c r="L661" s="259"/>
      <c r="M661" s="260"/>
      <c r="N661" s="261"/>
      <c r="O661" s="261"/>
      <c r="P661" s="261"/>
      <c r="Q661" s="261"/>
      <c r="R661" s="261"/>
      <c r="S661" s="261"/>
      <c r="T661" s="262"/>
      <c r="AT661" s="263" t="s">
        <v>274</v>
      </c>
      <c r="AU661" s="263" t="s">
        <v>224</v>
      </c>
      <c r="AV661" s="14" t="s">
        <v>86</v>
      </c>
      <c r="AW661" s="14" t="s">
        <v>41</v>
      </c>
      <c r="AX661" s="14" t="s">
        <v>78</v>
      </c>
      <c r="AY661" s="263" t="s">
        <v>209</v>
      </c>
    </row>
    <row r="662" spans="2:65" s="12" customFormat="1" ht="13.5">
      <c r="B662" s="222"/>
      <c r="C662" s="223"/>
      <c r="D662" s="219" t="s">
        <v>274</v>
      </c>
      <c r="E662" s="224" t="s">
        <v>34</v>
      </c>
      <c r="F662" s="225" t="s">
        <v>1384</v>
      </c>
      <c r="G662" s="223"/>
      <c r="H662" s="226">
        <v>45.076999999999998</v>
      </c>
      <c r="I662" s="227"/>
      <c r="J662" s="223"/>
      <c r="K662" s="223"/>
      <c r="L662" s="228"/>
      <c r="M662" s="229"/>
      <c r="N662" s="230"/>
      <c r="O662" s="230"/>
      <c r="P662" s="230"/>
      <c r="Q662" s="230"/>
      <c r="R662" s="230"/>
      <c r="S662" s="230"/>
      <c r="T662" s="231"/>
      <c r="AT662" s="232" t="s">
        <v>274</v>
      </c>
      <c r="AU662" s="232" t="s">
        <v>224</v>
      </c>
      <c r="AV662" s="12" t="s">
        <v>88</v>
      </c>
      <c r="AW662" s="12" t="s">
        <v>41</v>
      </c>
      <c r="AX662" s="12" t="s">
        <v>78</v>
      </c>
      <c r="AY662" s="232" t="s">
        <v>209</v>
      </c>
    </row>
    <row r="663" spans="2:65" s="12" customFormat="1" ht="13.5">
      <c r="B663" s="222"/>
      <c r="C663" s="223"/>
      <c r="D663" s="219" t="s">
        <v>274</v>
      </c>
      <c r="E663" s="224" t="s">
        <v>34</v>
      </c>
      <c r="F663" s="225" t="s">
        <v>1385</v>
      </c>
      <c r="G663" s="223"/>
      <c r="H663" s="226">
        <v>13.428000000000001</v>
      </c>
      <c r="I663" s="227"/>
      <c r="J663" s="223"/>
      <c r="K663" s="223"/>
      <c r="L663" s="228"/>
      <c r="M663" s="229"/>
      <c r="N663" s="230"/>
      <c r="O663" s="230"/>
      <c r="P663" s="230"/>
      <c r="Q663" s="230"/>
      <c r="R663" s="230"/>
      <c r="S663" s="230"/>
      <c r="T663" s="231"/>
      <c r="AT663" s="232" t="s">
        <v>274</v>
      </c>
      <c r="AU663" s="232" t="s">
        <v>224</v>
      </c>
      <c r="AV663" s="12" t="s">
        <v>88</v>
      </c>
      <c r="AW663" s="12" t="s">
        <v>41</v>
      </c>
      <c r="AX663" s="12" t="s">
        <v>78</v>
      </c>
      <c r="AY663" s="232" t="s">
        <v>209</v>
      </c>
    </row>
    <row r="664" spans="2:65" s="12" customFormat="1" ht="13.5">
      <c r="B664" s="222"/>
      <c r="C664" s="223"/>
      <c r="D664" s="219" t="s">
        <v>274</v>
      </c>
      <c r="E664" s="224" t="s">
        <v>34</v>
      </c>
      <c r="F664" s="225" t="s">
        <v>1386</v>
      </c>
      <c r="G664" s="223"/>
      <c r="H664" s="226">
        <v>19.305</v>
      </c>
      <c r="I664" s="227"/>
      <c r="J664" s="223"/>
      <c r="K664" s="223"/>
      <c r="L664" s="228"/>
      <c r="M664" s="229"/>
      <c r="N664" s="230"/>
      <c r="O664" s="230"/>
      <c r="P664" s="230"/>
      <c r="Q664" s="230"/>
      <c r="R664" s="230"/>
      <c r="S664" s="230"/>
      <c r="T664" s="231"/>
      <c r="AT664" s="232" t="s">
        <v>274</v>
      </c>
      <c r="AU664" s="232" t="s">
        <v>224</v>
      </c>
      <c r="AV664" s="12" t="s">
        <v>88</v>
      </c>
      <c r="AW664" s="12" t="s">
        <v>41</v>
      </c>
      <c r="AX664" s="12" t="s">
        <v>78</v>
      </c>
      <c r="AY664" s="232" t="s">
        <v>209</v>
      </c>
    </row>
    <row r="665" spans="2:65" s="12" customFormat="1" ht="13.5">
      <c r="B665" s="222"/>
      <c r="C665" s="223"/>
      <c r="D665" s="219" t="s">
        <v>274</v>
      </c>
      <c r="E665" s="224" t="s">
        <v>34</v>
      </c>
      <c r="F665" s="225" t="s">
        <v>1387</v>
      </c>
      <c r="G665" s="223"/>
      <c r="H665" s="226">
        <v>10.651</v>
      </c>
      <c r="I665" s="227"/>
      <c r="J665" s="223"/>
      <c r="K665" s="223"/>
      <c r="L665" s="228"/>
      <c r="M665" s="229"/>
      <c r="N665" s="230"/>
      <c r="O665" s="230"/>
      <c r="P665" s="230"/>
      <c r="Q665" s="230"/>
      <c r="R665" s="230"/>
      <c r="S665" s="230"/>
      <c r="T665" s="231"/>
      <c r="AT665" s="232" t="s">
        <v>274</v>
      </c>
      <c r="AU665" s="232" t="s">
        <v>224</v>
      </c>
      <c r="AV665" s="12" t="s">
        <v>88</v>
      </c>
      <c r="AW665" s="12" t="s">
        <v>41</v>
      </c>
      <c r="AX665" s="12" t="s">
        <v>78</v>
      </c>
      <c r="AY665" s="232" t="s">
        <v>209</v>
      </c>
    </row>
    <row r="666" spans="2:65" s="12" customFormat="1" ht="13.5">
      <c r="B666" s="222"/>
      <c r="C666" s="223"/>
      <c r="D666" s="219" t="s">
        <v>274</v>
      </c>
      <c r="E666" s="224" t="s">
        <v>34</v>
      </c>
      <c r="F666" s="225" t="s">
        <v>1388</v>
      </c>
      <c r="G666" s="223"/>
      <c r="H666" s="226">
        <v>48.076000000000001</v>
      </c>
      <c r="I666" s="227"/>
      <c r="J666" s="223"/>
      <c r="K666" s="223"/>
      <c r="L666" s="228"/>
      <c r="M666" s="229"/>
      <c r="N666" s="230"/>
      <c r="O666" s="230"/>
      <c r="P666" s="230"/>
      <c r="Q666" s="230"/>
      <c r="R666" s="230"/>
      <c r="S666" s="230"/>
      <c r="T666" s="231"/>
      <c r="AT666" s="232" t="s">
        <v>274</v>
      </c>
      <c r="AU666" s="232" t="s">
        <v>224</v>
      </c>
      <c r="AV666" s="12" t="s">
        <v>88</v>
      </c>
      <c r="AW666" s="12" t="s">
        <v>41</v>
      </c>
      <c r="AX666" s="12" t="s">
        <v>78</v>
      </c>
      <c r="AY666" s="232" t="s">
        <v>209</v>
      </c>
    </row>
    <row r="667" spans="2:65" s="12" customFormat="1" ht="27">
      <c r="B667" s="222"/>
      <c r="C667" s="223"/>
      <c r="D667" s="219" t="s">
        <v>274</v>
      </c>
      <c r="E667" s="224" t="s">
        <v>34</v>
      </c>
      <c r="F667" s="225" t="s">
        <v>1389</v>
      </c>
      <c r="G667" s="223"/>
      <c r="H667" s="226">
        <v>47.942</v>
      </c>
      <c r="I667" s="227"/>
      <c r="J667" s="223"/>
      <c r="K667" s="223"/>
      <c r="L667" s="228"/>
      <c r="M667" s="229"/>
      <c r="N667" s="230"/>
      <c r="O667" s="230"/>
      <c r="P667" s="230"/>
      <c r="Q667" s="230"/>
      <c r="R667" s="230"/>
      <c r="S667" s="230"/>
      <c r="T667" s="231"/>
      <c r="AT667" s="232" t="s">
        <v>274</v>
      </c>
      <c r="AU667" s="232" t="s">
        <v>224</v>
      </c>
      <c r="AV667" s="12" t="s">
        <v>88</v>
      </c>
      <c r="AW667" s="12" t="s">
        <v>41</v>
      </c>
      <c r="AX667" s="12" t="s">
        <v>78</v>
      </c>
      <c r="AY667" s="232" t="s">
        <v>209</v>
      </c>
    </row>
    <row r="668" spans="2:65" s="13" customFormat="1" ht="13.5">
      <c r="B668" s="233"/>
      <c r="C668" s="234"/>
      <c r="D668" s="219" t="s">
        <v>274</v>
      </c>
      <c r="E668" s="235" t="s">
        <v>34</v>
      </c>
      <c r="F668" s="236" t="s">
        <v>302</v>
      </c>
      <c r="G668" s="234"/>
      <c r="H668" s="237">
        <v>490.88</v>
      </c>
      <c r="I668" s="238"/>
      <c r="J668" s="234"/>
      <c r="K668" s="234"/>
      <c r="L668" s="239"/>
      <c r="M668" s="240"/>
      <c r="N668" s="241"/>
      <c r="O668" s="241"/>
      <c r="P668" s="241"/>
      <c r="Q668" s="241"/>
      <c r="R668" s="241"/>
      <c r="S668" s="241"/>
      <c r="T668" s="242"/>
      <c r="AT668" s="243" t="s">
        <v>274</v>
      </c>
      <c r="AU668" s="243" t="s">
        <v>224</v>
      </c>
      <c r="AV668" s="13" t="s">
        <v>228</v>
      </c>
      <c r="AW668" s="13" t="s">
        <v>41</v>
      </c>
      <c r="AX668" s="13" t="s">
        <v>86</v>
      </c>
      <c r="AY668" s="243" t="s">
        <v>209</v>
      </c>
    </row>
    <row r="669" spans="2:65" s="1" customFormat="1" ht="38.25" customHeight="1">
      <c r="B669" s="43"/>
      <c r="C669" s="203" t="s">
        <v>1390</v>
      </c>
      <c r="D669" s="203" t="s">
        <v>212</v>
      </c>
      <c r="E669" s="204" t="s">
        <v>1391</v>
      </c>
      <c r="F669" s="205" t="s">
        <v>1392</v>
      </c>
      <c r="G669" s="206" t="s">
        <v>351</v>
      </c>
      <c r="H669" s="207">
        <v>105.346</v>
      </c>
      <c r="I669" s="208"/>
      <c r="J669" s="209">
        <f>ROUND(I669*H669,2)</f>
        <v>0</v>
      </c>
      <c r="K669" s="205" t="s">
        <v>216</v>
      </c>
      <c r="L669" s="63"/>
      <c r="M669" s="210" t="s">
        <v>34</v>
      </c>
      <c r="N669" s="211" t="s">
        <v>49</v>
      </c>
      <c r="O669" s="44"/>
      <c r="P669" s="212">
        <f>O669*H669</f>
        <v>0</v>
      </c>
      <c r="Q669" s="212">
        <v>9.4659999999999994E-2</v>
      </c>
      <c r="R669" s="212">
        <f>Q669*H669</f>
        <v>9.9720523599999993</v>
      </c>
      <c r="S669" s="212">
        <v>0</v>
      </c>
      <c r="T669" s="213">
        <f>S669*H669</f>
        <v>0</v>
      </c>
      <c r="AR669" s="25" t="s">
        <v>228</v>
      </c>
      <c r="AT669" s="25" t="s">
        <v>212</v>
      </c>
      <c r="AU669" s="25" t="s">
        <v>224</v>
      </c>
      <c r="AY669" s="25" t="s">
        <v>209</v>
      </c>
      <c r="BE669" s="214">
        <f>IF(N669="základní",J669,0)</f>
        <v>0</v>
      </c>
      <c r="BF669" s="214">
        <f>IF(N669="snížená",J669,0)</f>
        <v>0</v>
      </c>
      <c r="BG669" s="214">
        <f>IF(N669="zákl. přenesená",J669,0)</f>
        <v>0</v>
      </c>
      <c r="BH669" s="214">
        <f>IF(N669="sníž. přenesená",J669,0)</f>
        <v>0</v>
      </c>
      <c r="BI669" s="214">
        <f>IF(N669="nulová",J669,0)</f>
        <v>0</v>
      </c>
      <c r="BJ669" s="25" t="s">
        <v>86</v>
      </c>
      <c r="BK669" s="214">
        <f>ROUND(I669*H669,2)</f>
        <v>0</v>
      </c>
      <c r="BL669" s="25" t="s">
        <v>228</v>
      </c>
      <c r="BM669" s="25" t="s">
        <v>1393</v>
      </c>
    </row>
    <row r="670" spans="2:65" s="1" customFormat="1" ht="27">
      <c r="B670" s="43"/>
      <c r="C670" s="65"/>
      <c r="D670" s="219" t="s">
        <v>272</v>
      </c>
      <c r="E670" s="65"/>
      <c r="F670" s="220" t="s">
        <v>1394</v>
      </c>
      <c r="G670" s="65"/>
      <c r="H670" s="65"/>
      <c r="I670" s="174"/>
      <c r="J670" s="65"/>
      <c r="K670" s="65"/>
      <c r="L670" s="63"/>
      <c r="M670" s="221"/>
      <c r="N670" s="44"/>
      <c r="O670" s="44"/>
      <c r="P670" s="44"/>
      <c r="Q670" s="44"/>
      <c r="R670" s="44"/>
      <c r="S670" s="44"/>
      <c r="T670" s="80"/>
      <c r="AT670" s="25" t="s">
        <v>272</v>
      </c>
      <c r="AU670" s="25" t="s">
        <v>224</v>
      </c>
    </row>
    <row r="671" spans="2:65" s="14" customFormat="1" ht="13.5">
      <c r="B671" s="254"/>
      <c r="C671" s="255"/>
      <c r="D671" s="219" t="s">
        <v>274</v>
      </c>
      <c r="E671" s="256" t="s">
        <v>34</v>
      </c>
      <c r="F671" s="257" t="s">
        <v>466</v>
      </c>
      <c r="G671" s="255"/>
      <c r="H671" s="256" t="s">
        <v>34</v>
      </c>
      <c r="I671" s="258"/>
      <c r="J671" s="255"/>
      <c r="K671" s="255"/>
      <c r="L671" s="259"/>
      <c r="M671" s="260"/>
      <c r="N671" s="261"/>
      <c r="O671" s="261"/>
      <c r="P671" s="261"/>
      <c r="Q671" s="261"/>
      <c r="R671" s="261"/>
      <c r="S671" s="261"/>
      <c r="T671" s="262"/>
      <c r="AT671" s="263" t="s">
        <v>274</v>
      </c>
      <c r="AU671" s="263" t="s">
        <v>224</v>
      </c>
      <c r="AV671" s="14" t="s">
        <v>86</v>
      </c>
      <c r="AW671" s="14" t="s">
        <v>41</v>
      </c>
      <c r="AX671" s="14" t="s">
        <v>78</v>
      </c>
      <c r="AY671" s="263" t="s">
        <v>209</v>
      </c>
    </row>
    <row r="672" spans="2:65" s="12" customFormat="1" ht="13.5">
      <c r="B672" s="222"/>
      <c r="C672" s="223"/>
      <c r="D672" s="219" t="s">
        <v>274</v>
      </c>
      <c r="E672" s="224" t="s">
        <v>34</v>
      </c>
      <c r="F672" s="225" t="s">
        <v>1395</v>
      </c>
      <c r="G672" s="223"/>
      <c r="H672" s="226">
        <v>10.676</v>
      </c>
      <c r="I672" s="227"/>
      <c r="J672" s="223"/>
      <c r="K672" s="223"/>
      <c r="L672" s="228"/>
      <c r="M672" s="229"/>
      <c r="N672" s="230"/>
      <c r="O672" s="230"/>
      <c r="P672" s="230"/>
      <c r="Q672" s="230"/>
      <c r="R672" s="230"/>
      <c r="S672" s="230"/>
      <c r="T672" s="231"/>
      <c r="AT672" s="232" t="s">
        <v>274</v>
      </c>
      <c r="AU672" s="232" t="s">
        <v>224</v>
      </c>
      <c r="AV672" s="12" t="s">
        <v>88</v>
      </c>
      <c r="AW672" s="12" t="s">
        <v>41</v>
      </c>
      <c r="AX672" s="12" t="s">
        <v>78</v>
      </c>
      <c r="AY672" s="232" t="s">
        <v>209</v>
      </c>
    </row>
    <row r="673" spans="2:65" s="12" customFormat="1" ht="13.5">
      <c r="B673" s="222"/>
      <c r="C673" s="223"/>
      <c r="D673" s="219" t="s">
        <v>274</v>
      </c>
      <c r="E673" s="224" t="s">
        <v>34</v>
      </c>
      <c r="F673" s="225" t="s">
        <v>1396</v>
      </c>
      <c r="G673" s="223"/>
      <c r="H673" s="226">
        <v>9.8800000000000008</v>
      </c>
      <c r="I673" s="227"/>
      <c r="J673" s="223"/>
      <c r="K673" s="223"/>
      <c r="L673" s="228"/>
      <c r="M673" s="229"/>
      <c r="N673" s="230"/>
      <c r="O673" s="230"/>
      <c r="P673" s="230"/>
      <c r="Q673" s="230"/>
      <c r="R673" s="230"/>
      <c r="S673" s="230"/>
      <c r="T673" s="231"/>
      <c r="AT673" s="232" t="s">
        <v>274</v>
      </c>
      <c r="AU673" s="232" t="s">
        <v>224</v>
      </c>
      <c r="AV673" s="12" t="s">
        <v>88</v>
      </c>
      <c r="AW673" s="12" t="s">
        <v>41</v>
      </c>
      <c r="AX673" s="12" t="s">
        <v>78</v>
      </c>
      <c r="AY673" s="232" t="s">
        <v>209</v>
      </c>
    </row>
    <row r="674" spans="2:65" s="14" customFormat="1" ht="13.5">
      <c r="B674" s="254"/>
      <c r="C674" s="255"/>
      <c r="D674" s="219" t="s">
        <v>274</v>
      </c>
      <c r="E674" s="256" t="s">
        <v>34</v>
      </c>
      <c r="F674" s="257" t="s">
        <v>437</v>
      </c>
      <c r="G674" s="255"/>
      <c r="H674" s="256" t="s">
        <v>34</v>
      </c>
      <c r="I674" s="258"/>
      <c r="J674" s="255"/>
      <c r="K674" s="255"/>
      <c r="L674" s="259"/>
      <c r="M674" s="260"/>
      <c r="N674" s="261"/>
      <c r="O674" s="261"/>
      <c r="P674" s="261"/>
      <c r="Q674" s="261"/>
      <c r="R674" s="261"/>
      <c r="S674" s="261"/>
      <c r="T674" s="262"/>
      <c r="AT674" s="263" t="s">
        <v>274</v>
      </c>
      <c r="AU674" s="263" t="s">
        <v>224</v>
      </c>
      <c r="AV674" s="14" t="s">
        <v>86</v>
      </c>
      <c r="AW674" s="14" t="s">
        <v>41</v>
      </c>
      <c r="AX674" s="14" t="s">
        <v>78</v>
      </c>
      <c r="AY674" s="263" t="s">
        <v>209</v>
      </c>
    </row>
    <row r="675" spans="2:65" s="12" customFormat="1" ht="13.5">
      <c r="B675" s="222"/>
      <c r="C675" s="223"/>
      <c r="D675" s="219" t="s">
        <v>274</v>
      </c>
      <c r="E675" s="224" t="s">
        <v>34</v>
      </c>
      <c r="F675" s="225" t="s">
        <v>1397</v>
      </c>
      <c r="G675" s="223"/>
      <c r="H675" s="226">
        <v>84.79</v>
      </c>
      <c r="I675" s="227"/>
      <c r="J675" s="223"/>
      <c r="K675" s="223"/>
      <c r="L675" s="228"/>
      <c r="M675" s="229"/>
      <c r="N675" s="230"/>
      <c r="O675" s="230"/>
      <c r="P675" s="230"/>
      <c r="Q675" s="230"/>
      <c r="R675" s="230"/>
      <c r="S675" s="230"/>
      <c r="T675" s="231"/>
      <c r="AT675" s="232" t="s">
        <v>274</v>
      </c>
      <c r="AU675" s="232" t="s">
        <v>224</v>
      </c>
      <c r="AV675" s="12" t="s">
        <v>88</v>
      </c>
      <c r="AW675" s="12" t="s">
        <v>41</v>
      </c>
      <c r="AX675" s="12" t="s">
        <v>78</v>
      </c>
      <c r="AY675" s="232" t="s">
        <v>209</v>
      </c>
    </row>
    <row r="676" spans="2:65" s="13" customFormat="1" ht="13.5">
      <c r="B676" s="233"/>
      <c r="C676" s="234"/>
      <c r="D676" s="219" t="s">
        <v>274</v>
      </c>
      <c r="E676" s="235" t="s">
        <v>34</v>
      </c>
      <c r="F676" s="236" t="s">
        <v>302</v>
      </c>
      <c r="G676" s="234"/>
      <c r="H676" s="237">
        <v>105.346</v>
      </c>
      <c r="I676" s="238"/>
      <c r="J676" s="234"/>
      <c r="K676" s="234"/>
      <c r="L676" s="239"/>
      <c r="M676" s="240"/>
      <c r="N676" s="241"/>
      <c r="O676" s="241"/>
      <c r="P676" s="241"/>
      <c r="Q676" s="241"/>
      <c r="R676" s="241"/>
      <c r="S676" s="241"/>
      <c r="T676" s="242"/>
      <c r="AT676" s="243" t="s">
        <v>274</v>
      </c>
      <c r="AU676" s="243" t="s">
        <v>224</v>
      </c>
      <c r="AV676" s="13" t="s">
        <v>228</v>
      </c>
      <c r="AW676" s="13" t="s">
        <v>41</v>
      </c>
      <c r="AX676" s="13" t="s">
        <v>86</v>
      </c>
      <c r="AY676" s="243" t="s">
        <v>209</v>
      </c>
    </row>
    <row r="677" spans="2:65" s="1" customFormat="1" ht="25.5" customHeight="1">
      <c r="B677" s="43"/>
      <c r="C677" s="203" t="s">
        <v>1398</v>
      </c>
      <c r="D677" s="203" t="s">
        <v>212</v>
      </c>
      <c r="E677" s="204" t="s">
        <v>1399</v>
      </c>
      <c r="F677" s="205" t="s">
        <v>1400</v>
      </c>
      <c r="G677" s="206" t="s">
        <v>317</v>
      </c>
      <c r="H677" s="207">
        <v>29.42</v>
      </c>
      <c r="I677" s="208"/>
      <c r="J677" s="209">
        <f>ROUND(I677*H677,2)</f>
        <v>0</v>
      </c>
      <c r="K677" s="205" t="s">
        <v>216</v>
      </c>
      <c r="L677" s="63"/>
      <c r="M677" s="210" t="s">
        <v>34</v>
      </c>
      <c r="N677" s="211" t="s">
        <v>49</v>
      </c>
      <c r="O677" s="44"/>
      <c r="P677" s="212">
        <f>O677*H677</f>
        <v>0</v>
      </c>
      <c r="Q677" s="212">
        <v>0</v>
      </c>
      <c r="R677" s="212">
        <f>Q677*H677</f>
        <v>0</v>
      </c>
      <c r="S677" s="212">
        <v>0</v>
      </c>
      <c r="T677" s="213">
        <f>S677*H677</f>
        <v>0</v>
      </c>
      <c r="AR677" s="25" t="s">
        <v>228</v>
      </c>
      <c r="AT677" s="25" t="s">
        <v>212</v>
      </c>
      <c r="AU677" s="25" t="s">
        <v>224</v>
      </c>
      <c r="AY677" s="25" t="s">
        <v>209</v>
      </c>
      <c r="BE677" s="214">
        <f>IF(N677="základní",J677,0)</f>
        <v>0</v>
      </c>
      <c r="BF677" s="214">
        <f>IF(N677="snížená",J677,0)</f>
        <v>0</v>
      </c>
      <c r="BG677" s="214">
        <f>IF(N677="zákl. přenesená",J677,0)</f>
        <v>0</v>
      </c>
      <c r="BH677" s="214">
        <f>IF(N677="sníž. přenesená",J677,0)</f>
        <v>0</v>
      </c>
      <c r="BI677" s="214">
        <f>IF(N677="nulová",J677,0)</f>
        <v>0</v>
      </c>
      <c r="BJ677" s="25" t="s">
        <v>86</v>
      </c>
      <c r="BK677" s="214">
        <f>ROUND(I677*H677,2)</f>
        <v>0</v>
      </c>
      <c r="BL677" s="25" t="s">
        <v>228</v>
      </c>
      <c r="BM677" s="25" t="s">
        <v>1401</v>
      </c>
    </row>
    <row r="678" spans="2:65" s="1" customFormat="1" ht="27">
      <c r="B678" s="43"/>
      <c r="C678" s="65"/>
      <c r="D678" s="219" t="s">
        <v>272</v>
      </c>
      <c r="E678" s="65"/>
      <c r="F678" s="220" t="s">
        <v>1402</v>
      </c>
      <c r="G678" s="65"/>
      <c r="H678" s="65"/>
      <c r="I678" s="174"/>
      <c r="J678" s="65"/>
      <c r="K678" s="65"/>
      <c r="L678" s="63"/>
      <c r="M678" s="221"/>
      <c r="N678" s="44"/>
      <c r="O678" s="44"/>
      <c r="P678" s="44"/>
      <c r="Q678" s="44"/>
      <c r="R678" s="44"/>
      <c r="S678" s="44"/>
      <c r="T678" s="80"/>
      <c r="AT678" s="25" t="s">
        <v>272</v>
      </c>
      <c r="AU678" s="25" t="s">
        <v>224</v>
      </c>
    </row>
    <row r="679" spans="2:65" s="14" customFormat="1" ht="13.5">
      <c r="B679" s="254"/>
      <c r="C679" s="255"/>
      <c r="D679" s="219" t="s">
        <v>274</v>
      </c>
      <c r="E679" s="256" t="s">
        <v>34</v>
      </c>
      <c r="F679" s="257" t="s">
        <v>1239</v>
      </c>
      <c r="G679" s="255"/>
      <c r="H679" s="256" t="s">
        <v>34</v>
      </c>
      <c r="I679" s="258"/>
      <c r="J679" s="255"/>
      <c r="K679" s="255"/>
      <c r="L679" s="259"/>
      <c r="M679" s="260"/>
      <c r="N679" s="261"/>
      <c r="O679" s="261"/>
      <c r="P679" s="261"/>
      <c r="Q679" s="261"/>
      <c r="R679" s="261"/>
      <c r="S679" s="261"/>
      <c r="T679" s="262"/>
      <c r="AT679" s="263" t="s">
        <v>274</v>
      </c>
      <c r="AU679" s="263" t="s">
        <v>224</v>
      </c>
      <c r="AV679" s="14" t="s">
        <v>86</v>
      </c>
      <c r="AW679" s="14" t="s">
        <v>41</v>
      </c>
      <c r="AX679" s="14" t="s">
        <v>78</v>
      </c>
      <c r="AY679" s="263" t="s">
        <v>209</v>
      </c>
    </row>
    <row r="680" spans="2:65" s="14" customFormat="1" ht="13.5">
      <c r="B680" s="254"/>
      <c r="C680" s="255"/>
      <c r="D680" s="219" t="s">
        <v>274</v>
      </c>
      <c r="E680" s="256" t="s">
        <v>34</v>
      </c>
      <c r="F680" s="257" t="s">
        <v>1403</v>
      </c>
      <c r="G680" s="255"/>
      <c r="H680" s="256" t="s">
        <v>34</v>
      </c>
      <c r="I680" s="258"/>
      <c r="J680" s="255"/>
      <c r="K680" s="255"/>
      <c r="L680" s="259"/>
      <c r="M680" s="260"/>
      <c r="N680" s="261"/>
      <c r="O680" s="261"/>
      <c r="P680" s="261"/>
      <c r="Q680" s="261"/>
      <c r="R680" s="261"/>
      <c r="S680" s="261"/>
      <c r="T680" s="262"/>
      <c r="AT680" s="263" t="s">
        <v>274</v>
      </c>
      <c r="AU680" s="263" t="s">
        <v>224</v>
      </c>
      <c r="AV680" s="14" t="s">
        <v>86</v>
      </c>
      <c r="AW680" s="14" t="s">
        <v>41</v>
      </c>
      <c r="AX680" s="14" t="s">
        <v>78</v>
      </c>
      <c r="AY680" s="263" t="s">
        <v>209</v>
      </c>
    </row>
    <row r="681" spans="2:65" s="12" customFormat="1" ht="13.5">
      <c r="B681" s="222"/>
      <c r="C681" s="223"/>
      <c r="D681" s="219" t="s">
        <v>274</v>
      </c>
      <c r="E681" s="224" t="s">
        <v>34</v>
      </c>
      <c r="F681" s="225" t="s">
        <v>1404</v>
      </c>
      <c r="G681" s="223"/>
      <c r="H681" s="226">
        <v>6.77</v>
      </c>
      <c r="I681" s="227"/>
      <c r="J681" s="223"/>
      <c r="K681" s="223"/>
      <c r="L681" s="228"/>
      <c r="M681" s="229"/>
      <c r="N681" s="230"/>
      <c r="O681" s="230"/>
      <c r="P681" s="230"/>
      <c r="Q681" s="230"/>
      <c r="R681" s="230"/>
      <c r="S681" s="230"/>
      <c r="T681" s="231"/>
      <c r="AT681" s="232" t="s">
        <v>274</v>
      </c>
      <c r="AU681" s="232" t="s">
        <v>224</v>
      </c>
      <c r="AV681" s="12" t="s">
        <v>88</v>
      </c>
      <c r="AW681" s="12" t="s">
        <v>41</v>
      </c>
      <c r="AX681" s="12" t="s">
        <v>78</v>
      </c>
      <c r="AY681" s="232" t="s">
        <v>209</v>
      </c>
    </row>
    <row r="682" spans="2:65" s="14" customFormat="1" ht="13.5">
      <c r="B682" s="254"/>
      <c r="C682" s="255"/>
      <c r="D682" s="219" t="s">
        <v>274</v>
      </c>
      <c r="E682" s="256" t="s">
        <v>34</v>
      </c>
      <c r="F682" s="257" t="s">
        <v>1241</v>
      </c>
      <c r="G682" s="255"/>
      <c r="H682" s="256" t="s">
        <v>34</v>
      </c>
      <c r="I682" s="258"/>
      <c r="J682" s="255"/>
      <c r="K682" s="255"/>
      <c r="L682" s="259"/>
      <c r="M682" s="260"/>
      <c r="N682" s="261"/>
      <c r="O682" s="261"/>
      <c r="P682" s="261"/>
      <c r="Q682" s="261"/>
      <c r="R682" s="261"/>
      <c r="S682" s="261"/>
      <c r="T682" s="262"/>
      <c r="AT682" s="263" t="s">
        <v>274</v>
      </c>
      <c r="AU682" s="263" t="s">
        <v>224</v>
      </c>
      <c r="AV682" s="14" t="s">
        <v>86</v>
      </c>
      <c r="AW682" s="14" t="s">
        <v>41</v>
      </c>
      <c r="AX682" s="14" t="s">
        <v>78</v>
      </c>
      <c r="AY682" s="263" t="s">
        <v>209</v>
      </c>
    </row>
    <row r="683" spans="2:65" s="12" customFormat="1" ht="13.5">
      <c r="B683" s="222"/>
      <c r="C683" s="223"/>
      <c r="D683" s="219" t="s">
        <v>274</v>
      </c>
      <c r="E683" s="224" t="s">
        <v>34</v>
      </c>
      <c r="F683" s="225" t="s">
        <v>1405</v>
      </c>
      <c r="G683" s="223"/>
      <c r="H683" s="226">
        <v>22.65</v>
      </c>
      <c r="I683" s="227"/>
      <c r="J683" s="223"/>
      <c r="K683" s="223"/>
      <c r="L683" s="228"/>
      <c r="M683" s="229"/>
      <c r="N683" s="230"/>
      <c r="O683" s="230"/>
      <c r="P683" s="230"/>
      <c r="Q683" s="230"/>
      <c r="R683" s="230"/>
      <c r="S683" s="230"/>
      <c r="T683" s="231"/>
      <c r="AT683" s="232" t="s">
        <v>274</v>
      </c>
      <c r="AU683" s="232" t="s">
        <v>224</v>
      </c>
      <c r="AV683" s="12" t="s">
        <v>88</v>
      </c>
      <c r="AW683" s="12" t="s">
        <v>41</v>
      </c>
      <c r="AX683" s="12" t="s">
        <v>78</v>
      </c>
      <c r="AY683" s="232" t="s">
        <v>209</v>
      </c>
    </row>
    <row r="684" spans="2:65" s="13" customFormat="1" ht="13.5">
      <c r="B684" s="233"/>
      <c r="C684" s="234"/>
      <c r="D684" s="219" t="s">
        <v>274</v>
      </c>
      <c r="E684" s="235" t="s">
        <v>34</v>
      </c>
      <c r="F684" s="236" t="s">
        <v>302</v>
      </c>
      <c r="G684" s="234"/>
      <c r="H684" s="237">
        <v>29.42</v>
      </c>
      <c r="I684" s="238"/>
      <c r="J684" s="234"/>
      <c r="K684" s="234"/>
      <c r="L684" s="239"/>
      <c r="M684" s="240"/>
      <c r="N684" s="241"/>
      <c r="O684" s="241"/>
      <c r="P684" s="241"/>
      <c r="Q684" s="241"/>
      <c r="R684" s="241"/>
      <c r="S684" s="241"/>
      <c r="T684" s="242"/>
      <c r="AT684" s="243" t="s">
        <v>274</v>
      </c>
      <c r="AU684" s="243" t="s">
        <v>224</v>
      </c>
      <c r="AV684" s="13" t="s">
        <v>228</v>
      </c>
      <c r="AW684" s="13" t="s">
        <v>41</v>
      </c>
      <c r="AX684" s="13" t="s">
        <v>86</v>
      </c>
      <c r="AY684" s="243" t="s">
        <v>209</v>
      </c>
    </row>
    <row r="685" spans="2:65" s="1" customFormat="1" ht="16.5" customHeight="1">
      <c r="B685" s="43"/>
      <c r="C685" s="244" t="s">
        <v>1406</v>
      </c>
      <c r="D685" s="244" t="s">
        <v>348</v>
      </c>
      <c r="E685" s="245" t="s">
        <v>1407</v>
      </c>
      <c r="F685" s="246" t="s">
        <v>1408</v>
      </c>
      <c r="G685" s="247" t="s">
        <v>351</v>
      </c>
      <c r="H685" s="248">
        <v>93.85</v>
      </c>
      <c r="I685" s="249"/>
      <c r="J685" s="250">
        <f>ROUND(I685*H685,2)</f>
        <v>0</v>
      </c>
      <c r="K685" s="246" t="s">
        <v>34</v>
      </c>
      <c r="L685" s="251"/>
      <c r="M685" s="252" t="s">
        <v>34</v>
      </c>
      <c r="N685" s="253" t="s">
        <v>49</v>
      </c>
      <c r="O685" s="44"/>
      <c r="P685" s="212">
        <f>O685*H685</f>
        <v>0</v>
      </c>
      <c r="Q685" s="212">
        <v>2.5000000000000001E-2</v>
      </c>
      <c r="R685" s="212">
        <f>Q685*H685</f>
        <v>2.3462499999999999</v>
      </c>
      <c r="S685" s="212">
        <v>0</v>
      </c>
      <c r="T685" s="213">
        <f>S685*H685</f>
        <v>0</v>
      </c>
      <c r="AR685" s="25" t="s">
        <v>247</v>
      </c>
      <c r="AT685" s="25" t="s">
        <v>348</v>
      </c>
      <c r="AU685" s="25" t="s">
        <v>224</v>
      </c>
      <c r="AY685" s="25" t="s">
        <v>209</v>
      </c>
      <c r="BE685" s="214">
        <f>IF(N685="základní",J685,0)</f>
        <v>0</v>
      </c>
      <c r="BF685" s="214">
        <f>IF(N685="snížená",J685,0)</f>
        <v>0</v>
      </c>
      <c r="BG685" s="214">
        <f>IF(N685="zákl. přenesená",J685,0)</f>
        <v>0</v>
      </c>
      <c r="BH685" s="214">
        <f>IF(N685="sníž. přenesená",J685,0)</f>
        <v>0</v>
      </c>
      <c r="BI685" s="214">
        <f>IF(N685="nulová",J685,0)</f>
        <v>0</v>
      </c>
      <c r="BJ685" s="25" t="s">
        <v>86</v>
      </c>
      <c r="BK685" s="214">
        <f>ROUND(I685*H685,2)</f>
        <v>0</v>
      </c>
      <c r="BL685" s="25" t="s">
        <v>228</v>
      </c>
      <c r="BM685" s="25" t="s">
        <v>1409</v>
      </c>
    </row>
    <row r="686" spans="2:65" s="12" customFormat="1" ht="13.5">
      <c r="B686" s="222"/>
      <c r="C686" s="223"/>
      <c r="D686" s="219" t="s">
        <v>274</v>
      </c>
      <c r="E686" s="224" t="s">
        <v>34</v>
      </c>
      <c r="F686" s="225" t="s">
        <v>1410</v>
      </c>
      <c r="G686" s="223"/>
      <c r="H686" s="226">
        <v>19.632999999999999</v>
      </c>
      <c r="I686" s="227"/>
      <c r="J686" s="223"/>
      <c r="K686" s="223"/>
      <c r="L686" s="228"/>
      <c r="M686" s="229"/>
      <c r="N686" s="230"/>
      <c r="O686" s="230"/>
      <c r="P686" s="230"/>
      <c r="Q686" s="230"/>
      <c r="R686" s="230"/>
      <c r="S686" s="230"/>
      <c r="T686" s="231"/>
      <c r="AT686" s="232" t="s">
        <v>274</v>
      </c>
      <c r="AU686" s="232" t="s">
        <v>224</v>
      </c>
      <c r="AV686" s="12" t="s">
        <v>88</v>
      </c>
      <c r="AW686" s="12" t="s">
        <v>41</v>
      </c>
      <c r="AX686" s="12" t="s">
        <v>78</v>
      </c>
      <c r="AY686" s="232" t="s">
        <v>209</v>
      </c>
    </row>
    <row r="687" spans="2:65" s="12" customFormat="1" ht="13.5">
      <c r="B687" s="222"/>
      <c r="C687" s="223"/>
      <c r="D687" s="219" t="s">
        <v>274</v>
      </c>
      <c r="E687" s="224" t="s">
        <v>34</v>
      </c>
      <c r="F687" s="225" t="s">
        <v>1411</v>
      </c>
      <c r="G687" s="223"/>
      <c r="H687" s="226">
        <v>65.685000000000002</v>
      </c>
      <c r="I687" s="227"/>
      <c r="J687" s="223"/>
      <c r="K687" s="223"/>
      <c r="L687" s="228"/>
      <c r="M687" s="229"/>
      <c r="N687" s="230"/>
      <c r="O687" s="230"/>
      <c r="P687" s="230"/>
      <c r="Q687" s="230"/>
      <c r="R687" s="230"/>
      <c r="S687" s="230"/>
      <c r="T687" s="231"/>
      <c r="AT687" s="232" t="s">
        <v>274</v>
      </c>
      <c r="AU687" s="232" t="s">
        <v>224</v>
      </c>
      <c r="AV687" s="12" t="s">
        <v>88</v>
      </c>
      <c r="AW687" s="12" t="s">
        <v>41</v>
      </c>
      <c r="AX687" s="12" t="s">
        <v>78</v>
      </c>
      <c r="AY687" s="232" t="s">
        <v>209</v>
      </c>
    </row>
    <row r="688" spans="2:65" s="13" customFormat="1" ht="13.5">
      <c r="B688" s="233"/>
      <c r="C688" s="234"/>
      <c r="D688" s="219" t="s">
        <v>274</v>
      </c>
      <c r="E688" s="235" t="s">
        <v>34</v>
      </c>
      <c r="F688" s="236" t="s">
        <v>302</v>
      </c>
      <c r="G688" s="234"/>
      <c r="H688" s="237">
        <v>85.317999999999998</v>
      </c>
      <c r="I688" s="238"/>
      <c r="J688" s="234"/>
      <c r="K688" s="234"/>
      <c r="L688" s="239"/>
      <c r="M688" s="240"/>
      <c r="N688" s="241"/>
      <c r="O688" s="241"/>
      <c r="P688" s="241"/>
      <c r="Q688" s="241"/>
      <c r="R688" s="241"/>
      <c r="S688" s="241"/>
      <c r="T688" s="242"/>
      <c r="AT688" s="243" t="s">
        <v>274</v>
      </c>
      <c r="AU688" s="243" t="s">
        <v>224</v>
      </c>
      <c r="AV688" s="13" t="s">
        <v>228</v>
      </c>
      <c r="AW688" s="13" t="s">
        <v>41</v>
      </c>
      <c r="AX688" s="13" t="s">
        <v>86</v>
      </c>
      <c r="AY688" s="243" t="s">
        <v>209</v>
      </c>
    </row>
    <row r="689" spans="2:65" s="12" customFormat="1" ht="13.5">
      <c r="B689" s="222"/>
      <c r="C689" s="223"/>
      <c r="D689" s="219" t="s">
        <v>274</v>
      </c>
      <c r="E689" s="223"/>
      <c r="F689" s="225" t="s">
        <v>1412</v>
      </c>
      <c r="G689" s="223"/>
      <c r="H689" s="226">
        <v>93.85</v>
      </c>
      <c r="I689" s="227"/>
      <c r="J689" s="223"/>
      <c r="K689" s="223"/>
      <c r="L689" s="228"/>
      <c r="M689" s="229"/>
      <c r="N689" s="230"/>
      <c r="O689" s="230"/>
      <c r="P689" s="230"/>
      <c r="Q689" s="230"/>
      <c r="R689" s="230"/>
      <c r="S689" s="230"/>
      <c r="T689" s="231"/>
      <c r="AT689" s="232" t="s">
        <v>274</v>
      </c>
      <c r="AU689" s="232" t="s">
        <v>224</v>
      </c>
      <c r="AV689" s="12" t="s">
        <v>88</v>
      </c>
      <c r="AW689" s="12" t="s">
        <v>6</v>
      </c>
      <c r="AX689" s="12" t="s">
        <v>86</v>
      </c>
      <c r="AY689" s="232" t="s">
        <v>209</v>
      </c>
    </row>
    <row r="690" spans="2:65" s="1" customFormat="1" ht="25.5" customHeight="1">
      <c r="B690" s="43"/>
      <c r="C690" s="203" t="s">
        <v>1413</v>
      </c>
      <c r="D690" s="203" t="s">
        <v>212</v>
      </c>
      <c r="E690" s="204" t="s">
        <v>1414</v>
      </c>
      <c r="F690" s="205" t="s">
        <v>1415</v>
      </c>
      <c r="G690" s="206" t="s">
        <v>357</v>
      </c>
      <c r="H690" s="207">
        <v>2</v>
      </c>
      <c r="I690" s="208"/>
      <c r="J690" s="209">
        <f>ROUND(I690*H690,2)</f>
        <v>0</v>
      </c>
      <c r="K690" s="205" t="s">
        <v>216</v>
      </c>
      <c r="L690" s="63"/>
      <c r="M690" s="210" t="s">
        <v>34</v>
      </c>
      <c r="N690" s="211" t="s">
        <v>49</v>
      </c>
      <c r="O690" s="44"/>
      <c r="P690" s="212">
        <f>O690*H690</f>
        <v>0</v>
      </c>
      <c r="Q690" s="212">
        <v>0</v>
      </c>
      <c r="R690" s="212">
        <f>Q690*H690</f>
        <v>0</v>
      </c>
      <c r="S690" s="212">
        <v>0</v>
      </c>
      <c r="T690" s="213">
        <f>S690*H690</f>
        <v>0</v>
      </c>
      <c r="AR690" s="25" t="s">
        <v>228</v>
      </c>
      <c r="AT690" s="25" t="s">
        <v>212</v>
      </c>
      <c r="AU690" s="25" t="s">
        <v>224</v>
      </c>
      <c r="AY690" s="25" t="s">
        <v>209</v>
      </c>
      <c r="BE690" s="214">
        <f>IF(N690="základní",J690,0)</f>
        <v>0</v>
      </c>
      <c r="BF690" s="214">
        <f>IF(N690="snížená",J690,0)</f>
        <v>0</v>
      </c>
      <c r="BG690" s="214">
        <f>IF(N690="zákl. přenesená",J690,0)</f>
        <v>0</v>
      </c>
      <c r="BH690" s="214">
        <f>IF(N690="sníž. přenesená",J690,0)</f>
        <v>0</v>
      </c>
      <c r="BI690" s="214">
        <f>IF(N690="nulová",J690,0)</f>
        <v>0</v>
      </c>
      <c r="BJ690" s="25" t="s">
        <v>86</v>
      </c>
      <c r="BK690" s="214">
        <f>ROUND(I690*H690,2)</f>
        <v>0</v>
      </c>
      <c r="BL690" s="25" t="s">
        <v>228</v>
      </c>
      <c r="BM690" s="25" t="s">
        <v>1416</v>
      </c>
    </row>
    <row r="691" spans="2:65" s="1" customFormat="1" ht="27">
      <c r="B691" s="43"/>
      <c r="C691" s="65"/>
      <c r="D691" s="219" t="s">
        <v>272</v>
      </c>
      <c r="E691" s="65"/>
      <c r="F691" s="220" t="s">
        <v>1417</v>
      </c>
      <c r="G691" s="65"/>
      <c r="H691" s="65"/>
      <c r="I691" s="174"/>
      <c r="J691" s="65"/>
      <c r="K691" s="65"/>
      <c r="L691" s="63"/>
      <c r="M691" s="221"/>
      <c r="N691" s="44"/>
      <c r="O691" s="44"/>
      <c r="P691" s="44"/>
      <c r="Q691" s="44"/>
      <c r="R691" s="44"/>
      <c r="S691" s="44"/>
      <c r="T691" s="80"/>
      <c r="AT691" s="25" t="s">
        <v>272</v>
      </c>
      <c r="AU691" s="25" t="s">
        <v>224</v>
      </c>
    </row>
    <row r="692" spans="2:65" s="14" customFormat="1" ht="13.5">
      <c r="B692" s="254"/>
      <c r="C692" s="255"/>
      <c r="D692" s="219" t="s">
        <v>274</v>
      </c>
      <c r="E692" s="256" t="s">
        <v>34</v>
      </c>
      <c r="F692" s="257" t="s">
        <v>1239</v>
      </c>
      <c r="G692" s="255"/>
      <c r="H692" s="256" t="s">
        <v>34</v>
      </c>
      <c r="I692" s="258"/>
      <c r="J692" s="255"/>
      <c r="K692" s="255"/>
      <c r="L692" s="259"/>
      <c r="M692" s="260"/>
      <c r="N692" s="261"/>
      <c r="O692" s="261"/>
      <c r="P692" s="261"/>
      <c r="Q692" s="261"/>
      <c r="R692" s="261"/>
      <c r="S692" s="261"/>
      <c r="T692" s="262"/>
      <c r="AT692" s="263" t="s">
        <v>274</v>
      </c>
      <c r="AU692" s="263" t="s">
        <v>224</v>
      </c>
      <c r="AV692" s="14" t="s">
        <v>86</v>
      </c>
      <c r="AW692" s="14" t="s">
        <v>41</v>
      </c>
      <c r="AX692" s="14" t="s">
        <v>78</v>
      </c>
      <c r="AY692" s="263" t="s">
        <v>209</v>
      </c>
    </row>
    <row r="693" spans="2:65" s="14" customFormat="1" ht="13.5">
      <c r="B693" s="254"/>
      <c r="C693" s="255"/>
      <c r="D693" s="219" t="s">
        <v>274</v>
      </c>
      <c r="E693" s="256" t="s">
        <v>34</v>
      </c>
      <c r="F693" s="257" t="s">
        <v>1240</v>
      </c>
      <c r="G693" s="255"/>
      <c r="H693" s="256" t="s">
        <v>34</v>
      </c>
      <c r="I693" s="258"/>
      <c r="J693" s="255"/>
      <c r="K693" s="255"/>
      <c r="L693" s="259"/>
      <c r="M693" s="260"/>
      <c r="N693" s="261"/>
      <c r="O693" s="261"/>
      <c r="P693" s="261"/>
      <c r="Q693" s="261"/>
      <c r="R693" s="261"/>
      <c r="S693" s="261"/>
      <c r="T693" s="262"/>
      <c r="AT693" s="263" t="s">
        <v>274</v>
      </c>
      <c r="AU693" s="263" t="s">
        <v>224</v>
      </c>
      <c r="AV693" s="14" t="s">
        <v>86</v>
      </c>
      <c r="AW693" s="14" t="s">
        <v>41</v>
      </c>
      <c r="AX693" s="14" t="s">
        <v>78</v>
      </c>
      <c r="AY693" s="263" t="s">
        <v>209</v>
      </c>
    </row>
    <row r="694" spans="2:65" s="12" customFormat="1" ht="13.5">
      <c r="B694" s="222"/>
      <c r="C694" s="223"/>
      <c r="D694" s="219" t="s">
        <v>274</v>
      </c>
      <c r="E694" s="224" t="s">
        <v>34</v>
      </c>
      <c r="F694" s="225" t="s">
        <v>1418</v>
      </c>
      <c r="G694" s="223"/>
      <c r="H694" s="226">
        <v>1</v>
      </c>
      <c r="I694" s="227"/>
      <c r="J694" s="223"/>
      <c r="K694" s="223"/>
      <c r="L694" s="228"/>
      <c r="M694" s="229"/>
      <c r="N694" s="230"/>
      <c r="O694" s="230"/>
      <c r="P694" s="230"/>
      <c r="Q694" s="230"/>
      <c r="R694" s="230"/>
      <c r="S694" s="230"/>
      <c r="T694" s="231"/>
      <c r="AT694" s="232" t="s">
        <v>274</v>
      </c>
      <c r="AU694" s="232" t="s">
        <v>224</v>
      </c>
      <c r="AV694" s="12" t="s">
        <v>88</v>
      </c>
      <c r="AW694" s="12" t="s">
        <v>41</v>
      </c>
      <c r="AX694" s="12" t="s">
        <v>78</v>
      </c>
      <c r="AY694" s="232" t="s">
        <v>209</v>
      </c>
    </row>
    <row r="695" spans="2:65" s="14" customFormat="1" ht="13.5">
      <c r="B695" s="254"/>
      <c r="C695" s="255"/>
      <c r="D695" s="219" t="s">
        <v>274</v>
      </c>
      <c r="E695" s="256" t="s">
        <v>34</v>
      </c>
      <c r="F695" s="257" t="s">
        <v>1241</v>
      </c>
      <c r="G695" s="255"/>
      <c r="H695" s="256" t="s">
        <v>34</v>
      </c>
      <c r="I695" s="258"/>
      <c r="J695" s="255"/>
      <c r="K695" s="255"/>
      <c r="L695" s="259"/>
      <c r="M695" s="260"/>
      <c r="N695" s="261"/>
      <c r="O695" s="261"/>
      <c r="P695" s="261"/>
      <c r="Q695" s="261"/>
      <c r="R695" s="261"/>
      <c r="S695" s="261"/>
      <c r="T695" s="262"/>
      <c r="AT695" s="263" t="s">
        <v>274</v>
      </c>
      <c r="AU695" s="263" t="s">
        <v>224</v>
      </c>
      <c r="AV695" s="14" t="s">
        <v>86</v>
      </c>
      <c r="AW695" s="14" t="s">
        <v>41</v>
      </c>
      <c r="AX695" s="14" t="s">
        <v>78</v>
      </c>
      <c r="AY695" s="263" t="s">
        <v>209</v>
      </c>
    </row>
    <row r="696" spans="2:65" s="12" customFormat="1" ht="13.5">
      <c r="B696" s="222"/>
      <c r="C696" s="223"/>
      <c r="D696" s="219" t="s">
        <v>274</v>
      </c>
      <c r="E696" s="224" t="s">
        <v>34</v>
      </c>
      <c r="F696" s="225" t="s">
        <v>1418</v>
      </c>
      <c r="G696" s="223"/>
      <c r="H696" s="226">
        <v>1</v>
      </c>
      <c r="I696" s="227"/>
      <c r="J696" s="223"/>
      <c r="K696" s="223"/>
      <c r="L696" s="228"/>
      <c r="M696" s="229"/>
      <c r="N696" s="230"/>
      <c r="O696" s="230"/>
      <c r="P696" s="230"/>
      <c r="Q696" s="230"/>
      <c r="R696" s="230"/>
      <c r="S696" s="230"/>
      <c r="T696" s="231"/>
      <c r="AT696" s="232" t="s">
        <v>274</v>
      </c>
      <c r="AU696" s="232" t="s">
        <v>224</v>
      </c>
      <c r="AV696" s="12" t="s">
        <v>88</v>
      </c>
      <c r="AW696" s="12" t="s">
        <v>41</v>
      </c>
      <c r="AX696" s="12" t="s">
        <v>78</v>
      </c>
      <c r="AY696" s="232" t="s">
        <v>209</v>
      </c>
    </row>
    <row r="697" spans="2:65" s="13" customFormat="1" ht="13.5">
      <c r="B697" s="233"/>
      <c r="C697" s="234"/>
      <c r="D697" s="219" t="s">
        <v>274</v>
      </c>
      <c r="E697" s="235" t="s">
        <v>34</v>
      </c>
      <c r="F697" s="236" t="s">
        <v>302</v>
      </c>
      <c r="G697" s="234"/>
      <c r="H697" s="237">
        <v>2</v>
      </c>
      <c r="I697" s="238"/>
      <c r="J697" s="234"/>
      <c r="K697" s="234"/>
      <c r="L697" s="239"/>
      <c r="M697" s="240"/>
      <c r="N697" s="241"/>
      <c r="O697" s="241"/>
      <c r="P697" s="241"/>
      <c r="Q697" s="241"/>
      <c r="R697" s="241"/>
      <c r="S697" s="241"/>
      <c r="T697" s="242"/>
      <c r="AT697" s="243" t="s">
        <v>274</v>
      </c>
      <c r="AU697" s="243" t="s">
        <v>224</v>
      </c>
      <c r="AV697" s="13" t="s">
        <v>228</v>
      </c>
      <c r="AW697" s="13" t="s">
        <v>41</v>
      </c>
      <c r="AX697" s="13" t="s">
        <v>86</v>
      </c>
      <c r="AY697" s="243" t="s">
        <v>209</v>
      </c>
    </row>
    <row r="698" spans="2:65" s="1" customFormat="1" ht="16.5" customHeight="1">
      <c r="B698" s="43"/>
      <c r="C698" s="244" t="s">
        <v>1419</v>
      </c>
      <c r="D698" s="244" t="s">
        <v>348</v>
      </c>
      <c r="E698" s="245" t="s">
        <v>1420</v>
      </c>
      <c r="F698" s="246" t="s">
        <v>1421</v>
      </c>
      <c r="G698" s="247" t="s">
        <v>357</v>
      </c>
      <c r="H698" s="248">
        <v>2</v>
      </c>
      <c r="I698" s="249"/>
      <c r="J698" s="250">
        <f>ROUND(I698*H698,2)</f>
        <v>0</v>
      </c>
      <c r="K698" s="246" t="s">
        <v>34</v>
      </c>
      <c r="L698" s="251"/>
      <c r="M698" s="252" t="s">
        <v>34</v>
      </c>
      <c r="N698" s="253" t="s">
        <v>49</v>
      </c>
      <c r="O698" s="44"/>
      <c r="P698" s="212">
        <f>O698*H698</f>
        <v>0</v>
      </c>
      <c r="Q698" s="212">
        <v>9.8500000000000004E-2</v>
      </c>
      <c r="R698" s="212">
        <f>Q698*H698</f>
        <v>0.19700000000000001</v>
      </c>
      <c r="S698" s="212">
        <v>0</v>
      </c>
      <c r="T698" s="213">
        <f>S698*H698</f>
        <v>0</v>
      </c>
      <c r="AR698" s="25" t="s">
        <v>247</v>
      </c>
      <c r="AT698" s="25" t="s">
        <v>348</v>
      </c>
      <c r="AU698" s="25" t="s">
        <v>224</v>
      </c>
      <c r="AY698" s="25" t="s">
        <v>209</v>
      </c>
      <c r="BE698" s="214">
        <f>IF(N698="základní",J698,0)</f>
        <v>0</v>
      </c>
      <c r="BF698" s="214">
        <f>IF(N698="snížená",J698,0)</f>
        <v>0</v>
      </c>
      <c r="BG698" s="214">
        <f>IF(N698="zákl. přenesená",J698,0)</f>
        <v>0</v>
      </c>
      <c r="BH698" s="214">
        <f>IF(N698="sníž. přenesená",J698,0)</f>
        <v>0</v>
      </c>
      <c r="BI698" s="214">
        <f>IF(N698="nulová",J698,0)</f>
        <v>0</v>
      </c>
      <c r="BJ698" s="25" t="s">
        <v>86</v>
      </c>
      <c r="BK698" s="214">
        <f>ROUND(I698*H698,2)</f>
        <v>0</v>
      </c>
      <c r="BL698" s="25" t="s">
        <v>228</v>
      </c>
      <c r="BM698" s="25" t="s">
        <v>1422</v>
      </c>
    </row>
    <row r="699" spans="2:65" s="11" customFormat="1" ht="22.35" customHeight="1">
      <c r="B699" s="187"/>
      <c r="C699" s="188"/>
      <c r="D699" s="189" t="s">
        <v>77</v>
      </c>
      <c r="E699" s="201" t="s">
        <v>702</v>
      </c>
      <c r="F699" s="201" t="s">
        <v>1423</v>
      </c>
      <c r="G699" s="188"/>
      <c r="H699" s="188"/>
      <c r="I699" s="191"/>
      <c r="J699" s="202">
        <f>BK699</f>
        <v>0</v>
      </c>
      <c r="K699" s="188"/>
      <c r="L699" s="193"/>
      <c r="M699" s="194"/>
      <c r="N699" s="195"/>
      <c r="O699" s="195"/>
      <c r="P699" s="196">
        <f>SUM(P700:P703)</f>
        <v>0</v>
      </c>
      <c r="Q699" s="195"/>
      <c r="R699" s="196">
        <f>SUM(R700:R703)</f>
        <v>0.62306399999999995</v>
      </c>
      <c r="S699" s="195"/>
      <c r="T699" s="197">
        <f>SUM(T700:T703)</f>
        <v>0</v>
      </c>
      <c r="AR699" s="198" t="s">
        <v>86</v>
      </c>
      <c r="AT699" s="199" t="s">
        <v>77</v>
      </c>
      <c r="AU699" s="199" t="s">
        <v>88</v>
      </c>
      <c r="AY699" s="198" t="s">
        <v>209</v>
      </c>
      <c r="BK699" s="200">
        <f>SUM(BK700:BK703)</f>
        <v>0</v>
      </c>
    </row>
    <row r="700" spans="2:65" s="1" customFormat="1" ht="16.5" customHeight="1">
      <c r="B700" s="43"/>
      <c r="C700" s="203" t="s">
        <v>1424</v>
      </c>
      <c r="D700" s="203" t="s">
        <v>212</v>
      </c>
      <c r="E700" s="204" t="s">
        <v>1425</v>
      </c>
      <c r="F700" s="205" t="s">
        <v>1426</v>
      </c>
      <c r="G700" s="206" t="s">
        <v>270</v>
      </c>
      <c r="H700" s="207">
        <v>0.24</v>
      </c>
      <c r="I700" s="208"/>
      <c r="J700" s="209">
        <f>ROUND(I700*H700,2)</f>
        <v>0</v>
      </c>
      <c r="K700" s="205" t="s">
        <v>216</v>
      </c>
      <c r="L700" s="63"/>
      <c r="M700" s="210" t="s">
        <v>34</v>
      </c>
      <c r="N700" s="211" t="s">
        <v>49</v>
      </c>
      <c r="O700" s="44"/>
      <c r="P700" s="212">
        <f>O700*H700</f>
        <v>0</v>
      </c>
      <c r="Q700" s="212">
        <v>2.5960999999999999</v>
      </c>
      <c r="R700" s="212">
        <f>Q700*H700</f>
        <v>0.62306399999999995</v>
      </c>
      <c r="S700" s="212">
        <v>0</v>
      </c>
      <c r="T700" s="213">
        <f>S700*H700</f>
        <v>0</v>
      </c>
      <c r="AR700" s="25" t="s">
        <v>228</v>
      </c>
      <c r="AT700" s="25" t="s">
        <v>212</v>
      </c>
      <c r="AU700" s="25" t="s">
        <v>224</v>
      </c>
      <c r="AY700" s="25" t="s">
        <v>209</v>
      </c>
      <c r="BE700" s="214">
        <f>IF(N700="základní",J700,0)</f>
        <v>0</v>
      </c>
      <c r="BF700" s="214">
        <f>IF(N700="snížená",J700,0)</f>
        <v>0</v>
      </c>
      <c r="BG700" s="214">
        <f>IF(N700="zákl. přenesená",J700,0)</f>
        <v>0</v>
      </c>
      <c r="BH700" s="214">
        <f>IF(N700="sníž. přenesená",J700,0)</f>
        <v>0</v>
      </c>
      <c r="BI700" s="214">
        <f>IF(N700="nulová",J700,0)</f>
        <v>0</v>
      </c>
      <c r="BJ700" s="25" t="s">
        <v>86</v>
      </c>
      <c r="BK700" s="214">
        <f>ROUND(I700*H700,2)</f>
        <v>0</v>
      </c>
      <c r="BL700" s="25" t="s">
        <v>228</v>
      </c>
      <c r="BM700" s="25" t="s">
        <v>1427</v>
      </c>
    </row>
    <row r="701" spans="2:65" s="1" customFormat="1" ht="40.5">
      <c r="B701" s="43"/>
      <c r="C701" s="65"/>
      <c r="D701" s="219" t="s">
        <v>272</v>
      </c>
      <c r="E701" s="65"/>
      <c r="F701" s="220" t="s">
        <v>1428</v>
      </c>
      <c r="G701" s="65"/>
      <c r="H701" s="65"/>
      <c r="I701" s="174"/>
      <c r="J701" s="65"/>
      <c r="K701" s="65"/>
      <c r="L701" s="63"/>
      <c r="M701" s="221"/>
      <c r="N701" s="44"/>
      <c r="O701" s="44"/>
      <c r="P701" s="44"/>
      <c r="Q701" s="44"/>
      <c r="R701" s="44"/>
      <c r="S701" s="44"/>
      <c r="T701" s="80"/>
      <c r="AT701" s="25" t="s">
        <v>272</v>
      </c>
      <c r="AU701" s="25" t="s">
        <v>224</v>
      </c>
    </row>
    <row r="702" spans="2:65" s="14" customFormat="1" ht="13.5">
      <c r="B702" s="254"/>
      <c r="C702" s="255"/>
      <c r="D702" s="219" t="s">
        <v>274</v>
      </c>
      <c r="E702" s="256" t="s">
        <v>34</v>
      </c>
      <c r="F702" s="257" t="s">
        <v>1429</v>
      </c>
      <c r="G702" s="255"/>
      <c r="H702" s="256" t="s">
        <v>34</v>
      </c>
      <c r="I702" s="258"/>
      <c r="J702" s="255"/>
      <c r="K702" s="255"/>
      <c r="L702" s="259"/>
      <c r="M702" s="260"/>
      <c r="N702" s="261"/>
      <c r="O702" s="261"/>
      <c r="P702" s="261"/>
      <c r="Q702" s="261"/>
      <c r="R702" s="261"/>
      <c r="S702" s="261"/>
      <c r="T702" s="262"/>
      <c r="AT702" s="263" t="s">
        <v>274</v>
      </c>
      <c r="AU702" s="263" t="s">
        <v>224</v>
      </c>
      <c r="AV702" s="14" t="s">
        <v>86</v>
      </c>
      <c r="AW702" s="14" t="s">
        <v>41</v>
      </c>
      <c r="AX702" s="14" t="s">
        <v>78</v>
      </c>
      <c r="AY702" s="263" t="s">
        <v>209</v>
      </c>
    </row>
    <row r="703" spans="2:65" s="12" customFormat="1" ht="13.5">
      <c r="B703" s="222"/>
      <c r="C703" s="223"/>
      <c r="D703" s="219" t="s">
        <v>274</v>
      </c>
      <c r="E703" s="224" t="s">
        <v>34</v>
      </c>
      <c r="F703" s="225" t="s">
        <v>1430</v>
      </c>
      <c r="G703" s="223"/>
      <c r="H703" s="226">
        <v>0.24</v>
      </c>
      <c r="I703" s="227"/>
      <c r="J703" s="223"/>
      <c r="K703" s="223"/>
      <c r="L703" s="228"/>
      <c r="M703" s="229"/>
      <c r="N703" s="230"/>
      <c r="O703" s="230"/>
      <c r="P703" s="230"/>
      <c r="Q703" s="230"/>
      <c r="R703" s="230"/>
      <c r="S703" s="230"/>
      <c r="T703" s="231"/>
      <c r="AT703" s="232" t="s">
        <v>274</v>
      </c>
      <c r="AU703" s="232" t="s">
        <v>224</v>
      </c>
      <c r="AV703" s="12" t="s">
        <v>88</v>
      </c>
      <c r="AW703" s="12" t="s">
        <v>41</v>
      </c>
      <c r="AX703" s="12" t="s">
        <v>86</v>
      </c>
      <c r="AY703" s="232" t="s">
        <v>209</v>
      </c>
    </row>
    <row r="704" spans="2:65" s="11" customFormat="1" ht="29.85" customHeight="1">
      <c r="B704" s="187"/>
      <c r="C704" s="188"/>
      <c r="D704" s="189" t="s">
        <v>77</v>
      </c>
      <c r="E704" s="201" t="s">
        <v>228</v>
      </c>
      <c r="F704" s="201" t="s">
        <v>1431</v>
      </c>
      <c r="G704" s="188"/>
      <c r="H704" s="188"/>
      <c r="I704" s="191"/>
      <c r="J704" s="202">
        <f>BK704</f>
        <v>0</v>
      </c>
      <c r="K704" s="188"/>
      <c r="L704" s="193"/>
      <c r="M704" s="194"/>
      <c r="N704" s="195"/>
      <c r="O704" s="195"/>
      <c r="P704" s="196">
        <f>P705</f>
        <v>0</v>
      </c>
      <c r="Q704" s="195"/>
      <c r="R704" s="196">
        <f>R705</f>
        <v>278.38162648999997</v>
      </c>
      <c r="S704" s="195"/>
      <c r="T704" s="197">
        <f>T705</f>
        <v>0</v>
      </c>
      <c r="AR704" s="198" t="s">
        <v>86</v>
      </c>
      <c r="AT704" s="199" t="s">
        <v>77</v>
      </c>
      <c r="AU704" s="199" t="s">
        <v>86</v>
      </c>
      <c r="AY704" s="198" t="s">
        <v>209</v>
      </c>
      <c r="BK704" s="200">
        <f>BK705</f>
        <v>0</v>
      </c>
    </row>
    <row r="705" spans="2:65" s="11" customFormat="1" ht="14.85" customHeight="1">
      <c r="B705" s="187"/>
      <c r="C705" s="188"/>
      <c r="D705" s="189" t="s">
        <v>77</v>
      </c>
      <c r="E705" s="201" t="s">
        <v>716</v>
      </c>
      <c r="F705" s="201" t="s">
        <v>1432</v>
      </c>
      <c r="G705" s="188"/>
      <c r="H705" s="188"/>
      <c r="I705" s="191"/>
      <c r="J705" s="202">
        <f>BK705</f>
        <v>0</v>
      </c>
      <c r="K705" s="188"/>
      <c r="L705" s="193"/>
      <c r="M705" s="194"/>
      <c r="N705" s="195"/>
      <c r="O705" s="195"/>
      <c r="P705" s="196">
        <f>SUM(P706:P875)</f>
        <v>0</v>
      </c>
      <c r="Q705" s="195"/>
      <c r="R705" s="196">
        <f>SUM(R706:R875)</f>
        <v>278.38162648999997</v>
      </c>
      <c r="S705" s="195"/>
      <c r="T705" s="197">
        <f>SUM(T706:T875)</f>
        <v>0</v>
      </c>
      <c r="AR705" s="198" t="s">
        <v>86</v>
      </c>
      <c r="AT705" s="199" t="s">
        <v>77</v>
      </c>
      <c r="AU705" s="199" t="s">
        <v>88</v>
      </c>
      <c r="AY705" s="198" t="s">
        <v>209</v>
      </c>
      <c r="BK705" s="200">
        <f>SUM(BK706:BK875)</f>
        <v>0</v>
      </c>
    </row>
    <row r="706" spans="2:65" s="1" customFormat="1" ht="38.25" customHeight="1">
      <c r="B706" s="43"/>
      <c r="C706" s="203" t="s">
        <v>1433</v>
      </c>
      <c r="D706" s="203" t="s">
        <v>212</v>
      </c>
      <c r="E706" s="204" t="s">
        <v>1434</v>
      </c>
      <c r="F706" s="205" t="s">
        <v>1435</v>
      </c>
      <c r="G706" s="206" t="s">
        <v>317</v>
      </c>
      <c r="H706" s="207">
        <v>13.4</v>
      </c>
      <c r="I706" s="208"/>
      <c r="J706" s="209">
        <f>ROUND(I706*H706,2)</f>
        <v>0</v>
      </c>
      <c r="K706" s="205" t="s">
        <v>216</v>
      </c>
      <c r="L706" s="63"/>
      <c r="M706" s="210" t="s">
        <v>34</v>
      </c>
      <c r="N706" s="211" t="s">
        <v>49</v>
      </c>
      <c r="O706" s="44"/>
      <c r="P706" s="212">
        <f>O706*H706</f>
        <v>0</v>
      </c>
      <c r="Q706" s="212">
        <v>0.17372000000000001</v>
      </c>
      <c r="R706" s="212">
        <f>Q706*H706</f>
        <v>2.3278480000000004</v>
      </c>
      <c r="S706" s="212">
        <v>0</v>
      </c>
      <c r="T706" s="213">
        <f>S706*H706</f>
        <v>0</v>
      </c>
      <c r="AR706" s="25" t="s">
        <v>228</v>
      </c>
      <c r="AT706" s="25" t="s">
        <v>212</v>
      </c>
      <c r="AU706" s="25" t="s">
        <v>224</v>
      </c>
      <c r="AY706" s="25" t="s">
        <v>209</v>
      </c>
      <c r="BE706" s="214">
        <f>IF(N706="základní",J706,0)</f>
        <v>0</v>
      </c>
      <c r="BF706" s="214">
        <f>IF(N706="snížená",J706,0)</f>
        <v>0</v>
      </c>
      <c r="BG706" s="214">
        <f>IF(N706="zákl. přenesená",J706,0)</f>
        <v>0</v>
      </c>
      <c r="BH706" s="214">
        <f>IF(N706="sníž. přenesená",J706,0)</f>
        <v>0</v>
      </c>
      <c r="BI706" s="214">
        <f>IF(N706="nulová",J706,0)</f>
        <v>0</v>
      </c>
      <c r="BJ706" s="25" t="s">
        <v>86</v>
      </c>
      <c r="BK706" s="214">
        <f>ROUND(I706*H706,2)</f>
        <v>0</v>
      </c>
      <c r="BL706" s="25" t="s">
        <v>228</v>
      </c>
      <c r="BM706" s="25" t="s">
        <v>1436</v>
      </c>
    </row>
    <row r="707" spans="2:65" s="1" customFormat="1" ht="67.5">
      <c r="B707" s="43"/>
      <c r="C707" s="65"/>
      <c r="D707" s="219" t="s">
        <v>272</v>
      </c>
      <c r="E707" s="65"/>
      <c r="F707" s="220" t="s">
        <v>1437</v>
      </c>
      <c r="G707" s="65"/>
      <c r="H707" s="65"/>
      <c r="I707" s="174"/>
      <c r="J707" s="65"/>
      <c r="K707" s="65"/>
      <c r="L707" s="63"/>
      <c r="M707" s="221"/>
      <c r="N707" s="44"/>
      <c r="O707" s="44"/>
      <c r="P707" s="44"/>
      <c r="Q707" s="44"/>
      <c r="R707" s="44"/>
      <c r="S707" s="44"/>
      <c r="T707" s="80"/>
      <c r="AT707" s="25" t="s">
        <v>272</v>
      </c>
      <c r="AU707" s="25" t="s">
        <v>224</v>
      </c>
    </row>
    <row r="708" spans="2:65" s="14" customFormat="1" ht="13.5">
      <c r="B708" s="254"/>
      <c r="C708" s="255"/>
      <c r="D708" s="219" t="s">
        <v>274</v>
      </c>
      <c r="E708" s="256" t="s">
        <v>34</v>
      </c>
      <c r="F708" s="257" t="s">
        <v>437</v>
      </c>
      <c r="G708" s="255"/>
      <c r="H708" s="256" t="s">
        <v>34</v>
      </c>
      <c r="I708" s="258"/>
      <c r="J708" s="255"/>
      <c r="K708" s="255"/>
      <c r="L708" s="259"/>
      <c r="M708" s="260"/>
      <c r="N708" s="261"/>
      <c r="O708" s="261"/>
      <c r="P708" s="261"/>
      <c r="Q708" s="261"/>
      <c r="R708" s="261"/>
      <c r="S708" s="261"/>
      <c r="T708" s="262"/>
      <c r="AT708" s="263" t="s">
        <v>274</v>
      </c>
      <c r="AU708" s="263" t="s">
        <v>224</v>
      </c>
      <c r="AV708" s="14" t="s">
        <v>86</v>
      </c>
      <c r="AW708" s="14" t="s">
        <v>41</v>
      </c>
      <c r="AX708" s="14" t="s">
        <v>78</v>
      </c>
      <c r="AY708" s="263" t="s">
        <v>209</v>
      </c>
    </row>
    <row r="709" spans="2:65" s="12" customFormat="1" ht="13.5">
      <c r="B709" s="222"/>
      <c r="C709" s="223"/>
      <c r="D709" s="219" t="s">
        <v>274</v>
      </c>
      <c r="E709" s="224" t="s">
        <v>34</v>
      </c>
      <c r="F709" s="225" t="s">
        <v>1438</v>
      </c>
      <c r="G709" s="223"/>
      <c r="H709" s="226">
        <v>13.4</v>
      </c>
      <c r="I709" s="227"/>
      <c r="J709" s="223"/>
      <c r="K709" s="223"/>
      <c r="L709" s="228"/>
      <c r="M709" s="229"/>
      <c r="N709" s="230"/>
      <c r="O709" s="230"/>
      <c r="P709" s="230"/>
      <c r="Q709" s="230"/>
      <c r="R709" s="230"/>
      <c r="S709" s="230"/>
      <c r="T709" s="231"/>
      <c r="AT709" s="232" t="s">
        <v>274</v>
      </c>
      <c r="AU709" s="232" t="s">
        <v>224</v>
      </c>
      <c r="AV709" s="12" t="s">
        <v>88</v>
      </c>
      <c r="AW709" s="12" t="s">
        <v>41</v>
      </c>
      <c r="AX709" s="12" t="s">
        <v>86</v>
      </c>
      <c r="AY709" s="232" t="s">
        <v>209</v>
      </c>
    </row>
    <row r="710" spans="2:65" s="1" customFormat="1" ht="38.25" customHeight="1">
      <c r="B710" s="43"/>
      <c r="C710" s="203" t="s">
        <v>1439</v>
      </c>
      <c r="D710" s="203" t="s">
        <v>212</v>
      </c>
      <c r="E710" s="204" t="s">
        <v>1440</v>
      </c>
      <c r="F710" s="205" t="s">
        <v>1441</v>
      </c>
      <c r="G710" s="206" t="s">
        <v>317</v>
      </c>
      <c r="H710" s="207">
        <v>11.35</v>
      </c>
      <c r="I710" s="208"/>
      <c r="J710" s="209">
        <f>ROUND(I710*H710,2)</f>
        <v>0</v>
      </c>
      <c r="K710" s="205" t="s">
        <v>216</v>
      </c>
      <c r="L710" s="63"/>
      <c r="M710" s="210" t="s">
        <v>34</v>
      </c>
      <c r="N710" s="211" t="s">
        <v>49</v>
      </c>
      <c r="O710" s="44"/>
      <c r="P710" s="212">
        <f>O710*H710</f>
        <v>0</v>
      </c>
      <c r="Q710" s="212">
        <v>0.19428999999999999</v>
      </c>
      <c r="R710" s="212">
        <f>Q710*H710</f>
        <v>2.2051914999999997</v>
      </c>
      <c r="S710" s="212">
        <v>0</v>
      </c>
      <c r="T710" s="213">
        <f>S710*H710</f>
        <v>0</v>
      </c>
      <c r="AR710" s="25" t="s">
        <v>228</v>
      </c>
      <c r="AT710" s="25" t="s">
        <v>212</v>
      </c>
      <c r="AU710" s="25" t="s">
        <v>224</v>
      </c>
      <c r="AY710" s="25" t="s">
        <v>209</v>
      </c>
      <c r="BE710" s="214">
        <f>IF(N710="základní",J710,0)</f>
        <v>0</v>
      </c>
      <c r="BF710" s="214">
        <f>IF(N710="snížená",J710,0)</f>
        <v>0</v>
      </c>
      <c r="BG710" s="214">
        <f>IF(N710="zákl. přenesená",J710,0)</f>
        <v>0</v>
      </c>
      <c r="BH710" s="214">
        <f>IF(N710="sníž. přenesená",J710,0)</f>
        <v>0</v>
      </c>
      <c r="BI710" s="214">
        <f>IF(N710="nulová",J710,0)</f>
        <v>0</v>
      </c>
      <c r="BJ710" s="25" t="s">
        <v>86</v>
      </c>
      <c r="BK710" s="214">
        <f>ROUND(I710*H710,2)</f>
        <v>0</v>
      </c>
      <c r="BL710" s="25" t="s">
        <v>228</v>
      </c>
      <c r="BM710" s="25" t="s">
        <v>1442</v>
      </c>
    </row>
    <row r="711" spans="2:65" s="1" customFormat="1" ht="67.5">
      <c r="B711" s="43"/>
      <c r="C711" s="65"/>
      <c r="D711" s="219" t="s">
        <v>272</v>
      </c>
      <c r="E711" s="65"/>
      <c r="F711" s="220" t="s">
        <v>1437</v>
      </c>
      <c r="G711" s="65"/>
      <c r="H711" s="65"/>
      <c r="I711" s="174"/>
      <c r="J711" s="65"/>
      <c r="K711" s="65"/>
      <c r="L711" s="63"/>
      <c r="M711" s="221"/>
      <c r="N711" s="44"/>
      <c r="O711" s="44"/>
      <c r="P711" s="44"/>
      <c r="Q711" s="44"/>
      <c r="R711" s="44"/>
      <c r="S711" s="44"/>
      <c r="T711" s="80"/>
      <c r="AT711" s="25" t="s">
        <v>272</v>
      </c>
      <c r="AU711" s="25" t="s">
        <v>224</v>
      </c>
    </row>
    <row r="712" spans="2:65" s="14" customFormat="1" ht="13.5">
      <c r="B712" s="254"/>
      <c r="C712" s="255"/>
      <c r="D712" s="219" t="s">
        <v>274</v>
      </c>
      <c r="E712" s="256" t="s">
        <v>34</v>
      </c>
      <c r="F712" s="257" t="s">
        <v>466</v>
      </c>
      <c r="G712" s="255"/>
      <c r="H712" s="256" t="s">
        <v>34</v>
      </c>
      <c r="I712" s="258"/>
      <c r="J712" s="255"/>
      <c r="K712" s="255"/>
      <c r="L712" s="259"/>
      <c r="M712" s="260"/>
      <c r="N712" s="261"/>
      <c r="O712" s="261"/>
      <c r="P712" s="261"/>
      <c r="Q712" s="261"/>
      <c r="R712" s="261"/>
      <c r="S712" s="261"/>
      <c r="T712" s="262"/>
      <c r="AT712" s="263" t="s">
        <v>274</v>
      </c>
      <c r="AU712" s="263" t="s">
        <v>224</v>
      </c>
      <c r="AV712" s="14" t="s">
        <v>86</v>
      </c>
      <c r="AW712" s="14" t="s">
        <v>41</v>
      </c>
      <c r="AX712" s="14" t="s">
        <v>78</v>
      </c>
      <c r="AY712" s="263" t="s">
        <v>209</v>
      </c>
    </row>
    <row r="713" spans="2:65" s="12" customFormat="1" ht="13.5">
      <c r="B713" s="222"/>
      <c r="C713" s="223"/>
      <c r="D713" s="219" t="s">
        <v>274</v>
      </c>
      <c r="E713" s="224" t="s">
        <v>34</v>
      </c>
      <c r="F713" s="225" t="s">
        <v>1443</v>
      </c>
      <c r="G713" s="223"/>
      <c r="H713" s="226">
        <v>11.35</v>
      </c>
      <c r="I713" s="227"/>
      <c r="J713" s="223"/>
      <c r="K713" s="223"/>
      <c r="L713" s="228"/>
      <c r="M713" s="229"/>
      <c r="N713" s="230"/>
      <c r="O713" s="230"/>
      <c r="P713" s="230"/>
      <c r="Q713" s="230"/>
      <c r="R713" s="230"/>
      <c r="S713" s="230"/>
      <c r="T713" s="231"/>
      <c r="AT713" s="232" t="s">
        <v>274</v>
      </c>
      <c r="AU713" s="232" t="s">
        <v>224</v>
      </c>
      <c r="AV713" s="12" t="s">
        <v>88</v>
      </c>
      <c r="AW713" s="12" t="s">
        <v>41</v>
      </c>
      <c r="AX713" s="12" t="s">
        <v>86</v>
      </c>
      <c r="AY713" s="232" t="s">
        <v>209</v>
      </c>
    </row>
    <row r="714" spans="2:65" s="1" customFormat="1" ht="25.5" customHeight="1">
      <c r="B714" s="43"/>
      <c r="C714" s="203" t="s">
        <v>313</v>
      </c>
      <c r="D714" s="203" t="s">
        <v>212</v>
      </c>
      <c r="E714" s="204" t="s">
        <v>1444</v>
      </c>
      <c r="F714" s="205" t="s">
        <v>1445</v>
      </c>
      <c r="G714" s="206" t="s">
        <v>317</v>
      </c>
      <c r="H714" s="207">
        <v>2.4500000000000002</v>
      </c>
      <c r="I714" s="208"/>
      <c r="J714" s="209">
        <f>ROUND(I714*H714,2)</f>
        <v>0</v>
      </c>
      <c r="K714" s="205" t="s">
        <v>216</v>
      </c>
      <c r="L714" s="63"/>
      <c r="M714" s="210" t="s">
        <v>34</v>
      </c>
      <c r="N714" s="211" t="s">
        <v>49</v>
      </c>
      <c r="O714" s="44"/>
      <c r="P714" s="212">
        <f>O714*H714</f>
        <v>0</v>
      </c>
      <c r="Q714" s="212">
        <v>0.14527999999999999</v>
      </c>
      <c r="R714" s="212">
        <f>Q714*H714</f>
        <v>0.35593600000000003</v>
      </c>
      <c r="S714" s="212">
        <v>0</v>
      </c>
      <c r="T714" s="213">
        <f>S714*H714</f>
        <v>0</v>
      </c>
      <c r="AR714" s="25" t="s">
        <v>228</v>
      </c>
      <c r="AT714" s="25" t="s">
        <v>212</v>
      </c>
      <c r="AU714" s="25" t="s">
        <v>224</v>
      </c>
      <c r="AY714" s="25" t="s">
        <v>209</v>
      </c>
      <c r="BE714" s="214">
        <f>IF(N714="základní",J714,0)</f>
        <v>0</v>
      </c>
      <c r="BF714" s="214">
        <f>IF(N714="snížená",J714,0)</f>
        <v>0</v>
      </c>
      <c r="BG714" s="214">
        <f>IF(N714="zákl. přenesená",J714,0)</f>
        <v>0</v>
      </c>
      <c r="BH714" s="214">
        <f>IF(N714="sníž. přenesená",J714,0)</f>
        <v>0</v>
      </c>
      <c r="BI714" s="214">
        <f>IF(N714="nulová",J714,0)</f>
        <v>0</v>
      </c>
      <c r="BJ714" s="25" t="s">
        <v>86</v>
      </c>
      <c r="BK714" s="214">
        <f>ROUND(I714*H714,2)</f>
        <v>0</v>
      </c>
      <c r="BL714" s="25" t="s">
        <v>228</v>
      </c>
      <c r="BM714" s="25" t="s">
        <v>1446</v>
      </c>
    </row>
    <row r="715" spans="2:65" s="1" customFormat="1" ht="67.5">
      <c r="B715" s="43"/>
      <c r="C715" s="65"/>
      <c r="D715" s="219" t="s">
        <v>272</v>
      </c>
      <c r="E715" s="65"/>
      <c r="F715" s="220" t="s">
        <v>1437</v>
      </c>
      <c r="G715" s="65"/>
      <c r="H715" s="65"/>
      <c r="I715" s="174"/>
      <c r="J715" s="65"/>
      <c r="K715" s="65"/>
      <c r="L715" s="63"/>
      <c r="M715" s="221"/>
      <c r="N715" s="44"/>
      <c r="O715" s="44"/>
      <c r="P715" s="44"/>
      <c r="Q715" s="44"/>
      <c r="R715" s="44"/>
      <c r="S715" s="44"/>
      <c r="T715" s="80"/>
      <c r="AT715" s="25" t="s">
        <v>272</v>
      </c>
      <c r="AU715" s="25" t="s">
        <v>224</v>
      </c>
    </row>
    <row r="716" spans="2:65" s="14" customFormat="1" ht="13.5">
      <c r="B716" s="254"/>
      <c r="C716" s="255"/>
      <c r="D716" s="219" t="s">
        <v>274</v>
      </c>
      <c r="E716" s="256" t="s">
        <v>34</v>
      </c>
      <c r="F716" s="257" t="s">
        <v>466</v>
      </c>
      <c r="G716" s="255"/>
      <c r="H716" s="256" t="s">
        <v>34</v>
      </c>
      <c r="I716" s="258"/>
      <c r="J716" s="255"/>
      <c r="K716" s="255"/>
      <c r="L716" s="259"/>
      <c r="M716" s="260"/>
      <c r="N716" s="261"/>
      <c r="O716" s="261"/>
      <c r="P716" s="261"/>
      <c r="Q716" s="261"/>
      <c r="R716" s="261"/>
      <c r="S716" s="261"/>
      <c r="T716" s="262"/>
      <c r="AT716" s="263" t="s">
        <v>274</v>
      </c>
      <c r="AU716" s="263" t="s">
        <v>224</v>
      </c>
      <c r="AV716" s="14" t="s">
        <v>86</v>
      </c>
      <c r="AW716" s="14" t="s">
        <v>41</v>
      </c>
      <c r="AX716" s="14" t="s">
        <v>78</v>
      </c>
      <c r="AY716" s="263" t="s">
        <v>209</v>
      </c>
    </row>
    <row r="717" spans="2:65" s="12" customFormat="1" ht="13.5">
      <c r="B717" s="222"/>
      <c r="C717" s="223"/>
      <c r="D717" s="219" t="s">
        <v>274</v>
      </c>
      <c r="E717" s="224" t="s">
        <v>34</v>
      </c>
      <c r="F717" s="225" t="s">
        <v>1447</v>
      </c>
      <c r="G717" s="223"/>
      <c r="H717" s="226">
        <v>2.4500000000000002</v>
      </c>
      <c r="I717" s="227"/>
      <c r="J717" s="223"/>
      <c r="K717" s="223"/>
      <c r="L717" s="228"/>
      <c r="M717" s="229"/>
      <c r="N717" s="230"/>
      <c r="O717" s="230"/>
      <c r="P717" s="230"/>
      <c r="Q717" s="230"/>
      <c r="R717" s="230"/>
      <c r="S717" s="230"/>
      <c r="T717" s="231"/>
      <c r="AT717" s="232" t="s">
        <v>274</v>
      </c>
      <c r="AU717" s="232" t="s">
        <v>224</v>
      </c>
      <c r="AV717" s="12" t="s">
        <v>88</v>
      </c>
      <c r="AW717" s="12" t="s">
        <v>41</v>
      </c>
      <c r="AX717" s="12" t="s">
        <v>86</v>
      </c>
      <c r="AY717" s="232" t="s">
        <v>209</v>
      </c>
    </row>
    <row r="718" spans="2:65" s="1" customFormat="1" ht="25.5" customHeight="1">
      <c r="B718" s="43"/>
      <c r="C718" s="203" t="s">
        <v>346</v>
      </c>
      <c r="D718" s="203" t="s">
        <v>212</v>
      </c>
      <c r="E718" s="204" t="s">
        <v>1448</v>
      </c>
      <c r="F718" s="205" t="s">
        <v>1449</v>
      </c>
      <c r="G718" s="206" t="s">
        <v>317</v>
      </c>
      <c r="H718" s="207">
        <v>122.038</v>
      </c>
      <c r="I718" s="208"/>
      <c r="J718" s="209">
        <f>ROUND(I718*H718,2)</f>
        <v>0</v>
      </c>
      <c r="K718" s="205" t="s">
        <v>216</v>
      </c>
      <c r="L718" s="63"/>
      <c r="M718" s="210" t="s">
        <v>34</v>
      </c>
      <c r="N718" s="211" t="s">
        <v>49</v>
      </c>
      <c r="O718" s="44"/>
      <c r="P718" s="212">
        <f>O718*H718</f>
        <v>0</v>
      </c>
      <c r="Q718" s="212">
        <v>0.18051</v>
      </c>
      <c r="R718" s="212">
        <f>Q718*H718</f>
        <v>22.029079379999999</v>
      </c>
      <c r="S718" s="212">
        <v>0</v>
      </c>
      <c r="T718" s="213">
        <f>S718*H718</f>
        <v>0</v>
      </c>
      <c r="AR718" s="25" t="s">
        <v>228</v>
      </c>
      <c r="AT718" s="25" t="s">
        <v>212</v>
      </c>
      <c r="AU718" s="25" t="s">
        <v>224</v>
      </c>
      <c r="AY718" s="25" t="s">
        <v>209</v>
      </c>
      <c r="BE718" s="214">
        <f>IF(N718="základní",J718,0)</f>
        <v>0</v>
      </c>
      <c r="BF718" s="214">
        <f>IF(N718="snížená",J718,0)</f>
        <v>0</v>
      </c>
      <c r="BG718" s="214">
        <f>IF(N718="zákl. přenesená",J718,0)</f>
        <v>0</v>
      </c>
      <c r="BH718" s="214">
        <f>IF(N718="sníž. přenesená",J718,0)</f>
        <v>0</v>
      </c>
      <c r="BI718" s="214">
        <f>IF(N718="nulová",J718,0)</f>
        <v>0</v>
      </c>
      <c r="BJ718" s="25" t="s">
        <v>86</v>
      </c>
      <c r="BK718" s="214">
        <f>ROUND(I718*H718,2)</f>
        <v>0</v>
      </c>
      <c r="BL718" s="25" t="s">
        <v>228</v>
      </c>
      <c r="BM718" s="25" t="s">
        <v>1450</v>
      </c>
    </row>
    <row r="719" spans="2:65" s="1" customFormat="1" ht="67.5">
      <c r="B719" s="43"/>
      <c r="C719" s="65"/>
      <c r="D719" s="219" t="s">
        <v>272</v>
      </c>
      <c r="E719" s="65"/>
      <c r="F719" s="220" t="s">
        <v>1437</v>
      </c>
      <c r="G719" s="65"/>
      <c r="H719" s="65"/>
      <c r="I719" s="174"/>
      <c r="J719" s="65"/>
      <c r="K719" s="65"/>
      <c r="L719" s="63"/>
      <c r="M719" s="221"/>
      <c r="N719" s="44"/>
      <c r="O719" s="44"/>
      <c r="P719" s="44"/>
      <c r="Q719" s="44"/>
      <c r="R719" s="44"/>
      <c r="S719" s="44"/>
      <c r="T719" s="80"/>
      <c r="AT719" s="25" t="s">
        <v>272</v>
      </c>
      <c r="AU719" s="25" t="s">
        <v>224</v>
      </c>
    </row>
    <row r="720" spans="2:65" s="14" customFormat="1" ht="13.5">
      <c r="B720" s="254"/>
      <c r="C720" s="255"/>
      <c r="D720" s="219" t="s">
        <v>274</v>
      </c>
      <c r="E720" s="256" t="s">
        <v>34</v>
      </c>
      <c r="F720" s="257" t="s">
        <v>434</v>
      </c>
      <c r="G720" s="255"/>
      <c r="H720" s="256" t="s">
        <v>34</v>
      </c>
      <c r="I720" s="258"/>
      <c r="J720" s="255"/>
      <c r="K720" s="255"/>
      <c r="L720" s="259"/>
      <c r="M720" s="260"/>
      <c r="N720" s="261"/>
      <c r="O720" s="261"/>
      <c r="P720" s="261"/>
      <c r="Q720" s="261"/>
      <c r="R720" s="261"/>
      <c r="S720" s="261"/>
      <c r="T720" s="262"/>
      <c r="AT720" s="263" t="s">
        <v>274</v>
      </c>
      <c r="AU720" s="263" t="s">
        <v>224</v>
      </c>
      <c r="AV720" s="14" t="s">
        <v>86</v>
      </c>
      <c r="AW720" s="14" t="s">
        <v>41</v>
      </c>
      <c r="AX720" s="14" t="s">
        <v>78</v>
      </c>
      <c r="AY720" s="263" t="s">
        <v>209</v>
      </c>
    </row>
    <row r="721" spans="2:65" s="12" customFormat="1" ht="13.5">
      <c r="B721" s="222"/>
      <c r="C721" s="223"/>
      <c r="D721" s="219" t="s">
        <v>274</v>
      </c>
      <c r="E721" s="224" t="s">
        <v>34</v>
      </c>
      <c r="F721" s="225" t="s">
        <v>1451</v>
      </c>
      <c r="G721" s="223"/>
      <c r="H721" s="226">
        <v>8.4179999999999993</v>
      </c>
      <c r="I721" s="227"/>
      <c r="J721" s="223"/>
      <c r="K721" s="223"/>
      <c r="L721" s="228"/>
      <c r="M721" s="229"/>
      <c r="N721" s="230"/>
      <c r="O721" s="230"/>
      <c r="P721" s="230"/>
      <c r="Q721" s="230"/>
      <c r="R721" s="230"/>
      <c r="S721" s="230"/>
      <c r="T721" s="231"/>
      <c r="AT721" s="232" t="s">
        <v>274</v>
      </c>
      <c r="AU721" s="232" t="s">
        <v>224</v>
      </c>
      <c r="AV721" s="12" t="s">
        <v>88</v>
      </c>
      <c r="AW721" s="12" t="s">
        <v>41</v>
      </c>
      <c r="AX721" s="12" t="s">
        <v>78</v>
      </c>
      <c r="AY721" s="232" t="s">
        <v>209</v>
      </c>
    </row>
    <row r="722" spans="2:65" s="14" customFormat="1" ht="13.5">
      <c r="B722" s="254"/>
      <c r="C722" s="255"/>
      <c r="D722" s="219" t="s">
        <v>274</v>
      </c>
      <c r="E722" s="256" t="s">
        <v>34</v>
      </c>
      <c r="F722" s="257" t="s">
        <v>466</v>
      </c>
      <c r="G722" s="255"/>
      <c r="H722" s="256" t="s">
        <v>34</v>
      </c>
      <c r="I722" s="258"/>
      <c r="J722" s="255"/>
      <c r="K722" s="255"/>
      <c r="L722" s="259"/>
      <c r="M722" s="260"/>
      <c r="N722" s="261"/>
      <c r="O722" s="261"/>
      <c r="P722" s="261"/>
      <c r="Q722" s="261"/>
      <c r="R722" s="261"/>
      <c r="S722" s="261"/>
      <c r="T722" s="262"/>
      <c r="AT722" s="263" t="s">
        <v>274</v>
      </c>
      <c r="AU722" s="263" t="s">
        <v>224</v>
      </c>
      <c r="AV722" s="14" t="s">
        <v>86</v>
      </c>
      <c r="AW722" s="14" t="s">
        <v>41</v>
      </c>
      <c r="AX722" s="14" t="s">
        <v>78</v>
      </c>
      <c r="AY722" s="263" t="s">
        <v>209</v>
      </c>
    </row>
    <row r="723" spans="2:65" s="12" customFormat="1" ht="13.5">
      <c r="B723" s="222"/>
      <c r="C723" s="223"/>
      <c r="D723" s="219" t="s">
        <v>274</v>
      </c>
      <c r="E723" s="224" t="s">
        <v>34</v>
      </c>
      <c r="F723" s="225" t="s">
        <v>1452</v>
      </c>
      <c r="G723" s="223"/>
      <c r="H723" s="226">
        <v>23.24</v>
      </c>
      <c r="I723" s="227"/>
      <c r="J723" s="223"/>
      <c r="K723" s="223"/>
      <c r="L723" s="228"/>
      <c r="M723" s="229"/>
      <c r="N723" s="230"/>
      <c r="O723" s="230"/>
      <c r="P723" s="230"/>
      <c r="Q723" s="230"/>
      <c r="R723" s="230"/>
      <c r="S723" s="230"/>
      <c r="T723" s="231"/>
      <c r="AT723" s="232" t="s">
        <v>274</v>
      </c>
      <c r="AU723" s="232" t="s">
        <v>224</v>
      </c>
      <c r="AV723" s="12" t="s">
        <v>88</v>
      </c>
      <c r="AW723" s="12" t="s">
        <v>41</v>
      </c>
      <c r="AX723" s="12" t="s">
        <v>78</v>
      </c>
      <c r="AY723" s="232" t="s">
        <v>209</v>
      </c>
    </row>
    <row r="724" spans="2:65" s="12" customFormat="1" ht="13.5">
      <c r="B724" s="222"/>
      <c r="C724" s="223"/>
      <c r="D724" s="219" t="s">
        <v>274</v>
      </c>
      <c r="E724" s="224" t="s">
        <v>34</v>
      </c>
      <c r="F724" s="225" t="s">
        <v>1453</v>
      </c>
      <c r="G724" s="223"/>
      <c r="H724" s="226">
        <v>14.26</v>
      </c>
      <c r="I724" s="227"/>
      <c r="J724" s="223"/>
      <c r="K724" s="223"/>
      <c r="L724" s="228"/>
      <c r="M724" s="229"/>
      <c r="N724" s="230"/>
      <c r="O724" s="230"/>
      <c r="P724" s="230"/>
      <c r="Q724" s="230"/>
      <c r="R724" s="230"/>
      <c r="S724" s="230"/>
      <c r="T724" s="231"/>
      <c r="AT724" s="232" t="s">
        <v>274</v>
      </c>
      <c r="AU724" s="232" t="s">
        <v>224</v>
      </c>
      <c r="AV724" s="12" t="s">
        <v>88</v>
      </c>
      <c r="AW724" s="12" t="s">
        <v>41</v>
      </c>
      <c r="AX724" s="12" t="s">
        <v>78</v>
      </c>
      <c r="AY724" s="232" t="s">
        <v>209</v>
      </c>
    </row>
    <row r="725" spans="2:65" s="14" customFormat="1" ht="13.5">
      <c r="B725" s="254"/>
      <c r="C725" s="255"/>
      <c r="D725" s="219" t="s">
        <v>274</v>
      </c>
      <c r="E725" s="256" t="s">
        <v>34</v>
      </c>
      <c r="F725" s="257" t="s">
        <v>434</v>
      </c>
      <c r="G725" s="255"/>
      <c r="H725" s="256" t="s">
        <v>34</v>
      </c>
      <c r="I725" s="258"/>
      <c r="J725" s="255"/>
      <c r="K725" s="255"/>
      <c r="L725" s="259"/>
      <c r="M725" s="260"/>
      <c r="N725" s="261"/>
      <c r="O725" s="261"/>
      <c r="P725" s="261"/>
      <c r="Q725" s="261"/>
      <c r="R725" s="261"/>
      <c r="S725" s="261"/>
      <c r="T725" s="262"/>
      <c r="AT725" s="263" t="s">
        <v>274</v>
      </c>
      <c r="AU725" s="263" t="s">
        <v>224</v>
      </c>
      <c r="AV725" s="14" t="s">
        <v>86</v>
      </c>
      <c r="AW725" s="14" t="s">
        <v>41</v>
      </c>
      <c r="AX725" s="14" t="s">
        <v>78</v>
      </c>
      <c r="AY725" s="263" t="s">
        <v>209</v>
      </c>
    </row>
    <row r="726" spans="2:65" s="12" customFormat="1" ht="13.5">
      <c r="B726" s="222"/>
      <c r="C726" s="223"/>
      <c r="D726" s="219" t="s">
        <v>274</v>
      </c>
      <c r="E726" s="224" t="s">
        <v>34</v>
      </c>
      <c r="F726" s="225" t="s">
        <v>1454</v>
      </c>
      <c r="G726" s="223"/>
      <c r="H726" s="226">
        <v>35.22</v>
      </c>
      <c r="I726" s="227"/>
      <c r="J726" s="223"/>
      <c r="K726" s="223"/>
      <c r="L726" s="228"/>
      <c r="M726" s="229"/>
      <c r="N726" s="230"/>
      <c r="O726" s="230"/>
      <c r="P726" s="230"/>
      <c r="Q726" s="230"/>
      <c r="R726" s="230"/>
      <c r="S726" s="230"/>
      <c r="T726" s="231"/>
      <c r="AT726" s="232" t="s">
        <v>274</v>
      </c>
      <c r="AU726" s="232" t="s">
        <v>224</v>
      </c>
      <c r="AV726" s="12" t="s">
        <v>88</v>
      </c>
      <c r="AW726" s="12" t="s">
        <v>41</v>
      </c>
      <c r="AX726" s="12" t="s">
        <v>78</v>
      </c>
      <c r="AY726" s="232" t="s">
        <v>209</v>
      </c>
    </row>
    <row r="727" spans="2:65" s="12" customFormat="1" ht="13.5">
      <c r="B727" s="222"/>
      <c r="C727" s="223"/>
      <c r="D727" s="219" t="s">
        <v>274</v>
      </c>
      <c r="E727" s="224" t="s">
        <v>34</v>
      </c>
      <c r="F727" s="225" t="s">
        <v>1455</v>
      </c>
      <c r="G727" s="223"/>
      <c r="H727" s="226">
        <v>15.7</v>
      </c>
      <c r="I727" s="227"/>
      <c r="J727" s="223"/>
      <c r="K727" s="223"/>
      <c r="L727" s="228"/>
      <c r="M727" s="229"/>
      <c r="N727" s="230"/>
      <c r="O727" s="230"/>
      <c r="P727" s="230"/>
      <c r="Q727" s="230"/>
      <c r="R727" s="230"/>
      <c r="S727" s="230"/>
      <c r="T727" s="231"/>
      <c r="AT727" s="232" t="s">
        <v>274</v>
      </c>
      <c r="AU727" s="232" t="s">
        <v>224</v>
      </c>
      <c r="AV727" s="12" t="s">
        <v>88</v>
      </c>
      <c r="AW727" s="12" t="s">
        <v>41</v>
      </c>
      <c r="AX727" s="12" t="s">
        <v>78</v>
      </c>
      <c r="AY727" s="232" t="s">
        <v>209</v>
      </c>
    </row>
    <row r="728" spans="2:65" s="14" customFormat="1" ht="13.5">
      <c r="B728" s="254"/>
      <c r="C728" s="255"/>
      <c r="D728" s="219" t="s">
        <v>274</v>
      </c>
      <c r="E728" s="256" t="s">
        <v>34</v>
      </c>
      <c r="F728" s="257" t="s">
        <v>437</v>
      </c>
      <c r="G728" s="255"/>
      <c r="H728" s="256" t="s">
        <v>34</v>
      </c>
      <c r="I728" s="258"/>
      <c r="J728" s="255"/>
      <c r="K728" s="255"/>
      <c r="L728" s="259"/>
      <c r="M728" s="260"/>
      <c r="N728" s="261"/>
      <c r="O728" s="261"/>
      <c r="P728" s="261"/>
      <c r="Q728" s="261"/>
      <c r="R728" s="261"/>
      <c r="S728" s="261"/>
      <c r="T728" s="262"/>
      <c r="AT728" s="263" t="s">
        <v>274</v>
      </c>
      <c r="AU728" s="263" t="s">
        <v>224</v>
      </c>
      <c r="AV728" s="14" t="s">
        <v>86</v>
      </c>
      <c r="AW728" s="14" t="s">
        <v>41</v>
      </c>
      <c r="AX728" s="14" t="s">
        <v>78</v>
      </c>
      <c r="AY728" s="263" t="s">
        <v>209</v>
      </c>
    </row>
    <row r="729" spans="2:65" s="12" customFormat="1" ht="13.5">
      <c r="B729" s="222"/>
      <c r="C729" s="223"/>
      <c r="D729" s="219" t="s">
        <v>274</v>
      </c>
      <c r="E729" s="224" t="s">
        <v>34</v>
      </c>
      <c r="F729" s="225" t="s">
        <v>1456</v>
      </c>
      <c r="G729" s="223"/>
      <c r="H729" s="226">
        <v>15.8</v>
      </c>
      <c r="I729" s="227"/>
      <c r="J729" s="223"/>
      <c r="K729" s="223"/>
      <c r="L729" s="228"/>
      <c r="M729" s="229"/>
      <c r="N729" s="230"/>
      <c r="O729" s="230"/>
      <c r="P729" s="230"/>
      <c r="Q729" s="230"/>
      <c r="R729" s="230"/>
      <c r="S729" s="230"/>
      <c r="T729" s="231"/>
      <c r="AT729" s="232" t="s">
        <v>274</v>
      </c>
      <c r="AU729" s="232" t="s">
        <v>224</v>
      </c>
      <c r="AV729" s="12" t="s">
        <v>88</v>
      </c>
      <c r="AW729" s="12" t="s">
        <v>41</v>
      </c>
      <c r="AX729" s="12" t="s">
        <v>78</v>
      </c>
      <c r="AY729" s="232" t="s">
        <v>209</v>
      </c>
    </row>
    <row r="730" spans="2:65" s="12" customFormat="1" ht="13.5">
      <c r="B730" s="222"/>
      <c r="C730" s="223"/>
      <c r="D730" s="219" t="s">
        <v>274</v>
      </c>
      <c r="E730" s="224" t="s">
        <v>34</v>
      </c>
      <c r="F730" s="225" t="s">
        <v>1457</v>
      </c>
      <c r="G730" s="223"/>
      <c r="H730" s="226">
        <v>9.4</v>
      </c>
      <c r="I730" s="227"/>
      <c r="J730" s="223"/>
      <c r="K730" s="223"/>
      <c r="L730" s="228"/>
      <c r="M730" s="229"/>
      <c r="N730" s="230"/>
      <c r="O730" s="230"/>
      <c r="P730" s="230"/>
      <c r="Q730" s="230"/>
      <c r="R730" s="230"/>
      <c r="S730" s="230"/>
      <c r="T730" s="231"/>
      <c r="AT730" s="232" t="s">
        <v>274</v>
      </c>
      <c r="AU730" s="232" t="s">
        <v>224</v>
      </c>
      <c r="AV730" s="12" t="s">
        <v>88</v>
      </c>
      <c r="AW730" s="12" t="s">
        <v>41</v>
      </c>
      <c r="AX730" s="12" t="s">
        <v>78</v>
      </c>
      <c r="AY730" s="232" t="s">
        <v>209</v>
      </c>
    </row>
    <row r="731" spans="2:65" s="13" customFormat="1" ht="13.5">
      <c r="B731" s="233"/>
      <c r="C731" s="234"/>
      <c r="D731" s="219" t="s">
        <v>274</v>
      </c>
      <c r="E731" s="235" t="s">
        <v>34</v>
      </c>
      <c r="F731" s="236" t="s">
        <v>302</v>
      </c>
      <c r="G731" s="234"/>
      <c r="H731" s="237">
        <v>122.038</v>
      </c>
      <c r="I731" s="238"/>
      <c r="J731" s="234"/>
      <c r="K731" s="234"/>
      <c r="L731" s="239"/>
      <c r="M731" s="240"/>
      <c r="N731" s="241"/>
      <c r="O731" s="241"/>
      <c r="P731" s="241"/>
      <c r="Q731" s="241"/>
      <c r="R731" s="241"/>
      <c r="S731" s="241"/>
      <c r="T731" s="242"/>
      <c r="AT731" s="243" t="s">
        <v>274</v>
      </c>
      <c r="AU731" s="243" t="s">
        <v>224</v>
      </c>
      <c r="AV731" s="13" t="s">
        <v>228</v>
      </c>
      <c r="AW731" s="13" t="s">
        <v>41</v>
      </c>
      <c r="AX731" s="13" t="s">
        <v>86</v>
      </c>
      <c r="AY731" s="243" t="s">
        <v>209</v>
      </c>
    </row>
    <row r="732" spans="2:65" s="1" customFormat="1" ht="25.5" customHeight="1">
      <c r="B732" s="43"/>
      <c r="C732" s="203" t="s">
        <v>353</v>
      </c>
      <c r="D732" s="203" t="s">
        <v>212</v>
      </c>
      <c r="E732" s="204" t="s">
        <v>1458</v>
      </c>
      <c r="F732" s="205" t="s">
        <v>1459</v>
      </c>
      <c r="G732" s="206" t="s">
        <v>317</v>
      </c>
      <c r="H732" s="207">
        <v>104.30500000000001</v>
      </c>
      <c r="I732" s="208"/>
      <c r="J732" s="209">
        <f>ROUND(I732*H732,2)</f>
        <v>0</v>
      </c>
      <c r="K732" s="205" t="s">
        <v>216</v>
      </c>
      <c r="L732" s="63"/>
      <c r="M732" s="210" t="s">
        <v>34</v>
      </c>
      <c r="N732" s="211" t="s">
        <v>49</v>
      </c>
      <c r="O732" s="44"/>
      <c r="P732" s="212">
        <f>O732*H732</f>
        <v>0</v>
      </c>
      <c r="Q732" s="212">
        <v>0.1217</v>
      </c>
      <c r="R732" s="212">
        <f>Q732*H732</f>
        <v>12.693918500000001</v>
      </c>
      <c r="S732" s="212">
        <v>0</v>
      </c>
      <c r="T732" s="213">
        <f>S732*H732</f>
        <v>0</v>
      </c>
      <c r="AR732" s="25" t="s">
        <v>228</v>
      </c>
      <c r="AT732" s="25" t="s">
        <v>212</v>
      </c>
      <c r="AU732" s="25" t="s">
        <v>224</v>
      </c>
      <c r="AY732" s="25" t="s">
        <v>209</v>
      </c>
      <c r="BE732" s="214">
        <f>IF(N732="základní",J732,0)</f>
        <v>0</v>
      </c>
      <c r="BF732" s="214">
        <f>IF(N732="snížená",J732,0)</f>
        <v>0</v>
      </c>
      <c r="BG732" s="214">
        <f>IF(N732="zákl. přenesená",J732,0)</f>
        <v>0</v>
      </c>
      <c r="BH732" s="214">
        <f>IF(N732="sníž. přenesená",J732,0)</f>
        <v>0</v>
      </c>
      <c r="BI732" s="214">
        <f>IF(N732="nulová",J732,0)</f>
        <v>0</v>
      </c>
      <c r="BJ732" s="25" t="s">
        <v>86</v>
      </c>
      <c r="BK732" s="214">
        <f>ROUND(I732*H732,2)</f>
        <v>0</v>
      </c>
      <c r="BL732" s="25" t="s">
        <v>228</v>
      </c>
      <c r="BM732" s="25" t="s">
        <v>1460</v>
      </c>
    </row>
    <row r="733" spans="2:65" s="1" customFormat="1" ht="67.5">
      <c r="B733" s="43"/>
      <c r="C733" s="65"/>
      <c r="D733" s="219" t="s">
        <v>272</v>
      </c>
      <c r="E733" s="65"/>
      <c r="F733" s="220" t="s">
        <v>1437</v>
      </c>
      <c r="G733" s="65"/>
      <c r="H733" s="65"/>
      <c r="I733" s="174"/>
      <c r="J733" s="65"/>
      <c r="K733" s="65"/>
      <c r="L733" s="63"/>
      <c r="M733" s="221"/>
      <c r="N733" s="44"/>
      <c r="O733" s="44"/>
      <c r="P733" s="44"/>
      <c r="Q733" s="44"/>
      <c r="R733" s="44"/>
      <c r="S733" s="44"/>
      <c r="T733" s="80"/>
      <c r="AT733" s="25" t="s">
        <v>272</v>
      </c>
      <c r="AU733" s="25" t="s">
        <v>224</v>
      </c>
    </row>
    <row r="734" spans="2:65" s="14" customFormat="1" ht="13.5">
      <c r="B734" s="254"/>
      <c r="C734" s="255"/>
      <c r="D734" s="219" t="s">
        <v>274</v>
      </c>
      <c r="E734" s="256" t="s">
        <v>34</v>
      </c>
      <c r="F734" s="257" t="s">
        <v>466</v>
      </c>
      <c r="G734" s="255"/>
      <c r="H734" s="256" t="s">
        <v>34</v>
      </c>
      <c r="I734" s="258"/>
      <c r="J734" s="255"/>
      <c r="K734" s="255"/>
      <c r="L734" s="259"/>
      <c r="M734" s="260"/>
      <c r="N734" s="261"/>
      <c r="O734" s="261"/>
      <c r="P734" s="261"/>
      <c r="Q734" s="261"/>
      <c r="R734" s="261"/>
      <c r="S734" s="261"/>
      <c r="T734" s="262"/>
      <c r="AT734" s="263" t="s">
        <v>274</v>
      </c>
      <c r="AU734" s="263" t="s">
        <v>224</v>
      </c>
      <c r="AV734" s="14" t="s">
        <v>86</v>
      </c>
      <c r="AW734" s="14" t="s">
        <v>41</v>
      </c>
      <c r="AX734" s="14" t="s">
        <v>78</v>
      </c>
      <c r="AY734" s="263" t="s">
        <v>209</v>
      </c>
    </row>
    <row r="735" spans="2:65" s="12" customFormat="1" ht="13.5">
      <c r="B735" s="222"/>
      <c r="C735" s="223"/>
      <c r="D735" s="219" t="s">
        <v>274</v>
      </c>
      <c r="E735" s="224" t="s">
        <v>34</v>
      </c>
      <c r="F735" s="225" t="s">
        <v>1461</v>
      </c>
      <c r="G735" s="223"/>
      <c r="H735" s="226">
        <v>9.6999999999999993</v>
      </c>
      <c r="I735" s="227"/>
      <c r="J735" s="223"/>
      <c r="K735" s="223"/>
      <c r="L735" s="228"/>
      <c r="M735" s="229"/>
      <c r="N735" s="230"/>
      <c r="O735" s="230"/>
      <c r="P735" s="230"/>
      <c r="Q735" s="230"/>
      <c r="R735" s="230"/>
      <c r="S735" s="230"/>
      <c r="T735" s="231"/>
      <c r="AT735" s="232" t="s">
        <v>274</v>
      </c>
      <c r="AU735" s="232" t="s">
        <v>224</v>
      </c>
      <c r="AV735" s="12" t="s">
        <v>88</v>
      </c>
      <c r="AW735" s="12" t="s">
        <v>41</v>
      </c>
      <c r="AX735" s="12" t="s">
        <v>78</v>
      </c>
      <c r="AY735" s="232" t="s">
        <v>209</v>
      </c>
    </row>
    <row r="736" spans="2:65" s="12" customFormat="1" ht="13.5">
      <c r="B736" s="222"/>
      <c r="C736" s="223"/>
      <c r="D736" s="219" t="s">
        <v>274</v>
      </c>
      <c r="E736" s="224" t="s">
        <v>34</v>
      </c>
      <c r="F736" s="225" t="s">
        <v>1462</v>
      </c>
      <c r="G736" s="223"/>
      <c r="H736" s="226">
        <v>0.65</v>
      </c>
      <c r="I736" s="227"/>
      <c r="J736" s="223"/>
      <c r="K736" s="223"/>
      <c r="L736" s="228"/>
      <c r="M736" s="229"/>
      <c r="N736" s="230"/>
      <c r="O736" s="230"/>
      <c r="P736" s="230"/>
      <c r="Q736" s="230"/>
      <c r="R736" s="230"/>
      <c r="S736" s="230"/>
      <c r="T736" s="231"/>
      <c r="AT736" s="232" t="s">
        <v>274</v>
      </c>
      <c r="AU736" s="232" t="s">
        <v>224</v>
      </c>
      <c r="AV736" s="12" t="s">
        <v>88</v>
      </c>
      <c r="AW736" s="12" t="s">
        <v>41</v>
      </c>
      <c r="AX736" s="12" t="s">
        <v>78</v>
      </c>
      <c r="AY736" s="232" t="s">
        <v>209</v>
      </c>
    </row>
    <row r="737" spans="2:65" s="14" customFormat="1" ht="13.5">
      <c r="B737" s="254"/>
      <c r="C737" s="255"/>
      <c r="D737" s="219" t="s">
        <v>274</v>
      </c>
      <c r="E737" s="256" t="s">
        <v>34</v>
      </c>
      <c r="F737" s="257" t="s">
        <v>434</v>
      </c>
      <c r="G737" s="255"/>
      <c r="H737" s="256" t="s">
        <v>34</v>
      </c>
      <c r="I737" s="258"/>
      <c r="J737" s="255"/>
      <c r="K737" s="255"/>
      <c r="L737" s="259"/>
      <c r="M737" s="260"/>
      <c r="N737" s="261"/>
      <c r="O737" s="261"/>
      <c r="P737" s="261"/>
      <c r="Q737" s="261"/>
      <c r="R737" s="261"/>
      <c r="S737" s="261"/>
      <c r="T737" s="262"/>
      <c r="AT737" s="263" t="s">
        <v>274</v>
      </c>
      <c r="AU737" s="263" t="s">
        <v>224</v>
      </c>
      <c r="AV737" s="14" t="s">
        <v>86</v>
      </c>
      <c r="AW737" s="14" t="s">
        <v>41</v>
      </c>
      <c r="AX737" s="14" t="s">
        <v>78</v>
      </c>
      <c r="AY737" s="263" t="s">
        <v>209</v>
      </c>
    </row>
    <row r="738" spans="2:65" s="12" customFormat="1" ht="13.5">
      <c r="B738" s="222"/>
      <c r="C738" s="223"/>
      <c r="D738" s="219" t="s">
        <v>274</v>
      </c>
      <c r="E738" s="224" t="s">
        <v>34</v>
      </c>
      <c r="F738" s="225" t="s">
        <v>1463</v>
      </c>
      <c r="G738" s="223"/>
      <c r="H738" s="226">
        <v>15.955</v>
      </c>
      <c r="I738" s="227"/>
      <c r="J738" s="223"/>
      <c r="K738" s="223"/>
      <c r="L738" s="228"/>
      <c r="M738" s="229"/>
      <c r="N738" s="230"/>
      <c r="O738" s="230"/>
      <c r="P738" s="230"/>
      <c r="Q738" s="230"/>
      <c r="R738" s="230"/>
      <c r="S738" s="230"/>
      <c r="T738" s="231"/>
      <c r="AT738" s="232" t="s">
        <v>274</v>
      </c>
      <c r="AU738" s="232" t="s">
        <v>224</v>
      </c>
      <c r="AV738" s="12" t="s">
        <v>88</v>
      </c>
      <c r="AW738" s="12" t="s">
        <v>41</v>
      </c>
      <c r="AX738" s="12" t="s">
        <v>78</v>
      </c>
      <c r="AY738" s="232" t="s">
        <v>209</v>
      </c>
    </row>
    <row r="739" spans="2:65" s="12" customFormat="1" ht="13.5">
      <c r="B739" s="222"/>
      <c r="C739" s="223"/>
      <c r="D739" s="219" t="s">
        <v>274</v>
      </c>
      <c r="E739" s="224" t="s">
        <v>34</v>
      </c>
      <c r="F739" s="225" t="s">
        <v>1464</v>
      </c>
      <c r="G739" s="223"/>
      <c r="H739" s="226">
        <v>10.199999999999999</v>
      </c>
      <c r="I739" s="227"/>
      <c r="J739" s="223"/>
      <c r="K739" s="223"/>
      <c r="L739" s="228"/>
      <c r="M739" s="229"/>
      <c r="N739" s="230"/>
      <c r="O739" s="230"/>
      <c r="P739" s="230"/>
      <c r="Q739" s="230"/>
      <c r="R739" s="230"/>
      <c r="S739" s="230"/>
      <c r="T739" s="231"/>
      <c r="AT739" s="232" t="s">
        <v>274</v>
      </c>
      <c r="AU739" s="232" t="s">
        <v>224</v>
      </c>
      <c r="AV739" s="12" t="s">
        <v>88</v>
      </c>
      <c r="AW739" s="12" t="s">
        <v>41</v>
      </c>
      <c r="AX739" s="12" t="s">
        <v>78</v>
      </c>
      <c r="AY739" s="232" t="s">
        <v>209</v>
      </c>
    </row>
    <row r="740" spans="2:65" s="12" customFormat="1" ht="13.5">
      <c r="B740" s="222"/>
      <c r="C740" s="223"/>
      <c r="D740" s="219" t="s">
        <v>274</v>
      </c>
      <c r="E740" s="224" t="s">
        <v>34</v>
      </c>
      <c r="F740" s="225" t="s">
        <v>1465</v>
      </c>
      <c r="G740" s="223"/>
      <c r="H740" s="226">
        <v>1.2</v>
      </c>
      <c r="I740" s="227"/>
      <c r="J740" s="223"/>
      <c r="K740" s="223"/>
      <c r="L740" s="228"/>
      <c r="M740" s="229"/>
      <c r="N740" s="230"/>
      <c r="O740" s="230"/>
      <c r="P740" s="230"/>
      <c r="Q740" s="230"/>
      <c r="R740" s="230"/>
      <c r="S740" s="230"/>
      <c r="T740" s="231"/>
      <c r="AT740" s="232" t="s">
        <v>274</v>
      </c>
      <c r="AU740" s="232" t="s">
        <v>224</v>
      </c>
      <c r="AV740" s="12" t="s">
        <v>88</v>
      </c>
      <c r="AW740" s="12" t="s">
        <v>41</v>
      </c>
      <c r="AX740" s="12" t="s">
        <v>78</v>
      </c>
      <c r="AY740" s="232" t="s">
        <v>209</v>
      </c>
    </row>
    <row r="741" spans="2:65" s="12" customFormat="1" ht="13.5">
      <c r="B741" s="222"/>
      <c r="C741" s="223"/>
      <c r="D741" s="219" t="s">
        <v>274</v>
      </c>
      <c r="E741" s="224" t="s">
        <v>34</v>
      </c>
      <c r="F741" s="225" t="s">
        <v>1466</v>
      </c>
      <c r="G741" s="223"/>
      <c r="H741" s="226">
        <v>6.8</v>
      </c>
      <c r="I741" s="227"/>
      <c r="J741" s="223"/>
      <c r="K741" s="223"/>
      <c r="L741" s="228"/>
      <c r="M741" s="229"/>
      <c r="N741" s="230"/>
      <c r="O741" s="230"/>
      <c r="P741" s="230"/>
      <c r="Q741" s="230"/>
      <c r="R741" s="230"/>
      <c r="S741" s="230"/>
      <c r="T741" s="231"/>
      <c r="AT741" s="232" t="s">
        <v>274</v>
      </c>
      <c r="AU741" s="232" t="s">
        <v>224</v>
      </c>
      <c r="AV741" s="12" t="s">
        <v>88</v>
      </c>
      <c r="AW741" s="12" t="s">
        <v>41</v>
      </c>
      <c r="AX741" s="12" t="s">
        <v>78</v>
      </c>
      <c r="AY741" s="232" t="s">
        <v>209</v>
      </c>
    </row>
    <row r="742" spans="2:65" s="12" customFormat="1" ht="13.5">
      <c r="B742" s="222"/>
      <c r="C742" s="223"/>
      <c r="D742" s="219" t="s">
        <v>274</v>
      </c>
      <c r="E742" s="224" t="s">
        <v>34</v>
      </c>
      <c r="F742" s="225" t="s">
        <v>1467</v>
      </c>
      <c r="G742" s="223"/>
      <c r="H742" s="226">
        <v>10.5</v>
      </c>
      <c r="I742" s="227"/>
      <c r="J742" s="223"/>
      <c r="K742" s="223"/>
      <c r="L742" s="228"/>
      <c r="M742" s="229"/>
      <c r="N742" s="230"/>
      <c r="O742" s="230"/>
      <c r="P742" s="230"/>
      <c r="Q742" s="230"/>
      <c r="R742" s="230"/>
      <c r="S742" s="230"/>
      <c r="T742" s="231"/>
      <c r="AT742" s="232" t="s">
        <v>274</v>
      </c>
      <c r="AU742" s="232" t="s">
        <v>224</v>
      </c>
      <c r="AV742" s="12" t="s">
        <v>88</v>
      </c>
      <c r="AW742" s="12" t="s">
        <v>41</v>
      </c>
      <c r="AX742" s="12" t="s">
        <v>78</v>
      </c>
      <c r="AY742" s="232" t="s">
        <v>209</v>
      </c>
    </row>
    <row r="743" spans="2:65" s="12" customFormat="1" ht="13.5">
      <c r="B743" s="222"/>
      <c r="C743" s="223"/>
      <c r="D743" s="219" t="s">
        <v>274</v>
      </c>
      <c r="E743" s="224" t="s">
        <v>34</v>
      </c>
      <c r="F743" s="225" t="s">
        <v>1468</v>
      </c>
      <c r="G743" s="223"/>
      <c r="H743" s="226">
        <v>7.15</v>
      </c>
      <c r="I743" s="227"/>
      <c r="J743" s="223"/>
      <c r="K743" s="223"/>
      <c r="L743" s="228"/>
      <c r="M743" s="229"/>
      <c r="N743" s="230"/>
      <c r="O743" s="230"/>
      <c r="P743" s="230"/>
      <c r="Q743" s="230"/>
      <c r="R743" s="230"/>
      <c r="S743" s="230"/>
      <c r="T743" s="231"/>
      <c r="AT743" s="232" t="s">
        <v>274</v>
      </c>
      <c r="AU743" s="232" t="s">
        <v>224</v>
      </c>
      <c r="AV743" s="12" t="s">
        <v>88</v>
      </c>
      <c r="AW743" s="12" t="s">
        <v>41</v>
      </c>
      <c r="AX743" s="12" t="s">
        <v>78</v>
      </c>
      <c r="AY743" s="232" t="s">
        <v>209</v>
      </c>
    </row>
    <row r="744" spans="2:65" s="14" customFormat="1" ht="13.5">
      <c r="B744" s="254"/>
      <c r="C744" s="255"/>
      <c r="D744" s="219" t="s">
        <v>274</v>
      </c>
      <c r="E744" s="256" t="s">
        <v>34</v>
      </c>
      <c r="F744" s="257" t="s">
        <v>437</v>
      </c>
      <c r="G744" s="255"/>
      <c r="H744" s="256" t="s">
        <v>34</v>
      </c>
      <c r="I744" s="258"/>
      <c r="J744" s="255"/>
      <c r="K744" s="255"/>
      <c r="L744" s="259"/>
      <c r="M744" s="260"/>
      <c r="N744" s="261"/>
      <c r="O744" s="261"/>
      <c r="P744" s="261"/>
      <c r="Q744" s="261"/>
      <c r="R744" s="261"/>
      <c r="S744" s="261"/>
      <c r="T744" s="262"/>
      <c r="AT744" s="263" t="s">
        <v>274</v>
      </c>
      <c r="AU744" s="263" t="s">
        <v>224</v>
      </c>
      <c r="AV744" s="14" t="s">
        <v>86</v>
      </c>
      <c r="AW744" s="14" t="s">
        <v>41</v>
      </c>
      <c r="AX744" s="14" t="s">
        <v>78</v>
      </c>
      <c r="AY744" s="263" t="s">
        <v>209</v>
      </c>
    </row>
    <row r="745" spans="2:65" s="12" customFormat="1" ht="13.5">
      <c r="B745" s="222"/>
      <c r="C745" s="223"/>
      <c r="D745" s="219" t="s">
        <v>274</v>
      </c>
      <c r="E745" s="224" t="s">
        <v>34</v>
      </c>
      <c r="F745" s="225" t="s">
        <v>1469</v>
      </c>
      <c r="G745" s="223"/>
      <c r="H745" s="226">
        <v>25.45</v>
      </c>
      <c r="I745" s="227"/>
      <c r="J745" s="223"/>
      <c r="K745" s="223"/>
      <c r="L745" s="228"/>
      <c r="M745" s="229"/>
      <c r="N745" s="230"/>
      <c r="O745" s="230"/>
      <c r="P745" s="230"/>
      <c r="Q745" s="230"/>
      <c r="R745" s="230"/>
      <c r="S745" s="230"/>
      <c r="T745" s="231"/>
      <c r="AT745" s="232" t="s">
        <v>274</v>
      </c>
      <c r="AU745" s="232" t="s">
        <v>224</v>
      </c>
      <c r="AV745" s="12" t="s">
        <v>88</v>
      </c>
      <c r="AW745" s="12" t="s">
        <v>41</v>
      </c>
      <c r="AX745" s="12" t="s">
        <v>78</v>
      </c>
      <c r="AY745" s="232" t="s">
        <v>209</v>
      </c>
    </row>
    <row r="746" spans="2:65" s="12" customFormat="1" ht="13.5">
      <c r="B746" s="222"/>
      <c r="C746" s="223"/>
      <c r="D746" s="219" t="s">
        <v>274</v>
      </c>
      <c r="E746" s="224" t="s">
        <v>34</v>
      </c>
      <c r="F746" s="225" t="s">
        <v>1470</v>
      </c>
      <c r="G746" s="223"/>
      <c r="H746" s="226">
        <v>16.7</v>
      </c>
      <c r="I746" s="227"/>
      <c r="J746" s="223"/>
      <c r="K746" s="223"/>
      <c r="L746" s="228"/>
      <c r="M746" s="229"/>
      <c r="N746" s="230"/>
      <c r="O746" s="230"/>
      <c r="P746" s="230"/>
      <c r="Q746" s="230"/>
      <c r="R746" s="230"/>
      <c r="S746" s="230"/>
      <c r="T746" s="231"/>
      <c r="AT746" s="232" t="s">
        <v>274</v>
      </c>
      <c r="AU746" s="232" t="s">
        <v>224</v>
      </c>
      <c r="AV746" s="12" t="s">
        <v>88</v>
      </c>
      <c r="AW746" s="12" t="s">
        <v>41</v>
      </c>
      <c r="AX746" s="12" t="s">
        <v>78</v>
      </c>
      <c r="AY746" s="232" t="s">
        <v>209</v>
      </c>
    </row>
    <row r="747" spans="2:65" s="13" customFormat="1" ht="13.5">
      <c r="B747" s="233"/>
      <c r="C747" s="234"/>
      <c r="D747" s="219" t="s">
        <v>274</v>
      </c>
      <c r="E747" s="235" t="s">
        <v>34</v>
      </c>
      <c r="F747" s="236" t="s">
        <v>302</v>
      </c>
      <c r="G747" s="234"/>
      <c r="H747" s="237">
        <v>104.30500000000001</v>
      </c>
      <c r="I747" s="238"/>
      <c r="J747" s="234"/>
      <c r="K747" s="234"/>
      <c r="L747" s="239"/>
      <c r="M747" s="240"/>
      <c r="N747" s="241"/>
      <c r="O747" s="241"/>
      <c r="P747" s="241"/>
      <c r="Q747" s="241"/>
      <c r="R747" s="241"/>
      <c r="S747" s="241"/>
      <c r="T747" s="242"/>
      <c r="AT747" s="243" t="s">
        <v>274</v>
      </c>
      <c r="AU747" s="243" t="s">
        <v>224</v>
      </c>
      <c r="AV747" s="13" t="s">
        <v>228</v>
      </c>
      <c r="AW747" s="13" t="s">
        <v>41</v>
      </c>
      <c r="AX747" s="13" t="s">
        <v>86</v>
      </c>
      <c r="AY747" s="243" t="s">
        <v>209</v>
      </c>
    </row>
    <row r="748" spans="2:65" s="1" customFormat="1" ht="25.5" customHeight="1">
      <c r="B748" s="43"/>
      <c r="C748" s="203" t="s">
        <v>658</v>
      </c>
      <c r="D748" s="203" t="s">
        <v>212</v>
      </c>
      <c r="E748" s="204" t="s">
        <v>1471</v>
      </c>
      <c r="F748" s="205" t="s">
        <v>1472</v>
      </c>
      <c r="G748" s="206" t="s">
        <v>307</v>
      </c>
      <c r="H748" s="207">
        <v>0.35699999999999998</v>
      </c>
      <c r="I748" s="208"/>
      <c r="J748" s="209">
        <f>ROUND(I748*H748,2)</f>
        <v>0</v>
      </c>
      <c r="K748" s="205" t="s">
        <v>216</v>
      </c>
      <c r="L748" s="63"/>
      <c r="M748" s="210" t="s">
        <v>34</v>
      </c>
      <c r="N748" s="211" t="s">
        <v>49</v>
      </c>
      <c r="O748" s="44"/>
      <c r="P748" s="212">
        <f>O748*H748</f>
        <v>0</v>
      </c>
      <c r="Q748" s="212">
        <v>0</v>
      </c>
      <c r="R748" s="212">
        <f>Q748*H748</f>
        <v>0</v>
      </c>
      <c r="S748" s="212">
        <v>0</v>
      </c>
      <c r="T748" s="213">
        <f>S748*H748</f>
        <v>0</v>
      </c>
      <c r="AR748" s="25" t="s">
        <v>228</v>
      </c>
      <c r="AT748" s="25" t="s">
        <v>212</v>
      </c>
      <c r="AU748" s="25" t="s">
        <v>224</v>
      </c>
      <c r="AY748" s="25" t="s">
        <v>209</v>
      </c>
      <c r="BE748" s="214">
        <f>IF(N748="základní",J748,0)</f>
        <v>0</v>
      </c>
      <c r="BF748" s="214">
        <f>IF(N748="snížená",J748,0)</f>
        <v>0</v>
      </c>
      <c r="BG748" s="214">
        <f>IF(N748="zákl. přenesená",J748,0)</f>
        <v>0</v>
      </c>
      <c r="BH748" s="214">
        <f>IF(N748="sníž. přenesená",J748,0)</f>
        <v>0</v>
      </c>
      <c r="BI748" s="214">
        <f>IF(N748="nulová",J748,0)</f>
        <v>0</v>
      </c>
      <c r="BJ748" s="25" t="s">
        <v>86</v>
      </c>
      <c r="BK748" s="214">
        <f>ROUND(I748*H748,2)</f>
        <v>0</v>
      </c>
      <c r="BL748" s="25" t="s">
        <v>228</v>
      </c>
      <c r="BM748" s="25" t="s">
        <v>1473</v>
      </c>
    </row>
    <row r="749" spans="2:65" s="1" customFormat="1" ht="54">
      <c r="B749" s="43"/>
      <c r="C749" s="65"/>
      <c r="D749" s="219" t="s">
        <v>272</v>
      </c>
      <c r="E749" s="65"/>
      <c r="F749" s="220" t="s">
        <v>1474</v>
      </c>
      <c r="G749" s="65"/>
      <c r="H749" s="65"/>
      <c r="I749" s="174"/>
      <c r="J749" s="65"/>
      <c r="K749" s="65"/>
      <c r="L749" s="63"/>
      <c r="M749" s="221"/>
      <c r="N749" s="44"/>
      <c r="O749" s="44"/>
      <c r="P749" s="44"/>
      <c r="Q749" s="44"/>
      <c r="R749" s="44"/>
      <c r="S749" s="44"/>
      <c r="T749" s="80"/>
      <c r="AT749" s="25" t="s">
        <v>272</v>
      </c>
      <c r="AU749" s="25" t="s">
        <v>224</v>
      </c>
    </row>
    <row r="750" spans="2:65" s="12" customFormat="1" ht="13.5">
      <c r="B750" s="222"/>
      <c r="C750" s="223"/>
      <c r="D750" s="219" t="s">
        <v>274</v>
      </c>
      <c r="E750" s="224" t="s">
        <v>34</v>
      </c>
      <c r="F750" s="225" t="s">
        <v>1475</v>
      </c>
      <c r="G750" s="223"/>
      <c r="H750" s="226">
        <v>0.35699999999999998</v>
      </c>
      <c r="I750" s="227"/>
      <c r="J750" s="223"/>
      <c r="K750" s="223"/>
      <c r="L750" s="228"/>
      <c r="M750" s="229"/>
      <c r="N750" s="230"/>
      <c r="O750" s="230"/>
      <c r="P750" s="230"/>
      <c r="Q750" s="230"/>
      <c r="R750" s="230"/>
      <c r="S750" s="230"/>
      <c r="T750" s="231"/>
      <c r="AT750" s="232" t="s">
        <v>274</v>
      </c>
      <c r="AU750" s="232" t="s">
        <v>224</v>
      </c>
      <c r="AV750" s="12" t="s">
        <v>88</v>
      </c>
      <c r="AW750" s="12" t="s">
        <v>41</v>
      </c>
      <c r="AX750" s="12" t="s">
        <v>86</v>
      </c>
      <c r="AY750" s="232" t="s">
        <v>209</v>
      </c>
    </row>
    <row r="751" spans="2:65" s="1" customFormat="1" ht="16.5" customHeight="1">
      <c r="B751" s="43"/>
      <c r="C751" s="244" t="s">
        <v>1476</v>
      </c>
      <c r="D751" s="244" t="s">
        <v>348</v>
      </c>
      <c r="E751" s="245" t="s">
        <v>1477</v>
      </c>
      <c r="F751" s="246" t="s">
        <v>1478</v>
      </c>
      <c r="G751" s="247" t="s">
        <v>351</v>
      </c>
      <c r="H751" s="248">
        <v>30.195</v>
      </c>
      <c r="I751" s="249"/>
      <c r="J751" s="250">
        <f>ROUND(I751*H751,2)</f>
        <v>0</v>
      </c>
      <c r="K751" s="246" t="s">
        <v>34</v>
      </c>
      <c r="L751" s="251"/>
      <c r="M751" s="252" t="s">
        <v>34</v>
      </c>
      <c r="N751" s="253" t="s">
        <v>49</v>
      </c>
      <c r="O751" s="44"/>
      <c r="P751" s="212">
        <f>O751*H751</f>
        <v>0</v>
      </c>
      <c r="Q751" s="212">
        <v>1.302E-2</v>
      </c>
      <c r="R751" s="212">
        <f>Q751*H751</f>
        <v>0.39313890000000001</v>
      </c>
      <c r="S751" s="212">
        <v>0</v>
      </c>
      <c r="T751" s="213">
        <f>S751*H751</f>
        <v>0</v>
      </c>
      <c r="AR751" s="25" t="s">
        <v>247</v>
      </c>
      <c r="AT751" s="25" t="s">
        <v>348</v>
      </c>
      <c r="AU751" s="25" t="s">
        <v>224</v>
      </c>
      <c r="AY751" s="25" t="s">
        <v>209</v>
      </c>
      <c r="BE751" s="214">
        <f>IF(N751="základní",J751,0)</f>
        <v>0</v>
      </c>
      <c r="BF751" s="214">
        <f>IF(N751="snížená",J751,0)</f>
        <v>0</v>
      </c>
      <c r="BG751" s="214">
        <f>IF(N751="zákl. přenesená",J751,0)</f>
        <v>0</v>
      </c>
      <c r="BH751" s="214">
        <f>IF(N751="sníž. přenesená",J751,0)</f>
        <v>0</v>
      </c>
      <c r="BI751" s="214">
        <f>IF(N751="nulová",J751,0)</f>
        <v>0</v>
      </c>
      <c r="BJ751" s="25" t="s">
        <v>86</v>
      </c>
      <c r="BK751" s="214">
        <f>ROUND(I751*H751,2)</f>
        <v>0</v>
      </c>
      <c r="BL751" s="25" t="s">
        <v>228</v>
      </c>
      <c r="BM751" s="25" t="s">
        <v>1479</v>
      </c>
    </row>
    <row r="752" spans="2:65" s="12" customFormat="1" ht="13.5">
      <c r="B752" s="222"/>
      <c r="C752" s="223"/>
      <c r="D752" s="219" t="s">
        <v>274</v>
      </c>
      <c r="E752" s="224" t="s">
        <v>34</v>
      </c>
      <c r="F752" s="225" t="s">
        <v>1480</v>
      </c>
      <c r="G752" s="223"/>
      <c r="H752" s="226">
        <v>27.45</v>
      </c>
      <c r="I752" s="227"/>
      <c r="J752" s="223"/>
      <c r="K752" s="223"/>
      <c r="L752" s="228"/>
      <c r="M752" s="229"/>
      <c r="N752" s="230"/>
      <c r="O752" s="230"/>
      <c r="P752" s="230"/>
      <c r="Q752" s="230"/>
      <c r="R752" s="230"/>
      <c r="S752" s="230"/>
      <c r="T752" s="231"/>
      <c r="AT752" s="232" t="s">
        <v>274</v>
      </c>
      <c r="AU752" s="232" t="s">
        <v>224</v>
      </c>
      <c r="AV752" s="12" t="s">
        <v>88</v>
      </c>
      <c r="AW752" s="12" t="s">
        <v>41</v>
      </c>
      <c r="AX752" s="12" t="s">
        <v>86</v>
      </c>
      <c r="AY752" s="232" t="s">
        <v>209</v>
      </c>
    </row>
    <row r="753" spans="2:65" s="12" customFormat="1" ht="13.5">
      <c r="B753" s="222"/>
      <c r="C753" s="223"/>
      <c r="D753" s="219" t="s">
        <v>274</v>
      </c>
      <c r="E753" s="223"/>
      <c r="F753" s="225" t="s">
        <v>1481</v>
      </c>
      <c r="G753" s="223"/>
      <c r="H753" s="226">
        <v>30.195</v>
      </c>
      <c r="I753" s="227"/>
      <c r="J753" s="223"/>
      <c r="K753" s="223"/>
      <c r="L753" s="228"/>
      <c r="M753" s="229"/>
      <c r="N753" s="230"/>
      <c r="O753" s="230"/>
      <c r="P753" s="230"/>
      <c r="Q753" s="230"/>
      <c r="R753" s="230"/>
      <c r="S753" s="230"/>
      <c r="T753" s="231"/>
      <c r="AT753" s="232" t="s">
        <v>274</v>
      </c>
      <c r="AU753" s="232" t="s">
        <v>224</v>
      </c>
      <c r="AV753" s="12" t="s">
        <v>88</v>
      </c>
      <c r="AW753" s="12" t="s">
        <v>6</v>
      </c>
      <c r="AX753" s="12" t="s">
        <v>86</v>
      </c>
      <c r="AY753" s="232" t="s">
        <v>209</v>
      </c>
    </row>
    <row r="754" spans="2:65" s="1" customFormat="1" ht="38.25" customHeight="1">
      <c r="B754" s="43"/>
      <c r="C754" s="203" t="s">
        <v>1482</v>
      </c>
      <c r="D754" s="203" t="s">
        <v>212</v>
      </c>
      <c r="E754" s="204" t="s">
        <v>1483</v>
      </c>
      <c r="F754" s="205" t="s">
        <v>1484</v>
      </c>
      <c r="G754" s="206" t="s">
        <v>270</v>
      </c>
      <c r="H754" s="207">
        <v>59.752000000000002</v>
      </c>
      <c r="I754" s="208"/>
      <c r="J754" s="209">
        <f>ROUND(I754*H754,2)</f>
        <v>0</v>
      </c>
      <c r="K754" s="205" t="s">
        <v>216</v>
      </c>
      <c r="L754" s="63"/>
      <c r="M754" s="210" t="s">
        <v>34</v>
      </c>
      <c r="N754" s="211" t="s">
        <v>49</v>
      </c>
      <c r="O754" s="44"/>
      <c r="P754" s="212">
        <f>O754*H754</f>
        <v>0</v>
      </c>
      <c r="Q754" s="212">
        <v>2.45343</v>
      </c>
      <c r="R754" s="212">
        <f>Q754*H754</f>
        <v>146.59734936000001</v>
      </c>
      <c r="S754" s="212">
        <v>0</v>
      </c>
      <c r="T754" s="213">
        <f>S754*H754</f>
        <v>0</v>
      </c>
      <c r="AR754" s="25" t="s">
        <v>228</v>
      </c>
      <c r="AT754" s="25" t="s">
        <v>212</v>
      </c>
      <c r="AU754" s="25" t="s">
        <v>224</v>
      </c>
      <c r="AY754" s="25" t="s">
        <v>209</v>
      </c>
      <c r="BE754" s="214">
        <f>IF(N754="základní",J754,0)</f>
        <v>0</v>
      </c>
      <c r="BF754" s="214">
        <f>IF(N754="snížená",J754,0)</f>
        <v>0</v>
      </c>
      <c r="BG754" s="214">
        <f>IF(N754="zákl. přenesená",J754,0)</f>
        <v>0</v>
      </c>
      <c r="BH754" s="214">
        <f>IF(N754="sníž. přenesená",J754,0)</f>
        <v>0</v>
      </c>
      <c r="BI754" s="214">
        <f>IF(N754="nulová",J754,0)</f>
        <v>0</v>
      </c>
      <c r="BJ754" s="25" t="s">
        <v>86</v>
      </c>
      <c r="BK754" s="214">
        <f>ROUND(I754*H754,2)</f>
        <v>0</v>
      </c>
      <c r="BL754" s="25" t="s">
        <v>228</v>
      </c>
      <c r="BM754" s="25" t="s">
        <v>1485</v>
      </c>
    </row>
    <row r="755" spans="2:65" s="14" customFormat="1" ht="13.5">
      <c r="B755" s="254"/>
      <c r="C755" s="255"/>
      <c r="D755" s="219" t="s">
        <v>274</v>
      </c>
      <c r="E755" s="256" t="s">
        <v>34</v>
      </c>
      <c r="F755" s="257" t="s">
        <v>1486</v>
      </c>
      <c r="G755" s="255"/>
      <c r="H755" s="256" t="s">
        <v>34</v>
      </c>
      <c r="I755" s="258"/>
      <c r="J755" s="255"/>
      <c r="K755" s="255"/>
      <c r="L755" s="259"/>
      <c r="M755" s="260"/>
      <c r="N755" s="261"/>
      <c r="O755" s="261"/>
      <c r="P755" s="261"/>
      <c r="Q755" s="261"/>
      <c r="R755" s="261"/>
      <c r="S755" s="261"/>
      <c r="T755" s="262"/>
      <c r="AT755" s="263" t="s">
        <v>274</v>
      </c>
      <c r="AU755" s="263" t="s">
        <v>224</v>
      </c>
      <c r="AV755" s="14" t="s">
        <v>86</v>
      </c>
      <c r="AW755" s="14" t="s">
        <v>41</v>
      </c>
      <c r="AX755" s="14" t="s">
        <v>78</v>
      </c>
      <c r="AY755" s="263" t="s">
        <v>209</v>
      </c>
    </row>
    <row r="756" spans="2:65" s="14" customFormat="1" ht="13.5">
      <c r="B756" s="254"/>
      <c r="C756" s="255"/>
      <c r="D756" s="219" t="s">
        <v>274</v>
      </c>
      <c r="E756" s="256" t="s">
        <v>34</v>
      </c>
      <c r="F756" s="257" t="s">
        <v>1487</v>
      </c>
      <c r="G756" s="255"/>
      <c r="H756" s="256" t="s">
        <v>34</v>
      </c>
      <c r="I756" s="258"/>
      <c r="J756" s="255"/>
      <c r="K756" s="255"/>
      <c r="L756" s="259"/>
      <c r="M756" s="260"/>
      <c r="N756" s="261"/>
      <c r="O756" s="261"/>
      <c r="P756" s="261"/>
      <c r="Q756" s="261"/>
      <c r="R756" s="261"/>
      <c r="S756" s="261"/>
      <c r="T756" s="262"/>
      <c r="AT756" s="263" t="s">
        <v>274</v>
      </c>
      <c r="AU756" s="263" t="s">
        <v>224</v>
      </c>
      <c r="AV756" s="14" t="s">
        <v>86</v>
      </c>
      <c r="AW756" s="14" t="s">
        <v>41</v>
      </c>
      <c r="AX756" s="14" t="s">
        <v>78</v>
      </c>
      <c r="AY756" s="263" t="s">
        <v>209</v>
      </c>
    </row>
    <row r="757" spans="2:65" s="12" customFormat="1" ht="13.5">
      <c r="B757" s="222"/>
      <c r="C757" s="223"/>
      <c r="D757" s="219" t="s">
        <v>274</v>
      </c>
      <c r="E757" s="224" t="s">
        <v>34</v>
      </c>
      <c r="F757" s="225" t="s">
        <v>1488</v>
      </c>
      <c r="G757" s="223"/>
      <c r="H757" s="226">
        <v>6.4320000000000004</v>
      </c>
      <c r="I757" s="227"/>
      <c r="J757" s="223"/>
      <c r="K757" s="223"/>
      <c r="L757" s="228"/>
      <c r="M757" s="229"/>
      <c r="N757" s="230"/>
      <c r="O757" s="230"/>
      <c r="P757" s="230"/>
      <c r="Q757" s="230"/>
      <c r="R757" s="230"/>
      <c r="S757" s="230"/>
      <c r="T757" s="231"/>
      <c r="AT757" s="232" t="s">
        <v>274</v>
      </c>
      <c r="AU757" s="232" t="s">
        <v>224</v>
      </c>
      <c r="AV757" s="12" t="s">
        <v>88</v>
      </c>
      <c r="AW757" s="12" t="s">
        <v>41</v>
      </c>
      <c r="AX757" s="12" t="s">
        <v>78</v>
      </c>
      <c r="AY757" s="232" t="s">
        <v>209</v>
      </c>
    </row>
    <row r="758" spans="2:65" s="14" customFormat="1" ht="13.5">
      <c r="B758" s="254"/>
      <c r="C758" s="255"/>
      <c r="D758" s="219" t="s">
        <v>274</v>
      </c>
      <c r="E758" s="256" t="s">
        <v>34</v>
      </c>
      <c r="F758" s="257" t="s">
        <v>1489</v>
      </c>
      <c r="G758" s="255"/>
      <c r="H758" s="256" t="s">
        <v>34</v>
      </c>
      <c r="I758" s="258"/>
      <c r="J758" s="255"/>
      <c r="K758" s="255"/>
      <c r="L758" s="259"/>
      <c r="M758" s="260"/>
      <c r="N758" s="261"/>
      <c r="O758" s="261"/>
      <c r="P758" s="261"/>
      <c r="Q758" s="261"/>
      <c r="R758" s="261"/>
      <c r="S758" s="261"/>
      <c r="T758" s="262"/>
      <c r="AT758" s="263" t="s">
        <v>274</v>
      </c>
      <c r="AU758" s="263" t="s">
        <v>224</v>
      </c>
      <c r="AV758" s="14" t="s">
        <v>86</v>
      </c>
      <c r="AW758" s="14" t="s">
        <v>41</v>
      </c>
      <c r="AX758" s="14" t="s">
        <v>78</v>
      </c>
      <c r="AY758" s="263" t="s">
        <v>209</v>
      </c>
    </row>
    <row r="759" spans="2:65" s="12" customFormat="1" ht="13.5">
      <c r="B759" s="222"/>
      <c r="C759" s="223"/>
      <c r="D759" s="219" t="s">
        <v>274</v>
      </c>
      <c r="E759" s="224" t="s">
        <v>34</v>
      </c>
      <c r="F759" s="225" t="s">
        <v>1490</v>
      </c>
      <c r="G759" s="223"/>
      <c r="H759" s="226">
        <v>37.392000000000003</v>
      </c>
      <c r="I759" s="227"/>
      <c r="J759" s="223"/>
      <c r="K759" s="223"/>
      <c r="L759" s="228"/>
      <c r="M759" s="229"/>
      <c r="N759" s="230"/>
      <c r="O759" s="230"/>
      <c r="P759" s="230"/>
      <c r="Q759" s="230"/>
      <c r="R759" s="230"/>
      <c r="S759" s="230"/>
      <c r="T759" s="231"/>
      <c r="AT759" s="232" t="s">
        <v>274</v>
      </c>
      <c r="AU759" s="232" t="s">
        <v>224</v>
      </c>
      <c r="AV759" s="12" t="s">
        <v>88</v>
      </c>
      <c r="AW759" s="12" t="s">
        <v>41</v>
      </c>
      <c r="AX759" s="12" t="s">
        <v>78</v>
      </c>
      <c r="AY759" s="232" t="s">
        <v>209</v>
      </c>
    </row>
    <row r="760" spans="2:65" s="14" customFormat="1" ht="13.5">
      <c r="B760" s="254"/>
      <c r="C760" s="255"/>
      <c r="D760" s="219" t="s">
        <v>274</v>
      </c>
      <c r="E760" s="256" t="s">
        <v>34</v>
      </c>
      <c r="F760" s="257" t="s">
        <v>1491</v>
      </c>
      <c r="G760" s="255"/>
      <c r="H760" s="256" t="s">
        <v>34</v>
      </c>
      <c r="I760" s="258"/>
      <c r="J760" s="255"/>
      <c r="K760" s="255"/>
      <c r="L760" s="259"/>
      <c r="M760" s="260"/>
      <c r="N760" s="261"/>
      <c r="O760" s="261"/>
      <c r="P760" s="261"/>
      <c r="Q760" s="261"/>
      <c r="R760" s="261"/>
      <c r="S760" s="261"/>
      <c r="T760" s="262"/>
      <c r="AT760" s="263" t="s">
        <v>274</v>
      </c>
      <c r="AU760" s="263" t="s">
        <v>224</v>
      </c>
      <c r="AV760" s="14" t="s">
        <v>86</v>
      </c>
      <c r="AW760" s="14" t="s">
        <v>41</v>
      </c>
      <c r="AX760" s="14" t="s">
        <v>78</v>
      </c>
      <c r="AY760" s="263" t="s">
        <v>209</v>
      </c>
    </row>
    <row r="761" spans="2:65" s="12" customFormat="1" ht="13.5">
      <c r="B761" s="222"/>
      <c r="C761" s="223"/>
      <c r="D761" s="219" t="s">
        <v>274</v>
      </c>
      <c r="E761" s="224" t="s">
        <v>34</v>
      </c>
      <c r="F761" s="225" t="s">
        <v>1492</v>
      </c>
      <c r="G761" s="223"/>
      <c r="H761" s="226">
        <v>12.308</v>
      </c>
      <c r="I761" s="227"/>
      <c r="J761" s="223"/>
      <c r="K761" s="223"/>
      <c r="L761" s="228"/>
      <c r="M761" s="229"/>
      <c r="N761" s="230"/>
      <c r="O761" s="230"/>
      <c r="P761" s="230"/>
      <c r="Q761" s="230"/>
      <c r="R761" s="230"/>
      <c r="S761" s="230"/>
      <c r="T761" s="231"/>
      <c r="AT761" s="232" t="s">
        <v>274</v>
      </c>
      <c r="AU761" s="232" t="s">
        <v>224</v>
      </c>
      <c r="AV761" s="12" t="s">
        <v>88</v>
      </c>
      <c r="AW761" s="12" t="s">
        <v>41</v>
      </c>
      <c r="AX761" s="12" t="s">
        <v>78</v>
      </c>
      <c r="AY761" s="232" t="s">
        <v>209</v>
      </c>
    </row>
    <row r="762" spans="2:65" s="12" customFormat="1" ht="13.5">
      <c r="B762" s="222"/>
      <c r="C762" s="223"/>
      <c r="D762" s="219" t="s">
        <v>274</v>
      </c>
      <c r="E762" s="224" t="s">
        <v>34</v>
      </c>
      <c r="F762" s="225" t="s">
        <v>1493</v>
      </c>
      <c r="G762" s="223"/>
      <c r="H762" s="226">
        <v>2.2160000000000002</v>
      </c>
      <c r="I762" s="227"/>
      <c r="J762" s="223"/>
      <c r="K762" s="223"/>
      <c r="L762" s="228"/>
      <c r="M762" s="229"/>
      <c r="N762" s="230"/>
      <c r="O762" s="230"/>
      <c r="P762" s="230"/>
      <c r="Q762" s="230"/>
      <c r="R762" s="230"/>
      <c r="S762" s="230"/>
      <c r="T762" s="231"/>
      <c r="AT762" s="232" t="s">
        <v>274</v>
      </c>
      <c r="AU762" s="232" t="s">
        <v>224</v>
      </c>
      <c r="AV762" s="12" t="s">
        <v>88</v>
      </c>
      <c r="AW762" s="12" t="s">
        <v>41</v>
      </c>
      <c r="AX762" s="12" t="s">
        <v>78</v>
      </c>
      <c r="AY762" s="232" t="s">
        <v>209</v>
      </c>
    </row>
    <row r="763" spans="2:65" s="12" customFormat="1" ht="13.5">
      <c r="B763" s="222"/>
      <c r="C763" s="223"/>
      <c r="D763" s="219" t="s">
        <v>274</v>
      </c>
      <c r="E763" s="224" t="s">
        <v>34</v>
      </c>
      <c r="F763" s="225" t="s">
        <v>1494</v>
      </c>
      <c r="G763" s="223"/>
      <c r="H763" s="226">
        <v>0.84599999999999997</v>
      </c>
      <c r="I763" s="227"/>
      <c r="J763" s="223"/>
      <c r="K763" s="223"/>
      <c r="L763" s="228"/>
      <c r="M763" s="229"/>
      <c r="N763" s="230"/>
      <c r="O763" s="230"/>
      <c r="P763" s="230"/>
      <c r="Q763" s="230"/>
      <c r="R763" s="230"/>
      <c r="S763" s="230"/>
      <c r="T763" s="231"/>
      <c r="AT763" s="232" t="s">
        <v>274</v>
      </c>
      <c r="AU763" s="232" t="s">
        <v>224</v>
      </c>
      <c r="AV763" s="12" t="s">
        <v>88</v>
      </c>
      <c r="AW763" s="12" t="s">
        <v>41</v>
      </c>
      <c r="AX763" s="12" t="s">
        <v>78</v>
      </c>
      <c r="AY763" s="232" t="s">
        <v>209</v>
      </c>
    </row>
    <row r="764" spans="2:65" s="12" customFormat="1" ht="13.5">
      <c r="B764" s="222"/>
      <c r="C764" s="223"/>
      <c r="D764" s="219" t="s">
        <v>274</v>
      </c>
      <c r="E764" s="224" t="s">
        <v>34</v>
      </c>
      <c r="F764" s="225" t="s">
        <v>1495</v>
      </c>
      <c r="G764" s="223"/>
      <c r="H764" s="226">
        <v>0.55800000000000005</v>
      </c>
      <c r="I764" s="227"/>
      <c r="J764" s="223"/>
      <c r="K764" s="223"/>
      <c r="L764" s="228"/>
      <c r="M764" s="229"/>
      <c r="N764" s="230"/>
      <c r="O764" s="230"/>
      <c r="P764" s="230"/>
      <c r="Q764" s="230"/>
      <c r="R764" s="230"/>
      <c r="S764" s="230"/>
      <c r="T764" s="231"/>
      <c r="AT764" s="232" t="s">
        <v>274</v>
      </c>
      <c r="AU764" s="232" t="s">
        <v>224</v>
      </c>
      <c r="AV764" s="12" t="s">
        <v>88</v>
      </c>
      <c r="AW764" s="12" t="s">
        <v>41</v>
      </c>
      <c r="AX764" s="12" t="s">
        <v>78</v>
      </c>
      <c r="AY764" s="232" t="s">
        <v>209</v>
      </c>
    </row>
    <row r="765" spans="2:65" s="13" customFormat="1" ht="13.5">
      <c r="B765" s="233"/>
      <c r="C765" s="234"/>
      <c r="D765" s="219" t="s">
        <v>274</v>
      </c>
      <c r="E765" s="235" t="s">
        <v>34</v>
      </c>
      <c r="F765" s="236" t="s">
        <v>302</v>
      </c>
      <c r="G765" s="234"/>
      <c r="H765" s="237">
        <v>59.752000000000002</v>
      </c>
      <c r="I765" s="238"/>
      <c r="J765" s="234"/>
      <c r="K765" s="234"/>
      <c r="L765" s="239"/>
      <c r="M765" s="240"/>
      <c r="N765" s="241"/>
      <c r="O765" s="241"/>
      <c r="P765" s="241"/>
      <c r="Q765" s="241"/>
      <c r="R765" s="241"/>
      <c r="S765" s="241"/>
      <c r="T765" s="242"/>
      <c r="AT765" s="243" t="s">
        <v>274</v>
      </c>
      <c r="AU765" s="243" t="s">
        <v>224</v>
      </c>
      <c r="AV765" s="13" t="s">
        <v>228</v>
      </c>
      <c r="AW765" s="13" t="s">
        <v>41</v>
      </c>
      <c r="AX765" s="13" t="s">
        <v>86</v>
      </c>
      <c r="AY765" s="243" t="s">
        <v>209</v>
      </c>
    </row>
    <row r="766" spans="2:65" s="1" customFormat="1" ht="38.25" customHeight="1">
      <c r="B766" s="43"/>
      <c r="C766" s="203" t="s">
        <v>1496</v>
      </c>
      <c r="D766" s="203" t="s">
        <v>212</v>
      </c>
      <c r="E766" s="204" t="s">
        <v>1497</v>
      </c>
      <c r="F766" s="205" t="s">
        <v>1498</v>
      </c>
      <c r="G766" s="206" t="s">
        <v>270</v>
      </c>
      <c r="H766" s="207">
        <v>20.395</v>
      </c>
      <c r="I766" s="208"/>
      <c r="J766" s="209">
        <f>ROUND(I766*H766,2)</f>
        <v>0</v>
      </c>
      <c r="K766" s="205" t="s">
        <v>216</v>
      </c>
      <c r="L766" s="63"/>
      <c r="M766" s="210" t="s">
        <v>34</v>
      </c>
      <c r="N766" s="211" t="s">
        <v>49</v>
      </c>
      <c r="O766" s="44"/>
      <c r="P766" s="212">
        <f>O766*H766</f>
        <v>0</v>
      </c>
      <c r="Q766" s="212">
        <v>2.45343</v>
      </c>
      <c r="R766" s="212">
        <f>Q766*H766</f>
        <v>50.037704849999997</v>
      </c>
      <c r="S766" s="212">
        <v>0</v>
      </c>
      <c r="T766" s="213">
        <f>S766*H766</f>
        <v>0</v>
      </c>
      <c r="AR766" s="25" t="s">
        <v>228</v>
      </c>
      <c r="AT766" s="25" t="s">
        <v>212</v>
      </c>
      <c r="AU766" s="25" t="s">
        <v>224</v>
      </c>
      <c r="AY766" s="25" t="s">
        <v>209</v>
      </c>
      <c r="BE766" s="214">
        <f>IF(N766="základní",J766,0)</f>
        <v>0</v>
      </c>
      <c r="BF766" s="214">
        <f>IF(N766="snížená",J766,0)</f>
        <v>0</v>
      </c>
      <c r="BG766" s="214">
        <f>IF(N766="zákl. přenesená",J766,0)</f>
        <v>0</v>
      </c>
      <c r="BH766" s="214">
        <f>IF(N766="sníž. přenesená",J766,0)</f>
        <v>0</v>
      </c>
      <c r="BI766" s="214">
        <f>IF(N766="nulová",J766,0)</f>
        <v>0</v>
      </c>
      <c r="BJ766" s="25" t="s">
        <v>86</v>
      </c>
      <c r="BK766" s="214">
        <f>ROUND(I766*H766,2)</f>
        <v>0</v>
      </c>
      <c r="BL766" s="25" t="s">
        <v>228</v>
      </c>
      <c r="BM766" s="25" t="s">
        <v>1499</v>
      </c>
    </row>
    <row r="767" spans="2:65" s="14" customFormat="1" ht="13.5">
      <c r="B767" s="254"/>
      <c r="C767" s="255"/>
      <c r="D767" s="219" t="s">
        <v>274</v>
      </c>
      <c r="E767" s="256" t="s">
        <v>34</v>
      </c>
      <c r="F767" s="257" t="s">
        <v>1500</v>
      </c>
      <c r="G767" s="255"/>
      <c r="H767" s="256" t="s">
        <v>34</v>
      </c>
      <c r="I767" s="258"/>
      <c r="J767" s="255"/>
      <c r="K767" s="255"/>
      <c r="L767" s="259"/>
      <c r="M767" s="260"/>
      <c r="N767" s="261"/>
      <c r="O767" s="261"/>
      <c r="P767" s="261"/>
      <c r="Q767" s="261"/>
      <c r="R767" s="261"/>
      <c r="S767" s="261"/>
      <c r="T767" s="262"/>
      <c r="AT767" s="263" t="s">
        <v>274</v>
      </c>
      <c r="AU767" s="263" t="s">
        <v>224</v>
      </c>
      <c r="AV767" s="14" t="s">
        <v>86</v>
      </c>
      <c r="AW767" s="14" t="s">
        <v>41</v>
      </c>
      <c r="AX767" s="14" t="s">
        <v>78</v>
      </c>
      <c r="AY767" s="263" t="s">
        <v>209</v>
      </c>
    </row>
    <row r="768" spans="2:65" s="14" customFormat="1" ht="13.5">
      <c r="B768" s="254"/>
      <c r="C768" s="255"/>
      <c r="D768" s="219" t="s">
        <v>274</v>
      </c>
      <c r="E768" s="256" t="s">
        <v>34</v>
      </c>
      <c r="F768" s="257" t="s">
        <v>1501</v>
      </c>
      <c r="G768" s="255"/>
      <c r="H768" s="256" t="s">
        <v>34</v>
      </c>
      <c r="I768" s="258"/>
      <c r="J768" s="255"/>
      <c r="K768" s="255"/>
      <c r="L768" s="259"/>
      <c r="M768" s="260"/>
      <c r="N768" s="261"/>
      <c r="O768" s="261"/>
      <c r="P768" s="261"/>
      <c r="Q768" s="261"/>
      <c r="R768" s="261"/>
      <c r="S768" s="261"/>
      <c r="T768" s="262"/>
      <c r="AT768" s="263" t="s">
        <v>274</v>
      </c>
      <c r="AU768" s="263" t="s">
        <v>224</v>
      </c>
      <c r="AV768" s="14" t="s">
        <v>86</v>
      </c>
      <c r="AW768" s="14" t="s">
        <v>41</v>
      </c>
      <c r="AX768" s="14" t="s">
        <v>78</v>
      </c>
      <c r="AY768" s="263" t="s">
        <v>209</v>
      </c>
    </row>
    <row r="769" spans="2:51" s="14" customFormat="1" ht="13.5">
      <c r="B769" s="254"/>
      <c r="C769" s="255"/>
      <c r="D769" s="219" t="s">
        <v>274</v>
      </c>
      <c r="E769" s="256" t="s">
        <v>34</v>
      </c>
      <c r="F769" s="257" t="s">
        <v>434</v>
      </c>
      <c r="G769" s="255"/>
      <c r="H769" s="256" t="s">
        <v>34</v>
      </c>
      <c r="I769" s="258"/>
      <c r="J769" s="255"/>
      <c r="K769" s="255"/>
      <c r="L769" s="259"/>
      <c r="M769" s="260"/>
      <c r="N769" s="261"/>
      <c r="O769" s="261"/>
      <c r="P769" s="261"/>
      <c r="Q769" s="261"/>
      <c r="R769" s="261"/>
      <c r="S769" s="261"/>
      <c r="T769" s="262"/>
      <c r="AT769" s="263" t="s">
        <v>274</v>
      </c>
      <c r="AU769" s="263" t="s">
        <v>224</v>
      </c>
      <c r="AV769" s="14" t="s">
        <v>86</v>
      </c>
      <c r="AW769" s="14" t="s">
        <v>41</v>
      </c>
      <c r="AX769" s="14" t="s">
        <v>78</v>
      </c>
      <c r="AY769" s="263" t="s">
        <v>209</v>
      </c>
    </row>
    <row r="770" spans="2:51" s="12" customFormat="1" ht="13.5">
      <c r="B770" s="222"/>
      <c r="C770" s="223"/>
      <c r="D770" s="219" t="s">
        <v>274</v>
      </c>
      <c r="E770" s="224" t="s">
        <v>34</v>
      </c>
      <c r="F770" s="225" t="s">
        <v>1502</v>
      </c>
      <c r="G770" s="223"/>
      <c r="H770" s="226">
        <v>4.2969999999999997</v>
      </c>
      <c r="I770" s="227"/>
      <c r="J770" s="223"/>
      <c r="K770" s="223"/>
      <c r="L770" s="228"/>
      <c r="M770" s="229"/>
      <c r="N770" s="230"/>
      <c r="O770" s="230"/>
      <c r="P770" s="230"/>
      <c r="Q770" s="230"/>
      <c r="R770" s="230"/>
      <c r="S770" s="230"/>
      <c r="T770" s="231"/>
      <c r="AT770" s="232" t="s">
        <v>274</v>
      </c>
      <c r="AU770" s="232" t="s">
        <v>224</v>
      </c>
      <c r="AV770" s="12" t="s">
        <v>88</v>
      </c>
      <c r="AW770" s="12" t="s">
        <v>41</v>
      </c>
      <c r="AX770" s="12" t="s">
        <v>78</v>
      </c>
      <c r="AY770" s="232" t="s">
        <v>209</v>
      </c>
    </row>
    <row r="771" spans="2:51" s="12" customFormat="1" ht="13.5">
      <c r="B771" s="222"/>
      <c r="C771" s="223"/>
      <c r="D771" s="219" t="s">
        <v>274</v>
      </c>
      <c r="E771" s="224" t="s">
        <v>34</v>
      </c>
      <c r="F771" s="225" t="s">
        <v>1503</v>
      </c>
      <c r="G771" s="223"/>
      <c r="H771" s="226">
        <v>7.8719999999999999</v>
      </c>
      <c r="I771" s="227"/>
      <c r="J771" s="223"/>
      <c r="K771" s="223"/>
      <c r="L771" s="228"/>
      <c r="M771" s="229"/>
      <c r="N771" s="230"/>
      <c r="O771" s="230"/>
      <c r="P771" s="230"/>
      <c r="Q771" s="230"/>
      <c r="R771" s="230"/>
      <c r="S771" s="230"/>
      <c r="T771" s="231"/>
      <c r="AT771" s="232" t="s">
        <v>274</v>
      </c>
      <c r="AU771" s="232" t="s">
        <v>224</v>
      </c>
      <c r="AV771" s="12" t="s">
        <v>88</v>
      </c>
      <c r="AW771" s="12" t="s">
        <v>41</v>
      </c>
      <c r="AX771" s="12" t="s">
        <v>78</v>
      </c>
      <c r="AY771" s="232" t="s">
        <v>209</v>
      </c>
    </row>
    <row r="772" spans="2:51" s="12" customFormat="1" ht="13.5">
      <c r="B772" s="222"/>
      <c r="C772" s="223"/>
      <c r="D772" s="219" t="s">
        <v>274</v>
      </c>
      <c r="E772" s="224" t="s">
        <v>34</v>
      </c>
      <c r="F772" s="225" t="s">
        <v>1504</v>
      </c>
      <c r="G772" s="223"/>
      <c r="H772" s="226">
        <v>0.92900000000000005</v>
      </c>
      <c r="I772" s="227"/>
      <c r="J772" s="223"/>
      <c r="K772" s="223"/>
      <c r="L772" s="228"/>
      <c r="M772" s="229"/>
      <c r="N772" s="230"/>
      <c r="O772" s="230"/>
      <c r="P772" s="230"/>
      <c r="Q772" s="230"/>
      <c r="R772" s="230"/>
      <c r="S772" s="230"/>
      <c r="T772" s="231"/>
      <c r="AT772" s="232" t="s">
        <v>274</v>
      </c>
      <c r="AU772" s="232" t="s">
        <v>224</v>
      </c>
      <c r="AV772" s="12" t="s">
        <v>88</v>
      </c>
      <c r="AW772" s="12" t="s">
        <v>41</v>
      </c>
      <c r="AX772" s="12" t="s">
        <v>78</v>
      </c>
      <c r="AY772" s="232" t="s">
        <v>209</v>
      </c>
    </row>
    <row r="773" spans="2:51" s="12" customFormat="1" ht="13.5">
      <c r="B773" s="222"/>
      <c r="C773" s="223"/>
      <c r="D773" s="219" t="s">
        <v>274</v>
      </c>
      <c r="E773" s="224" t="s">
        <v>34</v>
      </c>
      <c r="F773" s="225" t="s">
        <v>1505</v>
      </c>
      <c r="G773" s="223"/>
      <c r="H773" s="226">
        <v>0.79400000000000004</v>
      </c>
      <c r="I773" s="227"/>
      <c r="J773" s="223"/>
      <c r="K773" s="223"/>
      <c r="L773" s="228"/>
      <c r="M773" s="229"/>
      <c r="N773" s="230"/>
      <c r="O773" s="230"/>
      <c r="P773" s="230"/>
      <c r="Q773" s="230"/>
      <c r="R773" s="230"/>
      <c r="S773" s="230"/>
      <c r="T773" s="231"/>
      <c r="AT773" s="232" t="s">
        <v>274</v>
      </c>
      <c r="AU773" s="232" t="s">
        <v>224</v>
      </c>
      <c r="AV773" s="12" t="s">
        <v>88</v>
      </c>
      <c r="AW773" s="12" t="s">
        <v>41</v>
      </c>
      <c r="AX773" s="12" t="s">
        <v>78</v>
      </c>
      <c r="AY773" s="232" t="s">
        <v>209</v>
      </c>
    </row>
    <row r="774" spans="2:51" s="12" customFormat="1" ht="13.5">
      <c r="B774" s="222"/>
      <c r="C774" s="223"/>
      <c r="D774" s="219" t="s">
        <v>274</v>
      </c>
      <c r="E774" s="224" t="s">
        <v>34</v>
      </c>
      <c r="F774" s="225" t="s">
        <v>1506</v>
      </c>
      <c r="G774" s="223"/>
      <c r="H774" s="226">
        <v>0.59499999999999997</v>
      </c>
      <c r="I774" s="227"/>
      <c r="J774" s="223"/>
      <c r="K774" s="223"/>
      <c r="L774" s="228"/>
      <c r="M774" s="229"/>
      <c r="N774" s="230"/>
      <c r="O774" s="230"/>
      <c r="P774" s="230"/>
      <c r="Q774" s="230"/>
      <c r="R774" s="230"/>
      <c r="S774" s="230"/>
      <c r="T774" s="231"/>
      <c r="AT774" s="232" t="s">
        <v>274</v>
      </c>
      <c r="AU774" s="232" t="s">
        <v>224</v>
      </c>
      <c r="AV774" s="12" t="s">
        <v>88</v>
      </c>
      <c r="AW774" s="12" t="s">
        <v>41</v>
      </c>
      <c r="AX774" s="12" t="s">
        <v>78</v>
      </c>
      <c r="AY774" s="232" t="s">
        <v>209</v>
      </c>
    </row>
    <row r="775" spans="2:51" s="12" customFormat="1" ht="13.5">
      <c r="B775" s="222"/>
      <c r="C775" s="223"/>
      <c r="D775" s="219" t="s">
        <v>274</v>
      </c>
      <c r="E775" s="224" t="s">
        <v>34</v>
      </c>
      <c r="F775" s="225" t="s">
        <v>1507</v>
      </c>
      <c r="G775" s="223"/>
      <c r="H775" s="226">
        <v>0.35499999999999998</v>
      </c>
      <c r="I775" s="227"/>
      <c r="J775" s="223"/>
      <c r="K775" s="223"/>
      <c r="L775" s="228"/>
      <c r="M775" s="229"/>
      <c r="N775" s="230"/>
      <c r="O775" s="230"/>
      <c r="P775" s="230"/>
      <c r="Q775" s="230"/>
      <c r="R775" s="230"/>
      <c r="S775" s="230"/>
      <c r="T775" s="231"/>
      <c r="AT775" s="232" t="s">
        <v>274</v>
      </c>
      <c r="AU775" s="232" t="s">
        <v>224</v>
      </c>
      <c r="AV775" s="12" t="s">
        <v>88</v>
      </c>
      <c r="AW775" s="12" t="s">
        <v>41</v>
      </c>
      <c r="AX775" s="12" t="s">
        <v>78</v>
      </c>
      <c r="AY775" s="232" t="s">
        <v>209</v>
      </c>
    </row>
    <row r="776" spans="2:51" s="12" customFormat="1" ht="13.5">
      <c r="B776" s="222"/>
      <c r="C776" s="223"/>
      <c r="D776" s="219" t="s">
        <v>274</v>
      </c>
      <c r="E776" s="224" t="s">
        <v>34</v>
      </c>
      <c r="F776" s="225" t="s">
        <v>1508</v>
      </c>
      <c r="G776" s="223"/>
      <c r="H776" s="226">
        <v>0.33100000000000002</v>
      </c>
      <c r="I776" s="227"/>
      <c r="J776" s="223"/>
      <c r="K776" s="223"/>
      <c r="L776" s="228"/>
      <c r="M776" s="229"/>
      <c r="N776" s="230"/>
      <c r="O776" s="230"/>
      <c r="P776" s="230"/>
      <c r="Q776" s="230"/>
      <c r="R776" s="230"/>
      <c r="S776" s="230"/>
      <c r="T776" s="231"/>
      <c r="AT776" s="232" t="s">
        <v>274</v>
      </c>
      <c r="AU776" s="232" t="s">
        <v>224</v>
      </c>
      <c r="AV776" s="12" t="s">
        <v>88</v>
      </c>
      <c r="AW776" s="12" t="s">
        <v>41</v>
      </c>
      <c r="AX776" s="12" t="s">
        <v>78</v>
      </c>
      <c r="AY776" s="232" t="s">
        <v>209</v>
      </c>
    </row>
    <row r="777" spans="2:51" s="12" customFormat="1" ht="13.5">
      <c r="B777" s="222"/>
      <c r="C777" s="223"/>
      <c r="D777" s="219" t="s">
        <v>274</v>
      </c>
      <c r="E777" s="224" t="s">
        <v>34</v>
      </c>
      <c r="F777" s="225" t="s">
        <v>1509</v>
      </c>
      <c r="G777" s="223"/>
      <c r="H777" s="226">
        <v>0.68799999999999994</v>
      </c>
      <c r="I777" s="227"/>
      <c r="J777" s="223"/>
      <c r="K777" s="223"/>
      <c r="L777" s="228"/>
      <c r="M777" s="229"/>
      <c r="N777" s="230"/>
      <c r="O777" s="230"/>
      <c r="P777" s="230"/>
      <c r="Q777" s="230"/>
      <c r="R777" s="230"/>
      <c r="S777" s="230"/>
      <c r="T777" s="231"/>
      <c r="AT777" s="232" t="s">
        <v>274</v>
      </c>
      <c r="AU777" s="232" t="s">
        <v>224</v>
      </c>
      <c r="AV777" s="12" t="s">
        <v>88</v>
      </c>
      <c r="AW777" s="12" t="s">
        <v>41</v>
      </c>
      <c r="AX777" s="12" t="s">
        <v>78</v>
      </c>
      <c r="AY777" s="232" t="s">
        <v>209</v>
      </c>
    </row>
    <row r="778" spans="2:51" s="12" customFormat="1" ht="13.5">
      <c r="B778" s="222"/>
      <c r="C778" s="223"/>
      <c r="D778" s="219" t="s">
        <v>274</v>
      </c>
      <c r="E778" s="224" t="s">
        <v>34</v>
      </c>
      <c r="F778" s="225" t="s">
        <v>1510</v>
      </c>
      <c r="G778" s="223"/>
      <c r="H778" s="226">
        <v>0.159</v>
      </c>
      <c r="I778" s="227"/>
      <c r="J778" s="223"/>
      <c r="K778" s="223"/>
      <c r="L778" s="228"/>
      <c r="M778" s="229"/>
      <c r="N778" s="230"/>
      <c r="O778" s="230"/>
      <c r="P778" s="230"/>
      <c r="Q778" s="230"/>
      <c r="R778" s="230"/>
      <c r="S778" s="230"/>
      <c r="T778" s="231"/>
      <c r="AT778" s="232" t="s">
        <v>274</v>
      </c>
      <c r="AU778" s="232" t="s">
        <v>224</v>
      </c>
      <c r="AV778" s="12" t="s">
        <v>88</v>
      </c>
      <c r="AW778" s="12" t="s">
        <v>41</v>
      </c>
      <c r="AX778" s="12" t="s">
        <v>78</v>
      </c>
      <c r="AY778" s="232" t="s">
        <v>209</v>
      </c>
    </row>
    <row r="779" spans="2:51" s="12" customFormat="1" ht="13.5">
      <c r="B779" s="222"/>
      <c r="C779" s="223"/>
      <c r="D779" s="219" t="s">
        <v>274</v>
      </c>
      <c r="E779" s="224" t="s">
        <v>34</v>
      </c>
      <c r="F779" s="225" t="s">
        <v>1511</v>
      </c>
      <c r="G779" s="223"/>
      <c r="H779" s="226">
        <v>0.54200000000000004</v>
      </c>
      <c r="I779" s="227"/>
      <c r="J779" s="223"/>
      <c r="K779" s="223"/>
      <c r="L779" s="228"/>
      <c r="M779" s="229"/>
      <c r="N779" s="230"/>
      <c r="O779" s="230"/>
      <c r="P779" s="230"/>
      <c r="Q779" s="230"/>
      <c r="R779" s="230"/>
      <c r="S779" s="230"/>
      <c r="T779" s="231"/>
      <c r="AT779" s="232" t="s">
        <v>274</v>
      </c>
      <c r="AU779" s="232" t="s">
        <v>224</v>
      </c>
      <c r="AV779" s="12" t="s">
        <v>88</v>
      </c>
      <c r="AW779" s="12" t="s">
        <v>41</v>
      </c>
      <c r="AX779" s="12" t="s">
        <v>78</v>
      </c>
      <c r="AY779" s="232" t="s">
        <v>209</v>
      </c>
    </row>
    <row r="780" spans="2:51" s="12" customFormat="1" ht="13.5">
      <c r="B780" s="222"/>
      <c r="C780" s="223"/>
      <c r="D780" s="219" t="s">
        <v>274</v>
      </c>
      <c r="E780" s="224" t="s">
        <v>34</v>
      </c>
      <c r="F780" s="225" t="s">
        <v>1512</v>
      </c>
      <c r="G780" s="223"/>
      <c r="H780" s="226">
        <v>0.88200000000000001</v>
      </c>
      <c r="I780" s="227"/>
      <c r="J780" s="223"/>
      <c r="K780" s="223"/>
      <c r="L780" s="228"/>
      <c r="M780" s="229"/>
      <c r="N780" s="230"/>
      <c r="O780" s="230"/>
      <c r="P780" s="230"/>
      <c r="Q780" s="230"/>
      <c r="R780" s="230"/>
      <c r="S780" s="230"/>
      <c r="T780" s="231"/>
      <c r="AT780" s="232" t="s">
        <v>274</v>
      </c>
      <c r="AU780" s="232" t="s">
        <v>224</v>
      </c>
      <c r="AV780" s="12" t="s">
        <v>88</v>
      </c>
      <c r="AW780" s="12" t="s">
        <v>41</v>
      </c>
      <c r="AX780" s="12" t="s">
        <v>78</v>
      </c>
      <c r="AY780" s="232" t="s">
        <v>209</v>
      </c>
    </row>
    <row r="781" spans="2:51" s="12" customFormat="1" ht="13.5">
      <c r="B781" s="222"/>
      <c r="C781" s="223"/>
      <c r="D781" s="219" t="s">
        <v>274</v>
      </c>
      <c r="E781" s="224" t="s">
        <v>34</v>
      </c>
      <c r="F781" s="225" t="s">
        <v>1513</v>
      </c>
      <c r="G781" s="223"/>
      <c r="H781" s="226">
        <v>0.88700000000000001</v>
      </c>
      <c r="I781" s="227"/>
      <c r="J781" s="223"/>
      <c r="K781" s="223"/>
      <c r="L781" s="228"/>
      <c r="M781" s="229"/>
      <c r="N781" s="230"/>
      <c r="O781" s="230"/>
      <c r="P781" s="230"/>
      <c r="Q781" s="230"/>
      <c r="R781" s="230"/>
      <c r="S781" s="230"/>
      <c r="T781" s="231"/>
      <c r="AT781" s="232" t="s">
        <v>274</v>
      </c>
      <c r="AU781" s="232" t="s">
        <v>224</v>
      </c>
      <c r="AV781" s="12" t="s">
        <v>88</v>
      </c>
      <c r="AW781" s="12" t="s">
        <v>41</v>
      </c>
      <c r="AX781" s="12" t="s">
        <v>78</v>
      </c>
      <c r="AY781" s="232" t="s">
        <v>209</v>
      </c>
    </row>
    <row r="782" spans="2:51" s="12" customFormat="1" ht="13.5">
      <c r="B782" s="222"/>
      <c r="C782" s="223"/>
      <c r="D782" s="219" t="s">
        <v>274</v>
      </c>
      <c r="E782" s="224" t="s">
        <v>34</v>
      </c>
      <c r="F782" s="225" t="s">
        <v>1514</v>
      </c>
      <c r="G782" s="223"/>
      <c r="H782" s="226">
        <v>0.183</v>
      </c>
      <c r="I782" s="227"/>
      <c r="J782" s="223"/>
      <c r="K782" s="223"/>
      <c r="L782" s="228"/>
      <c r="M782" s="229"/>
      <c r="N782" s="230"/>
      <c r="O782" s="230"/>
      <c r="P782" s="230"/>
      <c r="Q782" s="230"/>
      <c r="R782" s="230"/>
      <c r="S782" s="230"/>
      <c r="T782" s="231"/>
      <c r="AT782" s="232" t="s">
        <v>274</v>
      </c>
      <c r="AU782" s="232" t="s">
        <v>224</v>
      </c>
      <c r="AV782" s="12" t="s">
        <v>88</v>
      </c>
      <c r="AW782" s="12" t="s">
        <v>41</v>
      </c>
      <c r="AX782" s="12" t="s">
        <v>78</v>
      </c>
      <c r="AY782" s="232" t="s">
        <v>209</v>
      </c>
    </row>
    <row r="783" spans="2:51" s="12" customFormat="1" ht="13.5">
      <c r="B783" s="222"/>
      <c r="C783" s="223"/>
      <c r="D783" s="219" t="s">
        <v>274</v>
      </c>
      <c r="E783" s="224" t="s">
        <v>34</v>
      </c>
      <c r="F783" s="225" t="s">
        <v>1515</v>
      </c>
      <c r="G783" s="223"/>
      <c r="H783" s="226">
        <v>0.13</v>
      </c>
      <c r="I783" s="227"/>
      <c r="J783" s="223"/>
      <c r="K783" s="223"/>
      <c r="L783" s="228"/>
      <c r="M783" s="229"/>
      <c r="N783" s="230"/>
      <c r="O783" s="230"/>
      <c r="P783" s="230"/>
      <c r="Q783" s="230"/>
      <c r="R783" s="230"/>
      <c r="S783" s="230"/>
      <c r="T783" s="231"/>
      <c r="AT783" s="232" t="s">
        <v>274</v>
      </c>
      <c r="AU783" s="232" t="s">
        <v>224</v>
      </c>
      <c r="AV783" s="12" t="s">
        <v>88</v>
      </c>
      <c r="AW783" s="12" t="s">
        <v>41</v>
      </c>
      <c r="AX783" s="12" t="s">
        <v>78</v>
      </c>
      <c r="AY783" s="232" t="s">
        <v>209</v>
      </c>
    </row>
    <row r="784" spans="2:51" s="15" customFormat="1" ht="13.5">
      <c r="B784" s="267"/>
      <c r="C784" s="268"/>
      <c r="D784" s="219" t="s">
        <v>274</v>
      </c>
      <c r="E784" s="269" t="s">
        <v>34</v>
      </c>
      <c r="F784" s="270" t="s">
        <v>1516</v>
      </c>
      <c r="G784" s="268"/>
      <c r="H784" s="271">
        <v>18.643999999999998</v>
      </c>
      <c r="I784" s="272"/>
      <c r="J784" s="268"/>
      <c r="K784" s="268"/>
      <c r="L784" s="273"/>
      <c r="M784" s="274"/>
      <c r="N784" s="275"/>
      <c r="O784" s="275"/>
      <c r="P784" s="275"/>
      <c r="Q784" s="275"/>
      <c r="R784" s="275"/>
      <c r="S784" s="275"/>
      <c r="T784" s="276"/>
      <c r="AT784" s="277" t="s">
        <v>274</v>
      </c>
      <c r="AU784" s="277" t="s">
        <v>224</v>
      </c>
      <c r="AV784" s="15" t="s">
        <v>224</v>
      </c>
      <c r="AW784" s="15" t="s">
        <v>41</v>
      </c>
      <c r="AX784" s="15" t="s">
        <v>78</v>
      </c>
      <c r="AY784" s="277" t="s">
        <v>209</v>
      </c>
    </row>
    <row r="785" spans="2:65" s="14" customFormat="1" ht="13.5">
      <c r="B785" s="254"/>
      <c r="C785" s="255"/>
      <c r="D785" s="219" t="s">
        <v>274</v>
      </c>
      <c r="E785" s="256" t="s">
        <v>34</v>
      </c>
      <c r="F785" s="257" t="s">
        <v>1517</v>
      </c>
      <c r="G785" s="255"/>
      <c r="H785" s="256" t="s">
        <v>34</v>
      </c>
      <c r="I785" s="258"/>
      <c r="J785" s="255"/>
      <c r="K785" s="255"/>
      <c r="L785" s="259"/>
      <c r="M785" s="260"/>
      <c r="N785" s="261"/>
      <c r="O785" s="261"/>
      <c r="P785" s="261"/>
      <c r="Q785" s="261"/>
      <c r="R785" s="261"/>
      <c r="S785" s="261"/>
      <c r="T785" s="262"/>
      <c r="AT785" s="263" t="s">
        <v>274</v>
      </c>
      <c r="AU785" s="263" t="s">
        <v>224</v>
      </c>
      <c r="AV785" s="14" t="s">
        <v>86</v>
      </c>
      <c r="AW785" s="14" t="s">
        <v>41</v>
      </c>
      <c r="AX785" s="14" t="s">
        <v>78</v>
      </c>
      <c r="AY785" s="263" t="s">
        <v>209</v>
      </c>
    </row>
    <row r="786" spans="2:65" s="14" customFormat="1" ht="13.5">
      <c r="B786" s="254"/>
      <c r="C786" s="255"/>
      <c r="D786" s="219" t="s">
        <v>274</v>
      </c>
      <c r="E786" s="256" t="s">
        <v>34</v>
      </c>
      <c r="F786" s="257" t="s">
        <v>434</v>
      </c>
      <c r="G786" s="255"/>
      <c r="H786" s="256" t="s">
        <v>34</v>
      </c>
      <c r="I786" s="258"/>
      <c r="J786" s="255"/>
      <c r="K786" s="255"/>
      <c r="L786" s="259"/>
      <c r="M786" s="260"/>
      <c r="N786" s="261"/>
      <c r="O786" s="261"/>
      <c r="P786" s="261"/>
      <c r="Q786" s="261"/>
      <c r="R786" s="261"/>
      <c r="S786" s="261"/>
      <c r="T786" s="262"/>
      <c r="AT786" s="263" t="s">
        <v>274</v>
      </c>
      <c r="AU786" s="263" t="s">
        <v>224</v>
      </c>
      <c r="AV786" s="14" t="s">
        <v>86</v>
      </c>
      <c r="AW786" s="14" t="s">
        <v>41</v>
      </c>
      <c r="AX786" s="14" t="s">
        <v>78</v>
      </c>
      <c r="AY786" s="263" t="s">
        <v>209</v>
      </c>
    </row>
    <row r="787" spans="2:65" s="12" customFormat="1" ht="13.5">
      <c r="B787" s="222"/>
      <c r="C787" s="223"/>
      <c r="D787" s="219" t="s">
        <v>274</v>
      </c>
      <c r="E787" s="224" t="s">
        <v>34</v>
      </c>
      <c r="F787" s="225" t="s">
        <v>1518</v>
      </c>
      <c r="G787" s="223"/>
      <c r="H787" s="226">
        <v>0.78</v>
      </c>
      <c r="I787" s="227"/>
      <c r="J787" s="223"/>
      <c r="K787" s="223"/>
      <c r="L787" s="228"/>
      <c r="M787" s="229"/>
      <c r="N787" s="230"/>
      <c r="O787" s="230"/>
      <c r="P787" s="230"/>
      <c r="Q787" s="230"/>
      <c r="R787" s="230"/>
      <c r="S787" s="230"/>
      <c r="T787" s="231"/>
      <c r="AT787" s="232" t="s">
        <v>274</v>
      </c>
      <c r="AU787" s="232" t="s">
        <v>224</v>
      </c>
      <c r="AV787" s="12" t="s">
        <v>88</v>
      </c>
      <c r="AW787" s="12" t="s">
        <v>41</v>
      </c>
      <c r="AX787" s="12" t="s">
        <v>78</v>
      </c>
      <c r="AY787" s="232" t="s">
        <v>209</v>
      </c>
    </row>
    <row r="788" spans="2:65" s="15" customFormat="1" ht="13.5">
      <c r="B788" s="267"/>
      <c r="C788" s="268"/>
      <c r="D788" s="219" t="s">
        <v>274</v>
      </c>
      <c r="E788" s="269" t="s">
        <v>34</v>
      </c>
      <c r="F788" s="270" t="s">
        <v>1519</v>
      </c>
      <c r="G788" s="268"/>
      <c r="H788" s="271">
        <v>0.78</v>
      </c>
      <c r="I788" s="272"/>
      <c r="J788" s="268"/>
      <c r="K788" s="268"/>
      <c r="L788" s="273"/>
      <c r="M788" s="274"/>
      <c r="N788" s="275"/>
      <c r="O788" s="275"/>
      <c r="P788" s="275"/>
      <c r="Q788" s="275"/>
      <c r="R788" s="275"/>
      <c r="S788" s="275"/>
      <c r="T788" s="276"/>
      <c r="AT788" s="277" t="s">
        <v>274</v>
      </c>
      <c r="AU788" s="277" t="s">
        <v>224</v>
      </c>
      <c r="AV788" s="15" t="s">
        <v>224</v>
      </c>
      <c r="AW788" s="15" t="s">
        <v>41</v>
      </c>
      <c r="AX788" s="15" t="s">
        <v>78</v>
      </c>
      <c r="AY788" s="277" t="s">
        <v>209</v>
      </c>
    </row>
    <row r="789" spans="2:65" s="13" customFormat="1" ht="13.5">
      <c r="B789" s="233"/>
      <c r="C789" s="234"/>
      <c r="D789" s="219" t="s">
        <v>274</v>
      </c>
      <c r="E789" s="235" t="s">
        <v>34</v>
      </c>
      <c r="F789" s="236" t="s">
        <v>302</v>
      </c>
      <c r="G789" s="234"/>
      <c r="H789" s="237">
        <v>19.423999999999999</v>
      </c>
      <c r="I789" s="238"/>
      <c r="J789" s="234"/>
      <c r="K789" s="234"/>
      <c r="L789" s="239"/>
      <c r="M789" s="240"/>
      <c r="N789" s="241"/>
      <c r="O789" s="241"/>
      <c r="P789" s="241"/>
      <c r="Q789" s="241"/>
      <c r="R789" s="241"/>
      <c r="S789" s="241"/>
      <c r="T789" s="242"/>
      <c r="AT789" s="243" t="s">
        <v>274</v>
      </c>
      <c r="AU789" s="243" t="s">
        <v>224</v>
      </c>
      <c r="AV789" s="13" t="s">
        <v>228</v>
      </c>
      <c r="AW789" s="13" t="s">
        <v>41</v>
      </c>
      <c r="AX789" s="13" t="s">
        <v>86</v>
      </c>
      <c r="AY789" s="243" t="s">
        <v>209</v>
      </c>
    </row>
    <row r="790" spans="2:65" s="12" customFormat="1" ht="13.5">
      <c r="B790" s="222"/>
      <c r="C790" s="223"/>
      <c r="D790" s="219" t="s">
        <v>274</v>
      </c>
      <c r="E790" s="223"/>
      <c r="F790" s="225" t="s">
        <v>1520</v>
      </c>
      <c r="G790" s="223"/>
      <c r="H790" s="226">
        <v>20.395</v>
      </c>
      <c r="I790" s="227"/>
      <c r="J790" s="223"/>
      <c r="K790" s="223"/>
      <c r="L790" s="228"/>
      <c r="M790" s="229"/>
      <c r="N790" s="230"/>
      <c r="O790" s="230"/>
      <c r="P790" s="230"/>
      <c r="Q790" s="230"/>
      <c r="R790" s="230"/>
      <c r="S790" s="230"/>
      <c r="T790" s="231"/>
      <c r="AT790" s="232" t="s">
        <v>274</v>
      </c>
      <c r="AU790" s="232" t="s">
        <v>224</v>
      </c>
      <c r="AV790" s="12" t="s">
        <v>88</v>
      </c>
      <c r="AW790" s="12" t="s">
        <v>6</v>
      </c>
      <c r="AX790" s="12" t="s">
        <v>86</v>
      </c>
      <c r="AY790" s="232" t="s">
        <v>209</v>
      </c>
    </row>
    <row r="791" spans="2:65" s="1" customFormat="1" ht="38.25" customHeight="1">
      <c r="B791" s="43"/>
      <c r="C791" s="203" t="s">
        <v>1521</v>
      </c>
      <c r="D791" s="203" t="s">
        <v>212</v>
      </c>
      <c r="E791" s="204" t="s">
        <v>1522</v>
      </c>
      <c r="F791" s="205" t="s">
        <v>1523</v>
      </c>
      <c r="G791" s="206" t="s">
        <v>351</v>
      </c>
      <c r="H791" s="207">
        <v>331.16699999999997</v>
      </c>
      <c r="I791" s="208"/>
      <c r="J791" s="209">
        <f>ROUND(I791*H791,2)</f>
        <v>0</v>
      </c>
      <c r="K791" s="205" t="s">
        <v>216</v>
      </c>
      <c r="L791" s="63"/>
      <c r="M791" s="210" t="s">
        <v>34</v>
      </c>
      <c r="N791" s="211" t="s">
        <v>49</v>
      </c>
      <c r="O791" s="44"/>
      <c r="P791" s="212">
        <f>O791*H791</f>
        <v>0</v>
      </c>
      <c r="Q791" s="212">
        <v>2.15E-3</v>
      </c>
      <c r="R791" s="212">
        <f>Q791*H791</f>
        <v>0.71200904999999992</v>
      </c>
      <c r="S791" s="212">
        <v>0</v>
      </c>
      <c r="T791" s="213">
        <f>S791*H791</f>
        <v>0</v>
      </c>
      <c r="AR791" s="25" t="s">
        <v>228</v>
      </c>
      <c r="AT791" s="25" t="s">
        <v>212</v>
      </c>
      <c r="AU791" s="25" t="s">
        <v>224</v>
      </c>
      <c r="AY791" s="25" t="s">
        <v>209</v>
      </c>
      <c r="BE791" s="214">
        <f>IF(N791="základní",J791,0)</f>
        <v>0</v>
      </c>
      <c r="BF791" s="214">
        <f>IF(N791="snížená",J791,0)</f>
        <v>0</v>
      </c>
      <c r="BG791" s="214">
        <f>IF(N791="zákl. přenesená",J791,0)</f>
        <v>0</v>
      </c>
      <c r="BH791" s="214">
        <f>IF(N791="sníž. přenesená",J791,0)</f>
        <v>0</v>
      </c>
      <c r="BI791" s="214">
        <f>IF(N791="nulová",J791,0)</f>
        <v>0</v>
      </c>
      <c r="BJ791" s="25" t="s">
        <v>86</v>
      </c>
      <c r="BK791" s="214">
        <f>ROUND(I791*H791,2)</f>
        <v>0</v>
      </c>
      <c r="BL791" s="25" t="s">
        <v>228</v>
      </c>
      <c r="BM791" s="25" t="s">
        <v>1524</v>
      </c>
    </row>
    <row r="792" spans="2:65" s="1" customFormat="1" ht="40.5">
      <c r="B792" s="43"/>
      <c r="C792" s="65"/>
      <c r="D792" s="219" t="s">
        <v>272</v>
      </c>
      <c r="E792" s="65"/>
      <c r="F792" s="220" t="s">
        <v>1525</v>
      </c>
      <c r="G792" s="65"/>
      <c r="H792" s="65"/>
      <c r="I792" s="174"/>
      <c r="J792" s="65"/>
      <c r="K792" s="65"/>
      <c r="L792" s="63"/>
      <c r="M792" s="221"/>
      <c r="N792" s="44"/>
      <c r="O792" s="44"/>
      <c r="P792" s="44"/>
      <c r="Q792" s="44"/>
      <c r="R792" s="44"/>
      <c r="S792" s="44"/>
      <c r="T792" s="80"/>
      <c r="AT792" s="25" t="s">
        <v>272</v>
      </c>
      <c r="AU792" s="25" t="s">
        <v>224</v>
      </c>
    </row>
    <row r="793" spans="2:65" s="14" customFormat="1" ht="13.5">
      <c r="B793" s="254"/>
      <c r="C793" s="255"/>
      <c r="D793" s="219" t="s">
        <v>274</v>
      </c>
      <c r="E793" s="256" t="s">
        <v>34</v>
      </c>
      <c r="F793" s="257" t="s">
        <v>1487</v>
      </c>
      <c r="G793" s="255"/>
      <c r="H793" s="256" t="s">
        <v>34</v>
      </c>
      <c r="I793" s="258"/>
      <c r="J793" s="255"/>
      <c r="K793" s="255"/>
      <c r="L793" s="259"/>
      <c r="M793" s="260"/>
      <c r="N793" s="261"/>
      <c r="O793" s="261"/>
      <c r="P793" s="261"/>
      <c r="Q793" s="261"/>
      <c r="R793" s="261"/>
      <c r="S793" s="261"/>
      <c r="T793" s="262"/>
      <c r="AT793" s="263" t="s">
        <v>274</v>
      </c>
      <c r="AU793" s="263" t="s">
        <v>224</v>
      </c>
      <c r="AV793" s="14" t="s">
        <v>86</v>
      </c>
      <c r="AW793" s="14" t="s">
        <v>41</v>
      </c>
      <c r="AX793" s="14" t="s">
        <v>78</v>
      </c>
      <c r="AY793" s="263" t="s">
        <v>209</v>
      </c>
    </row>
    <row r="794" spans="2:65" s="12" customFormat="1" ht="13.5">
      <c r="B794" s="222"/>
      <c r="C794" s="223"/>
      <c r="D794" s="219" t="s">
        <v>274</v>
      </c>
      <c r="E794" s="224" t="s">
        <v>34</v>
      </c>
      <c r="F794" s="225" t="s">
        <v>1526</v>
      </c>
      <c r="G794" s="223"/>
      <c r="H794" s="226">
        <v>30.998000000000001</v>
      </c>
      <c r="I794" s="227"/>
      <c r="J794" s="223"/>
      <c r="K794" s="223"/>
      <c r="L794" s="228"/>
      <c r="M794" s="229"/>
      <c r="N794" s="230"/>
      <c r="O794" s="230"/>
      <c r="P794" s="230"/>
      <c r="Q794" s="230"/>
      <c r="R794" s="230"/>
      <c r="S794" s="230"/>
      <c r="T794" s="231"/>
      <c r="AT794" s="232" t="s">
        <v>274</v>
      </c>
      <c r="AU794" s="232" t="s">
        <v>224</v>
      </c>
      <c r="AV794" s="12" t="s">
        <v>88</v>
      </c>
      <c r="AW794" s="12" t="s">
        <v>41</v>
      </c>
      <c r="AX794" s="12" t="s">
        <v>78</v>
      </c>
      <c r="AY794" s="232" t="s">
        <v>209</v>
      </c>
    </row>
    <row r="795" spans="2:65" s="14" customFormat="1" ht="13.5">
      <c r="B795" s="254"/>
      <c r="C795" s="255"/>
      <c r="D795" s="219" t="s">
        <v>274</v>
      </c>
      <c r="E795" s="256" t="s">
        <v>34</v>
      </c>
      <c r="F795" s="257" t="s">
        <v>1489</v>
      </c>
      <c r="G795" s="255"/>
      <c r="H795" s="256" t="s">
        <v>34</v>
      </c>
      <c r="I795" s="258"/>
      <c r="J795" s="255"/>
      <c r="K795" s="255"/>
      <c r="L795" s="259"/>
      <c r="M795" s="260"/>
      <c r="N795" s="261"/>
      <c r="O795" s="261"/>
      <c r="P795" s="261"/>
      <c r="Q795" s="261"/>
      <c r="R795" s="261"/>
      <c r="S795" s="261"/>
      <c r="T795" s="262"/>
      <c r="AT795" s="263" t="s">
        <v>274</v>
      </c>
      <c r="AU795" s="263" t="s">
        <v>224</v>
      </c>
      <c r="AV795" s="14" t="s">
        <v>86</v>
      </c>
      <c r="AW795" s="14" t="s">
        <v>41</v>
      </c>
      <c r="AX795" s="14" t="s">
        <v>78</v>
      </c>
      <c r="AY795" s="263" t="s">
        <v>209</v>
      </c>
    </row>
    <row r="796" spans="2:65" s="12" customFormat="1" ht="13.5">
      <c r="B796" s="222"/>
      <c r="C796" s="223"/>
      <c r="D796" s="219" t="s">
        <v>274</v>
      </c>
      <c r="E796" s="224" t="s">
        <v>34</v>
      </c>
      <c r="F796" s="225" t="s">
        <v>1527</v>
      </c>
      <c r="G796" s="223"/>
      <c r="H796" s="226">
        <v>200.12799999999999</v>
      </c>
      <c r="I796" s="227"/>
      <c r="J796" s="223"/>
      <c r="K796" s="223"/>
      <c r="L796" s="228"/>
      <c r="M796" s="229"/>
      <c r="N796" s="230"/>
      <c r="O796" s="230"/>
      <c r="P796" s="230"/>
      <c r="Q796" s="230"/>
      <c r="R796" s="230"/>
      <c r="S796" s="230"/>
      <c r="T796" s="231"/>
      <c r="AT796" s="232" t="s">
        <v>274</v>
      </c>
      <c r="AU796" s="232" t="s">
        <v>224</v>
      </c>
      <c r="AV796" s="12" t="s">
        <v>88</v>
      </c>
      <c r="AW796" s="12" t="s">
        <v>41</v>
      </c>
      <c r="AX796" s="12" t="s">
        <v>78</v>
      </c>
      <c r="AY796" s="232" t="s">
        <v>209</v>
      </c>
    </row>
    <row r="797" spans="2:65" s="14" customFormat="1" ht="13.5">
      <c r="B797" s="254"/>
      <c r="C797" s="255"/>
      <c r="D797" s="219" t="s">
        <v>274</v>
      </c>
      <c r="E797" s="256" t="s">
        <v>34</v>
      </c>
      <c r="F797" s="257" t="s">
        <v>1491</v>
      </c>
      <c r="G797" s="255"/>
      <c r="H797" s="256" t="s">
        <v>34</v>
      </c>
      <c r="I797" s="258"/>
      <c r="J797" s="255"/>
      <c r="K797" s="255"/>
      <c r="L797" s="259"/>
      <c r="M797" s="260"/>
      <c r="N797" s="261"/>
      <c r="O797" s="261"/>
      <c r="P797" s="261"/>
      <c r="Q797" s="261"/>
      <c r="R797" s="261"/>
      <c r="S797" s="261"/>
      <c r="T797" s="262"/>
      <c r="AT797" s="263" t="s">
        <v>274</v>
      </c>
      <c r="AU797" s="263" t="s">
        <v>224</v>
      </c>
      <c r="AV797" s="14" t="s">
        <v>86</v>
      </c>
      <c r="AW797" s="14" t="s">
        <v>41</v>
      </c>
      <c r="AX797" s="14" t="s">
        <v>78</v>
      </c>
      <c r="AY797" s="263" t="s">
        <v>209</v>
      </c>
    </row>
    <row r="798" spans="2:65" s="14" customFormat="1" ht="13.5">
      <c r="B798" s="254"/>
      <c r="C798" s="255"/>
      <c r="D798" s="219" t="s">
        <v>274</v>
      </c>
      <c r="E798" s="256" t="s">
        <v>34</v>
      </c>
      <c r="F798" s="257" t="s">
        <v>1491</v>
      </c>
      <c r="G798" s="255"/>
      <c r="H798" s="256" t="s">
        <v>34</v>
      </c>
      <c r="I798" s="258"/>
      <c r="J798" s="255"/>
      <c r="K798" s="255"/>
      <c r="L798" s="259"/>
      <c r="M798" s="260"/>
      <c r="N798" s="261"/>
      <c r="O798" s="261"/>
      <c r="P798" s="261"/>
      <c r="Q798" s="261"/>
      <c r="R798" s="261"/>
      <c r="S798" s="261"/>
      <c r="T798" s="262"/>
      <c r="AT798" s="263" t="s">
        <v>274</v>
      </c>
      <c r="AU798" s="263" t="s">
        <v>224</v>
      </c>
      <c r="AV798" s="14" t="s">
        <v>86</v>
      </c>
      <c r="AW798" s="14" t="s">
        <v>41</v>
      </c>
      <c r="AX798" s="14" t="s">
        <v>78</v>
      </c>
      <c r="AY798" s="263" t="s">
        <v>209</v>
      </c>
    </row>
    <row r="799" spans="2:65" s="12" customFormat="1" ht="13.5">
      <c r="B799" s="222"/>
      <c r="C799" s="223"/>
      <c r="D799" s="219" t="s">
        <v>274</v>
      </c>
      <c r="E799" s="224" t="s">
        <v>34</v>
      </c>
      <c r="F799" s="225" t="s">
        <v>1528</v>
      </c>
      <c r="G799" s="223"/>
      <c r="H799" s="226">
        <v>69.012</v>
      </c>
      <c r="I799" s="227"/>
      <c r="J799" s="223"/>
      <c r="K799" s="223"/>
      <c r="L799" s="228"/>
      <c r="M799" s="229"/>
      <c r="N799" s="230"/>
      <c r="O799" s="230"/>
      <c r="P799" s="230"/>
      <c r="Q799" s="230"/>
      <c r="R799" s="230"/>
      <c r="S799" s="230"/>
      <c r="T799" s="231"/>
      <c r="AT799" s="232" t="s">
        <v>274</v>
      </c>
      <c r="AU799" s="232" t="s">
        <v>224</v>
      </c>
      <c r="AV799" s="12" t="s">
        <v>88</v>
      </c>
      <c r="AW799" s="12" t="s">
        <v>41</v>
      </c>
      <c r="AX799" s="12" t="s">
        <v>78</v>
      </c>
      <c r="AY799" s="232" t="s">
        <v>209</v>
      </c>
    </row>
    <row r="800" spans="2:65" s="12" customFormat="1" ht="13.5">
      <c r="B800" s="222"/>
      <c r="C800" s="223"/>
      <c r="D800" s="219" t="s">
        <v>274</v>
      </c>
      <c r="E800" s="224" t="s">
        <v>34</v>
      </c>
      <c r="F800" s="225" t="s">
        <v>1529</v>
      </c>
      <c r="G800" s="223"/>
      <c r="H800" s="226">
        <v>19.687999999999999</v>
      </c>
      <c r="I800" s="227"/>
      <c r="J800" s="223"/>
      <c r="K800" s="223"/>
      <c r="L800" s="228"/>
      <c r="M800" s="229"/>
      <c r="N800" s="230"/>
      <c r="O800" s="230"/>
      <c r="P800" s="230"/>
      <c r="Q800" s="230"/>
      <c r="R800" s="230"/>
      <c r="S800" s="230"/>
      <c r="T800" s="231"/>
      <c r="AT800" s="232" t="s">
        <v>274</v>
      </c>
      <c r="AU800" s="232" t="s">
        <v>224</v>
      </c>
      <c r="AV800" s="12" t="s">
        <v>88</v>
      </c>
      <c r="AW800" s="12" t="s">
        <v>41</v>
      </c>
      <c r="AX800" s="12" t="s">
        <v>78</v>
      </c>
      <c r="AY800" s="232" t="s">
        <v>209</v>
      </c>
    </row>
    <row r="801" spans="2:65" s="12" customFormat="1" ht="13.5">
      <c r="B801" s="222"/>
      <c r="C801" s="223"/>
      <c r="D801" s="219" t="s">
        <v>274</v>
      </c>
      <c r="E801" s="224" t="s">
        <v>34</v>
      </c>
      <c r="F801" s="225" t="s">
        <v>1530</v>
      </c>
      <c r="G801" s="223"/>
      <c r="H801" s="226">
        <v>7.7519999999999998</v>
      </c>
      <c r="I801" s="227"/>
      <c r="J801" s="223"/>
      <c r="K801" s="223"/>
      <c r="L801" s="228"/>
      <c r="M801" s="229"/>
      <c r="N801" s="230"/>
      <c r="O801" s="230"/>
      <c r="P801" s="230"/>
      <c r="Q801" s="230"/>
      <c r="R801" s="230"/>
      <c r="S801" s="230"/>
      <c r="T801" s="231"/>
      <c r="AT801" s="232" t="s">
        <v>274</v>
      </c>
      <c r="AU801" s="232" t="s">
        <v>224</v>
      </c>
      <c r="AV801" s="12" t="s">
        <v>88</v>
      </c>
      <c r="AW801" s="12" t="s">
        <v>41</v>
      </c>
      <c r="AX801" s="12" t="s">
        <v>78</v>
      </c>
      <c r="AY801" s="232" t="s">
        <v>209</v>
      </c>
    </row>
    <row r="802" spans="2:65" s="12" customFormat="1" ht="13.5">
      <c r="B802" s="222"/>
      <c r="C802" s="223"/>
      <c r="D802" s="219" t="s">
        <v>274</v>
      </c>
      <c r="E802" s="224" t="s">
        <v>34</v>
      </c>
      <c r="F802" s="225" t="s">
        <v>1531</v>
      </c>
      <c r="G802" s="223"/>
      <c r="H802" s="226">
        <v>3.589</v>
      </c>
      <c r="I802" s="227"/>
      <c r="J802" s="223"/>
      <c r="K802" s="223"/>
      <c r="L802" s="228"/>
      <c r="M802" s="229"/>
      <c r="N802" s="230"/>
      <c r="O802" s="230"/>
      <c r="P802" s="230"/>
      <c r="Q802" s="230"/>
      <c r="R802" s="230"/>
      <c r="S802" s="230"/>
      <c r="T802" s="231"/>
      <c r="AT802" s="232" t="s">
        <v>274</v>
      </c>
      <c r="AU802" s="232" t="s">
        <v>224</v>
      </c>
      <c r="AV802" s="12" t="s">
        <v>88</v>
      </c>
      <c r="AW802" s="12" t="s">
        <v>41</v>
      </c>
      <c r="AX802" s="12" t="s">
        <v>78</v>
      </c>
      <c r="AY802" s="232" t="s">
        <v>209</v>
      </c>
    </row>
    <row r="803" spans="2:65" s="13" customFormat="1" ht="13.5">
      <c r="B803" s="233"/>
      <c r="C803" s="234"/>
      <c r="D803" s="219" t="s">
        <v>274</v>
      </c>
      <c r="E803" s="235" t="s">
        <v>34</v>
      </c>
      <c r="F803" s="236" t="s">
        <v>302</v>
      </c>
      <c r="G803" s="234"/>
      <c r="H803" s="237">
        <v>331.16699999999997</v>
      </c>
      <c r="I803" s="238"/>
      <c r="J803" s="234"/>
      <c r="K803" s="234"/>
      <c r="L803" s="239"/>
      <c r="M803" s="240"/>
      <c r="N803" s="241"/>
      <c r="O803" s="241"/>
      <c r="P803" s="241"/>
      <c r="Q803" s="241"/>
      <c r="R803" s="241"/>
      <c r="S803" s="241"/>
      <c r="T803" s="242"/>
      <c r="AT803" s="243" t="s">
        <v>274</v>
      </c>
      <c r="AU803" s="243" t="s">
        <v>224</v>
      </c>
      <c r="AV803" s="13" t="s">
        <v>228</v>
      </c>
      <c r="AW803" s="13" t="s">
        <v>41</v>
      </c>
      <c r="AX803" s="13" t="s">
        <v>86</v>
      </c>
      <c r="AY803" s="243" t="s">
        <v>209</v>
      </c>
    </row>
    <row r="804" spans="2:65" s="1" customFormat="1" ht="38.25" customHeight="1">
      <c r="B804" s="43"/>
      <c r="C804" s="203" t="s">
        <v>1532</v>
      </c>
      <c r="D804" s="203" t="s">
        <v>212</v>
      </c>
      <c r="E804" s="204" t="s">
        <v>1533</v>
      </c>
      <c r="F804" s="205" t="s">
        <v>1534</v>
      </c>
      <c r="G804" s="206" t="s">
        <v>351</v>
      </c>
      <c r="H804" s="207">
        <v>331.16699999999997</v>
      </c>
      <c r="I804" s="208"/>
      <c r="J804" s="209">
        <f>ROUND(I804*H804,2)</f>
        <v>0</v>
      </c>
      <c r="K804" s="205" t="s">
        <v>216</v>
      </c>
      <c r="L804" s="63"/>
      <c r="M804" s="210" t="s">
        <v>34</v>
      </c>
      <c r="N804" s="211" t="s">
        <v>49</v>
      </c>
      <c r="O804" s="44"/>
      <c r="P804" s="212">
        <f>O804*H804</f>
        <v>0</v>
      </c>
      <c r="Q804" s="212">
        <v>0</v>
      </c>
      <c r="R804" s="212">
        <f>Q804*H804</f>
        <v>0</v>
      </c>
      <c r="S804" s="212">
        <v>0</v>
      </c>
      <c r="T804" s="213">
        <f>S804*H804</f>
        <v>0</v>
      </c>
      <c r="AR804" s="25" t="s">
        <v>228</v>
      </c>
      <c r="AT804" s="25" t="s">
        <v>212</v>
      </c>
      <c r="AU804" s="25" t="s">
        <v>224</v>
      </c>
      <c r="AY804" s="25" t="s">
        <v>209</v>
      </c>
      <c r="BE804" s="214">
        <f>IF(N804="základní",J804,0)</f>
        <v>0</v>
      </c>
      <c r="BF804" s="214">
        <f>IF(N804="snížená",J804,0)</f>
        <v>0</v>
      </c>
      <c r="BG804" s="214">
        <f>IF(N804="zákl. přenesená",J804,0)</f>
        <v>0</v>
      </c>
      <c r="BH804" s="214">
        <f>IF(N804="sníž. přenesená",J804,0)</f>
        <v>0</v>
      </c>
      <c r="BI804" s="214">
        <f>IF(N804="nulová",J804,0)</f>
        <v>0</v>
      </c>
      <c r="BJ804" s="25" t="s">
        <v>86</v>
      </c>
      <c r="BK804" s="214">
        <f>ROUND(I804*H804,2)</f>
        <v>0</v>
      </c>
      <c r="BL804" s="25" t="s">
        <v>228</v>
      </c>
      <c r="BM804" s="25" t="s">
        <v>1535</v>
      </c>
    </row>
    <row r="805" spans="2:65" s="1" customFormat="1" ht="40.5">
      <c r="B805" s="43"/>
      <c r="C805" s="65"/>
      <c r="D805" s="219" t="s">
        <v>272</v>
      </c>
      <c r="E805" s="65"/>
      <c r="F805" s="220" t="s">
        <v>1525</v>
      </c>
      <c r="G805" s="65"/>
      <c r="H805" s="65"/>
      <c r="I805" s="174"/>
      <c r="J805" s="65"/>
      <c r="K805" s="65"/>
      <c r="L805" s="63"/>
      <c r="M805" s="221"/>
      <c r="N805" s="44"/>
      <c r="O805" s="44"/>
      <c r="P805" s="44"/>
      <c r="Q805" s="44"/>
      <c r="R805" s="44"/>
      <c r="S805" s="44"/>
      <c r="T805" s="80"/>
      <c r="AT805" s="25" t="s">
        <v>272</v>
      </c>
      <c r="AU805" s="25" t="s">
        <v>224</v>
      </c>
    </row>
    <row r="806" spans="2:65" s="1" customFormat="1" ht="38.25" customHeight="1">
      <c r="B806" s="43"/>
      <c r="C806" s="203" t="s">
        <v>1536</v>
      </c>
      <c r="D806" s="203" t="s">
        <v>212</v>
      </c>
      <c r="E806" s="204" t="s">
        <v>1537</v>
      </c>
      <c r="F806" s="205" t="s">
        <v>1538</v>
      </c>
      <c r="G806" s="206" t="s">
        <v>351</v>
      </c>
      <c r="H806" s="207">
        <v>247.33</v>
      </c>
      <c r="I806" s="208"/>
      <c r="J806" s="209">
        <f>ROUND(I806*H806,2)</f>
        <v>0</v>
      </c>
      <c r="K806" s="205" t="s">
        <v>216</v>
      </c>
      <c r="L806" s="63"/>
      <c r="M806" s="210" t="s">
        <v>34</v>
      </c>
      <c r="N806" s="211" t="s">
        <v>49</v>
      </c>
      <c r="O806" s="44"/>
      <c r="P806" s="212">
        <f>O806*H806</f>
        <v>0</v>
      </c>
      <c r="Q806" s="212">
        <v>5.2399999999999999E-3</v>
      </c>
      <c r="R806" s="212">
        <f>Q806*H806</f>
        <v>1.2960092000000001</v>
      </c>
      <c r="S806" s="212">
        <v>0</v>
      </c>
      <c r="T806" s="213">
        <f>S806*H806</f>
        <v>0</v>
      </c>
      <c r="AR806" s="25" t="s">
        <v>228</v>
      </c>
      <c r="AT806" s="25" t="s">
        <v>212</v>
      </c>
      <c r="AU806" s="25" t="s">
        <v>224</v>
      </c>
      <c r="AY806" s="25" t="s">
        <v>209</v>
      </c>
      <c r="BE806" s="214">
        <f>IF(N806="základní",J806,0)</f>
        <v>0</v>
      </c>
      <c r="BF806" s="214">
        <f>IF(N806="snížená",J806,0)</f>
        <v>0</v>
      </c>
      <c r="BG806" s="214">
        <f>IF(N806="zákl. přenesená",J806,0)</f>
        <v>0</v>
      </c>
      <c r="BH806" s="214">
        <f>IF(N806="sníž. přenesená",J806,0)</f>
        <v>0</v>
      </c>
      <c r="BI806" s="214">
        <f>IF(N806="nulová",J806,0)</f>
        <v>0</v>
      </c>
      <c r="BJ806" s="25" t="s">
        <v>86</v>
      </c>
      <c r="BK806" s="214">
        <f>ROUND(I806*H806,2)</f>
        <v>0</v>
      </c>
      <c r="BL806" s="25" t="s">
        <v>228</v>
      </c>
      <c r="BM806" s="25" t="s">
        <v>1539</v>
      </c>
    </row>
    <row r="807" spans="2:65" s="14" customFormat="1" ht="13.5">
      <c r="B807" s="254"/>
      <c r="C807" s="255"/>
      <c r="D807" s="219" t="s">
        <v>274</v>
      </c>
      <c r="E807" s="256" t="s">
        <v>34</v>
      </c>
      <c r="F807" s="257" t="s">
        <v>1501</v>
      </c>
      <c r="G807" s="255"/>
      <c r="H807" s="256" t="s">
        <v>34</v>
      </c>
      <c r="I807" s="258"/>
      <c r="J807" s="255"/>
      <c r="K807" s="255"/>
      <c r="L807" s="259"/>
      <c r="M807" s="260"/>
      <c r="N807" s="261"/>
      <c r="O807" s="261"/>
      <c r="P807" s="261"/>
      <c r="Q807" s="261"/>
      <c r="R807" s="261"/>
      <c r="S807" s="261"/>
      <c r="T807" s="262"/>
      <c r="AT807" s="263" t="s">
        <v>274</v>
      </c>
      <c r="AU807" s="263" t="s">
        <v>224</v>
      </c>
      <c r="AV807" s="14" t="s">
        <v>86</v>
      </c>
      <c r="AW807" s="14" t="s">
        <v>41</v>
      </c>
      <c r="AX807" s="14" t="s">
        <v>78</v>
      </c>
      <c r="AY807" s="263" t="s">
        <v>209</v>
      </c>
    </row>
    <row r="808" spans="2:65" s="14" customFormat="1" ht="13.5">
      <c r="B808" s="254"/>
      <c r="C808" s="255"/>
      <c r="D808" s="219" t="s">
        <v>274</v>
      </c>
      <c r="E808" s="256" t="s">
        <v>34</v>
      </c>
      <c r="F808" s="257" t="s">
        <v>434</v>
      </c>
      <c r="G808" s="255"/>
      <c r="H808" s="256" t="s">
        <v>34</v>
      </c>
      <c r="I808" s="258"/>
      <c r="J808" s="255"/>
      <c r="K808" s="255"/>
      <c r="L808" s="259"/>
      <c r="M808" s="260"/>
      <c r="N808" s="261"/>
      <c r="O808" s="261"/>
      <c r="P808" s="261"/>
      <c r="Q808" s="261"/>
      <c r="R808" s="261"/>
      <c r="S808" s="261"/>
      <c r="T808" s="262"/>
      <c r="AT808" s="263" t="s">
        <v>274</v>
      </c>
      <c r="AU808" s="263" t="s">
        <v>224</v>
      </c>
      <c r="AV808" s="14" t="s">
        <v>86</v>
      </c>
      <c r="AW808" s="14" t="s">
        <v>41</v>
      </c>
      <c r="AX808" s="14" t="s">
        <v>78</v>
      </c>
      <c r="AY808" s="263" t="s">
        <v>209</v>
      </c>
    </row>
    <row r="809" spans="2:65" s="12" customFormat="1" ht="13.5">
      <c r="B809" s="222"/>
      <c r="C809" s="223"/>
      <c r="D809" s="219" t="s">
        <v>274</v>
      </c>
      <c r="E809" s="224" t="s">
        <v>34</v>
      </c>
      <c r="F809" s="225" t="s">
        <v>1540</v>
      </c>
      <c r="G809" s="223"/>
      <c r="H809" s="226">
        <v>54.71</v>
      </c>
      <c r="I809" s="227"/>
      <c r="J809" s="223"/>
      <c r="K809" s="223"/>
      <c r="L809" s="228"/>
      <c r="M809" s="229"/>
      <c r="N809" s="230"/>
      <c r="O809" s="230"/>
      <c r="P809" s="230"/>
      <c r="Q809" s="230"/>
      <c r="R809" s="230"/>
      <c r="S809" s="230"/>
      <c r="T809" s="231"/>
      <c r="AT809" s="232" t="s">
        <v>274</v>
      </c>
      <c r="AU809" s="232" t="s">
        <v>224</v>
      </c>
      <c r="AV809" s="12" t="s">
        <v>88</v>
      </c>
      <c r="AW809" s="12" t="s">
        <v>41</v>
      </c>
      <c r="AX809" s="12" t="s">
        <v>78</v>
      </c>
      <c r="AY809" s="232" t="s">
        <v>209</v>
      </c>
    </row>
    <row r="810" spans="2:65" s="12" customFormat="1" ht="13.5">
      <c r="B810" s="222"/>
      <c r="C810" s="223"/>
      <c r="D810" s="219" t="s">
        <v>274</v>
      </c>
      <c r="E810" s="224" t="s">
        <v>34</v>
      </c>
      <c r="F810" s="225" t="s">
        <v>1541</v>
      </c>
      <c r="G810" s="223"/>
      <c r="H810" s="226">
        <v>100.23</v>
      </c>
      <c r="I810" s="227"/>
      <c r="J810" s="223"/>
      <c r="K810" s="223"/>
      <c r="L810" s="228"/>
      <c r="M810" s="229"/>
      <c r="N810" s="230"/>
      <c r="O810" s="230"/>
      <c r="P810" s="230"/>
      <c r="Q810" s="230"/>
      <c r="R810" s="230"/>
      <c r="S810" s="230"/>
      <c r="T810" s="231"/>
      <c r="AT810" s="232" t="s">
        <v>274</v>
      </c>
      <c r="AU810" s="232" t="s">
        <v>224</v>
      </c>
      <c r="AV810" s="12" t="s">
        <v>88</v>
      </c>
      <c r="AW810" s="12" t="s">
        <v>41</v>
      </c>
      <c r="AX810" s="12" t="s">
        <v>78</v>
      </c>
      <c r="AY810" s="232" t="s">
        <v>209</v>
      </c>
    </row>
    <row r="811" spans="2:65" s="12" customFormat="1" ht="13.5">
      <c r="B811" s="222"/>
      <c r="C811" s="223"/>
      <c r="D811" s="219" t="s">
        <v>274</v>
      </c>
      <c r="E811" s="224" t="s">
        <v>34</v>
      </c>
      <c r="F811" s="225" t="s">
        <v>1542</v>
      </c>
      <c r="G811" s="223"/>
      <c r="H811" s="226">
        <v>11.83</v>
      </c>
      <c r="I811" s="227"/>
      <c r="J811" s="223"/>
      <c r="K811" s="223"/>
      <c r="L811" s="228"/>
      <c r="M811" s="229"/>
      <c r="N811" s="230"/>
      <c r="O811" s="230"/>
      <c r="P811" s="230"/>
      <c r="Q811" s="230"/>
      <c r="R811" s="230"/>
      <c r="S811" s="230"/>
      <c r="T811" s="231"/>
      <c r="AT811" s="232" t="s">
        <v>274</v>
      </c>
      <c r="AU811" s="232" t="s">
        <v>224</v>
      </c>
      <c r="AV811" s="12" t="s">
        <v>88</v>
      </c>
      <c r="AW811" s="12" t="s">
        <v>41</v>
      </c>
      <c r="AX811" s="12" t="s">
        <v>78</v>
      </c>
      <c r="AY811" s="232" t="s">
        <v>209</v>
      </c>
    </row>
    <row r="812" spans="2:65" s="12" customFormat="1" ht="13.5">
      <c r="B812" s="222"/>
      <c r="C812" s="223"/>
      <c r="D812" s="219" t="s">
        <v>274</v>
      </c>
      <c r="E812" s="224" t="s">
        <v>34</v>
      </c>
      <c r="F812" s="225" t="s">
        <v>1543</v>
      </c>
      <c r="G812" s="223"/>
      <c r="H812" s="226">
        <v>10.11</v>
      </c>
      <c r="I812" s="227"/>
      <c r="J812" s="223"/>
      <c r="K812" s="223"/>
      <c r="L812" s="228"/>
      <c r="M812" s="229"/>
      <c r="N812" s="230"/>
      <c r="O812" s="230"/>
      <c r="P812" s="230"/>
      <c r="Q812" s="230"/>
      <c r="R812" s="230"/>
      <c r="S812" s="230"/>
      <c r="T812" s="231"/>
      <c r="AT812" s="232" t="s">
        <v>274</v>
      </c>
      <c r="AU812" s="232" t="s">
        <v>224</v>
      </c>
      <c r="AV812" s="12" t="s">
        <v>88</v>
      </c>
      <c r="AW812" s="12" t="s">
        <v>41</v>
      </c>
      <c r="AX812" s="12" t="s">
        <v>78</v>
      </c>
      <c r="AY812" s="232" t="s">
        <v>209</v>
      </c>
    </row>
    <row r="813" spans="2:65" s="12" customFormat="1" ht="13.5">
      <c r="B813" s="222"/>
      <c r="C813" s="223"/>
      <c r="D813" s="219" t="s">
        <v>274</v>
      </c>
      <c r="E813" s="224" t="s">
        <v>34</v>
      </c>
      <c r="F813" s="225" t="s">
        <v>1544</v>
      </c>
      <c r="G813" s="223"/>
      <c r="H813" s="226">
        <v>7.58</v>
      </c>
      <c r="I813" s="227"/>
      <c r="J813" s="223"/>
      <c r="K813" s="223"/>
      <c r="L813" s="228"/>
      <c r="M813" s="229"/>
      <c r="N813" s="230"/>
      <c r="O813" s="230"/>
      <c r="P813" s="230"/>
      <c r="Q813" s="230"/>
      <c r="R813" s="230"/>
      <c r="S813" s="230"/>
      <c r="T813" s="231"/>
      <c r="AT813" s="232" t="s">
        <v>274</v>
      </c>
      <c r="AU813" s="232" t="s">
        <v>224</v>
      </c>
      <c r="AV813" s="12" t="s">
        <v>88</v>
      </c>
      <c r="AW813" s="12" t="s">
        <v>41</v>
      </c>
      <c r="AX813" s="12" t="s">
        <v>78</v>
      </c>
      <c r="AY813" s="232" t="s">
        <v>209</v>
      </c>
    </row>
    <row r="814" spans="2:65" s="12" customFormat="1" ht="13.5">
      <c r="B814" s="222"/>
      <c r="C814" s="223"/>
      <c r="D814" s="219" t="s">
        <v>274</v>
      </c>
      <c r="E814" s="224" t="s">
        <v>34</v>
      </c>
      <c r="F814" s="225" t="s">
        <v>1545</v>
      </c>
      <c r="G814" s="223"/>
      <c r="H814" s="226">
        <v>4.5199999999999996</v>
      </c>
      <c r="I814" s="227"/>
      <c r="J814" s="223"/>
      <c r="K814" s="223"/>
      <c r="L814" s="228"/>
      <c r="M814" s="229"/>
      <c r="N814" s="230"/>
      <c r="O814" s="230"/>
      <c r="P814" s="230"/>
      <c r="Q814" s="230"/>
      <c r="R814" s="230"/>
      <c r="S814" s="230"/>
      <c r="T814" s="231"/>
      <c r="AT814" s="232" t="s">
        <v>274</v>
      </c>
      <c r="AU814" s="232" t="s">
        <v>224</v>
      </c>
      <c r="AV814" s="12" t="s">
        <v>88</v>
      </c>
      <c r="AW814" s="12" t="s">
        <v>41</v>
      </c>
      <c r="AX814" s="12" t="s">
        <v>78</v>
      </c>
      <c r="AY814" s="232" t="s">
        <v>209</v>
      </c>
    </row>
    <row r="815" spans="2:65" s="12" customFormat="1" ht="13.5">
      <c r="B815" s="222"/>
      <c r="C815" s="223"/>
      <c r="D815" s="219" t="s">
        <v>274</v>
      </c>
      <c r="E815" s="224" t="s">
        <v>34</v>
      </c>
      <c r="F815" s="225" t="s">
        <v>1546</v>
      </c>
      <c r="G815" s="223"/>
      <c r="H815" s="226">
        <v>4.21</v>
      </c>
      <c r="I815" s="227"/>
      <c r="J815" s="223"/>
      <c r="K815" s="223"/>
      <c r="L815" s="228"/>
      <c r="M815" s="229"/>
      <c r="N815" s="230"/>
      <c r="O815" s="230"/>
      <c r="P815" s="230"/>
      <c r="Q815" s="230"/>
      <c r="R815" s="230"/>
      <c r="S815" s="230"/>
      <c r="T815" s="231"/>
      <c r="AT815" s="232" t="s">
        <v>274</v>
      </c>
      <c r="AU815" s="232" t="s">
        <v>224</v>
      </c>
      <c r="AV815" s="12" t="s">
        <v>88</v>
      </c>
      <c r="AW815" s="12" t="s">
        <v>41</v>
      </c>
      <c r="AX815" s="12" t="s">
        <v>78</v>
      </c>
      <c r="AY815" s="232" t="s">
        <v>209</v>
      </c>
    </row>
    <row r="816" spans="2:65" s="12" customFormat="1" ht="13.5">
      <c r="B816" s="222"/>
      <c r="C816" s="223"/>
      <c r="D816" s="219" t="s">
        <v>274</v>
      </c>
      <c r="E816" s="224" t="s">
        <v>34</v>
      </c>
      <c r="F816" s="225" t="s">
        <v>1547</v>
      </c>
      <c r="G816" s="223"/>
      <c r="H816" s="226">
        <v>8.76</v>
      </c>
      <c r="I816" s="227"/>
      <c r="J816" s="223"/>
      <c r="K816" s="223"/>
      <c r="L816" s="228"/>
      <c r="M816" s="229"/>
      <c r="N816" s="230"/>
      <c r="O816" s="230"/>
      <c r="P816" s="230"/>
      <c r="Q816" s="230"/>
      <c r="R816" s="230"/>
      <c r="S816" s="230"/>
      <c r="T816" s="231"/>
      <c r="AT816" s="232" t="s">
        <v>274</v>
      </c>
      <c r="AU816" s="232" t="s">
        <v>224</v>
      </c>
      <c r="AV816" s="12" t="s">
        <v>88</v>
      </c>
      <c r="AW816" s="12" t="s">
        <v>41</v>
      </c>
      <c r="AX816" s="12" t="s">
        <v>78</v>
      </c>
      <c r="AY816" s="232" t="s">
        <v>209</v>
      </c>
    </row>
    <row r="817" spans="2:65" s="12" customFormat="1" ht="13.5">
      <c r="B817" s="222"/>
      <c r="C817" s="223"/>
      <c r="D817" s="219" t="s">
        <v>274</v>
      </c>
      <c r="E817" s="224" t="s">
        <v>34</v>
      </c>
      <c r="F817" s="225" t="s">
        <v>1548</v>
      </c>
      <c r="G817" s="223"/>
      <c r="H817" s="226">
        <v>2.0299999999999998</v>
      </c>
      <c r="I817" s="227"/>
      <c r="J817" s="223"/>
      <c r="K817" s="223"/>
      <c r="L817" s="228"/>
      <c r="M817" s="229"/>
      <c r="N817" s="230"/>
      <c r="O817" s="230"/>
      <c r="P817" s="230"/>
      <c r="Q817" s="230"/>
      <c r="R817" s="230"/>
      <c r="S817" s="230"/>
      <c r="T817" s="231"/>
      <c r="AT817" s="232" t="s">
        <v>274</v>
      </c>
      <c r="AU817" s="232" t="s">
        <v>224</v>
      </c>
      <c r="AV817" s="12" t="s">
        <v>88</v>
      </c>
      <c r="AW817" s="12" t="s">
        <v>41</v>
      </c>
      <c r="AX817" s="12" t="s">
        <v>78</v>
      </c>
      <c r="AY817" s="232" t="s">
        <v>209</v>
      </c>
    </row>
    <row r="818" spans="2:65" s="12" customFormat="1" ht="13.5">
      <c r="B818" s="222"/>
      <c r="C818" s="223"/>
      <c r="D818" s="219" t="s">
        <v>274</v>
      </c>
      <c r="E818" s="224" t="s">
        <v>34</v>
      </c>
      <c r="F818" s="225" t="s">
        <v>1549</v>
      </c>
      <c r="G818" s="223"/>
      <c r="H818" s="226">
        <v>6.9</v>
      </c>
      <c r="I818" s="227"/>
      <c r="J818" s="223"/>
      <c r="K818" s="223"/>
      <c r="L818" s="228"/>
      <c r="M818" s="229"/>
      <c r="N818" s="230"/>
      <c r="O818" s="230"/>
      <c r="P818" s="230"/>
      <c r="Q818" s="230"/>
      <c r="R818" s="230"/>
      <c r="S818" s="230"/>
      <c r="T818" s="231"/>
      <c r="AT818" s="232" t="s">
        <v>274</v>
      </c>
      <c r="AU818" s="232" t="s">
        <v>224</v>
      </c>
      <c r="AV818" s="12" t="s">
        <v>88</v>
      </c>
      <c r="AW818" s="12" t="s">
        <v>41</v>
      </c>
      <c r="AX818" s="12" t="s">
        <v>78</v>
      </c>
      <c r="AY818" s="232" t="s">
        <v>209</v>
      </c>
    </row>
    <row r="819" spans="2:65" s="12" customFormat="1" ht="13.5">
      <c r="B819" s="222"/>
      <c r="C819" s="223"/>
      <c r="D819" s="219" t="s">
        <v>274</v>
      </c>
      <c r="E819" s="224" t="s">
        <v>34</v>
      </c>
      <c r="F819" s="225" t="s">
        <v>1550</v>
      </c>
      <c r="G819" s="223"/>
      <c r="H819" s="226">
        <v>11.23</v>
      </c>
      <c r="I819" s="227"/>
      <c r="J819" s="223"/>
      <c r="K819" s="223"/>
      <c r="L819" s="228"/>
      <c r="M819" s="229"/>
      <c r="N819" s="230"/>
      <c r="O819" s="230"/>
      <c r="P819" s="230"/>
      <c r="Q819" s="230"/>
      <c r="R819" s="230"/>
      <c r="S819" s="230"/>
      <c r="T819" s="231"/>
      <c r="AT819" s="232" t="s">
        <v>274</v>
      </c>
      <c r="AU819" s="232" t="s">
        <v>224</v>
      </c>
      <c r="AV819" s="12" t="s">
        <v>88</v>
      </c>
      <c r="AW819" s="12" t="s">
        <v>41</v>
      </c>
      <c r="AX819" s="12" t="s">
        <v>78</v>
      </c>
      <c r="AY819" s="232" t="s">
        <v>209</v>
      </c>
    </row>
    <row r="820" spans="2:65" s="12" customFormat="1" ht="13.5">
      <c r="B820" s="222"/>
      <c r="C820" s="223"/>
      <c r="D820" s="219" t="s">
        <v>274</v>
      </c>
      <c r="E820" s="224" t="s">
        <v>34</v>
      </c>
      <c r="F820" s="225" t="s">
        <v>1551</v>
      </c>
      <c r="G820" s="223"/>
      <c r="H820" s="226">
        <v>11.3</v>
      </c>
      <c r="I820" s="227"/>
      <c r="J820" s="223"/>
      <c r="K820" s="223"/>
      <c r="L820" s="228"/>
      <c r="M820" s="229"/>
      <c r="N820" s="230"/>
      <c r="O820" s="230"/>
      <c r="P820" s="230"/>
      <c r="Q820" s="230"/>
      <c r="R820" s="230"/>
      <c r="S820" s="230"/>
      <c r="T820" s="231"/>
      <c r="AT820" s="232" t="s">
        <v>274</v>
      </c>
      <c r="AU820" s="232" t="s">
        <v>224</v>
      </c>
      <c r="AV820" s="12" t="s">
        <v>88</v>
      </c>
      <c r="AW820" s="12" t="s">
        <v>41</v>
      </c>
      <c r="AX820" s="12" t="s">
        <v>78</v>
      </c>
      <c r="AY820" s="232" t="s">
        <v>209</v>
      </c>
    </row>
    <row r="821" spans="2:65" s="12" customFormat="1" ht="13.5">
      <c r="B821" s="222"/>
      <c r="C821" s="223"/>
      <c r="D821" s="219" t="s">
        <v>274</v>
      </c>
      <c r="E821" s="224" t="s">
        <v>34</v>
      </c>
      <c r="F821" s="225" t="s">
        <v>1552</v>
      </c>
      <c r="G821" s="223"/>
      <c r="H821" s="226">
        <v>2.33</v>
      </c>
      <c r="I821" s="227"/>
      <c r="J821" s="223"/>
      <c r="K821" s="223"/>
      <c r="L821" s="228"/>
      <c r="M821" s="229"/>
      <c r="N821" s="230"/>
      <c r="O821" s="230"/>
      <c r="P821" s="230"/>
      <c r="Q821" s="230"/>
      <c r="R821" s="230"/>
      <c r="S821" s="230"/>
      <c r="T821" s="231"/>
      <c r="AT821" s="232" t="s">
        <v>274</v>
      </c>
      <c r="AU821" s="232" t="s">
        <v>224</v>
      </c>
      <c r="AV821" s="12" t="s">
        <v>88</v>
      </c>
      <c r="AW821" s="12" t="s">
        <v>41</v>
      </c>
      <c r="AX821" s="12" t="s">
        <v>78</v>
      </c>
      <c r="AY821" s="232" t="s">
        <v>209</v>
      </c>
    </row>
    <row r="822" spans="2:65" s="12" customFormat="1" ht="13.5">
      <c r="B822" s="222"/>
      <c r="C822" s="223"/>
      <c r="D822" s="219" t="s">
        <v>274</v>
      </c>
      <c r="E822" s="224" t="s">
        <v>34</v>
      </c>
      <c r="F822" s="225" t="s">
        <v>1553</v>
      </c>
      <c r="G822" s="223"/>
      <c r="H822" s="226">
        <v>1.66</v>
      </c>
      <c r="I822" s="227"/>
      <c r="J822" s="223"/>
      <c r="K822" s="223"/>
      <c r="L822" s="228"/>
      <c r="M822" s="229"/>
      <c r="N822" s="230"/>
      <c r="O822" s="230"/>
      <c r="P822" s="230"/>
      <c r="Q822" s="230"/>
      <c r="R822" s="230"/>
      <c r="S822" s="230"/>
      <c r="T822" s="231"/>
      <c r="AT822" s="232" t="s">
        <v>274</v>
      </c>
      <c r="AU822" s="232" t="s">
        <v>224</v>
      </c>
      <c r="AV822" s="12" t="s">
        <v>88</v>
      </c>
      <c r="AW822" s="12" t="s">
        <v>41</v>
      </c>
      <c r="AX822" s="12" t="s">
        <v>78</v>
      </c>
      <c r="AY822" s="232" t="s">
        <v>209</v>
      </c>
    </row>
    <row r="823" spans="2:65" s="15" customFormat="1" ht="13.5">
      <c r="B823" s="267"/>
      <c r="C823" s="268"/>
      <c r="D823" s="219" t="s">
        <v>274</v>
      </c>
      <c r="E823" s="269" t="s">
        <v>34</v>
      </c>
      <c r="F823" s="270" t="s">
        <v>1516</v>
      </c>
      <c r="G823" s="268"/>
      <c r="H823" s="271">
        <v>237.4</v>
      </c>
      <c r="I823" s="272"/>
      <c r="J823" s="268"/>
      <c r="K823" s="268"/>
      <c r="L823" s="273"/>
      <c r="M823" s="274"/>
      <c r="N823" s="275"/>
      <c r="O823" s="275"/>
      <c r="P823" s="275"/>
      <c r="Q823" s="275"/>
      <c r="R823" s="275"/>
      <c r="S823" s="275"/>
      <c r="T823" s="276"/>
      <c r="AT823" s="277" t="s">
        <v>274</v>
      </c>
      <c r="AU823" s="277" t="s">
        <v>224</v>
      </c>
      <c r="AV823" s="15" t="s">
        <v>224</v>
      </c>
      <c r="AW823" s="15" t="s">
        <v>41</v>
      </c>
      <c r="AX823" s="15" t="s">
        <v>78</v>
      </c>
      <c r="AY823" s="277" t="s">
        <v>209</v>
      </c>
    </row>
    <row r="824" spans="2:65" s="14" customFormat="1" ht="13.5">
      <c r="B824" s="254"/>
      <c r="C824" s="255"/>
      <c r="D824" s="219" t="s">
        <v>274</v>
      </c>
      <c r="E824" s="256" t="s">
        <v>34</v>
      </c>
      <c r="F824" s="257" t="s">
        <v>1517</v>
      </c>
      <c r="G824" s="255"/>
      <c r="H824" s="256" t="s">
        <v>34</v>
      </c>
      <c r="I824" s="258"/>
      <c r="J824" s="255"/>
      <c r="K824" s="255"/>
      <c r="L824" s="259"/>
      <c r="M824" s="260"/>
      <c r="N824" s="261"/>
      <c r="O824" s="261"/>
      <c r="P824" s="261"/>
      <c r="Q824" s="261"/>
      <c r="R824" s="261"/>
      <c r="S824" s="261"/>
      <c r="T824" s="262"/>
      <c r="AT824" s="263" t="s">
        <v>274</v>
      </c>
      <c r="AU824" s="263" t="s">
        <v>224</v>
      </c>
      <c r="AV824" s="14" t="s">
        <v>86</v>
      </c>
      <c r="AW824" s="14" t="s">
        <v>41</v>
      </c>
      <c r="AX824" s="14" t="s">
        <v>78</v>
      </c>
      <c r="AY824" s="263" t="s">
        <v>209</v>
      </c>
    </row>
    <row r="825" spans="2:65" s="14" customFormat="1" ht="13.5">
      <c r="B825" s="254"/>
      <c r="C825" s="255"/>
      <c r="D825" s="219" t="s">
        <v>274</v>
      </c>
      <c r="E825" s="256" t="s">
        <v>34</v>
      </c>
      <c r="F825" s="257" t="s">
        <v>434</v>
      </c>
      <c r="G825" s="255"/>
      <c r="H825" s="256" t="s">
        <v>34</v>
      </c>
      <c r="I825" s="258"/>
      <c r="J825" s="255"/>
      <c r="K825" s="255"/>
      <c r="L825" s="259"/>
      <c r="M825" s="260"/>
      <c r="N825" s="261"/>
      <c r="O825" s="261"/>
      <c r="P825" s="261"/>
      <c r="Q825" s="261"/>
      <c r="R825" s="261"/>
      <c r="S825" s="261"/>
      <c r="T825" s="262"/>
      <c r="AT825" s="263" t="s">
        <v>274</v>
      </c>
      <c r="AU825" s="263" t="s">
        <v>224</v>
      </c>
      <c r="AV825" s="14" t="s">
        <v>86</v>
      </c>
      <c r="AW825" s="14" t="s">
        <v>41</v>
      </c>
      <c r="AX825" s="14" t="s">
        <v>78</v>
      </c>
      <c r="AY825" s="263" t="s">
        <v>209</v>
      </c>
    </row>
    <row r="826" spans="2:65" s="12" customFormat="1" ht="13.5">
      <c r="B826" s="222"/>
      <c r="C826" s="223"/>
      <c r="D826" s="219" t="s">
        <v>274</v>
      </c>
      <c r="E826" s="224" t="s">
        <v>34</v>
      </c>
      <c r="F826" s="225" t="s">
        <v>1554</v>
      </c>
      <c r="G826" s="223"/>
      <c r="H826" s="226">
        <v>9.93</v>
      </c>
      <c r="I826" s="227"/>
      <c r="J826" s="223"/>
      <c r="K826" s="223"/>
      <c r="L826" s="228"/>
      <c r="M826" s="229"/>
      <c r="N826" s="230"/>
      <c r="O826" s="230"/>
      <c r="P826" s="230"/>
      <c r="Q826" s="230"/>
      <c r="R826" s="230"/>
      <c r="S826" s="230"/>
      <c r="T826" s="231"/>
      <c r="AT826" s="232" t="s">
        <v>274</v>
      </c>
      <c r="AU826" s="232" t="s">
        <v>224</v>
      </c>
      <c r="AV826" s="12" t="s">
        <v>88</v>
      </c>
      <c r="AW826" s="12" t="s">
        <v>41</v>
      </c>
      <c r="AX826" s="12" t="s">
        <v>78</v>
      </c>
      <c r="AY826" s="232" t="s">
        <v>209</v>
      </c>
    </row>
    <row r="827" spans="2:65" s="15" customFormat="1" ht="13.5">
      <c r="B827" s="267"/>
      <c r="C827" s="268"/>
      <c r="D827" s="219" t="s">
        <v>274</v>
      </c>
      <c r="E827" s="269" t="s">
        <v>34</v>
      </c>
      <c r="F827" s="270" t="s">
        <v>1519</v>
      </c>
      <c r="G827" s="268"/>
      <c r="H827" s="271">
        <v>9.93</v>
      </c>
      <c r="I827" s="272"/>
      <c r="J827" s="268"/>
      <c r="K827" s="268"/>
      <c r="L827" s="273"/>
      <c r="M827" s="274"/>
      <c r="N827" s="275"/>
      <c r="O827" s="275"/>
      <c r="P827" s="275"/>
      <c r="Q827" s="275"/>
      <c r="R827" s="275"/>
      <c r="S827" s="275"/>
      <c r="T827" s="276"/>
      <c r="AT827" s="277" t="s">
        <v>274</v>
      </c>
      <c r="AU827" s="277" t="s">
        <v>224</v>
      </c>
      <c r="AV827" s="15" t="s">
        <v>224</v>
      </c>
      <c r="AW827" s="15" t="s">
        <v>41</v>
      </c>
      <c r="AX827" s="15" t="s">
        <v>78</v>
      </c>
      <c r="AY827" s="277" t="s">
        <v>209</v>
      </c>
    </row>
    <row r="828" spans="2:65" s="13" customFormat="1" ht="13.5">
      <c r="B828" s="233"/>
      <c r="C828" s="234"/>
      <c r="D828" s="219" t="s">
        <v>274</v>
      </c>
      <c r="E828" s="235" t="s">
        <v>34</v>
      </c>
      <c r="F828" s="236" t="s">
        <v>302</v>
      </c>
      <c r="G828" s="234"/>
      <c r="H828" s="237">
        <v>247.33</v>
      </c>
      <c r="I828" s="238"/>
      <c r="J828" s="234"/>
      <c r="K828" s="234"/>
      <c r="L828" s="239"/>
      <c r="M828" s="240"/>
      <c r="N828" s="241"/>
      <c r="O828" s="241"/>
      <c r="P828" s="241"/>
      <c r="Q828" s="241"/>
      <c r="R828" s="241"/>
      <c r="S828" s="241"/>
      <c r="T828" s="242"/>
      <c r="AT828" s="243" t="s">
        <v>274</v>
      </c>
      <c r="AU828" s="243" t="s">
        <v>224</v>
      </c>
      <c r="AV828" s="13" t="s">
        <v>228</v>
      </c>
      <c r="AW828" s="13" t="s">
        <v>41</v>
      </c>
      <c r="AX828" s="13" t="s">
        <v>86</v>
      </c>
      <c r="AY828" s="243" t="s">
        <v>209</v>
      </c>
    </row>
    <row r="829" spans="2:65" s="1" customFormat="1" ht="38.25" customHeight="1">
      <c r="B829" s="43"/>
      <c r="C829" s="203" t="s">
        <v>1555</v>
      </c>
      <c r="D829" s="203" t="s">
        <v>212</v>
      </c>
      <c r="E829" s="204" t="s">
        <v>1556</v>
      </c>
      <c r="F829" s="205" t="s">
        <v>1557</v>
      </c>
      <c r="G829" s="206" t="s">
        <v>351</v>
      </c>
      <c r="H829" s="207">
        <v>247.33</v>
      </c>
      <c r="I829" s="208"/>
      <c r="J829" s="209">
        <f>ROUND(I829*H829,2)</f>
        <v>0</v>
      </c>
      <c r="K829" s="205" t="s">
        <v>216</v>
      </c>
      <c r="L829" s="63"/>
      <c r="M829" s="210" t="s">
        <v>34</v>
      </c>
      <c r="N829" s="211" t="s">
        <v>49</v>
      </c>
      <c r="O829" s="44"/>
      <c r="P829" s="212">
        <f>O829*H829</f>
        <v>0</v>
      </c>
      <c r="Q829" s="212">
        <v>0</v>
      </c>
      <c r="R829" s="212">
        <f>Q829*H829</f>
        <v>0</v>
      </c>
      <c r="S829" s="212">
        <v>0</v>
      </c>
      <c r="T829" s="213">
        <f>S829*H829</f>
        <v>0</v>
      </c>
      <c r="AR829" s="25" t="s">
        <v>228</v>
      </c>
      <c r="AT829" s="25" t="s">
        <v>212</v>
      </c>
      <c r="AU829" s="25" t="s">
        <v>224</v>
      </c>
      <c r="AY829" s="25" t="s">
        <v>209</v>
      </c>
      <c r="BE829" s="214">
        <f>IF(N829="základní",J829,0)</f>
        <v>0</v>
      </c>
      <c r="BF829" s="214">
        <f>IF(N829="snížená",J829,0)</f>
        <v>0</v>
      </c>
      <c r="BG829" s="214">
        <f>IF(N829="zákl. přenesená",J829,0)</f>
        <v>0</v>
      </c>
      <c r="BH829" s="214">
        <f>IF(N829="sníž. přenesená",J829,0)</f>
        <v>0</v>
      </c>
      <c r="BI829" s="214">
        <f>IF(N829="nulová",J829,0)</f>
        <v>0</v>
      </c>
      <c r="BJ829" s="25" t="s">
        <v>86</v>
      </c>
      <c r="BK829" s="214">
        <f>ROUND(I829*H829,2)</f>
        <v>0</v>
      </c>
      <c r="BL829" s="25" t="s">
        <v>228</v>
      </c>
      <c r="BM829" s="25" t="s">
        <v>1558</v>
      </c>
    </row>
    <row r="830" spans="2:65" s="1" customFormat="1" ht="38.25" customHeight="1">
      <c r="B830" s="43"/>
      <c r="C830" s="203" t="s">
        <v>1559</v>
      </c>
      <c r="D830" s="203" t="s">
        <v>212</v>
      </c>
      <c r="E830" s="204" t="s">
        <v>1560</v>
      </c>
      <c r="F830" s="205" t="s">
        <v>1561</v>
      </c>
      <c r="G830" s="206" t="s">
        <v>351</v>
      </c>
      <c r="H830" s="207">
        <v>331.16699999999997</v>
      </c>
      <c r="I830" s="208"/>
      <c r="J830" s="209">
        <f>ROUND(I830*H830,2)</f>
        <v>0</v>
      </c>
      <c r="K830" s="205" t="s">
        <v>216</v>
      </c>
      <c r="L830" s="63"/>
      <c r="M830" s="210" t="s">
        <v>34</v>
      </c>
      <c r="N830" s="211" t="s">
        <v>49</v>
      </c>
      <c r="O830" s="44"/>
      <c r="P830" s="212">
        <f>O830*H830</f>
        <v>0</v>
      </c>
      <c r="Q830" s="212">
        <v>7.4700000000000001E-3</v>
      </c>
      <c r="R830" s="212">
        <f>Q830*H830</f>
        <v>2.4738174899999996</v>
      </c>
      <c r="S830" s="212">
        <v>0</v>
      </c>
      <c r="T830" s="213">
        <f>S830*H830</f>
        <v>0</v>
      </c>
      <c r="AR830" s="25" t="s">
        <v>228</v>
      </c>
      <c r="AT830" s="25" t="s">
        <v>212</v>
      </c>
      <c r="AU830" s="25" t="s">
        <v>224</v>
      </c>
      <c r="AY830" s="25" t="s">
        <v>209</v>
      </c>
      <c r="BE830" s="214">
        <f>IF(N830="základní",J830,0)</f>
        <v>0</v>
      </c>
      <c r="BF830" s="214">
        <f>IF(N830="snížená",J830,0)</f>
        <v>0</v>
      </c>
      <c r="BG830" s="214">
        <f>IF(N830="zákl. přenesená",J830,0)</f>
        <v>0</v>
      </c>
      <c r="BH830" s="214">
        <f>IF(N830="sníž. přenesená",J830,0)</f>
        <v>0</v>
      </c>
      <c r="BI830" s="214">
        <f>IF(N830="nulová",J830,0)</f>
        <v>0</v>
      </c>
      <c r="BJ830" s="25" t="s">
        <v>86</v>
      </c>
      <c r="BK830" s="214">
        <f>ROUND(I830*H830,2)</f>
        <v>0</v>
      </c>
      <c r="BL830" s="25" t="s">
        <v>228</v>
      </c>
      <c r="BM830" s="25" t="s">
        <v>1562</v>
      </c>
    </row>
    <row r="831" spans="2:65" s="1" customFormat="1" ht="38.25" customHeight="1">
      <c r="B831" s="43"/>
      <c r="C831" s="203" t="s">
        <v>1563</v>
      </c>
      <c r="D831" s="203" t="s">
        <v>212</v>
      </c>
      <c r="E831" s="204" t="s">
        <v>1564</v>
      </c>
      <c r="F831" s="205" t="s">
        <v>1565</v>
      </c>
      <c r="G831" s="206" t="s">
        <v>351</v>
      </c>
      <c r="H831" s="207">
        <v>331.16699999999997</v>
      </c>
      <c r="I831" s="208"/>
      <c r="J831" s="209">
        <f>ROUND(I831*H831,2)</f>
        <v>0</v>
      </c>
      <c r="K831" s="205" t="s">
        <v>216</v>
      </c>
      <c r="L831" s="63"/>
      <c r="M831" s="210" t="s">
        <v>34</v>
      </c>
      <c r="N831" s="211" t="s">
        <v>49</v>
      </c>
      <c r="O831" s="44"/>
      <c r="P831" s="212">
        <f>O831*H831</f>
        <v>0</v>
      </c>
      <c r="Q831" s="212">
        <v>0</v>
      </c>
      <c r="R831" s="212">
        <f>Q831*H831</f>
        <v>0</v>
      </c>
      <c r="S831" s="212">
        <v>0</v>
      </c>
      <c r="T831" s="213">
        <f>S831*H831</f>
        <v>0</v>
      </c>
      <c r="AR831" s="25" t="s">
        <v>228</v>
      </c>
      <c r="AT831" s="25" t="s">
        <v>212</v>
      </c>
      <c r="AU831" s="25" t="s">
        <v>224</v>
      </c>
      <c r="AY831" s="25" t="s">
        <v>209</v>
      </c>
      <c r="BE831" s="214">
        <f>IF(N831="základní",J831,0)</f>
        <v>0</v>
      </c>
      <c r="BF831" s="214">
        <f>IF(N831="snížená",J831,0)</f>
        <v>0</v>
      </c>
      <c r="BG831" s="214">
        <f>IF(N831="zákl. přenesená",J831,0)</f>
        <v>0</v>
      </c>
      <c r="BH831" s="214">
        <f>IF(N831="sníž. přenesená",J831,0)</f>
        <v>0</v>
      </c>
      <c r="BI831" s="214">
        <f>IF(N831="nulová",J831,0)</f>
        <v>0</v>
      </c>
      <c r="BJ831" s="25" t="s">
        <v>86</v>
      </c>
      <c r="BK831" s="214">
        <f>ROUND(I831*H831,2)</f>
        <v>0</v>
      </c>
      <c r="BL831" s="25" t="s">
        <v>228</v>
      </c>
      <c r="BM831" s="25" t="s">
        <v>1566</v>
      </c>
    </row>
    <row r="832" spans="2:65" s="1" customFormat="1" ht="63.75" customHeight="1">
      <c r="B832" s="43"/>
      <c r="C832" s="203" t="s">
        <v>1567</v>
      </c>
      <c r="D832" s="203" t="s">
        <v>212</v>
      </c>
      <c r="E832" s="204" t="s">
        <v>1568</v>
      </c>
      <c r="F832" s="205" t="s">
        <v>1569</v>
      </c>
      <c r="G832" s="206" t="s">
        <v>307</v>
      </c>
      <c r="H832" s="207">
        <v>15.932</v>
      </c>
      <c r="I832" s="208"/>
      <c r="J832" s="209">
        <f>ROUND(I832*H832,2)</f>
        <v>0</v>
      </c>
      <c r="K832" s="205" t="s">
        <v>216</v>
      </c>
      <c r="L832" s="63"/>
      <c r="M832" s="210" t="s">
        <v>34</v>
      </c>
      <c r="N832" s="211" t="s">
        <v>49</v>
      </c>
      <c r="O832" s="44"/>
      <c r="P832" s="212">
        <f>O832*H832</f>
        <v>0</v>
      </c>
      <c r="Q832" s="212">
        <v>1.0551600000000001</v>
      </c>
      <c r="R832" s="212">
        <f>Q832*H832</f>
        <v>16.810809120000002</v>
      </c>
      <c r="S832" s="212">
        <v>0</v>
      </c>
      <c r="T832" s="213">
        <f>S832*H832</f>
        <v>0</v>
      </c>
      <c r="AR832" s="25" t="s">
        <v>228</v>
      </c>
      <c r="AT832" s="25" t="s">
        <v>212</v>
      </c>
      <c r="AU832" s="25" t="s">
        <v>224</v>
      </c>
      <c r="AY832" s="25" t="s">
        <v>209</v>
      </c>
      <c r="BE832" s="214">
        <f>IF(N832="základní",J832,0)</f>
        <v>0</v>
      </c>
      <c r="BF832" s="214">
        <f>IF(N832="snížená",J832,0)</f>
        <v>0</v>
      </c>
      <c r="BG832" s="214">
        <f>IF(N832="zákl. přenesená",J832,0)</f>
        <v>0</v>
      </c>
      <c r="BH832" s="214">
        <f>IF(N832="sníž. přenesená",J832,0)</f>
        <v>0</v>
      </c>
      <c r="BI832" s="214">
        <f>IF(N832="nulová",J832,0)</f>
        <v>0</v>
      </c>
      <c r="BJ832" s="25" t="s">
        <v>86</v>
      </c>
      <c r="BK832" s="214">
        <f>ROUND(I832*H832,2)</f>
        <v>0</v>
      </c>
      <c r="BL832" s="25" t="s">
        <v>228</v>
      </c>
      <c r="BM832" s="25" t="s">
        <v>1570</v>
      </c>
    </row>
    <row r="833" spans="2:65" s="14" customFormat="1" ht="13.5">
      <c r="B833" s="254"/>
      <c r="C833" s="255"/>
      <c r="D833" s="219" t="s">
        <v>274</v>
      </c>
      <c r="E833" s="256" t="s">
        <v>34</v>
      </c>
      <c r="F833" s="257" t="s">
        <v>1571</v>
      </c>
      <c r="G833" s="255"/>
      <c r="H833" s="256" t="s">
        <v>34</v>
      </c>
      <c r="I833" s="258"/>
      <c r="J833" s="255"/>
      <c r="K833" s="255"/>
      <c r="L833" s="259"/>
      <c r="M833" s="260"/>
      <c r="N833" s="261"/>
      <c r="O833" s="261"/>
      <c r="P833" s="261"/>
      <c r="Q833" s="261"/>
      <c r="R833" s="261"/>
      <c r="S833" s="261"/>
      <c r="T833" s="262"/>
      <c r="AT833" s="263" t="s">
        <v>274</v>
      </c>
      <c r="AU833" s="263" t="s">
        <v>224</v>
      </c>
      <c r="AV833" s="14" t="s">
        <v>86</v>
      </c>
      <c r="AW833" s="14" t="s">
        <v>41</v>
      </c>
      <c r="AX833" s="14" t="s">
        <v>78</v>
      </c>
      <c r="AY833" s="263" t="s">
        <v>209</v>
      </c>
    </row>
    <row r="834" spans="2:65" s="14" customFormat="1" ht="13.5">
      <c r="B834" s="254"/>
      <c r="C834" s="255"/>
      <c r="D834" s="219" t="s">
        <v>274</v>
      </c>
      <c r="E834" s="256" t="s">
        <v>34</v>
      </c>
      <c r="F834" s="257" t="s">
        <v>1487</v>
      </c>
      <c r="G834" s="255"/>
      <c r="H834" s="256" t="s">
        <v>34</v>
      </c>
      <c r="I834" s="258"/>
      <c r="J834" s="255"/>
      <c r="K834" s="255"/>
      <c r="L834" s="259"/>
      <c r="M834" s="260"/>
      <c r="N834" s="261"/>
      <c r="O834" s="261"/>
      <c r="P834" s="261"/>
      <c r="Q834" s="261"/>
      <c r="R834" s="261"/>
      <c r="S834" s="261"/>
      <c r="T834" s="262"/>
      <c r="AT834" s="263" t="s">
        <v>274</v>
      </c>
      <c r="AU834" s="263" t="s">
        <v>224</v>
      </c>
      <c r="AV834" s="14" t="s">
        <v>86</v>
      </c>
      <c r="AW834" s="14" t="s">
        <v>41</v>
      </c>
      <c r="AX834" s="14" t="s">
        <v>78</v>
      </c>
      <c r="AY834" s="263" t="s">
        <v>209</v>
      </c>
    </row>
    <row r="835" spans="2:65" s="12" customFormat="1" ht="13.5">
      <c r="B835" s="222"/>
      <c r="C835" s="223"/>
      <c r="D835" s="219" t="s">
        <v>274</v>
      </c>
      <c r="E835" s="224" t="s">
        <v>34</v>
      </c>
      <c r="F835" s="225" t="s">
        <v>1572</v>
      </c>
      <c r="G835" s="223"/>
      <c r="H835" s="226">
        <v>1.093</v>
      </c>
      <c r="I835" s="227"/>
      <c r="J835" s="223"/>
      <c r="K835" s="223"/>
      <c r="L835" s="228"/>
      <c r="M835" s="229"/>
      <c r="N835" s="230"/>
      <c r="O835" s="230"/>
      <c r="P835" s="230"/>
      <c r="Q835" s="230"/>
      <c r="R835" s="230"/>
      <c r="S835" s="230"/>
      <c r="T835" s="231"/>
      <c r="AT835" s="232" t="s">
        <v>274</v>
      </c>
      <c r="AU835" s="232" t="s">
        <v>224</v>
      </c>
      <c r="AV835" s="12" t="s">
        <v>88</v>
      </c>
      <c r="AW835" s="12" t="s">
        <v>41</v>
      </c>
      <c r="AX835" s="12" t="s">
        <v>78</v>
      </c>
      <c r="AY835" s="232" t="s">
        <v>209</v>
      </c>
    </row>
    <row r="836" spans="2:65" s="14" customFormat="1" ht="13.5">
      <c r="B836" s="254"/>
      <c r="C836" s="255"/>
      <c r="D836" s="219" t="s">
        <v>274</v>
      </c>
      <c r="E836" s="256" t="s">
        <v>34</v>
      </c>
      <c r="F836" s="257" t="s">
        <v>1489</v>
      </c>
      <c r="G836" s="255"/>
      <c r="H836" s="256" t="s">
        <v>34</v>
      </c>
      <c r="I836" s="258"/>
      <c r="J836" s="255"/>
      <c r="K836" s="255"/>
      <c r="L836" s="259"/>
      <c r="M836" s="260"/>
      <c r="N836" s="261"/>
      <c r="O836" s="261"/>
      <c r="P836" s="261"/>
      <c r="Q836" s="261"/>
      <c r="R836" s="261"/>
      <c r="S836" s="261"/>
      <c r="T836" s="262"/>
      <c r="AT836" s="263" t="s">
        <v>274</v>
      </c>
      <c r="AU836" s="263" t="s">
        <v>224</v>
      </c>
      <c r="AV836" s="14" t="s">
        <v>86</v>
      </c>
      <c r="AW836" s="14" t="s">
        <v>41</v>
      </c>
      <c r="AX836" s="14" t="s">
        <v>78</v>
      </c>
      <c r="AY836" s="263" t="s">
        <v>209</v>
      </c>
    </row>
    <row r="837" spans="2:65" s="12" customFormat="1" ht="13.5">
      <c r="B837" s="222"/>
      <c r="C837" s="223"/>
      <c r="D837" s="219" t="s">
        <v>274</v>
      </c>
      <c r="E837" s="224" t="s">
        <v>34</v>
      </c>
      <c r="F837" s="225" t="s">
        <v>1573</v>
      </c>
      <c r="G837" s="223"/>
      <c r="H837" s="226">
        <v>10.843999999999999</v>
      </c>
      <c r="I837" s="227"/>
      <c r="J837" s="223"/>
      <c r="K837" s="223"/>
      <c r="L837" s="228"/>
      <c r="M837" s="229"/>
      <c r="N837" s="230"/>
      <c r="O837" s="230"/>
      <c r="P837" s="230"/>
      <c r="Q837" s="230"/>
      <c r="R837" s="230"/>
      <c r="S837" s="230"/>
      <c r="T837" s="231"/>
      <c r="AT837" s="232" t="s">
        <v>274</v>
      </c>
      <c r="AU837" s="232" t="s">
        <v>224</v>
      </c>
      <c r="AV837" s="12" t="s">
        <v>88</v>
      </c>
      <c r="AW837" s="12" t="s">
        <v>41</v>
      </c>
      <c r="AX837" s="12" t="s">
        <v>78</v>
      </c>
      <c r="AY837" s="232" t="s">
        <v>209</v>
      </c>
    </row>
    <row r="838" spans="2:65" s="14" customFormat="1" ht="13.5">
      <c r="B838" s="254"/>
      <c r="C838" s="255"/>
      <c r="D838" s="219" t="s">
        <v>274</v>
      </c>
      <c r="E838" s="256" t="s">
        <v>34</v>
      </c>
      <c r="F838" s="257" t="s">
        <v>1491</v>
      </c>
      <c r="G838" s="255"/>
      <c r="H838" s="256" t="s">
        <v>34</v>
      </c>
      <c r="I838" s="258"/>
      <c r="J838" s="255"/>
      <c r="K838" s="255"/>
      <c r="L838" s="259"/>
      <c r="M838" s="260"/>
      <c r="N838" s="261"/>
      <c r="O838" s="261"/>
      <c r="P838" s="261"/>
      <c r="Q838" s="261"/>
      <c r="R838" s="261"/>
      <c r="S838" s="261"/>
      <c r="T838" s="262"/>
      <c r="AT838" s="263" t="s">
        <v>274</v>
      </c>
      <c r="AU838" s="263" t="s">
        <v>224</v>
      </c>
      <c r="AV838" s="14" t="s">
        <v>86</v>
      </c>
      <c r="AW838" s="14" t="s">
        <v>41</v>
      </c>
      <c r="AX838" s="14" t="s">
        <v>78</v>
      </c>
      <c r="AY838" s="263" t="s">
        <v>209</v>
      </c>
    </row>
    <row r="839" spans="2:65" s="12" customFormat="1" ht="13.5">
      <c r="B839" s="222"/>
      <c r="C839" s="223"/>
      <c r="D839" s="219" t="s">
        <v>274</v>
      </c>
      <c r="E839" s="224" t="s">
        <v>34</v>
      </c>
      <c r="F839" s="225" t="s">
        <v>1574</v>
      </c>
      <c r="G839" s="223"/>
      <c r="H839" s="226">
        <v>1.9690000000000001</v>
      </c>
      <c r="I839" s="227"/>
      <c r="J839" s="223"/>
      <c r="K839" s="223"/>
      <c r="L839" s="228"/>
      <c r="M839" s="229"/>
      <c r="N839" s="230"/>
      <c r="O839" s="230"/>
      <c r="P839" s="230"/>
      <c r="Q839" s="230"/>
      <c r="R839" s="230"/>
      <c r="S839" s="230"/>
      <c r="T839" s="231"/>
      <c r="AT839" s="232" t="s">
        <v>274</v>
      </c>
      <c r="AU839" s="232" t="s">
        <v>224</v>
      </c>
      <c r="AV839" s="12" t="s">
        <v>88</v>
      </c>
      <c r="AW839" s="12" t="s">
        <v>41</v>
      </c>
      <c r="AX839" s="12" t="s">
        <v>78</v>
      </c>
      <c r="AY839" s="232" t="s">
        <v>209</v>
      </c>
    </row>
    <row r="840" spans="2:65" s="12" customFormat="1" ht="13.5">
      <c r="B840" s="222"/>
      <c r="C840" s="223"/>
      <c r="D840" s="219" t="s">
        <v>274</v>
      </c>
      <c r="E840" s="224" t="s">
        <v>34</v>
      </c>
      <c r="F840" s="225" t="s">
        <v>1575</v>
      </c>
      <c r="G840" s="223"/>
      <c r="H840" s="226">
        <v>0.35399999999999998</v>
      </c>
      <c r="I840" s="227"/>
      <c r="J840" s="223"/>
      <c r="K840" s="223"/>
      <c r="L840" s="228"/>
      <c r="M840" s="229"/>
      <c r="N840" s="230"/>
      <c r="O840" s="230"/>
      <c r="P840" s="230"/>
      <c r="Q840" s="230"/>
      <c r="R840" s="230"/>
      <c r="S840" s="230"/>
      <c r="T840" s="231"/>
      <c r="AT840" s="232" t="s">
        <v>274</v>
      </c>
      <c r="AU840" s="232" t="s">
        <v>224</v>
      </c>
      <c r="AV840" s="12" t="s">
        <v>88</v>
      </c>
      <c r="AW840" s="12" t="s">
        <v>41</v>
      </c>
      <c r="AX840" s="12" t="s">
        <v>78</v>
      </c>
      <c r="AY840" s="232" t="s">
        <v>209</v>
      </c>
    </row>
    <row r="841" spans="2:65" s="12" customFormat="1" ht="13.5">
      <c r="B841" s="222"/>
      <c r="C841" s="223"/>
      <c r="D841" s="219" t="s">
        <v>274</v>
      </c>
      <c r="E841" s="224" t="s">
        <v>34</v>
      </c>
      <c r="F841" s="225" t="s">
        <v>1576</v>
      </c>
      <c r="G841" s="223"/>
      <c r="H841" s="226">
        <v>0.13500000000000001</v>
      </c>
      <c r="I841" s="227"/>
      <c r="J841" s="223"/>
      <c r="K841" s="223"/>
      <c r="L841" s="228"/>
      <c r="M841" s="229"/>
      <c r="N841" s="230"/>
      <c r="O841" s="230"/>
      <c r="P841" s="230"/>
      <c r="Q841" s="230"/>
      <c r="R841" s="230"/>
      <c r="S841" s="230"/>
      <c r="T841" s="231"/>
      <c r="AT841" s="232" t="s">
        <v>274</v>
      </c>
      <c r="AU841" s="232" t="s">
        <v>224</v>
      </c>
      <c r="AV841" s="12" t="s">
        <v>88</v>
      </c>
      <c r="AW841" s="12" t="s">
        <v>41</v>
      </c>
      <c r="AX841" s="12" t="s">
        <v>78</v>
      </c>
      <c r="AY841" s="232" t="s">
        <v>209</v>
      </c>
    </row>
    <row r="842" spans="2:65" s="12" customFormat="1" ht="13.5">
      <c r="B842" s="222"/>
      <c r="C842" s="223"/>
      <c r="D842" s="219" t="s">
        <v>274</v>
      </c>
      <c r="E842" s="224" t="s">
        <v>34</v>
      </c>
      <c r="F842" s="225" t="s">
        <v>1577</v>
      </c>
      <c r="G842" s="223"/>
      <c r="H842" s="226">
        <v>8.8999999999999996E-2</v>
      </c>
      <c r="I842" s="227"/>
      <c r="J842" s="223"/>
      <c r="K842" s="223"/>
      <c r="L842" s="228"/>
      <c r="M842" s="229"/>
      <c r="N842" s="230"/>
      <c r="O842" s="230"/>
      <c r="P842" s="230"/>
      <c r="Q842" s="230"/>
      <c r="R842" s="230"/>
      <c r="S842" s="230"/>
      <c r="T842" s="231"/>
      <c r="AT842" s="232" t="s">
        <v>274</v>
      </c>
      <c r="AU842" s="232" t="s">
        <v>224</v>
      </c>
      <c r="AV842" s="12" t="s">
        <v>88</v>
      </c>
      <c r="AW842" s="12" t="s">
        <v>41</v>
      </c>
      <c r="AX842" s="12" t="s">
        <v>78</v>
      </c>
      <c r="AY842" s="232" t="s">
        <v>209</v>
      </c>
    </row>
    <row r="843" spans="2:65" s="13" customFormat="1" ht="13.5">
      <c r="B843" s="233"/>
      <c r="C843" s="234"/>
      <c r="D843" s="219" t="s">
        <v>274</v>
      </c>
      <c r="E843" s="235" t="s">
        <v>34</v>
      </c>
      <c r="F843" s="236" t="s">
        <v>302</v>
      </c>
      <c r="G843" s="234"/>
      <c r="H843" s="237">
        <v>14.484</v>
      </c>
      <c r="I843" s="238"/>
      <c r="J843" s="234"/>
      <c r="K843" s="234"/>
      <c r="L843" s="239"/>
      <c r="M843" s="240"/>
      <c r="N843" s="241"/>
      <c r="O843" s="241"/>
      <c r="P843" s="241"/>
      <c r="Q843" s="241"/>
      <c r="R843" s="241"/>
      <c r="S843" s="241"/>
      <c r="T843" s="242"/>
      <c r="AT843" s="243" t="s">
        <v>274</v>
      </c>
      <c r="AU843" s="243" t="s">
        <v>224</v>
      </c>
      <c r="AV843" s="13" t="s">
        <v>228</v>
      </c>
      <c r="AW843" s="13" t="s">
        <v>41</v>
      </c>
      <c r="AX843" s="13" t="s">
        <v>86</v>
      </c>
      <c r="AY843" s="243" t="s">
        <v>209</v>
      </c>
    </row>
    <row r="844" spans="2:65" s="12" customFormat="1" ht="13.5">
      <c r="B844" s="222"/>
      <c r="C844" s="223"/>
      <c r="D844" s="219" t="s">
        <v>274</v>
      </c>
      <c r="E844" s="223"/>
      <c r="F844" s="225" t="s">
        <v>1578</v>
      </c>
      <c r="G844" s="223"/>
      <c r="H844" s="226">
        <v>15.932</v>
      </c>
      <c r="I844" s="227"/>
      <c r="J844" s="223"/>
      <c r="K844" s="223"/>
      <c r="L844" s="228"/>
      <c r="M844" s="229"/>
      <c r="N844" s="230"/>
      <c r="O844" s="230"/>
      <c r="P844" s="230"/>
      <c r="Q844" s="230"/>
      <c r="R844" s="230"/>
      <c r="S844" s="230"/>
      <c r="T844" s="231"/>
      <c r="AT844" s="232" t="s">
        <v>274</v>
      </c>
      <c r="AU844" s="232" t="s">
        <v>224</v>
      </c>
      <c r="AV844" s="12" t="s">
        <v>88</v>
      </c>
      <c r="AW844" s="12" t="s">
        <v>6</v>
      </c>
      <c r="AX844" s="12" t="s">
        <v>86</v>
      </c>
      <c r="AY844" s="232" t="s">
        <v>209</v>
      </c>
    </row>
    <row r="845" spans="2:65" s="1" customFormat="1" ht="16.5" customHeight="1">
      <c r="B845" s="43"/>
      <c r="C845" s="203" t="s">
        <v>1579</v>
      </c>
      <c r="D845" s="203" t="s">
        <v>212</v>
      </c>
      <c r="E845" s="204" t="s">
        <v>1580</v>
      </c>
      <c r="F845" s="205" t="s">
        <v>1581</v>
      </c>
      <c r="G845" s="206" t="s">
        <v>270</v>
      </c>
      <c r="H845" s="207">
        <v>7.4409999999999998</v>
      </c>
      <c r="I845" s="208"/>
      <c r="J845" s="209">
        <f>ROUND(I845*H845,2)</f>
        <v>0</v>
      </c>
      <c r="K845" s="205" t="s">
        <v>216</v>
      </c>
      <c r="L845" s="63"/>
      <c r="M845" s="210" t="s">
        <v>34</v>
      </c>
      <c r="N845" s="211" t="s">
        <v>49</v>
      </c>
      <c r="O845" s="44"/>
      <c r="P845" s="212">
        <f>O845*H845</f>
        <v>0</v>
      </c>
      <c r="Q845" s="212">
        <v>2.4533999999999998</v>
      </c>
      <c r="R845" s="212">
        <f>Q845*H845</f>
        <v>18.255749399999999</v>
      </c>
      <c r="S845" s="212">
        <v>0</v>
      </c>
      <c r="T845" s="213">
        <f>S845*H845</f>
        <v>0</v>
      </c>
      <c r="AR845" s="25" t="s">
        <v>228</v>
      </c>
      <c r="AT845" s="25" t="s">
        <v>212</v>
      </c>
      <c r="AU845" s="25" t="s">
        <v>224</v>
      </c>
      <c r="AY845" s="25" t="s">
        <v>209</v>
      </c>
      <c r="BE845" s="214">
        <f>IF(N845="základní",J845,0)</f>
        <v>0</v>
      </c>
      <c r="BF845" s="214">
        <f>IF(N845="snížená",J845,0)</f>
        <v>0</v>
      </c>
      <c r="BG845" s="214">
        <f>IF(N845="zákl. přenesená",J845,0)</f>
        <v>0</v>
      </c>
      <c r="BH845" s="214">
        <f>IF(N845="sníž. přenesená",J845,0)</f>
        <v>0</v>
      </c>
      <c r="BI845" s="214">
        <f>IF(N845="nulová",J845,0)</f>
        <v>0</v>
      </c>
      <c r="BJ845" s="25" t="s">
        <v>86</v>
      </c>
      <c r="BK845" s="214">
        <f>ROUND(I845*H845,2)</f>
        <v>0</v>
      </c>
      <c r="BL845" s="25" t="s">
        <v>228</v>
      </c>
      <c r="BM845" s="25" t="s">
        <v>1582</v>
      </c>
    </row>
    <row r="846" spans="2:65" s="14" customFormat="1" ht="13.5">
      <c r="B846" s="254"/>
      <c r="C846" s="255"/>
      <c r="D846" s="219" t="s">
        <v>274</v>
      </c>
      <c r="E846" s="256" t="s">
        <v>34</v>
      </c>
      <c r="F846" s="257" t="s">
        <v>1583</v>
      </c>
      <c r="G846" s="255"/>
      <c r="H846" s="256" t="s">
        <v>34</v>
      </c>
      <c r="I846" s="258"/>
      <c r="J846" s="255"/>
      <c r="K846" s="255"/>
      <c r="L846" s="259"/>
      <c r="M846" s="260"/>
      <c r="N846" s="261"/>
      <c r="O846" s="261"/>
      <c r="P846" s="261"/>
      <c r="Q846" s="261"/>
      <c r="R846" s="261"/>
      <c r="S846" s="261"/>
      <c r="T846" s="262"/>
      <c r="AT846" s="263" t="s">
        <v>274</v>
      </c>
      <c r="AU846" s="263" t="s">
        <v>224</v>
      </c>
      <c r="AV846" s="14" t="s">
        <v>86</v>
      </c>
      <c r="AW846" s="14" t="s">
        <v>41</v>
      </c>
      <c r="AX846" s="14" t="s">
        <v>78</v>
      </c>
      <c r="AY846" s="263" t="s">
        <v>209</v>
      </c>
    </row>
    <row r="847" spans="2:65" s="14" customFormat="1" ht="13.5">
      <c r="B847" s="254"/>
      <c r="C847" s="255"/>
      <c r="D847" s="219" t="s">
        <v>274</v>
      </c>
      <c r="E847" s="256" t="s">
        <v>34</v>
      </c>
      <c r="F847" s="257" t="s">
        <v>1584</v>
      </c>
      <c r="G847" s="255"/>
      <c r="H847" s="256" t="s">
        <v>34</v>
      </c>
      <c r="I847" s="258"/>
      <c r="J847" s="255"/>
      <c r="K847" s="255"/>
      <c r="L847" s="259"/>
      <c r="M847" s="260"/>
      <c r="N847" s="261"/>
      <c r="O847" s="261"/>
      <c r="P847" s="261"/>
      <c r="Q847" s="261"/>
      <c r="R847" s="261"/>
      <c r="S847" s="261"/>
      <c r="T847" s="262"/>
      <c r="AT847" s="263" t="s">
        <v>274</v>
      </c>
      <c r="AU847" s="263" t="s">
        <v>224</v>
      </c>
      <c r="AV847" s="14" t="s">
        <v>86</v>
      </c>
      <c r="AW847" s="14" t="s">
        <v>41</v>
      </c>
      <c r="AX847" s="14" t="s">
        <v>78</v>
      </c>
      <c r="AY847" s="263" t="s">
        <v>209</v>
      </c>
    </row>
    <row r="848" spans="2:65" s="12" customFormat="1" ht="13.5">
      <c r="B848" s="222"/>
      <c r="C848" s="223"/>
      <c r="D848" s="219" t="s">
        <v>274</v>
      </c>
      <c r="E848" s="224" t="s">
        <v>34</v>
      </c>
      <c r="F848" s="225" t="s">
        <v>1585</v>
      </c>
      <c r="G848" s="223"/>
      <c r="H848" s="226">
        <v>3.6509999999999998</v>
      </c>
      <c r="I848" s="227"/>
      <c r="J848" s="223"/>
      <c r="K848" s="223"/>
      <c r="L848" s="228"/>
      <c r="M848" s="229"/>
      <c r="N848" s="230"/>
      <c r="O848" s="230"/>
      <c r="P848" s="230"/>
      <c r="Q848" s="230"/>
      <c r="R848" s="230"/>
      <c r="S848" s="230"/>
      <c r="T848" s="231"/>
      <c r="AT848" s="232" t="s">
        <v>274</v>
      </c>
      <c r="AU848" s="232" t="s">
        <v>224</v>
      </c>
      <c r="AV848" s="12" t="s">
        <v>88</v>
      </c>
      <c r="AW848" s="12" t="s">
        <v>41</v>
      </c>
      <c r="AX848" s="12" t="s">
        <v>78</v>
      </c>
      <c r="AY848" s="232" t="s">
        <v>209</v>
      </c>
    </row>
    <row r="849" spans="2:65" s="14" customFormat="1" ht="13.5">
      <c r="B849" s="254"/>
      <c r="C849" s="255"/>
      <c r="D849" s="219" t="s">
        <v>274</v>
      </c>
      <c r="E849" s="256" t="s">
        <v>34</v>
      </c>
      <c r="F849" s="257" t="s">
        <v>1586</v>
      </c>
      <c r="G849" s="255"/>
      <c r="H849" s="256" t="s">
        <v>34</v>
      </c>
      <c r="I849" s="258"/>
      <c r="J849" s="255"/>
      <c r="K849" s="255"/>
      <c r="L849" s="259"/>
      <c r="M849" s="260"/>
      <c r="N849" s="261"/>
      <c r="O849" s="261"/>
      <c r="P849" s="261"/>
      <c r="Q849" s="261"/>
      <c r="R849" s="261"/>
      <c r="S849" s="261"/>
      <c r="T849" s="262"/>
      <c r="AT849" s="263" t="s">
        <v>274</v>
      </c>
      <c r="AU849" s="263" t="s">
        <v>224</v>
      </c>
      <c r="AV849" s="14" t="s">
        <v>86</v>
      </c>
      <c r="AW849" s="14" t="s">
        <v>41</v>
      </c>
      <c r="AX849" s="14" t="s">
        <v>78</v>
      </c>
      <c r="AY849" s="263" t="s">
        <v>209</v>
      </c>
    </row>
    <row r="850" spans="2:65" s="12" customFormat="1" ht="13.5">
      <c r="B850" s="222"/>
      <c r="C850" s="223"/>
      <c r="D850" s="219" t="s">
        <v>274</v>
      </c>
      <c r="E850" s="224" t="s">
        <v>34</v>
      </c>
      <c r="F850" s="225" t="s">
        <v>1587</v>
      </c>
      <c r="G850" s="223"/>
      <c r="H850" s="226">
        <v>1.7909999999999999</v>
      </c>
      <c r="I850" s="227"/>
      <c r="J850" s="223"/>
      <c r="K850" s="223"/>
      <c r="L850" s="228"/>
      <c r="M850" s="229"/>
      <c r="N850" s="230"/>
      <c r="O850" s="230"/>
      <c r="P850" s="230"/>
      <c r="Q850" s="230"/>
      <c r="R850" s="230"/>
      <c r="S850" s="230"/>
      <c r="T850" s="231"/>
      <c r="AT850" s="232" t="s">
        <v>274</v>
      </c>
      <c r="AU850" s="232" t="s">
        <v>224</v>
      </c>
      <c r="AV850" s="12" t="s">
        <v>88</v>
      </c>
      <c r="AW850" s="12" t="s">
        <v>41</v>
      </c>
      <c r="AX850" s="12" t="s">
        <v>78</v>
      </c>
      <c r="AY850" s="232" t="s">
        <v>209</v>
      </c>
    </row>
    <row r="851" spans="2:65" s="14" customFormat="1" ht="13.5">
      <c r="B851" s="254"/>
      <c r="C851" s="255"/>
      <c r="D851" s="219" t="s">
        <v>274</v>
      </c>
      <c r="E851" s="256" t="s">
        <v>34</v>
      </c>
      <c r="F851" s="257" t="s">
        <v>1588</v>
      </c>
      <c r="G851" s="255"/>
      <c r="H851" s="256" t="s">
        <v>34</v>
      </c>
      <c r="I851" s="258"/>
      <c r="J851" s="255"/>
      <c r="K851" s="255"/>
      <c r="L851" s="259"/>
      <c r="M851" s="260"/>
      <c r="N851" s="261"/>
      <c r="O851" s="261"/>
      <c r="P851" s="261"/>
      <c r="Q851" s="261"/>
      <c r="R851" s="261"/>
      <c r="S851" s="261"/>
      <c r="T851" s="262"/>
      <c r="AT851" s="263" t="s">
        <v>274</v>
      </c>
      <c r="AU851" s="263" t="s">
        <v>224</v>
      </c>
      <c r="AV851" s="14" t="s">
        <v>86</v>
      </c>
      <c r="AW851" s="14" t="s">
        <v>41</v>
      </c>
      <c r="AX851" s="14" t="s">
        <v>78</v>
      </c>
      <c r="AY851" s="263" t="s">
        <v>209</v>
      </c>
    </row>
    <row r="852" spans="2:65" s="12" customFormat="1" ht="13.5">
      <c r="B852" s="222"/>
      <c r="C852" s="223"/>
      <c r="D852" s="219" t="s">
        <v>274</v>
      </c>
      <c r="E852" s="224" t="s">
        <v>34</v>
      </c>
      <c r="F852" s="225" t="s">
        <v>1589</v>
      </c>
      <c r="G852" s="223"/>
      <c r="H852" s="226">
        <v>0.33600000000000002</v>
      </c>
      <c r="I852" s="227"/>
      <c r="J852" s="223"/>
      <c r="K852" s="223"/>
      <c r="L852" s="228"/>
      <c r="M852" s="229"/>
      <c r="N852" s="230"/>
      <c r="O852" s="230"/>
      <c r="P852" s="230"/>
      <c r="Q852" s="230"/>
      <c r="R852" s="230"/>
      <c r="S852" s="230"/>
      <c r="T852" s="231"/>
      <c r="AT852" s="232" t="s">
        <v>274</v>
      </c>
      <c r="AU852" s="232" t="s">
        <v>224</v>
      </c>
      <c r="AV852" s="12" t="s">
        <v>88</v>
      </c>
      <c r="AW852" s="12" t="s">
        <v>41</v>
      </c>
      <c r="AX852" s="12" t="s">
        <v>78</v>
      </c>
      <c r="AY852" s="232" t="s">
        <v>209</v>
      </c>
    </row>
    <row r="853" spans="2:65" s="12" customFormat="1" ht="13.5">
      <c r="B853" s="222"/>
      <c r="C853" s="223"/>
      <c r="D853" s="219" t="s">
        <v>274</v>
      </c>
      <c r="E853" s="224" t="s">
        <v>34</v>
      </c>
      <c r="F853" s="225" t="s">
        <v>1590</v>
      </c>
      <c r="G853" s="223"/>
      <c r="H853" s="226">
        <v>0.96599999999999997</v>
      </c>
      <c r="I853" s="227"/>
      <c r="J853" s="223"/>
      <c r="K853" s="223"/>
      <c r="L853" s="228"/>
      <c r="M853" s="229"/>
      <c r="N853" s="230"/>
      <c r="O853" s="230"/>
      <c r="P853" s="230"/>
      <c r="Q853" s="230"/>
      <c r="R853" s="230"/>
      <c r="S853" s="230"/>
      <c r="T853" s="231"/>
      <c r="AT853" s="232" t="s">
        <v>274</v>
      </c>
      <c r="AU853" s="232" t="s">
        <v>224</v>
      </c>
      <c r="AV853" s="12" t="s">
        <v>88</v>
      </c>
      <c r="AW853" s="12" t="s">
        <v>41</v>
      </c>
      <c r="AX853" s="12" t="s">
        <v>78</v>
      </c>
      <c r="AY853" s="232" t="s">
        <v>209</v>
      </c>
    </row>
    <row r="854" spans="2:65" s="12" customFormat="1" ht="13.5">
      <c r="B854" s="222"/>
      <c r="C854" s="223"/>
      <c r="D854" s="219" t="s">
        <v>274</v>
      </c>
      <c r="E854" s="224" t="s">
        <v>34</v>
      </c>
      <c r="F854" s="225" t="s">
        <v>1591</v>
      </c>
      <c r="G854" s="223"/>
      <c r="H854" s="226">
        <v>0.54600000000000004</v>
      </c>
      <c r="I854" s="227"/>
      <c r="J854" s="223"/>
      <c r="K854" s="223"/>
      <c r="L854" s="228"/>
      <c r="M854" s="229"/>
      <c r="N854" s="230"/>
      <c r="O854" s="230"/>
      <c r="P854" s="230"/>
      <c r="Q854" s="230"/>
      <c r="R854" s="230"/>
      <c r="S854" s="230"/>
      <c r="T854" s="231"/>
      <c r="AT854" s="232" t="s">
        <v>274</v>
      </c>
      <c r="AU854" s="232" t="s">
        <v>224</v>
      </c>
      <c r="AV854" s="12" t="s">
        <v>88</v>
      </c>
      <c r="AW854" s="12" t="s">
        <v>41</v>
      </c>
      <c r="AX854" s="12" t="s">
        <v>78</v>
      </c>
      <c r="AY854" s="232" t="s">
        <v>209</v>
      </c>
    </row>
    <row r="855" spans="2:65" s="12" customFormat="1" ht="13.5">
      <c r="B855" s="222"/>
      <c r="C855" s="223"/>
      <c r="D855" s="219" t="s">
        <v>274</v>
      </c>
      <c r="E855" s="224" t="s">
        <v>34</v>
      </c>
      <c r="F855" s="225" t="s">
        <v>1592</v>
      </c>
      <c r="G855" s="223"/>
      <c r="H855" s="226">
        <v>0.151</v>
      </c>
      <c r="I855" s="227"/>
      <c r="J855" s="223"/>
      <c r="K855" s="223"/>
      <c r="L855" s="228"/>
      <c r="M855" s="229"/>
      <c r="N855" s="230"/>
      <c r="O855" s="230"/>
      <c r="P855" s="230"/>
      <c r="Q855" s="230"/>
      <c r="R855" s="230"/>
      <c r="S855" s="230"/>
      <c r="T855" s="231"/>
      <c r="AT855" s="232" t="s">
        <v>274</v>
      </c>
      <c r="AU855" s="232" t="s">
        <v>224</v>
      </c>
      <c r="AV855" s="12" t="s">
        <v>88</v>
      </c>
      <c r="AW855" s="12" t="s">
        <v>41</v>
      </c>
      <c r="AX855" s="12" t="s">
        <v>78</v>
      </c>
      <c r="AY855" s="232" t="s">
        <v>209</v>
      </c>
    </row>
    <row r="856" spans="2:65" s="13" customFormat="1" ht="13.5">
      <c r="B856" s="233"/>
      <c r="C856" s="234"/>
      <c r="D856" s="219" t="s">
        <v>274</v>
      </c>
      <c r="E856" s="235" t="s">
        <v>34</v>
      </c>
      <c r="F856" s="236" t="s">
        <v>302</v>
      </c>
      <c r="G856" s="234"/>
      <c r="H856" s="237">
        <v>7.4409999999999998</v>
      </c>
      <c r="I856" s="238"/>
      <c r="J856" s="234"/>
      <c r="K856" s="234"/>
      <c r="L856" s="239"/>
      <c r="M856" s="240"/>
      <c r="N856" s="241"/>
      <c r="O856" s="241"/>
      <c r="P856" s="241"/>
      <c r="Q856" s="241"/>
      <c r="R856" s="241"/>
      <c r="S856" s="241"/>
      <c r="T856" s="242"/>
      <c r="AT856" s="243" t="s">
        <v>274</v>
      </c>
      <c r="AU856" s="243" t="s">
        <v>224</v>
      </c>
      <c r="AV856" s="13" t="s">
        <v>228</v>
      </c>
      <c r="AW856" s="13" t="s">
        <v>41</v>
      </c>
      <c r="AX856" s="13" t="s">
        <v>86</v>
      </c>
      <c r="AY856" s="243" t="s">
        <v>209</v>
      </c>
    </row>
    <row r="857" spans="2:65" s="1" customFormat="1" ht="16.5" customHeight="1">
      <c r="B857" s="43"/>
      <c r="C857" s="203" t="s">
        <v>1593</v>
      </c>
      <c r="D857" s="203" t="s">
        <v>212</v>
      </c>
      <c r="E857" s="204" t="s">
        <v>1594</v>
      </c>
      <c r="F857" s="205" t="s">
        <v>1595</v>
      </c>
      <c r="G857" s="206" t="s">
        <v>351</v>
      </c>
      <c r="H857" s="207">
        <v>60.954000000000001</v>
      </c>
      <c r="I857" s="208"/>
      <c r="J857" s="209">
        <f>ROUND(I857*H857,2)</f>
        <v>0</v>
      </c>
      <c r="K857" s="205" t="s">
        <v>216</v>
      </c>
      <c r="L857" s="63"/>
      <c r="M857" s="210" t="s">
        <v>34</v>
      </c>
      <c r="N857" s="211" t="s">
        <v>49</v>
      </c>
      <c r="O857" s="44"/>
      <c r="P857" s="212">
        <f>O857*H857</f>
        <v>0</v>
      </c>
      <c r="Q857" s="212">
        <v>5.1900000000000002E-3</v>
      </c>
      <c r="R857" s="212">
        <f>Q857*H857</f>
        <v>0.31635126000000002</v>
      </c>
      <c r="S857" s="212">
        <v>0</v>
      </c>
      <c r="T857" s="213">
        <f>S857*H857</f>
        <v>0</v>
      </c>
      <c r="AR857" s="25" t="s">
        <v>228</v>
      </c>
      <c r="AT857" s="25" t="s">
        <v>212</v>
      </c>
      <c r="AU857" s="25" t="s">
        <v>224</v>
      </c>
      <c r="AY857" s="25" t="s">
        <v>209</v>
      </c>
      <c r="BE857" s="214">
        <f>IF(N857="základní",J857,0)</f>
        <v>0</v>
      </c>
      <c r="BF857" s="214">
        <f>IF(N857="snížená",J857,0)</f>
        <v>0</v>
      </c>
      <c r="BG857" s="214">
        <f>IF(N857="zákl. přenesená",J857,0)</f>
        <v>0</v>
      </c>
      <c r="BH857" s="214">
        <f>IF(N857="sníž. přenesená",J857,0)</f>
        <v>0</v>
      </c>
      <c r="BI857" s="214">
        <f>IF(N857="nulová",J857,0)</f>
        <v>0</v>
      </c>
      <c r="BJ857" s="25" t="s">
        <v>86</v>
      </c>
      <c r="BK857" s="214">
        <f>ROUND(I857*H857,2)</f>
        <v>0</v>
      </c>
      <c r="BL857" s="25" t="s">
        <v>228</v>
      </c>
      <c r="BM857" s="25" t="s">
        <v>1596</v>
      </c>
    </row>
    <row r="858" spans="2:65" s="14" customFormat="1" ht="13.5">
      <c r="B858" s="254"/>
      <c r="C858" s="255"/>
      <c r="D858" s="219" t="s">
        <v>274</v>
      </c>
      <c r="E858" s="256" t="s">
        <v>34</v>
      </c>
      <c r="F858" s="257" t="s">
        <v>1583</v>
      </c>
      <c r="G858" s="255"/>
      <c r="H858" s="256" t="s">
        <v>34</v>
      </c>
      <c r="I858" s="258"/>
      <c r="J858" s="255"/>
      <c r="K858" s="255"/>
      <c r="L858" s="259"/>
      <c r="M858" s="260"/>
      <c r="N858" s="261"/>
      <c r="O858" s="261"/>
      <c r="P858" s="261"/>
      <c r="Q858" s="261"/>
      <c r="R858" s="261"/>
      <c r="S858" s="261"/>
      <c r="T858" s="262"/>
      <c r="AT858" s="263" t="s">
        <v>274</v>
      </c>
      <c r="AU858" s="263" t="s">
        <v>224</v>
      </c>
      <c r="AV858" s="14" t="s">
        <v>86</v>
      </c>
      <c r="AW858" s="14" t="s">
        <v>41</v>
      </c>
      <c r="AX858" s="14" t="s">
        <v>78</v>
      </c>
      <c r="AY858" s="263" t="s">
        <v>209</v>
      </c>
    </row>
    <row r="859" spans="2:65" s="12" customFormat="1" ht="13.5">
      <c r="B859" s="222"/>
      <c r="C859" s="223"/>
      <c r="D859" s="219" t="s">
        <v>274</v>
      </c>
      <c r="E859" s="224" t="s">
        <v>34</v>
      </c>
      <c r="F859" s="225" t="s">
        <v>1597</v>
      </c>
      <c r="G859" s="223"/>
      <c r="H859" s="226">
        <v>24.341999999999999</v>
      </c>
      <c r="I859" s="227"/>
      <c r="J859" s="223"/>
      <c r="K859" s="223"/>
      <c r="L859" s="228"/>
      <c r="M859" s="229"/>
      <c r="N859" s="230"/>
      <c r="O859" s="230"/>
      <c r="P859" s="230"/>
      <c r="Q859" s="230"/>
      <c r="R859" s="230"/>
      <c r="S859" s="230"/>
      <c r="T859" s="231"/>
      <c r="AT859" s="232" t="s">
        <v>274</v>
      </c>
      <c r="AU859" s="232" t="s">
        <v>224</v>
      </c>
      <c r="AV859" s="12" t="s">
        <v>88</v>
      </c>
      <c r="AW859" s="12" t="s">
        <v>41</v>
      </c>
      <c r="AX859" s="12" t="s">
        <v>78</v>
      </c>
      <c r="AY859" s="232" t="s">
        <v>209</v>
      </c>
    </row>
    <row r="860" spans="2:65" s="12" customFormat="1" ht="13.5">
      <c r="B860" s="222"/>
      <c r="C860" s="223"/>
      <c r="D860" s="219" t="s">
        <v>274</v>
      </c>
      <c r="E860" s="224" t="s">
        <v>34</v>
      </c>
      <c r="F860" s="225" t="s">
        <v>1598</v>
      </c>
      <c r="G860" s="223"/>
      <c r="H860" s="226">
        <v>10.432</v>
      </c>
      <c r="I860" s="227"/>
      <c r="J860" s="223"/>
      <c r="K860" s="223"/>
      <c r="L860" s="228"/>
      <c r="M860" s="229"/>
      <c r="N860" s="230"/>
      <c r="O860" s="230"/>
      <c r="P860" s="230"/>
      <c r="Q860" s="230"/>
      <c r="R860" s="230"/>
      <c r="S860" s="230"/>
      <c r="T860" s="231"/>
      <c r="AT860" s="232" t="s">
        <v>274</v>
      </c>
      <c r="AU860" s="232" t="s">
        <v>224</v>
      </c>
      <c r="AV860" s="12" t="s">
        <v>88</v>
      </c>
      <c r="AW860" s="12" t="s">
        <v>41</v>
      </c>
      <c r="AX860" s="12" t="s">
        <v>78</v>
      </c>
      <c r="AY860" s="232" t="s">
        <v>209</v>
      </c>
    </row>
    <row r="861" spans="2:65" s="14" customFormat="1" ht="13.5">
      <c r="B861" s="254"/>
      <c r="C861" s="255"/>
      <c r="D861" s="219" t="s">
        <v>274</v>
      </c>
      <c r="E861" s="256" t="s">
        <v>34</v>
      </c>
      <c r="F861" s="257" t="s">
        <v>1586</v>
      </c>
      <c r="G861" s="255"/>
      <c r="H861" s="256" t="s">
        <v>34</v>
      </c>
      <c r="I861" s="258"/>
      <c r="J861" s="255"/>
      <c r="K861" s="255"/>
      <c r="L861" s="259"/>
      <c r="M861" s="260"/>
      <c r="N861" s="261"/>
      <c r="O861" s="261"/>
      <c r="P861" s="261"/>
      <c r="Q861" s="261"/>
      <c r="R861" s="261"/>
      <c r="S861" s="261"/>
      <c r="T861" s="262"/>
      <c r="AT861" s="263" t="s">
        <v>274</v>
      </c>
      <c r="AU861" s="263" t="s">
        <v>224</v>
      </c>
      <c r="AV861" s="14" t="s">
        <v>86</v>
      </c>
      <c r="AW861" s="14" t="s">
        <v>41</v>
      </c>
      <c r="AX861" s="14" t="s">
        <v>78</v>
      </c>
      <c r="AY861" s="263" t="s">
        <v>209</v>
      </c>
    </row>
    <row r="862" spans="2:65" s="12" customFormat="1" ht="13.5">
      <c r="B862" s="222"/>
      <c r="C862" s="223"/>
      <c r="D862" s="219" t="s">
        <v>274</v>
      </c>
      <c r="E862" s="224" t="s">
        <v>34</v>
      </c>
      <c r="F862" s="225" t="s">
        <v>1599</v>
      </c>
      <c r="G862" s="223"/>
      <c r="H862" s="226">
        <v>14.925000000000001</v>
      </c>
      <c r="I862" s="227"/>
      <c r="J862" s="223"/>
      <c r="K862" s="223"/>
      <c r="L862" s="228"/>
      <c r="M862" s="229"/>
      <c r="N862" s="230"/>
      <c r="O862" s="230"/>
      <c r="P862" s="230"/>
      <c r="Q862" s="230"/>
      <c r="R862" s="230"/>
      <c r="S862" s="230"/>
      <c r="T862" s="231"/>
      <c r="AT862" s="232" t="s">
        <v>274</v>
      </c>
      <c r="AU862" s="232" t="s">
        <v>224</v>
      </c>
      <c r="AV862" s="12" t="s">
        <v>88</v>
      </c>
      <c r="AW862" s="12" t="s">
        <v>41</v>
      </c>
      <c r="AX862" s="12" t="s">
        <v>78</v>
      </c>
      <c r="AY862" s="232" t="s">
        <v>209</v>
      </c>
    </row>
    <row r="863" spans="2:65" s="14" customFormat="1" ht="13.5">
      <c r="B863" s="254"/>
      <c r="C863" s="255"/>
      <c r="D863" s="219" t="s">
        <v>274</v>
      </c>
      <c r="E863" s="256" t="s">
        <v>34</v>
      </c>
      <c r="F863" s="257" t="s">
        <v>1588</v>
      </c>
      <c r="G863" s="255"/>
      <c r="H863" s="256" t="s">
        <v>34</v>
      </c>
      <c r="I863" s="258"/>
      <c r="J863" s="255"/>
      <c r="K863" s="255"/>
      <c r="L863" s="259"/>
      <c r="M863" s="260"/>
      <c r="N863" s="261"/>
      <c r="O863" s="261"/>
      <c r="P863" s="261"/>
      <c r="Q863" s="261"/>
      <c r="R863" s="261"/>
      <c r="S863" s="261"/>
      <c r="T863" s="262"/>
      <c r="AT863" s="263" t="s">
        <v>274</v>
      </c>
      <c r="AU863" s="263" t="s">
        <v>224</v>
      </c>
      <c r="AV863" s="14" t="s">
        <v>86</v>
      </c>
      <c r="AW863" s="14" t="s">
        <v>41</v>
      </c>
      <c r="AX863" s="14" t="s">
        <v>78</v>
      </c>
      <c r="AY863" s="263" t="s">
        <v>209</v>
      </c>
    </row>
    <row r="864" spans="2:65" s="12" customFormat="1" ht="13.5">
      <c r="B864" s="222"/>
      <c r="C864" s="223"/>
      <c r="D864" s="219" t="s">
        <v>274</v>
      </c>
      <c r="E864" s="224" t="s">
        <v>34</v>
      </c>
      <c r="F864" s="225" t="s">
        <v>1600</v>
      </c>
      <c r="G864" s="223"/>
      <c r="H864" s="226">
        <v>11.255000000000001</v>
      </c>
      <c r="I864" s="227"/>
      <c r="J864" s="223"/>
      <c r="K864" s="223"/>
      <c r="L864" s="228"/>
      <c r="M864" s="229"/>
      <c r="N864" s="230"/>
      <c r="O864" s="230"/>
      <c r="P864" s="230"/>
      <c r="Q864" s="230"/>
      <c r="R864" s="230"/>
      <c r="S864" s="230"/>
      <c r="T864" s="231"/>
      <c r="AT864" s="232" t="s">
        <v>274</v>
      </c>
      <c r="AU864" s="232" t="s">
        <v>224</v>
      </c>
      <c r="AV864" s="12" t="s">
        <v>88</v>
      </c>
      <c r="AW864" s="12" t="s">
        <v>41</v>
      </c>
      <c r="AX864" s="12" t="s">
        <v>78</v>
      </c>
      <c r="AY864" s="232" t="s">
        <v>209</v>
      </c>
    </row>
    <row r="865" spans="2:65" s="13" customFormat="1" ht="13.5">
      <c r="B865" s="233"/>
      <c r="C865" s="234"/>
      <c r="D865" s="219" t="s">
        <v>274</v>
      </c>
      <c r="E865" s="235" t="s">
        <v>34</v>
      </c>
      <c r="F865" s="236" t="s">
        <v>302</v>
      </c>
      <c r="G865" s="234"/>
      <c r="H865" s="237">
        <v>60.954000000000001</v>
      </c>
      <c r="I865" s="238"/>
      <c r="J865" s="234"/>
      <c r="K865" s="234"/>
      <c r="L865" s="239"/>
      <c r="M865" s="240"/>
      <c r="N865" s="241"/>
      <c r="O865" s="241"/>
      <c r="P865" s="241"/>
      <c r="Q865" s="241"/>
      <c r="R865" s="241"/>
      <c r="S865" s="241"/>
      <c r="T865" s="242"/>
      <c r="AT865" s="243" t="s">
        <v>274</v>
      </c>
      <c r="AU865" s="243" t="s">
        <v>224</v>
      </c>
      <c r="AV865" s="13" t="s">
        <v>228</v>
      </c>
      <c r="AW865" s="13" t="s">
        <v>41</v>
      </c>
      <c r="AX865" s="13" t="s">
        <v>86</v>
      </c>
      <c r="AY865" s="243" t="s">
        <v>209</v>
      </c>
    </row>
    <row r="866" spans="2:65" s="1" customFormat="1" ht="16.5" customHeight="1">
      <c r="B866" s="43"/>
      <c r="C866" s="203" t="s">
        <v>1601</v>
      </c>
      <c r="D866" s="203" t="s">
        <v>212</v>
      </c>
      <c r="E866" s="204" t="s">
        <v>1602</v>
      </c>
      <c r="F866" s="205" t="s">
        <v>1603</v>
      </c>
      <c r="G866" s="206" t="s">
        <v>351</v>
      </c>
      <c r="H866" s="207">
        <v>60.954000000000001</v>
      </c>
      <c r="I866" s="208"/>
      <c r="J866" s="209">
        <f>ROUND(I866*H866,2)</f>
        <v>0</v>
      </c>
      <c r="K866" s="205" t="s">
        <v>216</v>
      </c>
      <c r="L866" s="63"/>
      <c r="M866" s="210" t="s">
        <v>34</v>
      </c>
      <c r="N866" s="211" t="s">
        <v>49</v>
      </c>
      <c r="O866" s="44"/>
      <c r="P866" s="212">
        <f>O866*H866</f>
        <v>0</v>
      </c>
      <c r="Q866" s="212">
        <v>0</v>
      </c>
      <c r="R866" s="212">
        <f>Q866*H866</f>
        <v>0</v>
      </c>
      <c r="S866" s="212">
        <v>0</v>
      </c>
      <c r="T866" s="213">
        <f>S866*H866</f>
        <v>0</v>
      </c>
      <c r="AR866" s="25" t="s">
        <v>228</v>
      </c>
      <c r="AT866" s="25" t="s">
        <v>212</v>
      </c>
      <c r="AU866" s="25" t="s">
        <v>224</v>
      </c>
      <c r="AY866" s="25" t="s">
        <v>209</v>
      </c>
      <c r="BE866" s="214">
        <f>IF(N866="základní",J866,0)</f>
        <v>0</v>
      </c>
      <c r="BF866" s="214">
        <f>IF(N866="snížená",J866,0)</f>
        <v>0</v>
      </c>
      <c r="BG866" s="214">
        <f>IF(N866="zákl. přenesená",J866,0)</f>
        <v>0</v>
      </c>
      <c r="BH866" s="214">
        <f>IF(N866="sníž. přenesená",J866,0)</f>
        <v>0</v>
      </c>
      <c r="BI866" s="214">
        <f>IF(N866="nulová",J866,0)</f>
        <v>0</v>
      </c>
      <c r="BJ866" s="25" t="s">
        <v>86</v>
      </c>
      <c r="BK866" s="214">
        <f>ROUND(I866*H866,2)</f>
        <v>0</v>
      </c>
      <c r="BL866" s="25" t="s">
        <v>228</v>
      </c>
      <c r="BM866" s="25" t="s">
        <v>1604</v>
      </c>
    </row>
    <row r="867" spans="2:65" s="1" customFormat="1" ht="25.5" customHeight="1">
      <c r="B867" s="43"/>
      <c r="C867" s="203" t="s">
        <v>1605</v>
      </c>
      <c r="D867" s="203" t="s">
        <v>212</v>
      </c>
      <c r="E867" s="204" t="s">
        <v>1606</v>
      </c>
      <c r="F867" s="205" t="s">
        <v>1607</v>
      </c>
      <c r="G867" s="206" t="s">
        <v>307</v>
      </c>
      <c r="H867" s="207">
        <v>1.7829999999999999</v>
      </c>
      <c r="I867" s="208"/>
      <c r="J867" s="209">
        <f>ROUND(I867*H867,2)</f>
        <v>0</v>
      </c>
      <c r="K867" s="205" t="s">
        <v>216</v>
      </c>
      <c r="L867" s="63"/>
      <c r="M867" s="210" t="s">
        <v>34</v>
      </c>
      <c r="N867" s="211" t="s">
        <v>49</v>
      </c>
      <c r="O867" s="44"/>
      <c r="P867" s="212">
        <f>O867*H867</f>
        <v>0</v>
      </c>
      <c r="Q867" s="212">
        <v>1.0525599999999999</v>
      </c>
      <c r="R867" s="212">
        <f>Q867*H867</f>
        <v>1.8767144799999997</v>
      </c>
      <c r="S867" s="212">
        <v>0</v>
      </c>
      <c r="T867" s="213">
        <f>S867*H867</f>
        <v>0</v>
      </c>
      <c r="AR867" s="25" t="s">
        <v>228</v>
      </c>
      <c r="AT867" s="25" t="s">
        <v>212</v>
      </c>
      <c r="AU867" s="25" t="s">
        <v>224</v>
      </c>
      <c r="AY867" s="25" t="s">
        <v>209</v>
      </c>
      <c r="BE867" s="214">
        <f>IF(N867="základní",J867,0)</f>
        <v>0</v>
      </c>
      <c r="BF867" s="214">
        <f>IF(N867="snížená",J867,0)</f>
        <v>0</v>
      </c>
      <c r="BG867" s="214">
        <f>IF(N867="zákl. přenesená",J867,0)</f>
        <v>0</v>
      </c>
      <c r="BH867" s="214">
        <f>IF(N867="sníž. přenesená",J867,0)</f>
        <v>0</v>
      </c>
      <c r="BI867" s="214">
        <f>IF(N867="nulová",J867,0)</f>
        <v>0</v>
      </c>
      <c r="BJ867" s="25" t="s">
        <v>86</v>
      </c>
      <c r="BK867" s="214">
        <f>ROUND(I867*H867,2)</f>
        <v>0</v>
      </c>
      <c r="BL867" s="25" t="s">
        <v>228</v>
      </c>
      <c r="BM867" s="25" t="s">
        <v>1608</v>
      </c>
    </row>
    <row r="868" spans="2:65" s="14" customFormat="1" ht="13.5">
      <c r="B868" s="254"/>
      <c r="C868" s="255"/>
      <c r="D868" s="219" t="s">
        <v>274</v>
      </c>
      <c r="E868" s="256" t="s">
        <v>34</v>
      </c>
      <c r="F868" s="257" t="s">
        <v>1609</v>
      </c>
      <c r="G868" s="255"/>
      <c r="H868" s="256" t="s">
        <v>34</v>
      </c>
      <c r="I868" s="258"/>
      <c r="J868" s="255"/>
      <c r="K868" s="255"/>
      <c r="L868" s="259"/>
      <c r="M868" s="260"/>
      <c r="N868" s="261"/>
      <c r="O868" s="261"/>
      <c r="P868" s="261"/>
      <c r="Q868" s="261"/>
      <c r="R868" s="261"/>
      <c r="S868" s="261"/>
      <c r="T868" s="262"/>
      <c r="AT868" s="263" t="s">
        <v>274</v>
      </c>
      <c r="AU868" s="263" t="s">
        <v>224</v>
      </c>
      <c r="AV868" s="14" t="s">
        <v>86</v>
      </c>
      <c r="AW868" s="14" t="s">
        <v>41</v>
      </c>
      <c r="AX868" s="14" t="s">
        <v>78</v>
      </c>
      <c r="AY868" s="263" t="s">
        <v>209</v>
      </c>
    </row>
    <row r="869" spans="2:65" s="12" customFormat="1" ht="13.5">
      <c r="B869" s="222"/>
      <c r="C869" s="223"/>
      <c r="D869" s="219" t="s">
        <v>274</v>
      </c>
      <c r="E869" s="224" t="s">
        <v>34</v>
      </c>
      <c r="F869" s="225" t="s">
        <v>1610</v>
      </c>
      <c r="G869" s="223"/>
      <c r="H869" s="226">
        <v>0.91300000000000003</v>
      </c>
      <c r="I869" s="227"/>
      <c r="J869" s="223"/>
      <c r="K869" s="223"/>
      <c r="L869" s="228"/>
      <c r="M869" s="229"/>
      <c r="N869" s="230"/>
      <c r="O869" s="230"/>
      <c r="P869" s="230"/>
      <c r="Q869" s="230"/>
      <c r="R869" s="230"/>
      <c r="S869" s="230"/>
      <c r="T869" s="231"/>
      <c r="AT869" s="232" t="s">
        <v>274</v>
      </c>
      <c r="AU869" s="232" t="s">
        <v>224</v>
      </c>
      <c r="AV869" s="12" t="s">
        <v>88</v>
      </c>
      <c r="AW869" s="12" t="s">
        <v>41</v>
      </c>
      <c r="AX869" s="12" t="s">
        <v>78</v>
      </c>
      <c r="AY869" s="232" t="s">
        <v>209</v>
      </c>
    </row>
    <row r="870" spans="2:65" s="14" customFormat="1" ht="13.5">
      <c r="B870" s="254"/>
      <c r="C870" s="255"/>
      <c r="D870" s="219" t="s">
        <v>274</v>
      </c>
      <c r="E870" s="256" t="s">
        <v>34</v>
      </c>
      <c r="F870" s="257" t="s">
        <v>1611</v>
      </c>
      <c r="G870" s="255"/>
      <c r="H870" s="256" t="s">
        <v>34</v>
      </c>
      <c r="I870" s="258"/>
      <c r="J870" s="255"/>
      <c r="K870" s="255"/>
      <c r="L870" s="259"/>
      <c r="M870" s="260"/>
      <c r="N870" s="261"/>
      <c r="O870" s="261"/>
      <c r="P870" s="261"/>
      <c r="Q870" s="261"/>
      <c r="R870" s="261"/>
      <c r="S870" s="261"/>
      <c r="T870" s="262"/>
      <c r="AT870" s="263" t="s">
        <v>274</v>
      </c>
      <c r="AU870" s="263" t="s">
        <v>224</v>
      </c>
      <c r="AV870" s="14" t="s">
        <v>86</v>
      </c>
      <c r="AW870" s="14" t="s">
        <v>41</v>
      </c>
      <c r="AX870" s="14" t="s">
        <v>78</v>
      </c>
      <c r="AY870" s="263" t="s">
        <v>209</v>
      </c>
    </row>
    <row r="871" spans="2:65" s="12" customFormat="1" ht="13.5">
      <c r="B871" s="222"/>
      <c r="C871" s="223"/>
      <c r="D871" s="219" t="s">
        <v>274</v>
      </c>
      <c r="E871" s="224" t="s">
        <v>34</v>
      </c>
      <c r="F871" s="225" t="s">
        <v>1612</v>
      </c>
      <c r="G871" s="223"/>
      <c r="H871" s="226">
        <v>0.44800000000000001</v>
      </c>
      <c r="I871" s="227"/>
      <c r="J871" s="223"/>
      <c r="K871" s="223"/>
      <c r="L871" s="228"/>
      <c r="M871" s="229"/>
      <c r="N871" s="230"/>
      <c r="O871" s="230"/>
      <c r="P871" s="230"/>
      <c r="Q871" s="230"/>
      <c r="R871" s="230"/>
      <c r="S871" s="230"/>
      <c r="T871" s="231"/>
      <c r="AT871" s="232" t="s">
        <v>274</v>
      </c>
      <c r="AU871" s="232" t="s">
        <v>224</v>
      </c>
      <c r="AV871" s="12" t="s">
        <v>88</v>
      </c>
      <c r="AW871" s="12" t="s">
        <v>41</v>
      </c>
      <c r="AX871" s="12" t="s">
        <v>78</v>
      </c>
      <c r="AY871" s="232" t="s">
        <v>209</v>
      </c>
    </row>
    <row r="872" spans="2:65" s="14" customFormat="1" ht="13.5">
      <c r="B872" s="254"/>
      <c r="C872" s="255"/>
      <c r="D872" s="219" t="s">
        <v>274</v>
      </c>
      <c r="E872" s="256" t="s">
        <v>34</v>
      </c>
      <c r="F872" s="257" t="s">
        <v>1613</v>
      </c>
      <c r="G872" s="255"/>
      <c r="H872" s="256" t="s">
        <v>34</v>
      </c>
      <c r="I872" s="258"/>
      <c r="J872" s="255"/>
      <c r="K872" s="255"/>
      <c r="L872" s="259"/>
      <c r="M872" s="260"/>
      <c r="N872" s="261"/>
      <c r="O872" s="261"/>
      <c r="P872" s="261"/>
      <c r="Q872" s="261"/>
      <c r="R872" s="261"/>
      <c r="S872" s="261"/>
      <c r="T872" s="262"/>
      <c r="AT872" s="263" t="s">
        <v>274</v>
      </c>
      <c r="AU872" s="263" t="s">
        <v>224</v>
      </c>
      <c r="AV872" s="14" t="s">
        <v>86</v>
      </c>
      <c r="AW872" s="14" t="s">
        <v>41</v>
      </c>
      <c r="AX872" s="14" t="s">
        <v>78</v>
      </c>
      <c r="AY872" s="263" t="s">
        <v>209</v>
      </c>
    </row>
    <row r="873" spans="2:65" s="12" customFormat="1" ht="13.5">
      <c r="B873" s="222"/>
      <c r="C873" s="223"/>
      <c r="D873" s="219" t="s">
        <v>274</v>
      </c>
      <c r="E873" s="224" t="s">
        <v>34</v>
      </c>
      <c r="F873" s="225" t="s">
        <v>1614</v>
      </c>
      <c r="G873" s="223"/>
      <c r="H873" s="226">
        <v>0.26</v>
      </c>
      <c r="I873" s="227"/>
      <c r="J873" s="223"/>
      <c r="K873" s="223"/>
      <c r="L873" s="228"/>
      <c r="M873" s="229"/>
      <c r="N873" s="230"/>
      <c r="O873" s="230"/>
      <c r="P873" s="230"/>
      <c r="Q873" s="230"/>
      <c r="R873" s="230"/>
      <c r="S873" s="230"/>
      <c r="T873" s="231"/>
      <c r="AT873" s="232" t="s">
        <v>274</v>
      </c>
      <c r="AU873" s="232" t="s">
        <v>224</v>
      </c>
      <c r="AV873" s="12" t="s">
        <v>88</v>
      </c>
      <c r="AW873" s="12" t="s">
        <v>41</v>
      </c>
      <c r="AX873" s="12" t="s">
        <v>78</v>
      </c>
      <c r="AY873" s="232" t="s">
        <v>209</v>
      </c>
    </row>
    <row r="874" spans="2:65" s="13" customFormat="1" ht="13.5">
      <c r="B874" s="233"/>
      <c r="C874" s="234"/>
      <c r="D874" s="219" t="s">
        <v>274</v>
      </c>
      <c r="E874" s="235" t="s">
        <v>34</v>
      </c>
      <c r="F874" s="236" t="s">
        <v>302</v>
      </c>
      <c r="G874" s="234"/>
      <c r="H874" s="237">
        <v>1.621</v>
      </c>
      <c r="I874" s="238"/>
      <c r="J874" s="234"/>
      <c r="K874" s="234"/>
      <c r="L874" s="239"/>
      <c r="M874" s="240"/>
      <c r="N874" s="241"/>
      <c r="O874" s="241"/>
      <c r="P874" s="241"/>
      <c r="Q874" s="241"/>
      <c r="R874" s="241"/>
      <c r="S874" s="241"/>
      <c r="T874" s="242"/>
      <c r="AT874" s="243" t="s">
        <v>274</v>
      </c>
      <c r="AU874" s="243" t="s">
        <v>224</v>
      </c>
      <c r="AV874" s="13" t="s">
        <v>228</v>
      </c>
      <c r="AW874" s="13" t="s">
        <v>41</v>
      </c>
      <c r="AX874" s="13" t="s">
        <v>86</v>
      </c>
      <c r="AY874" s="243" t="s">
        <v>209</v>
      </c>
    </row>
    <row r="875" spans="2:65" s="12" customFormat="1" ht="13.5">
      <c r="B875" s="222"/>
      <c r="C875" s="223"/>
      <c r="D875" s="219" t="s">
        <v>274</v>
      </c>
      <c r="E875" s="223"/>
      <c r="F875" s="225" t="s">
        <v>1615</v>
      </c>
      <c r="G875" s="223"/>
      <c r="H875" s="226">
        <v>1.7829999999999999</v>
      </c>
      <c r="I875" s="227"/>
      <c r="J875" s="223"/>
      <c r="K875" s="223"/>
      <c r="L875" s="228"/>
      <c r="M875" s="229"/>
      <c r="N875" s="230"/>
      <c r="O875" s="230"/>
      <c r="P875" s="230"/>
      <c r="Q875" s="230"/>
      <c r="R875" s="230"/>
      <c r="S875" s="230"/>
      <c r="T875" s="231"/>
      <c r="AT875" s="232" t="s">
        <v>274</v>
      </c>
      <c r="AU875" s="232" t="s">
        <v>224</v>
      </c>
      <c r="AV875" s="12" t="s">
        <v>88</v>
      </c>
      <c r="AW875" s="12" t="s">
        <v>6</v>
      </c>
      <c r="AX875" s="12" t="s">
        <v>86</v>
      </c>
      <c r="AY875" s="232" t="s">
        <v>209</v>
      </c>
    </row>
    <row r="876" spans="2:65" s="11" customFormat="1" ht="29.85" customHeight="1">
      <c r="B876" s="187"/>
      <c r="C876" s="188"/>
      <c r="D876" s="189" t="s">
        <v>77</v>
      </c>
      <c r="E876" s="201" t="s">
        <v>208</v>
      </c>
      <c r="F876" s="201" t="s">
        <v>1616</v>
      </c>
      <c r="G876" s="188"/>
      <c r="H876" s="188"/>
      <c r="I876" s="191"/>
      <c r="J876" s="202">
        <f>BK876</f>
        <v>0</v>
      </c>
      <c r="K876" s="188"/>
      <c r="L876" s="193"/>
      <c r="M876" s="194"/>
      <c r="N876" s="195"/>
      <c r="O876" s="195"/>
      <c r="P876" s="196">
        <f>P877+P890</f>
        <v>0</v>
      </c>
      <c r="Q876" s="195"/>
      <c r="R876" s="196">
        <f>R877+R890</f>
        <v>33.574811599999997</v>
      </c>
      <c r="S876" s="195"/>
      <c r="T876" s="197">
        <f>T877+T890</f>
        <v>0</v>
      </c>
      <c r="AR876" s="198" t="s">
        <v>86</v>
      </c>
      <c r="AT876" s="199" t="s">
        <v>77</v>
      </c>
      <c r="AU876" s="199" t="s">
        <v>86</v>
      </c>
      <c r="AY876" s="198" t="s">
        <v>209</v>
      </c>
      <c r="BK876" s="200">
        <f>BK877+BK890</f>
        <v>0</v>
      </c>
    </row>
    <row r="877" spans="2:65" s="11" customFormat="1" ht="14.85" customHeight="1">
      <c r="B877" s="187"/>
      <c r="C877" s="188"/>
      <c r="D877" s="189" t="s">
        <v>77</v>
      </c>
      <c r="E877" s="201" t="s">
        <v>1169</v>
      </c>
      <c r="F877" s="201" t="s">
        <v>1617</v>
      </c>
      <c r="G877" s="188"/>
      <c r="H877" s="188"/>
      <c r="I877" s="191"/>
      <c r="J877" s="202">
        <f>BK877</f>
        <v>0</v>
      </c>
      <c r="K877" s="188"/>
      <c r="L877" s="193"/>
      <c r="M877" s="194"/>
      <c r="N877" s="195"/>
      <c r="O877" s="195"/>
      <c r="P877" s="196">
        <f>SUM(P878:P889)</f>
        <v>0</v>
      </c>
      <c r="Q877" s="195"/>
      <c r="R877" s="196">
        <f>SUM(R878:R889)</f>
        <v>0</v>
      </c>
      <c r="S877" s="195"/>
      <c r="T877" s="197">
        <f>SUM(T878:T889)</f>
        <v>0</v>
      </c>
      <c r="AR877" s="198" t="s">
        <v>86</v>
      </c>
      <c r="AT877" s="199" t="s">
        <v>77</v>
      </c>
      <c r="AU877" s="199" t="s">
        <v>88</v>
      </c>
      <c r="AY877" s="198" t="s">
        <v>209</v>
      </c>
      <c r="BK877" s="200">
        <f>SUM(BK878:BK889)</f>
        <v>0</v>
      </c>
    </row>
    <row r="878" spans="2:65" s="1" customFormat="1" ht="25.5" customHeight="1">
      <c r="B878" s="43"/>
      <c r="C878" s="203" t="s">
        <v>1618</v>
      </c>
      <c r="D878" s="203" t="s">
        <v>212</v>
      </c>
      <c r="E878" s="204" t="s">
        <v>1619</v>
      </c>
      <c r="F878" s="205" t="s">
        <v>1620</v>
      </c>
      <c r="G878" s="206" t="s">
        <v>351</v>
      </c>
      <c r="H878" s="207">
        <v>118.58</v>
      </c>
      <c r="I878" s="208"/>
      <c r="J878" s="209">
        <f>ROUND(I878*H878,2)</f>
        <v>0</v>
      </c>
      <c r="K878" s="205" t="s">
        <v>216</v>
      </c>
      <c r="L878" s="63"/>
      <c r="M878" s="210" t="s">
        <v>34</v>
      </c>
      <c r="N878" s="211" t="s">
        <v>49</v>
      </c>
      <c r="O878" s="44"/>
      <c r="P878" s="212">
        <f>O878*H878</f>
        <v>0</v>
      </c>
      <c r="Q878" s="212">
        <v>0</v>
      </c>
      <c r="R878" s="212">
        <f>Q878*H878</f>
        <v>0</v>
      </c>
      <c r="S878" s="212">
        <v>0</v>
      </c>
      <c r="T878" s="213">
        <f>S878*H878</f>
        <v>0</v>
      </c>
      <c r="AR878" s="25" t="s">
        <v>228</v>
      </c>
      <c r="AT878" s="25" t="s">
        <v>212</v>
      </c>
      <c r="AU878" s="25" t="s">
        <v>224</v>
      </c>
      <c r="AY878" s="25" t="s">
        <v>209</v>
      </c>
      <c r="BE878" s="214">
        <f>IF(N878="základní",J878,0)</f>
        <v>0</v>
      </c>
      <c r="BF878" s="214">
        <f>IF(N878="snížená",J878,0)</f>
        <v>0</v>
      </c>
      <c r="BG878" s="214">
        <f>IF(N878="zákl. přenesená",J878,0)</f>
        <v>0</v>
      </c>
      <c r="BH878" s="214">
        <f>IF(N878="sníž. přenesená",J878,0)</f>
        <v>0</v>
      </c>
      <c r="BI878" s="214">
        <f>IF(N878="nulová",J878,0)</f>
        <v>0</v>
      </c>
      <c r="BJ878" s="25" t="s">
        <v>86</v>
      </c>
      <c r="BK878" s="214">
        <f>ROUND(I878*H878,2)</f>
        <v>0</v>
      </c>
      <c r="BL878" s="25" t="s">
        <v>228</v>
      </c>
      <c r="BM878" s="25" t="s">
        <v>1621</v>
      </c>
    </row>
    <row r="879" spans="2:65" s="14" customFormat="1" ht="13.5">
      <c r="B879" s="254"/>
      <c r="C879" s="255"/>
      <c r="D879" s="219" t="s">
        <v>274</v>
      </c>
      <c r="E879" s="256" t="s">
        <v>34</v>
      </c>
      <c r="F879" s="257" t="s">
        <v>1622</v>
      </c>
      <c r="G879" s="255"/>
      <c r="H879" s="256" t="s">
        <v>34</v>
      </c>
      <c r="I879" s="258"/>
      <c r="J879" s="255"/>
      <c r="K879" s="255"/>
      <c r="L879" s="259"/>
      <c r="M879" s="260"/>
      <c r="N879" s="261"/>
      <c r="O879" s="261"/>
      <c r="P879" s="261"/>
      <c r="Q879" s="261"/>
      <c r="R879" s="261"/>
      <c r="S879" s="261"/>
      <c r="T879" s="262"/>
      <c r="AT879" s="263" t="s">
        <v>274</v>
      </c>
      <c r="AU879" s="263" t="s">
        <v>224</v>
      </c>
      <c r="AV879" s="14" t="s">
        <v>86</v>
      </c>
      <c r="AW879" s="14" t="s">
        <v>41</v>
      </c>
      <c r="AX879" s="14" t="s">
        <v>78</v>
      </c>
      <c r="AY879" s="263" t="s">
        <v>209</v>
      </c>
    </row>
    <row r="880" spans="2:65" s="14" customFormat="1" ht="13.5">
      <c r="B880" s="254"/>
      <c r="C880" s="255"/>
      <c r="D880" s="219" t="s">
        <v>274</v>
      </c>
      <c r="E880" s="256" t="s">
        <v>34</v>
      </c>
      <c r="F880" s="257" t="s">
        <v>1623</v>
      </c>
      <c r="G880" s="255"/>
      <c r="H880" s="256" t="s">
        <v>34</v>
      </c>
      <c r="I880" s="258"/>
      <c r="J880" s="255"/>
      <c r="K880" s="255"/>
      <c r="L880" s="259"/>
      <c r="M880" s="260"/>
      <c r="N880" s="261"/>
      <c r="O880" s="261"/>
      <c r="P880" s="261"/>
      <c r="Q880" s="261"/>
      <c r="R880" s="261"/>
      <c r="S880" s="261"/>
      <c r="T880" s="262"/>
      <c r="AT880" s="263" t="s">
        <v>274</v>
      </c>
      <c r="AU880" s="263" t="s">
        <v>224</v>
      </c>
      <c r="AV880" s="14" t="s">
        <v>86</v>
      </c>
      <c r="AW880" s="14" t="s">
        <v>41</v>
      </c>
      <c r="AX880" s="14" t="s">
        <v>78</v>
      </c>
      <c r="AY880" s="263" t="s">
        <v>209</v>
      </c>
    </row>
    <row r="881" spans="2:65" s="12" customFormat="1" ht="13.5">
      <c r="B881" s="222"/>
      <c r="C881" s="223"/>
      <c r="D881" s="219" t="s">
        <v>274</v>
      </c>
      <c r="E881" s="224" t="s">
        <v>34</v>
      </c>
      <c r="F881" s="225" t="s">
        <v>1624</v>
      </c>
      <c r="G881" s="223"/>
      <c r="H881" s="226">
        <v>118.58</v>
      </c>
      <c r="I881" s="227"/>
      <c r="J881" s="223"/>
      <c r="K881" s="223"/>
      <c r="L881" s="228"/>
      <c r="M881" s="229"/>
      <c r="N881" s="230"/>
      <c r="O881" s="230"/>
      <c r="P881" s="230"/>
      <c r="Q881" s="230"/>
      <c r="R881" s="230"/>
      <c r="S881" s="230"/>
      <c r="T881" s="231"/>
      <c r="AT881" s="232" t="s">
        <v>274</v>
      </c>
      <c r="AU881" s="232" t="s">
        <v>224</v>
      </c>
      <c r="AV881" s="12" t="s">
        <v>88</v>
      </c>
      <c r="AW881" s="12" t="s">
        <v>41</v>
      </c>
      <c r="AX881" s="12" t="s">
        <v>86</v>
      </c>
      <c r="AY881" s="232" t="s">
        <v>209</v>
      </c>
    </row>
    <row r="882" spans="2:65" s="1" customFormat="1" ht="25.5" customHeight="1">
      <c r="B882" s="43"/>
      <c r="C882" s="203" t="s">
        <v>1625</v>
      </c>
      <c r="D882" s="203" t="s">
        <v>212</v>
      </c>
      <c r="E882" s="204" t="s">
        <v>1626</v>
      </c>
      <c r="F882" s="205" t="s">
        <v>1627</v>
      </c>
      <c r="G882" s="206" t="s">
        <v>351</v>
      </c>
      <c r="H882" s="207">
        <v>118.58</v>
      </c>
      <c r="I882" s="208"/>
      <c r="J882" s="209">
        <f>ROUND(I882*H882,2)</f>
        <v>0</v>
      </c>
      <c r="K882" s="205" t="s">
        <v>216</v>
      </c>
      <c r="L882" s="63"/>
      <c r="M882" s="210" t="s">
        <v>34</v>
      </c>
      <c r="N882" s="211" t="s">
        <v>49</v>
      </c>
      <c r="O882" s="44"/>
      <c r="P882" s="212">
        <f>O882*H882</f>
        <v>0</v>
      </c>
      <c r="Q882" s="212">
        <v>0</v>
      </c>
      <c r="R882" s="212">
        <f>Q882*H882</f>
        <v>0</v>
      </c>
      <c r="S882" s="212">
        <v>0</v>
      </c>
      <c r="T882" s="213">
        <f>S882*H882</f>
        <v>0</v>
      </c>
      <c r="AR882" s="25" t="s">
        <v>228</v>
      </c>
      <c r="AT882" s="25" t="s">
        <v>212</v>
      </c>
      <c r="AU882" s="25" t="s">
        <v>224</v>
      </c>
      <c r="AY882" s="25" t="s">
        <v>209</v>
      </c>
      <c r="BE882" s="214">
        <f>IF(N882="základní",J882,0)</f>
        <v>0</v>
      </c>
      <c r="BF882" s="214">
        <f>IF(N882="snížená",J882,0)</f>
        <v>0</v>
      </c>
      <c r="BG882" s="214">
        <f>IF(N882="zákl. přenesená",J882,0)</f>
        <v>0</v>
      </c>
      <c r="BH882" s="214">
        <f>IF(N882="sníž. přenesená",J882,0)</f>
        <v>0</v>
      </c>
      <c r="BI882" s="214">
        <f>IF(N882="nulová",J882,0)</f>
        <v>0</v>
      </c>
      <c r="BJ882" s="25" t="s">
        <v>86</v>
      </c>
      <c r="BK882" s="214">
        <f>ROUND(I882*H882,2)</f>
        <v>0</v>
      </c>
      <c r="BL882" s="25" t="s">
        <v>228</v>
      </c>
      <c r="BM882" s="25" t="s">
        <v>1628</v>
      </c>
    </row>
    <row r="883" spans="2:65" s="14" customFormat="1" ht="13.5">
      <c r="B883" s="254"/>
      <c r="C883" s="255"/>
      <c r="D883" s="219" t="s">
        <v>274</v>
      </c>
      <c r="E883" s="256" t="s">
        <v>34</v>
      </c>
      <c r="F883" s="257" t="s">
        <v>1622</v>
      </c>
      <c r="G883" s="255"/>
      <c r="H883" s="256" t="s">
        <v>34</v>
      </c>
      <c r="I883" s="258"/>
      <c r="J883" s="255"/>
      <c r="K883" s="255"/>
      <c r="L883" s="259"/>
      <c r="M883" s="260"/>
      <c r="N883" s="261"/>
      <c r="O883" s="261"/>
      <c r="P883" s="261"/>
      <c r="Q883" s="261"/>
      <c r="R883" s="261"/>
      <c r="S883" s="261"/>
      <c r="T883" s="262"/>
      <c r="AT883" s="263" t="s">
        <v>274</v>
      </c>
      <c r="AU883" s="263" t="s">
        <v>224</v>
      </c>
      <c r="AV883" s="14" t="s">
        <v>86</v>
      </c>
      <c r="AW883" s="14" t="s">
        <v>41</v>
      </c>
      <c r="AX883" s="14" t="s">
        <v>78</v>
      </c>
      <c r="AY883" s="263" t="s">
        <v>209</v>
      </c>
    </row>
    <row r="884" spans="2:65" s="14" customFormat="1" ht="13.5">
      <c r="B884" s="254"/>
      <c r="C884" s="255"/>
      <c r="D884" s="219" t="s">
        <v>274</v>
      </c>
      <c r="E884" s="256" t="s">
        <v>34</v>
      </c>
      <c r="F884" s="257" t="s">
        <v>1629</v>
      </c>
      <c r="G884" s="255"/>
      <c r="H884" s="256" t="s">
        <v>34</v>
      </c>
      <c r="I884" s="258"/>
      <c r="J884" s="255"/>
      <c r="K884" s="255"/>
      <c r="L884" s="259"/>
      <c r="M884" s="260"/>
      <c r="N884" s="261"/>
      <c r="O884" s="261"/>
      <c r="P884" s="261"/>
      <c r="Q884" s="261"/>
      <c r="R884" s="261"/>
      <c r="S884" s="261"/>
      <c r="T884" s="262"/>
      <c r="AT884" s="263" t="s">
        <v>274</v>
      </c>
      <c r="AU884" s="263" t="s">
        <v>224</v>
      </c>
      <c r="AV884" s="14" t="s">
        <v>86</v>
      </c>
      <c r="AW884" s="14" t="s">
        <v>41</v>
      </c>
      <c r="AX884" s="14" t="s">
        <v>78</v>
      </c>
      <c r="AY884" s="263" t="s">
        <v>209</v>
      </c>
    </row>
    <row r="885" spans="2:65" s="12" customFormat="1" ht="13.5">
      <c r="B885" s="222"/>
      <c r="C885" s="223"/>
      <c r="D885" s="219" t="s">
        <v>274</v>
      </c>
      <c r="E885" s="224" t="s">
        <v>34</v>
      </c>
      <c r="F885" s="225" t="s">
        <v>1624</v>
      </c>
      <c r="G885" s="223"/>
      <c r="H885" s="226">
        <v>118.58</v>
      </c>
      <c r="I885" s="227"/>
      <c r="J885" s="223"/>
      <c r="K885" s="223"/>
      <c r="L885" s="228"/>
      <c r="M885" s="229"/>
      <c r="N885" s="230"/>
      <c r="O885" s="230"/>
      <c r="P885" s="230"/>
      <c r="Q885" s="230"/>
      <c r="R885" s="230"/>
      <c r="S885" s="230"/>
      <c r="T885" s="231"/>
      <c r="AT885" s="232" t="s">
        <v>274</v>
      </c>
      <c r="AU885" s="232" t="s">
        <v>224</v>
      </c>
      <c r="AV885" s="12" t="s">
        <v>88</v>
      </c>
      <c r="AW885" s="12" t="s">
        <v>41</v>
      </c>
      <c r="AX885" s="12" t="s">
        <v>86</v>
      </c>
      <c r="AY885" s="232" t="s">
        <v>209</v>
      </c>
    </row>
    <row r="886" spans="2:65" s="1" customFormat="1" ht="25.5" customHeight="1">
      <c r="B886" s="43"/>
      <c r="C886" s="203" t="s">
        <v>1630</v>
      </c>
      <c r="D886" s="203" t="s">
        <v>212</v>
      </c>
      <c r="E886" s="204" t="s">
        <v>1631</v>
      </c>
      <c r="F886" s="205" t="s">
        <v>1632</v>
      </c>
      <c r="G886" s="206" t="s">
        <v>351</v>
      </c>
      <c r="H886" s="207">
        <v>118.58</v>
      </c>
      <c r="I886" s="208"/>
      <c r="J886" s="209">
        <f>ROUND(I886*H886,2)</f>
        <v>0</v>
      </c>
      <c r="K886" s="205" t="s">
        <v>216</v>
      </c>
      <c r="L886" s="63"/>
      <c r="M886" s="210" t="s">
        <v>34</v>
      </c>
      <c r="N886" s="211" t="s">
        <v>49</v>
      </c>
      <c r="O886" s="44"/>
      <c r="P886" s="212">
        <f>O886*H886</f>
        <v>0</v>
      </c>
      <c r="Q886" s="212">
        <v>0</v>
      </c>
      <c r="R886" s="212">
        <f>Q886*H886</f>
        <v>0</v>
      </c>
      <c r="S886" s="212">
        <v>0</v>
      </c>
      <c r="T886" s="213">
        <f>S886*H886</f>
        <v>0</v>
      </c>
      <c r="AR886" s="25" t="s">
        <v>228</v>
      </c>
      <c r="AT886" s="25" t="s">
        <v>212</v>
      </c>
      <c r="AU886" s="25" t="s">
        <v>224</v>
      </c>
      <c r="AY886" s="25" t="s">
        <v>209</v>
      </c>
      <c r="BE886" s="214">
        <f>IF(N886="základní",J886,0)</f>
        <v>0</v>
      </c>
      <c r="BF886" s="214">
        <f>IF(N886="snížená",J886,0)</f>
        <v>0</v>
      </c>
      <c r="BG886" s="214">
        <f>IF(N886="zákl. přenesená",J886,0)</f>
        <v>0</v>
      </c>
      <c r="BH886" s="214">
        <f>IF(N886="sníž. přenesená",J886,0)</f>
        <v>0</v>
      </c>
      <c r="BI886" s="214">
        <f>IF(N886="nulová",J886,0)</f>
        <v>0</v>
      </c>
      <c r="BJ886" s="25" t="s">
        <v>86</v>
      </c>
      <c r="BK886" s="214">
        <f>ROUND(I886*H886,2)</f>
        <v>0</v>
      </c>
      <c r="BL886" s="25" t="s">
        <v>228</v>
      </c>
      <c r="BM886" s="25" t="s">
        <v>1633</v>
      </c>
    </row>
    <row r="887" spans="2:65" s="14" customFormat="1" ht="13.5">
      <c r="B887" s="254"/>
      <c r="C887" s="255"/>
      <c r="D887" s="219" t="s">
        <v>274</v>
      </c>
      <c r="E887" s="256" t="s">
        <v>34</v>
      </c>
      <c r="F887" s="257" t="s">
        <v>1622</v>
      </c>
      <c r="G887" s="255"/>
      <c r="H887" s="256" t="s">
        <v>34</v>
      </c>
      <c r="I887" s="258"/>
      <c r="J887" s="255"/>
      <c r="K887" s="255"/>
      <c r="L887" s="259"/>
      <c r="M887" s="260"/>
      <c r="N887" s="261"/>
      <c r="O887" s="261"/>
      <c r="P887" s="261"/>
      <c r="Q887" s="261"/>
      <c r="R887" s="261"/>
      <c r="S887" s="261"/>
      <c r="T887" s="262"/>
      <c r="AT887" s="263" t="s">
        <v>274</v>
      </c>
      <c r="AU887" s="263" t="s">
        <v>224</v>
      </c>
      <c r="AV887" s="14" t="s">
        <v>86</v>
      </c>
      <c r="AW887" s="14" t="s">
        <v>41</v>
      </c>
      <c r="AX887" s="14" t="s">
        <v>78</v>
      </c>
      <c r="AY887" s="263" t="s">
        <v>209</v>
      </c>
    </row>
    <row r="888" spans="2:65" s="14" customFormat="1" ht="13.5">
      <c r="B888" s="254"/>
      <c r="C888" s="255"/>
      <c r="D888" s="219" t="s">
        <v>274</v>
      </c>
      <c r="E888" s="256" t="s">
        <v>34</v>
      </c>
      <c r="F888" s="257" t="s">
        <v>1634</v>
      </c>
      <c r="G888" s="255"/>
      <c r="H888" s="256" t="s">
        <v>34</v>
      </c>
      <c r="I888" s="258"/>
      <c r="J888" s="255"/>
      <c r="K888" s="255"/>
      <c r="L888" s="259"/>
      <c r="M888" s="260"/>
      <c r="N888" s="261"/>
      <c r="O888" s="261"/>
      <c r="P888" s="261"/>
      <c r="Q888" s="261"/>
      <c r="R888" s="261"/>
      <c r="S888" s="261"/>
      <c r="T888" s="262"/>
      <c r="AT888" s="263" t="s">
        <v>274</v>
      </c>
      <c r="AU888" s="263" t="s">
        <v>224</v>
      </c>
      <c r="AV888" s="14" t="s">
        <v>86</v>
      </c>
      <c r="AW888" s="14" t="s">
        <v>41</v>
      </c>
      <c r="AX888" s="14" t="s">
        <v>78</v>
      </c>
      <c r="AY888" s="263" t="s">
        <v>209</v>
      </c>
    </row>
    <row r="889" spans="2:65" s="12" customFormat="1" ht="13.5">
      <c r="B889" s="222"/>
      <c r="C889" s="223"/>
      <c r="D889" s="219" t="s">
        <v>274</v>
      </c>
      <c r="E889" s="224" t="s">
        <v>34</v>
      </c>
      <c r="F889" s="225" t="s">
        <v>1624</v>
      </c>
      <c r="G889" s="223"/>
      <c r="H889" s="226">
        <v>118.58</v>
      </c>
      <c r="I889" s="227"/>
      <c r="J889" s="223"/>
      <c r="K889" s="223"/>
      <c r="L889" s="228"/>
      <c r="M889" s="229"/>
      <c r="N889" s="230"/>
      <c r="O889" s="230"/>
      <c r="P889" s="230"/>
      <c r="Q889" s="230"/>
      <c r="R889" s="230"/>
      <c r="S889" s="230"/>
      <c r="T889" s="231"/>
      <c r="AT889" s="232" t="s">
        <v>274</v>
      </c>
      <c r="AU889" s="232" t="s">
        <v>224</v>
      </c>
      <c r="AV889" s="12" t="s">
        <v>88</v>
      </c>
      <c r="AW889" s="12" t="s">
        <v>41</v>
      </c>
      <c r="AX889" s="12" t="s">
        <v>86</v>
      </c>
      <c r="AY889" s="232" t="s">
        <v>209</v>
      </c>
    </row>
    <row r="890" spans="2:65" s="11" customFormat="1" ht="22.35" customHeight="1">
      <c r="B890" s="187"/>
      <c r="C890" s="188"/>
      <c r="D890" s="189" t="s">
        <v>77</v>
      </c>
      <c r="E890" s="201" t="s">
        <v>1187</v>
      </c>
      <c r="F890" s="201" t="s">
        <v>1635</v>
      </c>
      <c r="G890" s="188"/>
      <c r="H890" s="188"/>
      <c r="I890" s="191"/>
      <c r="J890" s="202">
        <f>BK890</f>
        <v>0</v>
      </c>
      <c r="K890" s="188"/>
      <c r="L890" s="193"/>
      <c r="M890" s="194"/>
      <c r="N890" s="195"/>
      <c r="O890" s="195"/>
      <c r="P890" s="196">
        <f>SUM(P891:P897)</f>
        <v>0</v>
      </c>
      <c r="Q890" s="195"/>
      <c r="R890" s="196">
        <f>SUM(R891:R897)</f>
        <v>33.574811599999997</v>
      </c>
      <c r="S890" s="195"/>
      <c r="T890" s="197">
        <f>SUM(T891:T897)</f>
        <v>0</v>
      </c>
      <c r="AR890" s="198" t="s">
        <v>86</v>
      </c>
      <c r="AT890" s="199" t="s">
        <v>77</v>
      </c>
      <c r="AU890" s="199" t="s">
        <v>88</v>
      </c>
      <c r="AY890" s="198" t="s">
        <v>209</v>
      </c>
      <c r="BK890" s="200">
        <f>SUM(BK891:BK897)</f>
        <v>0</v>
      </c>
    </row>
    <row r="891" spans="2:65" s="1" customFormat="1" ht="51" customHeight="1">
      <c r="B891" s="43"/>
      <c r="C891" s="203" t="s">
        <v>1636</v>
      </c>
      <c r="D891" s="203" t="s">
        <v>212</v>
      </c>
      <c r="E891" s="204" t="s">
        <v>1637</v>
      </c>
      <c r="F891" s="205" t="s">
        <v>1638</v>
      </c>
      <c r="G891" s="206" t="s">
        <v>351</v>
      </c>
      <c r="H891" s="207">
        <v>118.58</v>
      </c>
      <c r="I891" s="208"/>
      <c r="J891" s="209">
        <f>ROUND(I891*H891,2)</f>
        <v>0</v>
      </c>
      <c r="K891" s="205" t="s">
        <v>216</v>
      </c>
      <c r="L891" s="63"/>
      <c r="M891" s="210" t="s">
        <v>34</v>
      </c>
      <c r="N891" s="211" t="s">
        <v>49</v>
      </c>
      <c r="O891" s="44"/>
      <c r="P891" s="212">
        <f>O891*H891</f>
        <v>0</v>
      </c>
      <c r="Q891" s="212">
        <v>0.10362</v>
      </c>
      <c r="R891" s="212">
        <f>Q891*H891</f>
        <v>12.287259600000001</v>
      </c>
      <c r="S891" s="212">
        <v>0</v>
      </c>
      <c r="T891" s="213">
        <f>S891*H891</f>
        <v>0</v>
      </c>
      <c r="AR891" s="25" t="s">
        <v>228</v>
      </c>
      <c r="AT891" s="25" t="s">
        <v>212</v>
      </c>
      <c r="AU891" s="25" t="s">
        <v>224</v>
      </c>
      <c r="AY891" s="25" t="s">
        <v>209</v>
      </c>
      <c r="BE891" s="214">
        <f>IF(N891="základní",J891,0)</f>
        <v>0</v>
      </c>
      <c r="BF891" s="214">
        <f>IF(N891="snížená",J891,0)</f>
        <v>0</v>
      </c>
      <c r="BG891" s="214">
        <f>IF(N891="zákl. přenesená",J891,0)</f>
        <v>0</v>
      </c>
      <c r="BH891" s="214">
        <f>IF(N891="sníž. přenesená",J891,0)</f>
        <v>0</v>
      </c>
      <c r="BI891" s="214">
        <f>IF(N891="nulová",J891,0)</f>
        <v>0</v>
      </c>
      <c r="BJ891" s="25" t="s">
        <v>86</v>
      </c>
      <c r="BK891" s="214">
        <f>ROUND(I891*H891,2)</f>
        <v>0</v>
      </c>
      <c r="BL891" s="25" t="s">
        <v>228</v>
      </c>
      <c r="BM891" s="25" t="s">
        <v>1639</v>
      </c>
    </row>
    <row r="892" spans="2:65" s="1" customFormat="1" ht="121.5">
      <c r="B892" s="43"/>
      <c r="C892" s="65"/>
      <c r="D892" s="219" t="s">
        <v>272</v>
      </c>
      <c r="E892" s="65"/>
      <c r="F892" s="220" t="s">
        <v>1640</v>
      </c>
      <c r="G892" s="65"/>
      <c r="H892" s="65"/>
      <c r="I892" s="174"/>
      <c r="J892" s="65"/>
      <c r="K892" s="65"/>
      <c r="L892" s="63"/>
      <c r="M892" s="221"/>
      <c r="N892" s="44"/>
      <c r="O892" s="44"/>
      <c r="P892" s="44"/>
      <c r="Q892" s="44"/>
      <c r="R892" s="44"/>
      <c r="S892" s="44"/>
      <c r="T892" s="80"/>
      <c r="AT892" s="25" t="s">
        <v>272</v>
      </c>
      <c r="AU892" s="25" t="s">
        <v>224</v>
      </c>
    </row>
    <row r="893" spans="2:65" s="14" customFormat="1" ht="13.5">
      <c r="B893" s="254"/>
      <c r="C893" s="255"/>
      <c r="D893" s="219" t="s">
        <v>274</v>
      </c>
      <c r="E893" s="256" t="s">
        <v>34</v>
      </c>
      <c r="F893" s="257" t="s">
        <v>1622</v>
      </c>
      <c r="G893" s="255"/>
      <c r="H893" s="256" t="s">
        <v>34</v>
      </c>
      <c r="I893" s="258"/>
      <c r="J893" s="255"/>
      <c r="K893" s="255"/>
      <c r="L893" s="259"/>
      <c r="M893" s="260"/>
      <c r="N893" s="261"/>
      <c r="O893" s="261"/>
      <c r="P893" s="261"/>
      <c r="Q893" s="261"/>
      <c r="R893" s="261"/>
      <c r="S893" s="261"/>
      <c r="T893" s="262"/>
      <c r="AT893" s="263" t="s">
        <v>274</v>
      </c>
      <c r="AU893" s="263" t="s">
        <v>224</v>
      </c>
      <c r="AV893" s="14" t="s">
        <v>86</v>
      </c>
      <c r="AW893" s="14" t="s">
        <v>41</v>
      </c>
      <c r="AX893" s="14" t="s">
        <v>78</v>
      </c>
      <c r="AY893" s="263" t="s">
        <v>209</v>
      </c>
    </row>
    <row r="894" spans="2:65" s="14" customFormat="1" ht="13.5">
      <c r="B894" s="254"/>
      <c r="C894" s="255"/>
      <c r="D894" s="219" t="s">
        <v>274</v>
      </c>
      <c r="E894" s="256" t="s">
        <v>34</v>
      </c>
      <c r="F894" s="257" t="s">
        <v>1641</v>
      </c>
      <c r="G894" s="255"/>
      <c r="H894" s="256" t="s">
        <v>34</v>
      </c>
      <c r="I894" s="258"/>
      <c r="J894" s="255"/>
      <c r="K894" s="255"/>
      <c r="L894" s="259"/>
      <c r="M894" s="260"/>
      <c r="N894" s="261"/>
      <c r="O894" s="261"/>
      <c r="P894" s="261"/>
      <c r="Q894" s="261"/>
      <c r="R894" s="261"/>
      <c r="S894" s="261"/>
      <c r="T894" s="262"/>
      <c r="AT894" s="263" t="s">
        <v>274</v>
      </c>
      <c r="AU894" s="263" t="s">
        <v>224</v>
      </c>
      <c r="AV894" s="14" t="s">
        <v>86</v>
      </c>
      <c r="AW894" s="14" t="s">
        <v>41</v>
      </c>
      <c r="AX894" s="14" t="s">
        <v>78</v>
      </c>
      <c r="AY894" s="263" t="s">
        <v>209</v>
      </c>
    </row>
    <row r="895" spans="2:65" s="12" customFormat="1" ht="13.5">
      <c r="B895" s="222"/>
      <c r="C895" s="223"/>
      <c r="D895" s="219" t="s">
        <v>274</v>
      </c>
      <c r="E895" s="224" t="s">
        <v>34</v>
      </c>
      <c r="F895" s="225" t="s">
        <v>1624</v>
      </c>
      <c r="G895" s="223"/>
      <c r="H895" s="226">
        <v>118.58</v>
      </c>
      <c r="I895" s="227"/>
      <c r="J895" s="223"/>
      <c r="K895" s="223"/>
      <c r="L895" s="228"/>
      <c r="M895" s="229"/>
      <c r="N895" s="230"/>
      <c r="O895" s="230"/>
      <c r="P895" s="230"/>
      <c r="Q895" s="230"/>
      <c r="R895" s="230"/>
      <c r="S895" s="230"/>
      <c r="T895" s="231"/>
      <c r="AT895" s="232" t="s">
        <v>274</v>
      </c>
      <c r="AU895" s="232" t="s">
        <v>224</v>
      </c>
      <c r="AV895" s="12" t="s">
        <v>88</v>
      </c>
      <c r="AW895" s="12" t="s">
        <v>41</v>
      </c>
      <c r="AX895" s="12" t="s">
        <v>86</v>
      </c>
      <c r="AY895" s="232" t="s">
        <v>209</v>
      </c>
    </row>
    <row r="896" spans="2:65" s="1" customFormat="1" ht="16.5" customHeight="1">
      <c r="B896" s="43"/>
      <c r="C896" s="244" t="s">
        <v>1642</v>
      </c>
      <c r="D896" s="244" t="s">
        <v>348</v>
      </c>
      <c r="E896" s="245" t="s">
        <v>1643</v>
      </c>
      <c r="F896" s="246" t="s">
        <v>1644</v>
      </c>
      <c r="G896" s="247" t="s">
        <v>351</v>
      </c>
      <c r="H896" s="248">
        <v>120.952</v>
      </c>
      <c r="I896" s="249"/>
      <c r="J896" s="250">
        <f>ROUND(I896*H896,2)</f>
        <v>0</v>
      </c>
      <c r="K896" s="246" t="s">
        <v>34</v>
      </c>
      <c r="L896" s="251"/>
      <c r="M896" s="252" t="s">
        <v>34</v>
      </c>
      <c r="N896" s="253" t="s">
        <v>49</v>
      </c>
      <c r="O896" s="44"/>
      <c r="P896" s="212">
        <f>O896*H896</f>
        <v>0</v>
      </c>
      <c r="Q896" s="212">
        <v>0.17599999999999999</v>
      </c>
      <c r="R896" s="212">
        <f>Q896*H896</f>
        <v>21.287551999999998</v>
      </c>
      <c r="S896" s="212">
        <v>0</v>
      </c>
      <c r="T896" s="213">
        <f>S896*H896</f>
        <v>0</v>
      </c>
      <c r="AR896" s="25" t="s">
        <v>247</v>
      </c>
      <c r="AT896" s="25" t="s">
        <v>348</v>
      </c>
      <c r="AU896" s="25" t="s">
        <v>224</v>
      </c>
      <c r="AY896" s="25" t="s">
        <v>209</v>
      </c>
      <c r="BE896" s="214">
        <f>IF(N896="základní",J896,0)</f>
        <v>0</v>
      </c>
      <c r="BF896" s="214">
        <f>IF(N896="snížená",J896,0)</f>
        <v>0</v>
      </c>
      <c r="BG896" s="214">
        <f>IF(N896="zákl. přenesená",J896,0)</f>
        <v>0</v>
      </c>
      <c r="BH896" s="214">
        <f>IF(N896="sníž. přenesená",J896,0)</f>
        <v>0</v>
      </c>
      <c r="BI896" s="214">
        <f>IF(N896="nulová",J896,0)</f>
        <v>0</v>
      </c>
      <c r="BJ896" s="25" t="s">
        <v>86</v>
      </c>
      <c r="BK896" s="214">
        <f>ROUND(I896*H896,2)</f>
        <v>0</v>
      </c>
      <c r="BL896" s="25" t="s">
        <v>228</v>
      </c>
      <c r="BM896" s="25" t="s">
        <v>1645</v>
      </c>
    </row>
    <row r="897" spans="2:65" s="12" customFormat="1" ht="13.5">
      <c r="B897" s="222"/>
      <c r="C897" s="223"/>
      <c r="D897" s="219" t="s">
        <v>274</v>
      </c>
      <c r="E897" s="223"/>
      <c r="F897" s="225" t="s">
        <v>1646</v>
      </c>
      <c r="G897" s="223"/>
      <c r="H897" s="226">
        <v>120.952</v>
      </c>
      <c r="I897" s="227"/>
      <c r="J897" s="223"/>
      <c r="K897" s="223"/>
      <c r="L897" s="228"/>
      <c r="M897" s="229"/>
      <c r="N897" s="230"/>
      <c r="O897" s="230"/>
      <c r="P897" s="230"/>
      <c r="Q897" s="230"/>
      <c r="R897" s="230"/>
      <c r="S897" s="230"/>
      <c r="T897" s="231"/>
      <c r="AT897" s="232" t="s">
        <v>274</v>
      </c>
      <c r="AU897" s="232" t="s">
        <v>224</v>
      </c>
      <c r="AV897" s="12" t="s">
        <v>88</v>
      </c>
      <c r="AW897" s="12" t="s">
        <v>6</v>
      </c>
      <c r="AX897" s="12" t="s">
        <v>86</v>
      </c>
      <c r="AY897" s="232" t="s">
        <v>209</v>
      </c>
    </row>
    <row r="898" spans="2:65" s="11" customFormat="1" ht="29.85" customHeight="1">
      <c r="B898" s="187"/>
      <c r="C898" s="188"/>
      <c r="D898" s="189" t="s">
        <v>77</v>
      </c>
      <c r="E898" s="201" t="s">
        <v>235</v>
      </c>
      <c r="F898" s="201" t="s">
        <v>1647</v>
      </c>
      <c r="G898" s="188"/>
      <c r="H898" s="188"/>
      <c r="I898" s="191"/>
      <c r="J898" s="202">
        <f>BK898</f>
        <v>0</v>
      </c>
      <c r="K898" s="188"/>
      <c r="L898" s="193"/>
      <c r="M898" s="194"/>
      <c r="N898" s="195"/>
      <c r="O898" s="195"/>
      <c r="P898" s="196">
        <f>P899+P968+P1099+P1218</f>
        <v>0</v>
      </c>
      <c r="Q898" s="195"/>
      <c r="R898" s="196">
        <f>R899+R968+R1099+R1218</f>
        <v>348.69165642999997</v>
      </c>
      <c r="S898" s="195"/>
      <c r="T898" s="197">
        <f>T899+T968+T1099+T1218</f>
        <v>0</v>
      </c>
      <c r="AR898" s="198" t="s">
        <v>86</v>
      </c>
      <c r="AT898" s="199" t="s">
        <v>77</v>
      </c>
      <c r="AU898" s="199" t="s">
        <v>86</v>
      </c>
      <c r="AY898" s="198" t="s">
        <v>209</v>
      </c>
      <c r="BK898" s="200">
        <f>BK899+BK968+BK1099+BK1218</f>
        <v>0</v>
      </c>
    </row>
    <row r="899" spans="2:65" s="11" customFormat="1" ht="14.85" customHeight="1">
      <c r="B899" s="187"/>
      <c r="C899" s="188"/>
      <c r="D899" s="189" t="s">
        <v>77</v>
      </c>
      <c r="E899" s="201" t="s">
        <v>1213</v>
      </c>
      <c r="F899" s="201" t="s">
        <v>1648</v>
      </c>
      <c r="G899" s="188"/>
      <c r="H899" s="188"/>
      <c r="I899" s="191"/>
      <c r="J899" s="202">
        <f>BK899</f>
        <v>0</v>
      </c>
      <c r="K899" s="188"/>
      <c r="L899" s="193"/>
      <c r="M899" s="194"/>
      <c r="N899" s="195"/>
      <c r="O899" s="195"/>
      <c r="P899" s="196">
        <f>SUM(P900:P967)</f>
        <v>0</v>
      </c>
      <c r="Q899" s="195"/>
      <c r="R899" s="196">
        <f>SUM(R900:R967)</f>
        <v>54.005821249999997</v>
      </c>
      <c r="S899" s="195"/>
      <c r="T899" s="197">
        <f>SUM(T900:T967)</f>
        <v>0</v>
      </c>
      <c r="AR899" s="198" t="s">
        <v>86</v>
      </c>
      <c r="AT899" s="199" t="s">
        <v>77</v>
      </c>
      <c r="AU899" s="199" t="s">
        <v>88</v>
      </c>
      <c r="AY899" s="198" t="s">
        <v>209</v>
      </c>
      <c r="BK899" s="200">
        <f>SUM(BK900:BK967)</f>
        <v>0</v>
      </c>
    </row>
    <row r="900" spans="2:65" s="1" customFormat="1" ht="25.5" customHeight="1">
      <c r="B900" s="43"/>
      <c r="C900" s="203" t="s">
        <v>1649</v>
      </c>
      <c r="D900" s="203" t="s">
        <v>212</v>
      </c>
      <c r="E900" s="204" t="s">
        <v>1650</v>
      </c>
      <c r="F900" s="205" t="s">
        <v>1651</v>
      </c>
      <c r="G900" s="206" t="s">
        <v>351</v>
      </c>
      <c r="H900" s="207">
        <v>223.81</v>
      </c>
      <c r="I900" s="208"/>
      <c r="J900" s="209">
        <f>ROUND(I900*H900,2)</f>
        <v>0</v>
      </c>
      <c r="K900" s="205" t="s">
        <v>216</v>
      </c>
      <c r="L900" s="63"/>
      <c r="M900" s="210" t="s">
        <v>34</v>
      </c>
      <c r="N900" s="211" t="s">
        <v>49</v>
      </c>
      <c r="O900" s="44"/>
      <c r="P900" s="212">
        <f>O900*H900</f>
        <v>0</v>
      </c>
      <c r="Q900" s="212">
        <v>7.3499999999999998E-3</v>
      </c>
      <c r="R900" s="212">
        <f>Q900*H900</f>
        <v>1.6450035000000001</v>
      </c>
      <c r="S900" s="212">
        <v>0</v>
      </c>
      <c r="T900" s="213">
        <f>S900*H900</f>
        <v>0</v>
      </c>
      <c r="AR900" s="25" t="s">
        <v>228</v>
      </c>
      <c r="AT900" s="25" t="s">
        <v>212</v>
      </c>
      <c r="AU900" s="25" t="s">
        <v>224</v>
      </c>
      <c r="AY900" s="25" t="s">
        <v>209</v>
      </c>
      <c r="BE900" s="214">
        <f>IF(N900="základní",J900,0)</f>
        <v>0</v>
      </c>
      <c r="BF900" s="214">
        <f>IF(N900="snížená",J900,0)</f>
        <v>0</v>
      </c>
      <c r="BG900" s="214">
        <f>IF(N900="zákl. přenesená",J900,0)</f>
        <v>0</v>
      </c>
      <c r="BH900" s="214">
        <f>IF(N900="sníž. přenesená",J900,0)</f>
        <v>0</v>
      </c>
      <c r="BI900" s="214">
        <f>IF(N900="nulová",J900,0)</f>
        <v>0</v>
      </c>
      <c r="BJ900" s="25" t="s">
        <v>86</v>
      </c>
      <c r="BK900" s="214">
        <f>ROUND(I900*H900,2)</f>
        <v>0</v>
      </c>
      <c r="BL900" s="25" t="s">
        <v>228</v>
      </c>
      <c r="BM900" s="25" t="s">
        <v>1652</v>
      </c>
    </row>
    <row r="901" spans="2:65" s="14" customFormat="1" ht="13.5">
      <c r="B901" s="254"/>
      <c r="C901" s="255"/>
      <c r="D901" s="219" t="s">
        <v>274</v>
      </c>
      <c r="E901" s="256" t="s">
        <v>34</v>
      </c>
      <c r="F901" s="257" t="s">
        <v>466</v>
      </c>
      <c r="G901" s="255"/>
      <c r="H901" s="256" t="s">
        <v>34</v>
      </c>
      <c r="I901" s="258"/>
      <c r="J901" s="255"/>
      <c r="K901" s="255"/>
      <c r="L901" s="259"/>
      <c r="M901" s="260"/>
      <c r="N901" s="261"/>
      <c r="O901" s="261"/>
      <c r="P901" s="261"/>
      <c r="Q901" s="261"/>
      <c r="R901" s="261"/>
      <c r="S901" s="261"/>
      <c r="T901" s="262"/>
      <c r="AT901" s="263" t="s">
        <v>274</v>
      </c>
      <c r="AU901" s="263" t="s">
        <v>224</v>
      </c>
      <c r="AV901" s="14" t="s">
        <v>86</v>
      </c>
      <c r="AW901" s="14" t="s">
        <v>41</v>
      </c>
      <c r="AX901" s="14" t="s">
        <v>78</v>
      </c>
      <c r="AY901" s="263" t="s">
        <v>209</v>
      </c>
    </row>
    <row r="902" spans="2:65" s="12" customFormat="1" ht="13.5">
      <c r="B902" s="222"/>
      <c r="C902" s="223"/>
      <c r="D902" s="219" t="s">
        <v>274</v>
      </c>
      <c r="E902" s="224" t="s">
        <v>34</v>
      </c>
      <c r="F902" s="225" t="s">
        <v>1653</v>
      </c>
      <c r="G902" s="223"/>
      <c r="H902" s="226">
        <v>104.43</v>
      </c>
      <c r="I902" s="227"/>
      <c r="J902" s="223"/>
      <c r="K902" s="223"/>
      <c r="L902" s="228"/>
      <c r="M902" s="229"/>
      <c r="N902" s="230"/>
      <c r="O902" s="230"/>
      <c r="P902" s="230"/>
      <c r="Q902" s="230"/>
      <c r="R902" s="230"/>
      <c r="S902" s="230"/>
      <c r="T902" s="231"/>
      <c r="AT902" s="232" t="s">
        <v>274</v>
      </c>
      <c r="AU902" s="232" t="s">
        <v>224</v>
      </c>
      <c r="AV902" s="12" t="s">
        <v>88</v>
      </c>
      <c r="AW902" s="12" t="s">
        <v>41</v>
      </c>
      <c r="AX902" s="12" t="s">
        <v>78</v>
      </c>
      <c r="AY902" s="232" t="s">
        <v>209</v>
      </c>
    </row>
    <row r="903" spans="2:65" s="14" customFormat="1" ht="13.5">
      <c r="B903" s="254"/>
      <c r="C903" s="255"/>
      <c r="D903" s="219" t="s">
        <v>274</v>
      </c>
      <c r="E903" s="256" t="s">
        <v>34</v>
      </c>
      <c r="F903" s="257" t="s">
        <v>434</v>
      </c>
      <c r="G903" s="255"/>
      <c r="H903" s="256" t="s">
        <v>34</v>
      </c>
      <c r="I903" s="258"/>
      <c r="J903" s="255"/>
      <c r="K903" s="255"/>
      <c r="L903" s="259"/>
      <c r="M903" s="260"/>
      <c r="N903" s="261"/>
      <c r="O903" s="261"/>
      <c r="P903" s="261"/>
      <c r="Q903" s="261"/>
      <c r="R903" s="261"/>
      <c r="S903" s="261"/>
      <c r="T903" s="262"/>
      <c r="AT903" s="263" t="s">
        <v>274</v>
      </c>
      <c r="AU903" s="263" t="s">
        <v>224</v>
      </c>
      <c r="AV903" s="14" t="s">
        <v>86</v>
      </c>
      <c r="AW903" s="14" t="s">
        <v>41</v>
      </c>
      <c r="AX903" s="14" t="s">
        <v>78</v>
      </c>
      <c r="AY903" s="263" t="s">
        <v>209</v>
      </c>
    </row>
    <row r="904" spans="2:65" s="12" customFormat="1" ht="13.5">
      <c r="B904" s="222"/>
      <c r="C904" s="223"/>
      <c r="D904" s="219" t="s">
        <v>274</v>
      </c>
      <c r="E904" s="224" t="s">
        <v>34</v>
      </c>
      <c r="F904" s="225" t="s">
        <v>563</v>
      </c>
      <c r="G904" s="223"/>
      <c r="H904" s="226">
        <v>6.04</v>
      </c>
      <c r="I904" s="227"/>
      <c r="J904" s="223"/>
      <c r="K904" s="223"/>
      <c r="L904" s="228"/>
      <c r="M904" s="229"/>
      <c r="N904" s="230"/>
      <c r="O904" s="230"/>
      <c r="P904" s="230"/>
      <c r="Q904" s="230"/>
      <c r="R904" s="230"/>
      <c r="S904" s="230"/>
      <c r="T904" s="231"/>
      <c r="AT904" s="232" t="s">
        <v>274</v>
      </c>
      <c r="AU904" s="232" t="s">
        <v>224</v>
      </c>
      <c r="AV904" s="12" t="s">
        <v>88</v>
      </c>
      <c r="AW904" s="12" t="s">
        <v>41</v>
      </c>
      <c r="AX904" s="12" t="s">
        <v>78</v>
      </c>
      <c r="AY904" s="232" t="s">
        <v>209</v>
      </c>
    </row>
    <row r="905" spans="2:65" s="12" customFormat="1" ht="13.5">
      <c r="B905" s="222"/>
      <c r="C905" s="223"/>
      <c r="D905" s="219" t="s">
        <v>274</v>
      </c>
      <c r="E905" s="224" t="s">
        <v>34</v>
      </c>
      <c r="F905" s="225" t="s">
        <v>564</v>
      </c>
      <c r="G905" s="223"/>
      <c r="H905" s="226">
        <v>57.52</v>
      </c>
      <c r="I905" s="227"/>
      <c r="J905" s="223"/>
      <c r="K905" s="223"/>
      <c r="L905" s="228"/>
      <c r="M905" s="229"/>
      <c r="N905" s="230"/>
      <c r="O905" s="230"/>
      <c r="P905" s="230"/>
      <c r="Q905" s="230"/>
      <c r="R905" s="230"/>
      <c r="S905" s="230"/>
      <c r="T905" s="231"/>
      <c r="AT905" s="232" t="s">
        <v>274</v>
      </c>
      <c r="AU905" s="232" t="s">
        <v>224</v>
      </c>
      <c r="AV905" s="12" t="s">
        <v>88</v>
      </c>
      <c r="AW905" s="12" t="s">
        <v>41</v>
      </c>
      <c r="AX905" s="12" t="s">
        <v>78</v>
      </c>
      <c r="AY905" s="232" t="s">
        <v>209</v>
      </c>
    </row>
    <row r="906" spans="2:65" s="12" customFormat="1" ht="13.5">
      <c r="B906" s="222"/>
      <c r="C906" s="223"/>
      <c r="D906" s="219" t="s">
        <v>274</v>
      </c>
      <c r="E906" s="224" t="s">
        <v>34</v>
      </c>
      <c r="F906" s="225" t="s">
        <v>565</v>
      </c>
      <c r="G906" s="223"/>
      <c r="H906" s="226">
        <v>33.67</v>
      </c>
      <c r="I906" s="227"/>
      <c r="J906" s="223"/>
      <c r="K906" s="223"/>
      <c r="L906" s="228"/>
      <c r="M906" s="229"/>
      <c r="N906" s="230"/>
      <c r="O906" s="230"/>
      <c r="P906" s="230"/>
      <c r="Q906" s="230"/>
      <c r="R906" s="230"/>
      <c r="S906" s="230"/>
      <c r="T906" s="231"/>
      <c r="AT906" s="232" t="s">
        <v>274</v>
      </c>
      <c r="AU906" s="232" t="s">
        <v>224</v>
      </c>
      <c r="AV906" s="12" t="s">
        <v>88</v>
      </c>
      <c r="AW906" s="12" t="s">
        <v>41</v>
      </c>
      <c r="AX906" s="12" t="s">
        <v>78</v>
      </c>
      <c r="AY906" s="232" t="s">
        <v>209</v>
      </c>
    </row>
    <row r="907" spans="2:65" s="12" customFormat="1" ht="13.5">
      <c r="B907" s="222"/>
      <c r="C907" s="223"/>
      <c r="D907" s="219" t="s">
        <v>274</v>
      </c>
      <c r="E907" s="224" t="s">
        <v>34</v>
      </c>
      <c r="F907" s="225" t="s">
        <v>1554</v>
      </c>
      <c r="G907" s="223"/>
      <c r="H907" s="226">
        <v>9.93</v>
      </c>
      <c r="I907" s="227"/>
      <c r="J907" s="223"/>
      <c r="K907" s="223"/>
      <c r="L907" s="228"/>
      <c r="M907" s="229"/>
      <c r="N907" s="230"/>
      <c r="O907" s="230"/>
      <c r="P907" s="230"/>
      <c r="Q907" s="230"/>
      <c r="R907" s="230"/>
      <c r="S907" s="230"/>
      <c r="T907" s="231"/>
      <c r="AT907" s="232" t="s">
        <v>274</v>
      </c>
      <c r="AU907" s="232" t="s">
        <v>224</v>
      </c>
      <c r="AV907" s="12" t="s">
        <v>88</v>
      </c>
      <c r="AW907" s="12" t="s">
        <v>41</v>
      </c>
      <c r="AX907" s="12" t="s">
        <v>78</v>
      </c>
      <c r="AY907" s="232" t="s">
        <v>209</v>
      </c>
    </row>
    <row r="908" spans="2:65" s="12" customFormat="1" ht="13.5">
      <c r="B908" s="222"/>
      <c r="C908" s="223"/>
      <c r="D908" s="219" t="s">
        <v>274</v>
      </c>
      <c r="E908" s="224" t="s">
        <v>34</v>
      </c>
      <c r="F908" s="225" t="s">
        <v>1654</v>
      </c>
      <c r="G908" s="223"/>
      <c r="H908" s="226">
        <v>12.22</v>
      </c>
      <c r="I908" s="227"/>
      <c r="J908" s="223"/>
      <c r="K908" s="223"/>
      <c r="L908" s="228"/>
      <c r="M908" s="229"/>
      <c r="N908" s="230"/>
      <c r="O908" s="230"/>
      <c r="P908" s="230"/>
      <c r="Q908" s="230"/>
      <c r="R908" s="230"/>
      <c r="S908" s="230"/>
      <c r="T908" s="231"/>
      <c r="AT908" s="232" t="s">
        <v>274</v>
      </c>
      <c r="AU908" s="232" t="s">
        <v>224</v>
      </c>
      <c r="AV908" s="12" t="s">
        <v>88</v>
      </c>
      <c r="AW908" s="12" t="s">
        <v>41</v>
      </c>
      <c r="AX908" s="12" t="s">
        <v>78</v>
      </c>
      <c r="AY908" s="232" t="s">
        <v>209</v>
      </c>
    </row>
    <row r="909" spans="2:65" s="13" customFormat="1" ht="13.5">
      <c r="B909" s="233"/>
      <c r="C909" s="234"/>
      <c r="D909" s="219" t="s">
        <v>274</v>
      </c>
      <c r="E909" s="235" t="s">
        <v>34</v>
      </c>
      <c r="F909" s="236" t="s">
        <v>302</v>
      </c>
      <c r="G909" s="234"/>
      <c r="H909" s="237">
        <v>223.81</v>
      </c>
      <c r="I909" s="238"/>
      <c r="J909" s="234"/>
      <c r="K909" s="234"/>
      <c r="L909" s="239"/>
      <c r="M909" s="240"/>
      <c r="N909" s="241"/>
      <c r="O909" s="241"/>
      <c r="P909" s="241"/>
      <c r="Q909" s="241"/>
      <c r="R909" s="241"/>
      <c r="S909" s="241"/>
      <c r="T909" s="242"/>
      <c r="AT909" s="243" t="s">
        <v>274</v>
      </c>
      <c r="AU909" s="243" t="s">
        <v>224</v>
      </c>
      <c r="AV909" s="13" t="s">
        <v>228</v>
      </c>
      <c r="AW909" s="13" t="s">
        <v>41</v>
      </c>
      <c r="AX909" s="13" t="s">
        <v>86</v>
      </c>
      <c r="AY909" s="243" t="s">
        <v>209</v>
      </c>
    </row>
    <row r="910" spans="2:65" s="1" customFormat="1" ht="25.5" customHeight="1">
      <c r="B910" s="43"/>
      <c r="C910" s="203" t="s">
        <v>1655</v>
      </c>
      <c r="D910" s="203" t="s">
        <v>212</v>
      </c>
      <c r="E910" s="204" t="s">
        <v>1656</v>
      </c>
      <c r="F910" s="205" t="s">
        <v>1657</v>
      </c>
      <c r="G910" s="206" t="s">
        <v>351</v>
      </c>
      <c r="H910" s="207">
        <v>223.81</v>
      </c>
      <c r="I910" s="208"/>
      <c r="J910" s="209">
        <f>ROUND(I910*H910,2)</f>
        <v>0</v>
      </c>
      <c r="K910" s="205" t="s">
        <v>216</v>
      </c>
      <c r="L910" s="63"/>
      <c r="M910" s="210" t="s">
        <v>34</v>
      </c>
      <c r="N910" s="211" t="s">
        <v>49</v>
      </c>
      <c r="O910" s="44"/>
      <c r="P910" s="212">
        <f>O910*H910</f>
        <v>0</v>
      </c>
      <c r="Q910" s="212">
        <v>1.21E-2</v>
      </c>
      <c r="R910" s="212">
        <f>Q910*H910</f>
        <v>2.7081010000000001</v>
      </c>
      <c r="S910" s="212">
        <v>0</v>
      </c>
      <c r="T910" s="213">
        <f>S910*H910</f>
        <v>0</v>
      </c>
      <c r="AR910" s="25" t="s">
        <v>228</v>
      </c>
      <c r="AT910" s="25" t="s">
        <v>212</v>
      </c>
      <c r="AU910" s="25" t="s">
        <v>224</v>
      </c>
      <c r="AY910" s="25" t="s">
        <v>209</v>
      </c>
      <c r="BE910" s="214">
        <f>IF(N910="základní",J910,0)</f>
        <v>0</v>
      </c>
      <c r="BF910" s="214">
        <f>IF(N910="snížená",J910,0)</f>
        <v>0</v>
      </c>
      <c r="BG910" s="214">
        <f>IF(N910="zákl. přenesená",J910,0)</f>
        <v>0</v>
      </c>
      <c r="BH910" s="214">
        <f>IF(N910="sníž. přenesená",J910,0)</f>
        <v>0</v>
      </c>
      <c r="BI910" s="214">
        <f>IF(N910="nulová",J910,0)</f>
        <v>0</v>
      </c>
      <c r="BJ910" s="25" t="s">
        <v>86</v>
      </c>
      <c r="BK910" s="214">
        <f>ROUND(I910*H910,2)</f>
        <v>0</v>
      </c>
      <c r="BL910" s="25" t="s">
        <v>228</v>
      </c>
      <c r="BM910" s="25" t="s">
        <v>1658</v>
      </c>
    </row>
    <row r="911" spans="2:65" s="1" customFormat="1" ht="67.5">
      <c r="B911" s="43"/>
      <c r="C911" s="65"/>
      <c r="D911" s="219" t="s">
        <v>272</v>
      </c>
      <c r="E911" s="65"/>
      <c r="F911" s="220" t="s">
        <v>1659</v>
      </c>
      <c r="G911" s="65"/>
      <c r="H911" s="65"/>
      <c r="I911" s="174"/>
      <c r="J911" s="65"/>
      <c r="K911" s="65"/>
      <c r="L911" s="63"/>
      <c r="M911" s="221"/>
      <c r="N911" s="44"/>
      <c r="O911" s="44"/>
      <c r="P911" s="44"/>
      <c r="Q911" s="44"/>
      <c r="R911" s="44"/>
      <c r="S911" s="44"/>
      <c r="T911" s="80"/>
      <c r="AT911" s="25" t="s">
        <v>272</v>
      </c>
      <c r="AU911" s="25" t="s">
        <v>224</v>
      </c>
    </row>
    <row r="912" spans="2:65" s="14" customFormat="1" ht="13.5">
      <c r="B912" s="254"/>
      <c r="C912" s="255"/>
      <c r="D912" s="219" t="s">
        <v>274</v>
      </c>
      <c r="E912" s="256" t="s">
        <v>34</v>
      </c>
      <c r="F912" s="257" t="s">
        <v>466</v>
      </c>
      <c r="G912" s="255"/>
      <c r="H912" s="256" t="s">
        <v>34</v>
      </c>
      <c r="I912" s="258"/>
      <c r="J912" s="255"/>
      <c r="K912" s="255"/>
      <c r="L912" s="259"/>
      <c r="M912" s="260"/>
      <c r="N912" s="261"/>
      <c r="O912" s="261"/>
      <c r="P912" s="261"/>
      <c r="Q912" s="261"/>
      <c r="R912" s="261"/>
      <c r="S912" s="261"/>
      <c r="T912" s="262"/>
      <c r="AT912" s="263" t="s">
        <v>274</v>
      </c>
      <c r="AU912" s="263" t="s">
        <v>224</v>
      </c>
      <c r="AV912" s="14" t="s">
        <v>86</v>
      </c>
      <c r="AW912" s="14" t="s">
        <v>41</v>
      </c>
      <c r="AX912" s="14" t="s">
        <v>78</v>
      </c>
      <c r="AY912" s="263" t="s">
        <v>209</v>
      </c>
    </row>
    <row r="913" spans="2:65" s="12" customFormat="1" ht="13.5">
      <c r="B913" s="222"/>
      <c r="C913" s="223"/>
      <c r="D913" s="219" t="s">
        <v>274</v>
      </c>
      <c r="E913" s="224" t="s">
        <v>34</v>
      </c>
      <c r="F913" s="225" t="s">
        <v>1653</v>
      </c>
      <c r="G913" s="223"/>
      <c r="H913" s="226">
        <v>104.43</v>
      </c>
      <c r="I913" s="227"/>
      <c r="J913" s="223"/>
      <c r="K913" s="223"/>
      <c r="L913" s="228"/>
      <c r="M913" s="229"/>
      <c r="N913" s="230"/>
      <c r="O913" s="230"/>
      <c r="P913" s="230"/>
      <c r="Q913" s="230"/>
      <c r="R913" s="230"/>
      <c r="S913" s="230"/>
      <c r="T913" s="231"/>
      <c r="AT913" s="232" t="s">
        <v>274</v>
      </c>
      <c r="AU913" s="232" t="s">
        <v>224</v>
      </c>
      <c r="AV913" s="12" t="s">
        <v>88</v>
      </c>
      <c r="AW913" s="12" t="s">
        <v>41</v>
      </c>
      <c r="AX913" s="12" t="s">
        <v>78</v>
      </c>
      <c r="AY913" s="232" t="s">
        <v>209</v>
      </c>
    </row>
    <row r="914" spans="2:65" s="14" customFormat="1" ht="13.5">
      <c r="B914" s="254"/>
      <c r="C914" s="255"/>
      <c r="D914" s="219" t="s">
        <v>274</v>
      </c>
      <c r="E914" s="256" t="s">
        <v>34</v>
      </c>
      <c r="F914" s="257" t="s">
        <v>434</v>
      </c>
      <c r="G914" s="255"/>
      <c r="H914" s="256" t="s">
        <v>34</v>
      </c>
      <c r="I914" s="258"/>
      <c r="J914" s="255"/>
      <c r="K914" s="255"/>
      <c r="L914" s="259"/>
      <c r="M914" s="260"/>
      <c r="N914" s="261"/>
      <c r="O914" s="261"/>
      <c r="P914" s="261"/>
      <c r="Q914" s="261"/>
      <c r="R914" s="261"/>
      <c r="S914" s="261"/>
      <c r="T914" s="262"/>
      <c r="AT914" s="263" t="s">
        <v>274</v>
      </c>
      <c r="AU914" s="263" t="s">
        <v>224</v>
      </c>
      <c r="AV914" s="14" t="s">
        <v>86</v>
      </c>
      <c r="AW914" s="14" t="s">
        <v>41</v>
      </c>
      <c r="AX914" s="14" t="s">
        <v>78</v>
      </c>
      <c r="AY914" s="263" t="s">
        <v>209</v>
      </c>
    </row>
    <row r="915" spans="2:65" s="12" customFormat="1" ht="13.5">
      <c r="B915" s="222"/>
      <c r="C915" s="223"/>
      <c r="D915" s="219" t="s">
        <v>274</v>
      </c>
      <c r="E915" s="224" t="s">
        <v>34</v>
      </c>
      <c r="F915" s="225" t="s">
        <v>563</v>
      </c>
      <c r="G915" s="223"/>
      <c r="H915" s="226">
        <v>6.04</v>
      </c>
      <c r="I915" s="227"/>
      <c r="J915" s="223"/>
      <c r="K915" s="223"/>
      <c r="L915" s="228"/>
      <c r="M915" s="229"/>
      <c r="N915" s="230"/>
      <c r="O915" s="230"/>
      <c r="P915" s="230"/>
      <c r="Q915" s="230"/>
      <c r="R915" s="230"/>
      <c r="S915" s="230"/>
      <c r="T915" s="231"/>
      <c r="AT915" s="232" t="s">
        <v>274</v>
      </c>
      <c r="AU915" s="232" t="s">
        <v>224</v>
      </c>
      <c r="AV915" s="12" t="s">
        <v>88</v>
      </c>
      <c r="AW915" s="12" t="s">
        <v>41</v>
      </c>
      <c r="AX915" s="12" t="s">
        <v>78</v>
      </c>
      <c r="AY915" s="232" t="s">
        <v>209</v>
      </c>
    </row>
    <row r="916" spans="2:65" s="12" customFormat="1" ht="13.5">
      <c r="B916" s="222"/>
      <c r="C916" s="223"/>
      <c r="D916" s="219" t="s">
        <v>274</v>
      </c>
      <c r="E916" s="224" t="s">
        <v>34</v>
      </c>
      <c r="F916" s="225" t="s">
        <v>564</v>
      </c>
      <c r="G916" s="223"/>
      <c r="H916" s="226">
        <v>57.52</v>
      </c>
      <c r="I916" s="227"/>
      <c r="J916" s="223"/>
      <c r="K916" s="223"/>
      <c r="L916" s="228"/>
      <c r="M916" s="229"/>
      <c r="N916" s="230"/>
      <c r="O916" s="230"/>
      <c r="P916" s="230"/>
      <c r="Q916" s="230"/>
      <c r="R916" s="230"/>
      <c r="S916" s="230"/>
      <c r="T916" s="231"/>
      <c r="AT916" s="232" t="s">
        <v>274</v>
      </c>
      <c r="AU916" s="232" t="s">
        <v>224</v>
      </c>
      <c r="AV916" s="12" t="s">
        <v>88</v>
      </c>
      <c r="AW916" s="12" t="s">
        <v>41</v>
      </c>
      <c r="AX916" s="12" t="s">
        <v>78</v>
      </c>
      <c r="AY916" s="232" t="s">
        <v>209</v>
      </c>
    </row>
    <row r="917" spans="2:65" s="12" customFormat="1" ht="13.5">
      <c r="B917" s="222"/>
      <c r="C917" s="223"/>
      <c r="D917" s="219" t="s">
        <v>274</v>
      </c>
      <c r="E917" s="224" t="s">
        <v>34</v>
      </c>
      <c r="F917" s="225" t="s">
        <v>565</v>
      </c>
      <c r="G917" s="223"/>
      <c r="H917" s="226">
        <v>33.67</v>
      </c>
      <c r="I917" s="227"/>
      <c r="J917" s="223"/>
      <c r="K917" s="223"/>
      <c r="L917" s="228"/>
      <c r="M917" s="229"/>
      <c r="N917" s="230"/>
      <c r="O917" s="230"/>
      <c r="P917" s="230"/>
      <c r="Q917" s="230"/>
      <c r="R917" s="230"/>
      <c r="S917" s="230"/>
      <c r="T917" s="231"/>
      <c r="AT917" s="232" t="s">
        <v>274</v>
      </c>
      <c r="AU917" s="232" t="s">
        <v>224</v>
      </c>
      <c r="AV917" s="12" t="s">
        <v>88</v>
      </c>
      <c r="AW917" s="12" t="s">
        <v>41</v>
      </c>
      <c r="AX917" s="12" t="s">
        <v>78</v>
      </c>
      <c r="AY917" s="232" t="s">
        <v>209</v>
      </c>
    </row>
    <row r="918" spans="2:65" s="12" customFormat="1" ht="13.5">
      <c r="B918" s="222"/>
      <c r="C918" s="223"/>
      <c r="D918" s="219" t="s">
        <v>274</v>
      </c>
      <c r="E918" s="224" t="s">
        <v>34</v>
      </c>
      <c r="F918" s="225" t="s">
        <v>1554</v>
      </c>
      <c r="G918" s="223"/>
      <c r="H918" s="226">
        <v>9.93</v>
      </c>
      <c r="I918" s="227"/>
      <c r="J918" s="223"/>
      <c r="K918" s="223"/>
      <c r="L918" s="228"/>
      <c r="M918" s="229"/>
      <c r="N918" s="230"/>
      <c r="O918" s="230"/>
      <c r="P918" s="230"/>
      <c r="Q918" s="230"/>
      <c r="R918" s="230"/>
      <c r="S918" s="230"/>
      <c r="T918" s="231"/>
      <c r="AT918" s="232" t="s">
        <v>274</v>
      </c>
      <c r="AU918" s="232" t="s">
        <v>224</v>
      </c>
      <c r="AV918" s="12" t="s">
        <v>88</v>
      </c>
      <c r="AW918" s="12" t="s">
        <v>41</v>
      </c>
      <c r="AX918" s="12" t="s">
        <v>78</v>
      </c>
      <c r="AY918" s="232" t="s">
        <v>209</v>
      </c>
    </row>
    <row r="919" spans="2:65" s="12" customFormat="1" ht="13.5">
      <c r="B919" s="222"/>
      <c r="C919" s="223"/>
      <c r="D919" s="219" t="s">
        <v>274</v>
      </c>
      <c r="E919" s="224" t="s">
        <v>34</v>
      </c>
      <c r="F919" s="225" t="s">
        <v>1654</v>
      </c>
      <c r="G919" s="223"/>
      <c r="H919" s="226">
        <v>12.22</v>
      </c>
      <c r="I919" s="227"/>
      <c r="J919" s="223"/>
      <c r="K919" s="223"/>
      <c r="L919" s="228"/>
      <c r="M919" s="229"/>
      <c r="N919" s="230"/>
      <c r="O919" s="230"/>
      <c r="P919" s="230"/>
      <c r="Q919" s="230"/>
      <c r="R919" s="230"/>
      <c r="S919" s="230"/>
      <c r="T919" s="231"/>
      <c r="AT919" s="232" t="s">
        <v>274</v>
      </c>
      <c r="AU919" s="232" t="s">
        <v>224</v>
      </c>
      <c r="AV919" s="12" t="s">
        <v>88</v>
      </c>
      <c r="AW919" s="12" t="s">
        <v>41</v>
      </c>
      <c r="AX919" s="12" t="s">
        <v>78</v>
      </c>
      <c r="AY919" s="232" t="s">
        <v>209</v>
      </c>
    </row>
    <row r="920" spans="2:65" s="13" customFormat="1" ht="13.5">
      <c r="B920" s="233"/>
      <c r="C920" s="234"/>
      <c r="D920" s="219" t="s">
        <v>274</v>
      </c>
      <c r="E920" s="235" t="s">
        <v>34</v>
      </c>
      <c r="F920" s="236" t="s">
        <v>302</v>
      </c>
      <c r="G920" s="234"/>
      <c r="H920" s="237">
        <v>223.81</v>
      </c>
      <c r="I920" s="238"/>
      <c r="J920" s="234"/>
      <c r="K920" s="234"/>
      <c r="L920" s="239"/>
      <c r="M920" s="240"/>
      <c r="N920" s="241"/>
      <c r="O920" s="241"/>
      <c r="P920" s="241"/>
      <c r="Q920" s="241"/>
      <c r="R920" s="241"/>
      <c r="S920" s="241"/>
      <c r="T920" s="242"/>
      <c r="AT920" s="243" t="s">
        <v>274</v>
      </c>
      <c r="AU920" s="243" t="s">
        <v>224</v>
      </c>
      <c r="AV920" s="13" t="s">
        <v>228</v>
      </c>
      <c r="AW920" s="13" t="s">
        <v>41</v>
      </c>
      <c r="AX920" s="13" t="s">
        <v>86</v>
      </c>
      <c r="AY920" s="243" t="s">
        <v>209</v>
      </c>
    </row>
    <row r="921" spans="2:65" s="1" customFormat="1" ht="25.5" customHeight="1">
      <c r="B921" s="43"/>
      <c r="C921" s="203" t="s">
        <v>1660</v>
      </c>
      <c r="D921" s="203" t="s">
        <v>212</v>
      </c>
      <c r="E921" s="204" t="s">
        <v>1661</v>
      </c>
      <c r="F921" s="205" t="s">
        <v>1662</v>
      </c>
      <c r="G921" s="206" t="s">
        <v>351</v>
      </c>
      <c r="H921" s="207">
        <v>1676.537</v>
      </c>
      <c r="I921" s="208"/>
      <c r="J921" s="209">
        <f>ROUND(I921*H921,2)</f>
        <v>0</v>
      </c>
      <c r="K921" s="205" t="s">
        <v>216</v>
      </c>
      <c r="L921" s="63"/>
      <c r="M921" s="210" t="s">
        <v>34</v>
      </c>
      <c r="N921" s="211" t="s">
        <v>49</v>
      </c>
      <c r="O921" s="44"/>
      <c r="P921" s="212">
        <f>O921*H921</f>
        <v>0</v>
      </c>
      <c r="Q921" s="212">
        <v>7.3499999999999998E-3</v>
      </c>
      <c r="R921" s="212">
        <f>Q921*H921</f>
        <v>12.32254695</v>
      </c>
      <c r="S921" s="212">
        <v>0</v>
      </c>
      <c r="T921" s="213">
        <f>S921*H921</f>
        <v>0</v>
      </c>
      <c r="AR921" s="25" t="s">
        <v>228</v>
      </c>
      <c r="AT921" s="25" t="s">
        <v>212</v>
      </c>
      <c r="AU921" s="25" t="s">
        <v>224</v>
      </c>
      <c r="AY921" s="25" t="s">
        <v>209</v>
      </c>
      <c r="BE921" s="214">
        <f>IF(N921="základní",J921,0)</f>
        <v>0</v>
      </c>
      <c r="BF921" s="214">
        <f>IF(N921="snížená",J921,0)</f>
        <v>0</v>
      </c>
      <c r="BG921" s="214">
        <f>IF(N921="zákl. přenesená",J921,0)</f>
        <v>0</v>
      </c>
      <c r="BH921" s="214">
        <f>IF(N921="sníž. přenesená",J921,0)</f>
        <v>0</v>
      </c>
      <c r="BI921" s="214">
        <f>IF(N921="nulová",J921,0)</f>
        <v>0</v>
      </c>
      <c r="BJ921" s="25" t="s">
        <v>86</v>
      </c>
      <c r="BK921" s="214">
        <f>ROUND(I921*H921,2)</f>
        <v>0</v>
      </c>
      <c r="BL921" s="25" t="s">
        <v>228</v>
      </c>
      <c r="BM921" s="25" t="s">
        <v>1663</v>
      </c>
    </row>
    <row r="922" spans="2:65" s="14" customFormat="1" ht="13.5">
      <c r="B922" s="254"/>
      <c r="C922" s="255"/>
      <c r="D922" s="219" t="s">
        <v>274</v>
      </c>
      <c r="E922" s="256" t="s">
        <v>34</v>
      </c>
      <c r="F922" s="257" t="s">
        <v>1664</v>
      </c>
      <c r="G922" s="255"/>
      <c r="H922" s="256" t="s">
        <v>34</v>
      </c>
      <c r="I922" s="258"/>
      <c r="J922" s="255"/>
      <c r="K922" s="255"/>
      <c r="L922" s="259"/>
      <c r="M922" s="260"/>
      <c r="N922" s="261"/>
      <c r="O922" s="261"/>
      <c r="P922" s="261"/>
      <c r="Q922" s="261"/>
      <c r="R922" s="261"/>
      <c r="S922" s="261"/>
      <c r="T922" s="262"/>
      <c r="AT922" s="263" t="s">
        <v>274</v>
      </c>
      <c r="AU922" s="263" t="s">
        <v>224</v>
      </c>
      <c r="AV922" s="14" t="s">
        <v>86</v>
      </c>
      <c r="AW922" s="14" t="s">
        <v>41</v>
      </c>
      <c r="AX922" s="14" t="s">
        <v>78</v>
      </c>
      <c r="AY922" s="263" t="s">
        <v>209</v>
      </c>
    </row>
    <row r="923" spans="2:65" s="12" customFormat="1" ht="13.5">
      <c r="B923" s="222"/>
      <c r="C923" s="223"/>
      <c r="D923" s="219" t="s">
        <v>274</v>
      </c>
      <c r="E923" s="224" t="s">
        <v>34</v>
      </c>
      <c r="F923" s="225" t="s">
        <v>1665</v>
      </c>
      <c r="G923" s="223"/>
      <c r="H923" s="226">
        <v>37.520000000000003</v>
      </c>
      <c r="I923" s="227"/>
      <c r="J923" s="223"/>
      <c r="K923" s="223"/>
      <c r="L923" s="228"/>
      <c r="M923" s="229"/>
      <c r="N923" s="230"/>
      <c r="O923" s="230"/>
      <c r="P923" s="230"/>
      <c r="Q923" s="230"/>
      <c r="R923" s="230"/>
      <c r="S923" s="230"/>
      <c r="T923" s="231"/>
      <c r="AT923" s="232" t="s">
        <v>274</v>
      </c>
      <c r="AU923" s="232" t="s">
        <v>224</v>
      </c>
      <c r="AV923" s="12" t="s">
        <v>88</v>
      </c>
      <c r="AW923" s="12" t="s">
        <v>41</v>
      </c>
      <c r="AX923" s="12" t="s">
        <v>78</v>
      </c>
      <c r="AY923" s="232" t="s">
        <v>209</v>
      </c>
    </row>
    <row r="924" spans="2:65" s="12" customFormat="1" ht="13.5">
      <c r="B924" s="222"/>
      <c r="C924" s="223"/>
      <c r="D924" s="219" t="s">
        <v>274</v>
      </c>
      <c r="E924" s="224" t="s">
        <v>34</v>
      </c>
      <c r="F924" s="225" t="s">
        <v>1666</v>
      </c>
      <c r="G924" s="223"/>
      <c r="H924" s="226">
        <v>19.815000000000001</v>
      </c>
      <c r="I924" s="227"/>
      <c r="J924" s="223"/>
      <c r="K924" s="223"/>
      <c r="L924" s="228"/>
      <c r="M924" s="229"/>
      <c r="N924" s="230"/>
      <c r="O924" s="230"/>
      <c r="P924" s="230"/>
      <c r="Q924" s="230"/>
      <c r="R924" s="230"/>
      <c r="S924" s="230"/>
      <c r="T924" s="231"/>
      <c r="AT924" s="232" t="s">
        <v>274</v>
      </c>
      <c r="AU924" s="232" t="s">
        <v>224</v>
      </c>
      <c r="AV924" s="12" t="s">
        <v>88</v>
      </c>
      <c r="AW924" s="12" t="s">
        <v>41</v>
      </c>
      <c r="AX924" s="12" t="s">
        <v>78</v>
      </c>
      <c r="AY924" s="232" t="s">
        <v>209</v>
      </c>
    </row>
    <row r="925" spans="2:65" s="14" customFormat="1" ht="13.5">
      <c r="B925" s="254"/>
      <c r="C925" s="255"/>
      <c r="D925" s="219" t="s">
        <v>274</v>
      </c>
      <c r="E925" s="256" t="s">
        <v>34</v>
      </c>
      <c r="F925" s="257" t="s">
        <v>1667</v>
      </c>
      <c r="G925" s="255"/>
      <c r="H925" s="256" t="s">
        <v>34</v>
      </c>
      <c r="I925" s="258"/>
      <c r="J925" s="255"/>
      <c r="K925" s="255"/>
      <c r="L925" s="259"/>
      <c r="M925" s="260"/>
      <c r="N925" s="261"/>
      <c r="O925" s="261"/>
      <c r="P925" s="261"/>
      <c r="Q925" s="261"/>
      <c r="R925" s="261"/>
      <c r="S925" s="261"/>
      <c r="T925" s="262"/>
      <c r="AT925" s="263" t="s">
        <v>274</v>
      </c>
      <c r="AU925" s="263" t="s">
        <v>224</v>
      </c>
      <c r="AV925" s="14" t="s">
        <v>86</v>
      </c>
      <c r="AW925" s="14" t="s">
        <v>41</v>
      </c>
      <c r="AX925" s="14" t="s">
        <v>78</v>
      </c>
      <c r="AY925" s="263" t="s">
        <v>209</v>
      </c>
    </row>
    <row r="926" spans="2:65" s="12" customFormat="1" ht="13.5">
      <c r="B926" s="222"/>
      <c r="C926" s="223"/>
      <c r="D926" s="219" t="s">
        <v>274</v>
      </c>
      <c r="E926" s="224" t="s">
        <v>34</v>
      </c>
      <c r="F926" s="225" t="s">
        <v>1668</v>
      </c>
      <c r="G926" s="223"/>
      <c r="H926" s="226">
        <v>26.52</v>
      </c>
      <c r="I926" s="227"/>
      <c r="J926" s="223"/>
      <c r="K926" s="223"/>
      <c r="L926" s="228"/>
      <c r="M926" s="229"/>
      <c r="N926" s="230"/>
      <c r="O926" s="230"/>
      <c r="P926" s="230"/>
      <c r="Q926" s="230"/>
      <c r="R926" s="230"/>
      <c r="S926" s="230"/>
      <c r="T926" s="231"/>
      <c r="AT926" s="232" t="s">
        <v>274</v>
      </c>
      <c r="AU926" s="232" t="s">
        <v>224</v>
      </c>
      <c r="AV926" s="12" t="s">
        <v>88</v>
      </c>
      <c r="AW926" s="12" t="s">
        <v>41</v>
      </c>
      <c r="AX926" s="12" t="s">
        <v>78</v>
      </c>
      <c r="AY926" s="232" t="s">
        <v>209</v>
      </c>
    </row>
    <row r="927" spans="2:65" s="14" customFormat="1" ht="13.5">
      <c r="B927" s="254"/>
      <c r="C927" s="255"/>
      <c r="D927" s="219" t="s">
        <v>274</v>
      </c>
      <c r="E927" s="256" t="s">
        <v>34</v>
      </c>
      <c r="F927" s="257" t="s">
        <v>1669</v>
      </c>
      <c r="G927" s="255"/>
      <c r="H927" s="256" t="s">
        <v>34</v>
      </c>
      <c r="I927" s="258"/>
      <c r="J927" s="255"/>
      <c r="K927" s="255"/>
      <c r="L927" s="259"/>
      <c r="M927" s="260"/>
      <c r="N927" s="261"/>
      <c r="O927" s="261"/>
      <c r="P927" s="261"/>
      <c r="Q927" s="261"/>
      <c r="R927" s="261"/>
      <c r="S927" s="261"/>
      <c r="T927" s="262"/>
      <c r="AT927" s="263" t="s">
        <v>274</v>
      </c>
      <c r="AU927" s="263" t="s">
        <v>224</v>
      </c>
      <c r="AV927" s="14" t="s">
        <v>86</v>
      </c>
      <c r="AW927" s="14" t="s">
        <v>41</v>
      </c>
      <c r="AX927" s="14" t="s">
        <v>78</v>
      </c>
      <c r="AY927" s="263" t="s">
        <v>209</v>
      </c>
    </row>
    <row r="928" spans="2:65" s="12" customFormat="1" ht="13.5">
      <c r="B928" s="222"/>
      <c r="C928" s="223"/>
      <c r="D928" s="219" t="s">
        <v>274</v>
      </c>
      <c r="E928" s="224" t="s">
        <v>34</v>
      </c>
      <c r="F928" s="225" t="s">
        <v>1670</v>
      </c>
      <c r="G928" s="223"/>
      <c r="H928" s="226">
        <v>634.25199999999995</v>
      </c>
      <c r="I928" s="227"/>
      <c r="J928" s="223"/>
      <c r="K928" s="223"/>
      <c r="L928" s="228"/>
      <c r="M928" s="229"/>
      <c r="N928" s="230"/>
      <c r="O928" s="230"/>
      <c r="P928" s="230"/>
      <c r="Q928" s="230"/>
      <c r="R928" s="230"/>
      <c r="S928" s="230"/>
      <c r="T928" s="231"/>
      <c r="AT928" s="232" t="s">
        <v>274</v>
      </c>
      <c r="AU928" s="232" t="s">
        <v>224</v>
      </c>
      <c r="AV928" s="12" t="s">
        <v>88</v>
      </c>
      <c r="AW928" s="12" t="s">
        <v>41</v>
      </c>
      <c r="AX928" s="12" t="s">
        <v>78</v>
      </c>
      <c r="AY928" s="232" t="s">
        <v>209</v>
      </c>
    </row>
    <row r="929" spans="2:65" s="14" customFormat="1" ht="13.5">
      <c r="B929" s="254"/>
      <c r="C929" s="255"/>
      <c r="D929" s="219" t="s">
        <v>274</v>
      </c>
      <c r="E929" s="256" t="s">
        <v>34</v>
      </c>
      <c r="F929" s="257" t="s">
        <v>1671</v>
      </c>
      <c r="G929" s="255"/>
      <c r="H929" s="256" t="s">
        <v>34</v>
      </c>
      <c r="I929" s="258"/>
      <c r="J929" s="255"/>
      <c r="K929" s="255"/>
      <c r="L929" s="259"/>
      <c r="M929" s="260"/>
      <c r="N929" s="261"/>
      <c r="O929" s="261"/>
      <c r="P929" s="261"/>
      <c r="Q929" s="261"/>
      <c r="R929" s="261"/>
      <c r="S929" s="261"/>
      <c r="T929" s="262"/>
      <c r="AT929" s="263" t="s">
        <v>274</v>
      </c>
      <c r="AU929" s="263" t="s">
        <v>224</v>
      </c>
      <c r="AV929" s="14" t="s">
        <v>86</v>
      </c>
      <c r="AW929" s="14" t="s">
        <v>41</v>
      </c>
      <c r="AX929" s="14" t="s">
        <v>78</v>
      </c>
      <c r="AY929" s="263" t="s">
        <v>209</v>
      </c>
    </row>
    <row r="930" spans="2:65" s="12" customFormat="1" ht="13.5">
      <c r="B930" s="222"/>
      <c r="C930" s="223"/>
      <c r="D930" s="219" t="s">
        <v>274</v>
      </c>
      <c r="E930" s="224" t="s">
        <v>34</v>
      </c>
      <c r="F930" s="225" t="s">
        <v>1026</v>
      </c>
      <c r="G930" s="223"/>
      <c r="H930" s="226">
        <v>6.1429999999999998</v>
      </c>
      <c r="I930" s="227"/>
      <c r="J930" s="223"/>
      <c r="K930" s="223"/>
      <c r="L930" s="228"/>
      <c r="M930" s="229"/>
      <c r="N930" s="230"/>
      <c r="O930" s="230"/>
      <c r="P930" s="230"/>
      <c r="Q930" s="230"/>
      <c r="R930" s="230"/>
      <c r="S930" s="230"/>
      <c r="T930" s="231"/>
      <c r="AT930" s="232" t="s">
        <v>274</v>
      </c>
      <c r="AU930" s="232" t="s">
        <v>224</v>
      </c>
      <c r="AV930" s="12" t="s">
        <v>88</v>
      </c>
      <c r="AW930" s="12" t="s">
        <v>41</v>
      </c>
      <c r="AX930" s="12" t="s">
        <v>78</v>
      </c>
      <c r="AY930" s="232" t="s">
        <v>209</v>
      </c>
    </row>
    <row r="931" spans="2:65" s="14" customFormat="1" ht="13.5">
      <c r="B931" s="254"/>
      <c r="C931" s="255"/>
      <c r="D931" s="219" t="s">
        <v>274</v>
      </c>
      <c r="E931" s="256" t="s">
        <v>34</v>
      </c>
      <c r="F931" s="257" t="s">
        <v>1672</v>
      </c>
      <c r="G931" s="255"/>
      <c r="H931" s="256" t="s">
        <v>34</v>
      </c>
      <c r="I931" s="258"/>
      <c r="J931" s="255"/>
      <c r="K931" s="255"/>
      <c r="L931" s="259"/>
      <c r="M931" s="260"/>
      <c r="N931" s="261"/>
      <c r="O931" s="261"/>
      <c r="P931" s="261"/>
      <c r="Q931" s="261"/>
      <c r="R931" s="261"/>
      <c r="S931" s="261"/>
      <c r="T931" s="262"/>
      <c r="AT931" s="263" t="s">
        <v>274</v>
      </c>
      <c r="AU931" s="263" t="s">
        <v>224</v>
      </c>
      <c r="AV931" s="14" t="s">
        <v>86</v>
      </c>
      <c r="AW931" s="14" t="s">
        <v>41</v>
      </c>
      <c r="AX931" s="14" t="s">
        <v>78</v>
      </c>
      <c r="AY931" s="263" t="s">
        <v>209</v>
      </c>
    </row>
    <row r="932" spans="2:65" s="12" customFormat="1" ht="13.5">
      <c r="B932" s="222"/>
      <c r="C932" s="223"/>
      <c r="D932" s="219" t="s">
        <v>274</v>
      </c>
      <c r="E932" s="224" t="s">
        <v>34</v>
      </c>
      <c r="F932" s="225" t="s">
        <v>1673</v>
      </c>
      <c r="G932" s="223"/>
      <c r="H932" s="226">
        <v>661.67</v>
      </c>
      <c r="I932" s="227"/>
      <c r="J932" s="223"/>
      <c r="K932" s="223"/>
      <c r="L932" s="228"/>
      <c r="M932" s="229"/>
      <c r="N932" s="230"/>
      <c r="O932" s="230"/>
      <c r="P932" s="230"/>
      <c r="Q932" s="230"/>
      <c r="R932" s="230"/>
      <c r="S932" s="230"/>
      <c r="T932" s="231"/>
      <c r="AT932" s="232" t="s">
        <v>274</v>
      </c>
      <c r="AU932" s="232" t="s">
        <v>224</v>
      </c>
      <c r="AV932" s="12" t="s">
        <v>88</v>
      </c>
      <c r="AW932" s="12" t="s">
        <v>41</v>
      </c>
      <c r="AX932" s="12" t="s">
        <v>78</v>
      </c>
      <c r="AY932" s="232" t="s">
        <v>209</v>
      </c>
    </row>
    <row r="933" spans="2:65" s="14" customFormat="1" ht="13.5">
      <c r="B933" s="254"/>
      <c r="C933" s="255"/>
      <c r="D933" s="219" t="s">
        <v>274</v>
      </c>
      <c r="E933" s="256" t="s">
        <v>34</v>
      </c>
      <c r="F933" s="257" t="s">
        <v>1674</v>
      </c>
      <c r="G933" s="255"/>
      <c r="H933" s="256" t="s">
        <v>34</v>
      </c>
      <c r="I933" s="258"/>
      <c r="J933" s="255"/>
      <c r="K933" s="255"/>
      <c r="L933" s="259"/>
      <c r="M933" s="260"/>
      <c r="N933" s="261"/>
      <c r="O933" s="261"/>
      <c r="P933" s="261"/>
      <c r="Q933" s="261"/>
      <c r="R933" s="261"/>
      <c r="S933" s="261"/>
      <c r="T933" s="262"/>
      <c r="AT933" s="263" t="s">
        <v>274</v>
      </c>
      <c r="AU933" s="263" t="s">
        <v>224</v>
      </c>
      <c r="AV933" s="14" t="s">
        <v>86</v>
      </c>
      <c r="AW933" s="14" t="s">
        <v>41</v>
      </c>
      <c r="AX933" s="14" t="s">
        <v>78</v>
      </c>
      <c r="AY933" s="263" t="s">
        <v>209</v>
      </c>
    </row>
    <row r="934" spans="2:65" s="12" customFormat="1" ht="13.5">
      <c r="B934" s="222"/>
      <c r="C934" s="223"/>
      <c r="D934" s="219" t="s">
        <v>274</v>
      </c>
      <c r="E934" s="224" t="s">
        <v>34</v>
      </c>
      <c r="F934" s="225" t="s">
        <v>1675</v>
      </c>
      <c r="G934" s="223"/>
      <c r="H934" s="226">
        <v>40.200000000000003</v>
      </c>
      <c r="I934" s="227"/>
      <c r="J934" s="223"/>
      <c r="K934" s="223"/>
      <c r="L934" s="228"/>
      <c r="M934" s="229"/>
      <c r="N934" s="230"/>
      <c r="O934" s="230"/>
      <c r="P934" s="230"/>
      <c r="Q934" s="230"/>
      <c r="R934" s="230"/>
      <c r="S934" s="230"/>
      <c r="T934" s="231"/>
      <c r="AT934" s="232" t="s">
        <v>274</v>
      </c>
      <c r="AU934" s="232" t="s">
        <v>224</v>
      </c>
      <c r="AV934" s="12" t="s">
        <v>88</v>
      </c>
      <c r="AW934" s="12" t="s">
        <v>41</v>
      </c>
      <c r="AX934" s="12" t="s">
        <v>78</v>
      </c>
      <c r="AY934" s="232" t="s">
        <v>209</v>
      </c>
    </row>
    <row r="935" spans="2:65" s="14" customFormat="1" ht="13.5">
      <c r="B935" s="254"/>
      <c r="C935" s="255"/>
      <c r="D935" s="219" t="s">
        <v>274</v>
      </c>
      <c r="E935" s="256" t="s">
        <v>34</v>
      </c>
      <c r="F935" s="257" t="s">
        <v>1676</v>
      </c>
      <c r="G935" s="255"/>
      <c r="H935" s="256" t="s">
        <v>34</v>
      </c>
      <c r="I935" s="258"/>
      <c r="J935" s="255"/>
      <c r="K935" s="255"/>
      <c r="L935" s="259"/>
      <c r="M935" s="260"/>
      <c r="N935" s="261"/>
      <c r="O935" s="261"/>
      <c r="P935" s="261"/>
      <c r="Q935" s="261"/>
      <c r="R935" s="261"/>
      <c r="S935" s="261"/>
      <c r="T935" s="262"/>
      <c r="AT935" s="263" t="s">
        <v>274</v>
      </c>
      <c r="AU935" s="263" t="s">
        <v>224</v>
      </c>
      <c r="AV935" s="14" t="s">
        <v>86</v>
      </c>
      <c r="AW935" s="14" t="s">
        <v>41</v>
      </c>
      <c r="AX935" s="14" t="s">
        <v>78</v>
      </c>
      <c r="AY935" s="263" t="s">
        <v>209</v>
      </c>
    </row>
    <row r="936" spans="2:65" s="12" customFormat="1" ht="13.5">
      <c r="B936" s="222"/>
      <c r="C936" s="223"/>
      <c r="D936" s="219" t="s">
        <v>274</v>
      </c>
      <c r="E936" s="224" t="s">
        <v>34</v>
      </c>
      <c r="F936" s="225" t="s">
        <v>1048</v>
      </c>
      <c r="G936" s="223"/>
      <c r="H936" s="226">
        <v>39.725000000000001</v>
      </c>
      <c r="I936" s="227"/>
      <c r="J936" s="223"/>
      <c r="K936" s="223"/>
      <c r="L936" s="228"/>
      <c r="M936" s="229"/>
      <c r="N936" s="230"/>
      <c r="O936" s="230"/>
      <c r="P936" s="230"/>
      <c r="Q936" s="230"/>
      <c r="R936" s="230"/>
      <c r="S936" s="230"/>
      <c r="T936" s="231"/>
      <c r="AT936" s="232" t="s">
        <v>274</v>
      </c>
      <c r="AU936" s="232" t="s">
        <v>224</v>
      </c>
      <c r="AV936" s="12" t="s">
        <v>88</v>
      </c>
      <c r="AW936" s="12" t="s">
        <v>41</v>
      </c>
      <c r="AX936" s="12" t="s">
        <v>78</v>
      </c>
      <c r="AY936" s="232" t="s">
        <v>209</v>
      </c>
    </row>
    <row r="937" spans="2:65" s="14" customFormat="1" ht="13.5">
      <c r="B937" s="254"/>
      <c r="C937" s="255"/>
      <c r="D937" s="219" t="s">
        <v>274</v>
      </c>
      <c r="E937" s="256" t="s">
        <v>34</v>
      </c>
      <c r="F937" s="257" t="s">
        <v>1677</v>
      </c>
      <c r="G937" s="255"/>
      <c r="H937" s="256" t="s">
        <v>34</v>
      </c>
      <c r="I937" s="258"/>
      <c r="J937" s="255"/>
      <c r="K937" s="255"/>
      <c r="L937" s="259"/>
      <c r="M937" s="260"/>
      <c r="N937" s="261"/>
      <c r="O937" s="261"/>
      <c r="P937" s="261"/>
      <c r="Q937" s="261"/>
      <c r="R937" s="261"/>
      <c r="S937" s="261"/>
      <c r="T937" s="262"/>
      <c r="AT937" s="263" t="s">
        <v>274</v>
      </c>
      <c r="AU937" s="263" t="s">
        <v>224</v>
      </c>
      <c r="AV937" s="14" t="s">
        <v>86</v>
      </c>
      <c r="AW937" s="14" t="s">
        <v>41</v>
      </c>
      <c r="AX937" s="14" t="s">
        <v>78</v>
      </c>
      <c r="AY937" s="263" t="s">
        <v>209</v>
      </c>
    </row>
    <row r="938" spans="2:65" s="12" customFormat="1" ht="13.5">
      <c r="B938" s="222"/>
      <c r="C938" s="223"/>
      <c r="D938" s="219" t="s">
        <v>274</v>
      </c>
      <c r="E938" s="224" t="s">
        <v>34</v>
      </c>
      <c r="F938" s="225" t="s">
        <v>1678</v>
      </c>
      <c r="G938" s="223"/>
      <c r="H938" s="226">
        <v>210.69200000000001</v>
      </c>
      <c r="I938" s="227"/>
      <c r="J938" s="223"/>
      <c r="K938" s="223"/>
      <c r="L938" s="228"/>
      <c r="M938" s="229"/>
      <c r="N938" s="230"/>
      <c r="O938" s="230"/>
      <c r="P938" s="230"/>
      <c r="Q938" s="230"/>
      <c r="R938" s="230"/>
      <c r="S938" s="230"/>
      <c r="T938" s="231"/>
      <c r="AT938" s="232" t="s">
        <v>274</v>
      </c>
      <c r="AU938" s="232" t="s">
        <v>224</v>
      </c>
      <c r="AV938" s="12" t="s">
        <v>88</v>
      </c>
      <c r="AW938" s="12" t="s">
        <v>41</v>
      </c>
      <c r="AX938" s="12" t="s">
        <v>78</v>
      </c>
      <c r="AY938" s="232" t="s">
        <v>209</v>
      </c>
    </row>
    <row r="939" spans="2:65" s="13" customFormat="1" ht="13.5">
      <c r="B939" s="233"/>
      <c r="C939" s="234"/>
      <c r="D939" s="219" t="s">
        <v>274</v>
      </c>
      <c r="E939" s="235" t="s">
        <v>34</v>
      </c>
      <c r="F939" s="236" t="s">
        <v>302</v>
      </c>
      <c r="G939" s="234"/>
      <c r="H939" s="237">
        <v>1676.537</v>
      </c>
      <c r="I939" s="238"/>
      <c r="J939" s="234"/>
      <c r="K939" s="234"/>
      <c r="L939" s="239"/>
      <c r="M939" s="240"/>
      <c r="N939" s="241"/>
      <c r="O939" s="241"/>
      <c r="P939" s="241"/>
      <c r="Q939" s="241"/>
      <c r="R939" s="241"/>
      <c r="S939" s="241"/>
      <c r="T939" s="242"/>
      <c r="AT939" s="243" t="s">
        <v>274</v>
      </c>
      <c r="AU939" s="243" t="s">
        <v>224</v>
      </c>
      <c r="AV939" s="13" t="s">
        <v>228</v>
      </c>
      <c r="AW939" s="13" t="s">
        <v>41</v>
      </c>
      <c r="AX939" s="13" t="s">
        <v>86</v>
      </c>
      <c r="AY939" s="243" t="s">
        <v>209</v>
      </c>
    </row>
    <row r="940" spans="2:65" s="1" customFormat="1" ht="25.5" customHeight="1">
      <c r="B940" s="43"/>
      <c r="C940" s="203" t="s">
        <v>1679</v>
      </c>
      <c r="D940" s="203" t="s">
        <v>212</v>
      </c>
      <c r="E940" s="204" t="s">
        <v>1680</v>
      </c>
      <c r="F940" s="205" t="s">
        <v>1681</v>
      </c>
      <c r="G940" s="206" t="s">
        <v>351</v>
      </c>
      <c r="H940" s="207">
        <v>3085.1379999999999</v>
      </c>
      <c r="I940" s="208"/>
      <c r="J940" s="209">
        <f>ROUND(I940*H940,2)</f>
        <v>0</v>
      </c>
      <c r="K940" s="205" t="s">
        <v>216</v>
      </c>
      <c r="L940" s="63"/>
      <c r="M940" s="210" t="s">
        <v>34</v>
      </c>
      <c r="N940" s="211" t="s">
        <v>49</v>
      </c>
      <c r="O940" s="44"/>
      <c r="P940" s="212">
        <f>O940*H940</f>
        <v>0</v>
      </c>
      <c r="Q940" s="212">
        <v>1.21E-2</v>
      </c>
      <c r="R940" s="212">
        <f>Q940*H940</f>
        <v>37.3301698</v>
      </c>
      <c r="S940" s="212">
        <v>0</v>
      </c>
      <c r="T940" s="213">
        <f>S940*H940</f>
        <v>0</v>
      </c>
      <c r="AR940" s="25" t="s">
        <v>228</v>
      </c>
      <c r="AT940" s="25" t="s">
        <v>212</v>
      </c>
      <c r="AU940" s="25" t="s">
        <v>224</v>
      </c>
      <c r="AY940" s="25" t="s">
        <v>209</v>
      </c>
      <c r="BE940" s="214">
        <f>IF(N940="základní",J940,0)</f>
        <v>0</v>
      </c>
      <c r="BF940" s="214">
        <f>IF(N940="snížená",J940,0)</f>
        <v>0</v>
      </c>
      <c r="BG940" s="214">
        <f>IF(N940="zákl. přenesená",J940,0)</f>
        <v>0</v>
      </c>
      <c r="BH940" s="214">
        <f>IF(N940="sníž. přenesená",J940,0)</f>
        <v>0</v>
      </c>
      <c r="BI940" s="214">
        <f>IF(N940="nulová",J940,0)</f>
        <v>0</v>
      </c>
      <c r="BJ940" s="25" t="s">
        <v>86</v>
      </c>
      <c r="BK940" s="214">
        <f>ROUND(I940*H940,2)</f>
        <v>0</v>
      </c>
      <c r="BL940" s="25" t="s">
        <v>228</v>
      </c>
      <c r="BM940" s="25" t="s">
        <v>1682</v>
      </c>
    </row>
    <row r="941" spans="2:65" s="1" customFormat="1" ht="67.5">
      <c r="B941" s="43"/>
      <c r="C941" s="65"/>
      <c r="D941" s="219" t="s">
        <v>272</v>
      </c>
      <c r="E941" s="65"/>
      <c r="F941" s="220" t="s">
        <v>1659</v>
      </c>
      <c r="G941" s="65"/>
      <c r="H941" s="65"/>
      <c r="I941" s="174"/>
      <c r="J941" s="65"/>
      <c r="K941" s="65"/>
      <c r="L941" s="63"/>
      <c r="M941" s="221"/>
      <c r="N941" s="44"/>
      <c r="O941" s="44"/>
      <c r="P941" s="44"/>
      <c r="Q941" s="44"/>
      <c r="R941" s="44"/>
      <c r="S941" s="44"/>
      <c r="T941" s="80"/>
      <c r="AT941" s="25" t="s">
        <v>272</v>
      </c>
      <c r="AU941" s="25" t="s">
        <v>224</v>
      </c>
    </row>
    <row r="942" spans="2:65" s="14" customFormat="1" ht="13.5">
      <c r="B942" s="254"/>
      <c r="C942" s="255"/>
      <c r="D942" s="219" t="s">
        <v>274</v>
      </c>
      <c r="E942" s="256" t="s">
        <v>34</v>
      </c>
      <c r="F942" s="257" t="s">
        <v>1683</v>
      </c>
      <c r="G942" s="255"/>
      <c r="H942" s="256" t="s">
        <v>34</v>
      </c>
      <c r="I942" s="258"/>
      <c r="J942" s="255"/>
      <c r="K942" s="255"/>
      <c r="L942" s="259"/>
      <c r="M942" s="260"/>
      <c r="N942" s="261"/>
      <c r="O942" s="261"/>
      <c r="P942" s="261"/>
      <c r="Q942" s="261"/>
      <c r="R942" s="261"/>
      <c r="S942" s="261"/>
      <c r="T942" s="262"/>
      <c r="AT942" s="263" t="s">
        <v>274</v>
      </c>
      <c r="AU942" s="263" t="s">
        <v>224</v>
      </c>
      <c r="AV942" s="14" t="s">
        <v>86</v>
      </c>
      <c r="AW942" s="14" t="s">
        <v>41</v>
      </c>
      <c r="AX942" s="14" t="s">
        <v>78</v>
      </c>
      <c r="AY942" s="263" t="s">
        <v>209</v>
      </c>
    </row>
    <row r="943" spans="2:65" s="12" customFormat="1" ht="13.5">
      <c r="B943" s="222"/>
      <c r="C943" s="223"/>
      <c r="D943" s="219" t="s">
        <v>274</v>
      </c>
      <c r="E943" s="224" t="s">
        <v>34</v>
      </c>
      <c r="F943" s="225" t="s">
        <v>1684</v>
      </c>
      <c r="G943" s="223"/>
      <c r="H943" s="226">
        <v>31.021000000000001</v>
      </c>
      <c r="I943" s="227"/>
      <c r="J943" s="223"/>
      <c r="K943" s="223"/>
      <c r="L943" s="228"/>
      <c r="M943" s="229"/>
      <c r="N943" s="230"/>
      <c r="O943" s="230"/>
      <c r="P943" s="230"/>
      <c r="Q943" s="230"/>
      <c r="R943" s="230"/>
      <c r="S943" s="230"/>
      <c r="T943" s="231"/>
      <c r="AT943" s="232" t="s">
        <v>274</v>
      </c>
      <c r="AU943" s="232" t="s">
        <v>224</v>
      </c>
      <c r="AV943" s="12" t="s">
        <v>88</v>
      </c>
      <c r="AW943" s="12" t="s">
        <v>41</v>
      </c>
      <c r="AX943" s="12" t="s">
        <v>78</v>
      </c>
      <c r="AY943" s="232" t="s">
        <v>209</v>
      </c>
    </row>
    <row r="944" spans="2:65" s="12" customFormat="1" ht="13.5">
      <c r="B944" s="222"/>
      <c r="C944" s="223"/>
      <c r="D944" s="219" t="s">
        <v>274</v>
      </c>
      <c r="E944" s="224" t="s">
        <v>34</v>
      </c>
      <c r="F944" s="225" t="s">
        <v>1685</v>
      </c>
      <c r="G944" s="223"/>
      <c r="H944" s="226">
        <v>48.314</v>
      </c>
      <c r="I944" s="227"/>
      <c r="J944" s="223"/>
      <c r="K944" s="223"/>
      <c r="L944" s="228"/>
      <c r="M944" s="229"/>
      <c r="N944" s="230"/>
      <c r="O944" s="230"/>
      <c r="P944" s="230"/>
      <c r="Q944" s="230"/>
      <c r="R944" s="230"/>
      <c r="S944" s="230"/>
      <c r="T944" s="231"/>
      <c r="AT944" s="232" t="s">
        <v>274</v>
      </c>
      <c r="AU944" s="232" t="s">
        <v>224</v>
      </c>
      <c r="AV944" s="12" t="s">
        <v>88</v>
      </c>
      <c r="AW944" s="12" t="s">
        <v>41</v>
      </c>
      <c r="AX944" s="12" t="s">
        <v>78</v>
      </c>
      <c r="AY944" s="232" t="s">
        <v>209</v>
      </c>
    </row>
    <row r="945" spans="2:51" s="12" customFormat="1" ht="13.5">
      <c r="B945" s="222"/>
      <c r="C945" s="223"/>
      <c r="D945" s="219" t="s">
        <v>274</v>
      </c>
      <c r="E945" s="224" t="s">
        <v>34</v>
      </c>
      <c r="F945" s="225" t="s">
        <v>1686</v>
      </c>
      <c r="G945" s="223"/>
      <c r="H945" s="226">
        <v>347.50599999999997</v>
      </c>
      <c r="I945" s="227"/>
      <c r="J945" s="223"/>
      <c r="K945" s="223"/>
      <c r="L945" s="228"/>
      <c r="M945" s="229"/>
      <c r="N945" s="230"/>
      <c r="O945" s="230"/>
      <c r="P945" s="230"/>
      <c r="Q945" s="230"/>
      <c r="R945" s="230"/>
      <c r="S945" s="230"/>
      <c r="T945" s="231"/>
      <c r="AT945" s="232" t="s">
        <v>274</v>
      </c>
      <c r="AU945" s="232" t="s">
        <v>224</v>
      </c>
      <c r="AV945" s="12" t="s">
        <v>88</v>
      </c>
      <c r="AW945" s="12" t="s">
        <v>41</v>
      </c>
      <c r="AX945" s="12" t="s">
        <v>78</v>
      </c>
      <c r="AY945" s="232" t="s">
        <v>209</v>
      </c>
    </row>
    <row r="946" spans="2:51" s="12" customFormat="1" ht="13.5">
      <c r="B946" s="222"/>
      <c r="C946" s="223"/>
      <c r="D946" s="219" t="s">
        <v>274</v>
      </c>
      <c r="E946" s="224" t="s">
        <v>34</v>
      </c>
      <c r="F946" s="225" t="s">
        <v>1687</v>
      </c>
      <c r="G946" s="223"/>
      <c r="H946" s="226">
        <v>981.76</v>
      </c>
      <c r="I946" s="227"/>
      <c r="J946" s="223"/>
      <c r="K946" s="223"/>
      <c r="L946" s="228"/>
      <c r="M946" s="229"/>
      <c r="N946" s="230"/>
      <c r="O946" s="230"/>
      <c r="P946" s="230"/>
      <c r="Q946" s="230"/>
      <c r="R946" s="230"/>
      <c r="S946" s="230"/>
      <c r="T946" s="231"/>
      <c r="AT946" s="232" t="s">
        <v>274</v>
      </c>
      <c r="AU946" s="232" t="s">
        <v>224</v>
      </c>
      <c r="AV946" s="12" t="s">
        <v>88</v>
      </c>
      <c r="AW946" s="12" t="s">
        <v>41</v>
      </c>
      <c r="AX946" s="12" t="s">
        <v>78</v>
      </c>
      <c r="AY946" s="232" t="s">
        <v>209</v>
      </c>
    </row>
    <row r="947" spans="2:51" s="14" customFormat="1" ht="13.5">
      <c r="B947" s="254"/>
      <c r="C947" s="255"/>
      <c r="D947" s="219" t="s">
        <v>274</v>
      </c>
      <c r="E947" s="256" t="s">
        <v>34</v>
      </c>
      <c r="F947" s="257" t="s">
        <v>1664</v>
      </c>
      <c r="G947" s="255"/>
      <c r="H947" s="256" t="s">
        <v>34</v>
      </c>
      <c r="I947" s="258"/>
      <c r="J947" s="255"/>
      <c r="K947" s="255"/>
      <c r="L947" s="259"/>
      <c r="M947" s="260"/>
      <c r="N947" s="261"/>
      <c r="O947" s="261"/>
      <c r="P947" s="261"/>
      <c r="Q947" s="261"/>
      <c r="R947" s="261"/>
      <c r="S947" s="261"/>
      <c r="T947" s="262"/>
      <c r="AT947" s="263" t="s">
        <v>274</v>
      </c>
      <c r="AU947" s="263" t="s">
        <v>224</v>
      </c>
      <c r="AV947" s="14" t="s">
        <v>86</v>
      </c>
      <c r="AW947" s="14" t="s">
        <v>41</v>
      </c>
      <c r="AX947" s="14" t="s">
        <v>78</v>
      </c>
      <c r="AY947" s="263" t="s">
        <v>209</v>
      </c>
    </row>
    <row r="948" spans="2:51" s="12" customFormat="1" ht="13.5">
      <c r="B948" s="222"/>
      <c r="C948" s="223"/>
      <c r="D948" s="219" t="s">
        <v>274</v>
      </c>
      <c r="E948" s="224" t="s">
        <v>34</v>
      </c>
      <c r="F948" s="225" t="s">
        <v>1665</v>
      </c>
      <c r="G948" s="223"/>
      <c r="H948" s="226">
        <v>37.520000000000003</v>
      </c>
      <c r="I948" s="227"/>
      <c r="J948" s="223"/>
      <c r="K948" s="223"/>
      <c r="L948" s="228"/>
      <c r="M948" s="229"/>
      <c r="N948" s="230"/>
      <c r="O948" s="230"/>
      <c r="P948" s="230"/>
      <c r="Q948" s="230"/>
      <c r="R948" s="230"/>
      <c r="S948" s="230"/>
      <c r="T948" s="231"/>
      <c r="AT948" s="232" t="s">
        <v>274</v>
      </c>
      <c r="AU948" s="232" t="s">
        <v>224</v>
      </c>
      <c r="AV948" s="12" t="s">
        <v>88</v>
      </c>
      <c r="AW948" s="12" t="s">
        <v>41</v>
      </c>
      <c r="AX948" s="12" t="s">
        <v>78</v>
      </c>
      <c r="AY948" s="232" t="s">
        <v>209</v>
      </c>
    </row>
    <row r="949" spans="2:51" s="12" customFormat="1" ht="13.5">
      <c r="B949" s="222"/>
      <c r="C949" s="223"/>
      <c r="D949" s="219" t="s">
        <v>274</v>
      </c>
      <c r="E949" s="224" t="s">
        <v>34</v>
      </c>
      <c r="F949" s="225" t="s">
        <v>1666</v>
      </c>
      <c r="G949" s="223"/>
      <c r="H949" s="226">
        <v>19.815000000000001</v>
      </c>
      <c r="I949" s="227"/>
      <c r="J949" s="223"/>
      <c r="K949" s="223"/>
      <c r="L949" s="228"/>
      <c r="M949" s="229"/>
      <c r="N949" s="230"/>
      <c r="O949" s="230"/>
      <c r="P949" s="230"/>
      <c r="Q949" s="230"/>
      <c r="R949" s="230"/>
      <c r="S949" s="230"/>
      <c r="T949" s="231"/>
      <c r="AT949" s="232" t="s">
        <v>274</v>
      </c>
      <c r="AU949" s="232" t="s">
        <v>224</v>
      </c>
      <c r="AV949" s="12" t="s">
        <v>88</v>
      </c>
      <c r="AW949" s="12" t="s">
        <v>41</v>
      </c>
      <c r="AX949" s="12" t="s">
        <v>78</v>
      </c>
      <c r="AY949" s="232" t="s">
        <v>209</v>
      </c>
    </row>
    <row r="950" spans="2:51" s="14" customFormat="1" ht="13.5">
      <c r="B950" s="254"/>
      <c r="C950" s="255"/>
      <c r="D950" s="219" t="s">
        <v>274</v>
      </c>
      <c r="E950" s="256" t="s">
        <v>34</v>
      </c>
      <c r="F950" s="257" t="s">
        <v>1667</v>
      </c>
      <c r="G950" s="255"/>
      <c r="H950" s="256" t="s">
        <v>34</v>
      </c>
      <c r="I950" s="258"/>
      <c r="J950" s="255"/>
      <c r="K950" s="255"/>
      <c r="L950" s="259"/>
      <c r="M950" s="260"/>
      <c r="N950" s="261"/>
      <c r="O950" s="261"/>
      <c r="P950" s="261"/>
      <c r="Q950" s="261"/>
      <c r="R950" s="261"/>
      <c r="S950" s="261"/>
      <c r="T950" s="262"/>
      <c r="AT950" s="263" t="s">
        <v>274</v>
      </c>
      <c r="AU950" s="263" t="s">
        <v>224</v>
      </c>
      <c r="AV950" s="14" t="s">
        <v>86</v>
      </c>
      <c r="AW950" s="14" t="s">
        <v>41</v>
      </c>
      <c r="AX950" s="14" t="s">
        <v>78</v>
      </c>
      <c r="AY950" s="263" t="s">
        <v>209</v>
      </c>
    </row>
    <row r="951" spans="2:51" s="12" customFormat="1" ht="13.5">
      <c r="B951" s="222"/>
      <c r="C951" s="223"/>
      <c r="D951" s="219" t="s">
        <v>274</v>
      </c>
      <c r="E951" s="224" t="s">
        <v>34</v>
      </c>
      <c r="F951" s="225" t="s">
        <v>1668</v>
      </c>
      <c r="G951" s="223"/>
      <c r="H951" s="226">
        <v>26.52</v>
      </c>
      <c r="I951" s="227"/>
      <c r="J951" s="223"/>
      <c r="K951" s="223"/>
      <c r="L951" s="228"/>
      <c r="M951" s="229"/>
      <c r="N951" s="230"/>
      <c r="O951" s="230"/>
      <c r="P951" s="230"/>
      <c r="Q951" s="230"/>
      <c r="R951" s="230"/>
      <c r="S951" s="230"/>
      <c r="T951" s="231"/>
      <c r="AT951" s="232" t="s">
        <v>274</v>
      </c>
      <c r="AU951" s="232" t="s">
        <v>224</v>
      </c>
      <c r="AV951" s="12" t="s">
        <v>88</v>
      </c>
      <c r="AW951" s="12" t="s">
        <v>41</v>
      </c>
      <c r="AX951" s="12" t="s">
        <v>78</v>
      </c>
      <c r="AY951" s="232" t="s">
        <v>209</v>
      </c>
    </row>
    <row r="952" spans="2:51" s="15" customFormat="1" ht="13.5">
      <c r="B952" s="267"/>
      <c r="C952" s="268"/>
      <c r="D952" s="219" t="s">
        <v>274</v>
      </c>
      <c r="E952" s="269" t="s">
        <v>34</v>
      </c>
      <c r="F952" s="270" t="s">
        <v>1688</v>
      </c>
      <c r="G952" s="268"/>
      <c r="H952" s="271">
        <v>1492.4559999999999</v>
      </c>
      <c r="I952" s="272"/>
      <c r="J952" s="268"/>
      <c r="K952" s="268"/>
      <c r="L952" s="273"/>
      <c r="M952" s="274"/>
      <c r="N952" s="275"/>
      <c r="O952" s="275"/>
      <c r="P952" s="275"/>
      <c r="Q952" s="275"/>
      <c r="R952" s="275"/>
      <c r="S952" s="275"/>
      <c r="T952" s="276"/>
      <c r="AT952" s="277" t="s">
        <v>274</v>
      </c>
      <c r="AU952" s="277" t="s">
        <v>224</v>
      </c>
      <c r="AV952" s="15" t="s">
        <v>224</v>
      </c>
      <c r="AW952" s="15" t="s">
        <v>41</v>
      </c>
      <c r="AX952" s="15" t="s">
        <v>78</v>
      </c>
      <c r="AY952" s="277" t="s">
        <v>209</v>
      </c>
    </row>
    <row r="953" spans="2:51" s="14" customFormat="1" ht="13.5">
      <c r="B953" s="254"/>
      <c r="C953" s="255"/>
      <c r="D953" s="219" t="s">
        <v>274</v>
      </c>
      <c r="E953" s="256" t="s">
        <v>34</v>
      </c>
      <c r="F953" s="257" t="s">
        <v>1689</v>
      </c>
      <c r="G953" s="255"/>
      <c r="H953" s="256" t="s">
        <v>34</v>
      </c>
      <c r="I953" s="258"/>
      <c r="J953" s="255"/>
      <c r="K953" s="255"/>
      <c r="L953" s="259"/>
      <c r="M953" s="260"/>
      <c r="N953" s="261"/>
      <c r="O953" s="261"/>
      <c r="P953" s="261"/>
      <c r="Q953" s="261"/>
      <c r="R953" s="261"/>
      <c r="S953" s="261"/>
      <c r="T953" s="262"/>
      <c r="AT953" s="263" t="s">
        <v>274</v>
      </c>
      <c r="AU953" s="263" t="s">
        <v>224</v>
      </c>
      <c r="AV953" s="14" t="s">
        <v>86</v>
      </c>
      <c r="AW953" s="14" t="s">
        <v>41</v>
      </c>
      <c r="AX953" s="14" t="s">
        <v>78</v>
      </c>
      <c r="AY953" s="263" t="s">
        <v>209</v>
      </c>
    </row>
    <row r="954" spans="2:51" s="14" customFormat="1" ht="13.5">
      <c r="B954" s="254"/>
      <c r="C954" s="255"/>
      <c r="D954" s="219" t="s">
        <v>274</v>
      </c>
      <c r="E954" s="256" t="s">
        <v>34</v>
      </c>
      <c r="F954" s="257" t="s">
        <v>1669</v>
      </c>
      <c r="G954" s="255"/>
      <c r="H954" s="256" t="s">
        <v>34</v>
      </c>
      <c r="I954" s="258"/>
      <c r="J954" s="255"/>
      <c r="K954" s="255"/>
      <c r="L954" s="259"/>
      <c r="M954" s="260"/>
      <c r="N954" s="261"/>
      <c r="O954" s="261"/>
      <c r="P954" s="261"/>
      <c r="Q954" s="261"/>
      <c r="R954" s="261"/>
      <c r="S954" s="261"/>
      <c r="T954" s="262"/>
      <c r="AT954" s="263" t="s">
        <v>274</v>
      </c>
      <c r="AU954" s="263" t="s">
        <v>224</v>
      </c>
      <c r="AV954" s="14" t="s">
        <v>86</v>
      </c>
      <c r="AW954" s="14" t="s">
        <v>41</v>
      </c>
      <c r="AX954" s="14" t="s">
        <v>78</v>
      </c>
      <c r="AY954" s="263" t="s">
        <v>209</v>
      </c>
    </row>
    <row r="955" spans="2:51" s="12" customFormat="1" ht="13.5">
      <c r="B955" s="222"/>
      <c r="C955" s="223"/>
      <c r="D955" s="219" t="s">
        <v>274</v>
      </c>
      <c r="E955" s="224" t="s">
        <v>34</v>
      </c>
      <c r="F955" s="225" t="s">
        <v>1670</v>
      </c>
      <c r="G955" s="223"/>
      <c r="H955" s="226">
        <v>634.25199999999995</v>
      </c>
      <c r="I955" s="227"/>
      <c r="J955" s="223"/>
      <c r="K955" s="223"/>
      <c r="L955" s="228"/>
      <c r="M955" s="229"/>
      <c r="N955" s="230"/>
      <c r="O955" s="230"/>
      <c r="P955" s="230"/>
      <c r="Q955" s="230"/>
      <c r="R955" s="230"/>
      <c r="S955" s="230"/>
      <c r="T955" s="231"/>
      <c r="AT955" s="232" t="s">
        <v>274</v>
      </c>
      <c r="AU955" s="232" t="s">
        <v>224</v>
      </c>
      <c r="AV955" s="12" t="s">
        <v>88</v>
      </c>
      <c r="AW955" s="12" t="s">
        <v>41</v>
      </c>
      <c r="AX955" s="12" t="s">
        <v>78</v>
      </c>
      <c r="AY955" s="232" t="s">
        <v>209</v>
      </c>
    </row>
    <row r="956" spans="2:51" s="14" customFormat="1" ht="13.5">
      <c r="B956" s="254"/>
      <c r="C956" s="255"/>
      <c r="D956" s="219" t="s">
        <v>274</v>
      </c>
      <c r="E956" s="256" t="s">
        <v>34</v>
      </c>
      <c r="F956" s="257" t="s">
        <v>1671</v>
      </c>
      <c r="G956" s="255"/>
      <c r="H956" s="256" t="s">
        <v>34</v>
      </c>
      <c r="I956" s="258"/>
      <c r="J956" s="255"/>
      <c r="K956" s="255"/>
      <c r="L956" s="259"/>
      <c r="M956" s="260"/>
      <c r="N956" s="261"/>
      <c r="O956" s="261"/>
      <c r="P956" s="261"/>
      <c r="Q956" s="261"/>
      <c r="R956" s="261"/>
      <c r="S956" s="261"/>
      <c r="T956" s="262"/>
      <c r="AT956" s="263" t="s">
        <v>274</v>
      </c>
      <c r="AU956" s="263" t="s">
        <v>224</v>
      </c>
      <c r="AV956" s="14" t="s">
        <v>86</v>
      </c>
      <c r="AW956" s="14" t="s">
        <v>41</v>
      </c>
      <c r="AX956" s="14" t="s">
        <v>78</v>
      </c>
      <c r="AY956" s="263" t="s">
        <v>209</v>
      </c>
    </row>
    <row r="957" spans="2:51" s="12" customFormat="1" ht="13.5">
      <c r="B957" s="222"/>
      <c r="C957" s="223"/>
      <c r="D957" s="219" t="s">
        <v>274</v>
      </c>
      <c r="E957" s="224" t="s">
        <v>34</v>
      </c>
      <c r="F957" s="225" t="s">
        <v>1026</v>
      </c>
      <c r="G957" s="223"/>
      <c r="H957" s="226">
        <v>6.1429999999999998</v>
      </c>
      <c r="I957" s="227"/>
      <c r="J957" s="223"/>
      <c r="K957" s="223"/>
      <c r="L957" s="228"/>
      <c r="M957" s="229"/>
      <c r="N957" s="230"/>
      <c r="O957" s="230"/>
      <c r="P957" s="230"/>
      <c r="Q957" s="230"/>
      <c r="R957" s="230"/>
      <c r="S957" s="230"/>
      <c r="T957" s="231"/>
      <c r="AT957" s="232" t="s">
        <v>274</v>
      </c>
      <c r="AU957" s="232" t="s">
        <v>224</v>
      </c>
      <c r="AV957" s="12" t="s">
        <v>88</v>
      </c>
      <c r="AW957" s="12" t="s">
        <v>41</v>
      </c>
      <c r="AX957" s="12" t="s">
        <v>78</v>
      </c>
      <c r="AY957" s="232" t="s">
        <v>209</v>
      </c>
    </row>
    <row r="958" spans="2:51" s="14" customFormat="1" ht="13.5">
      <c r="B958" s="254"/>
      <c r="C958" s="255"/>
      <c r="D958" s="219" t="s">
        <v>274</v>
      </c>
      <c r="E958" s="256" t="s">
        <v>34</v>
      </c>
      <c r="F958" s="257" t="s">
        <v>1672</v>
      </c>
      <c r="G958" s="255"/>
      <c r="H958" s="256" t="s">
        <v>34</v>
      </c>
      <c r="I958" s="258"/>
      <c r="J958" s="255"/>
      <c r="K958" s="255"/>
      <c r="L958" s="259"/>
      <c r="M958" s="260"/>
      <c r="N958" s="261"/>
      <c r="O958" s="261"/>
      <c r="P958" s="261"/>
      <c r="Q958" s="261"/>
      <c r="R958" s="261"/>
      <c r="S958" s="261"/>
      <c r="T958" s="262"/>
      <c r="AT958" s="263" t="s">
        <v>274</v>
      </c>
      <c r="AU958" s="263" t="s">
        <v>224</v>
      </c>
      <c r="AV958" s="14" t="s">
        <v>86</v>
      </c>
      <c r="AW958" s="14" t="s">
        <v>41</v>
      </c>
      <c r="AX958" s="14" t="s">
        <v>78</v>
      </c>
      <c r="AY958" s="263" t="s">
        <v>209</v>
      </c>
    </row>
    <row r="959" spans="2:51" s="12" customFormat="1" ht="13.5">
      <c r="B959" s="222"/>
      <c r="C959" s="223"/>
      <c r="D959" s="219" t="s">
        <v>274</v>
      </c>
      <c r="E959" s="224" t="s">
        <v>34</v>
      </c>
      <c r="F959" s="225" t="s">
        <v>1673</v>
      </c>
      <c r="G959" s="223"/>
      <c r="H959" s="226">
        <v>661.67</v>
      </c>
      <c r="I959" s="227"/>
      <c r="J959" s="223"/>
      <c r="K959" s="223"/>
      <c r="L959" s="228"/>
      <c r="M959" s="229"/>
      <c r="N959" s="230"/>
      <c r="O959" s="230"/>
      <c r="P959" s="230"/>
      <c r="Q959" s="230"/>
      <c r="R959" s="230"/>
      <c r="S959" s="230"/>
      <c r="T959" s="231"/>
      <c r="AT959" s="232" t="s">
        <v>274</v>
      </c>
      <c r="AU959" s="232" t="s">
        <v>224</v>
      </c>
      <c r="AV959" s="12" t="s">
        <v>88</v>
      </c>
      <c r="AW959" s="12" t="s">
        <v>41</v>
      </c>
      <c r="AX959" s="12" t="s">
        <v>78</v>
      </c>
      <c r="AY959" s="232" t="s">
        <v>209</v>
      </c>
    </row>
    <row r="960" spans="2:51" s="14" customFormat="1" ht="13.5">
      <c r="B960" s="254"/>
      <c r="C960" s="255"/>
      <c r="D960" s="219" t="s">
        <v>274</v>
      </c>
      <c r="E960" s="256" t="s">
        <v>34</v>
      </c>
      <c r="F960" s="257" t="s">
        <v>1674</v>
      </c>
      <c r="G960" s="255"/>
      <c r="H960" s="256" t="s">
        <v>34</v>
      </c>
      <c r="I960" s="258"/>
      <c r="J960" s="255"/>
      <c r="K960" s="255"/>
      <c r="L960" s="259"/>
      <c r="M960" s="260"/>
      <c r="N960" s="261"/>
      <c r="O960" s="261"/>
      <c r="P960" s="261"/>
      <c r="Q960" s="261"/>
      <c r="R960" s="261"/>
      <c r="S960" s="261"/>
      <c r="T960" s="262"/>
      <c r="AT960" s="263" t="s">
        <v>274</v>
      </c>
      <c r="AU960" s="263" t="s">
        <v>224</v>
      </c>
      <c r="AV960" s="14" t="s">
        <v>86</v>
      </c>
      <c r="AW960" s="14" t="s">
        <v>41</v>
      </c>
      <c r="AX960" s="14" t="s">
        <v>78</v>
      </c>
      <c r="AY960" s="263" t="s">
        <v>209</v>
      </c>
    </row>
    <row r="961" spans="2:65" s="12" customFormat="1" ht="13.5">
      <c r="B961" s="222"/>
      <c r="C961" s="223"/>
      <c r="D961" s="219" t="s">
        <v>274</v>
      </c>
      <c r="E961" s="224" t="s">
        <v>34</v>
      </c>
      <c r="F961" s="225" t="s">
        <v>1675</v>
      </c>
      <c r="G961" s="223"/>
      <c r="H961" s="226">
        <v>40.200000000000003</v>
      </c>
      <c r="I961" s="227"/>
      <c r="J961" s="223"/>
      <c r="K961" s="223"/>
      <c r="L961" s="228"/>
      <c r="M961" s="229"/>
      <c r="N961" s="230"/>
      <c r="O961" s="230"/>
      <c r="P961" s="230"/>
      <c r="Q961" s="230"/>
      <c r="R961" s="230"/>
      <c r="S961" s="230"/>
      <c r="T961" s="231"/>
      <c r="AT961" s="232" t="s">
        <v>274</v>
      </c>
      <c r="AU961" s="232" t="s">
        <v>224</v>
      </c>
      <c r="AV961" s="12" t="s">
        <v>88</v>
      </c>
      <c r="AW961" s="12" t="s">
        <v>41</v>
      </c>
      <c r="AX961" s="12" t="s">
        <v>78</v>
      </c>
      <c r="AY961" s="232" t="s">
        <v>209</v>
      </c>
    </row>
    <row r="962" spans="2:65" s="14" customFormat="1" ht="13.5">
      <c r="B962" s="254"/>
      <c r="C962" s="255"/>
      <c r="D962" s="219" t="s">
        <v>274</v>
      </c>
      <c r="E962" s="256" t="s">
        <v>34</v>
      </c>
      <c r="F962" s="257" t="s">
        <v>1676</v>
      </c>
      <c r="G962" s="255"/>
      <c r="H962" s="256" t="s">
        <v>34</v>
      </c>
      <c r="I962" s="258"/>
      <c r="J962" s="255"/>
      <c r="K962" s="255"/>
      <c r="L962" s="259"/>
      <c r="M962" s="260"/>
      <c r="N962" s="261"/>
      <c r="O962" s="261"/>
      <c r="P962" s="261"/>
      <c r="Q962" s="261"/>
      <c r="R962" s="261"/>
      <c r="S962" s="261"/>
      <c r="T962" s="262"/>
      <c r="AT962" s="263" t="s">
        <v>274</v>
      </c>
      <c r="AU962" s="263" t="s">
        <v>224</v>
      </c>
      <c r="AV962" s="14" t="s">
        <v>86</v>
      </c>
      <c r="AW962" s="14" t="s">
        <v>41</v>
      </c>
      <c r="AX962" s="14" t="s">
        <v>78</v>
      </c>
      <c r="AY962" s="263" t="s">
        <v>209</v>
      </c>
    </row>
    <row r="963" spans="2:65" s="12" customFormat="1" ht="13.5">
      <c r="B963" s="222"/>
      <c r="C963" s="223"/>
      <c r="D963" s="219" t="s">
        <v>274</v>
      </c>
      <c r="E963" s="224" t="s">
        <v>34</v>
      </c>
      <c r="F963" s="225" t="s">
        <v>1048</v>
      </c>
      <c r="G963" s="223"/>
      <c r="H963" s="226">
        <v>39.725000000000001</v>
      </c>
      <c r="I963" s="227"/>
      <c r="J963" s="223"/>
      <c r="K963" s="223"/>
      <c r="L963" s="228"/>
      <c r="M963" s="229"/>
      <c r="N963" s="230"/>
      <c r="O963" s="230"/>
      <c r="P963" s="230"/>
      <c r="Q963" s="230"/>
      <c r="R963" s="230"/>
      <c r="S963" s="230"/>
      <c r="T963" s="231"/>
      <c r="AT963" s="232" t="s">
        <v>274</v>
      </c>
      <c r="AU963" s="232" t="s">
        <v>224</v>
      </c>
      <c r="AV963" s="12" t="s">
        <v>88</v>
      </c>
      <c r="AW963" s="12" t="s">
        <v>41</v>
      </c>
      <c r="AX963" s="12" t="s">
        <v>78</v>
      </c>
      <c r="AY963" s="232" t="s">
        <v>209</v>
      </c>
    </row>
    <row r="964" spans="2:65" s="14" customFormat="1" ht="13.5">
      <c r="B964" s="254"/>
      <c r="C964" s="255"/>
      <c r="D964" s="219" t="s">
        <v>274</v>
      </c>
      <c r="E964" s="256" t="s">
        <v>34</v>
      </c>
      <c r="F964" s="257" t="s">
        <v>1677</v>
      </c>
      <c r="G964" s="255"/>
      <c r="H964" s="256" t="s">
        <v>34</v>
      </c>
      <c r="I964" s="258"/>
      <c r="J964" s="255"/>
      <c r="K964" s="255"/>
      <c r="L964" s="259"/>
      <c r="M964" s="260"/>
      <c r="N964" s="261"/>
      <c r="O964" s="261"/>
      <c r="P964" s="261"/>
      <c r="Q964" s="261"/>
      <c r="R964" s="261"/>
      <c r="S964" s="261"/>
      <c r="T964" s="262"/>
      <c r="AT964" s="263" t="s">
        <v>274</v>
      </c>
      <c r="AU964" s="263" t="s">
        <v>224</v>
      </c>
      <c r="AV964" s="14" t="s">
        <v>86</v>
      </c>
      <c r="AW964" s="14" t="s">
        <v>41</v>
      </c>
      <c r="AX964" s="14" t="s">
        <v>78</v>
      </c>
      <c r="AY964" s="263" t="s">
        <v>209</v>
      </c>
    </row>
    <row r="965" spans="2:65" s="12" customFormat="1" ht="13.5">
      <c r="B965" s="222"/>
      <c r="C965" s="223"/>
      <c r="D965" s="219" t="s">
        <v>274</v>
      </c>
      <c r="E965" s="224" t="s">
        <v>34</v>
      </c>
      <c r="F965" s="225" t="s">
        <v>1678</v>
      </c>
      <c r="G965" s="223"/>
      <c r="H965" s="226">
        <v>210.69200000000001</v>
      </c>
      <c r="I965" s="227"/>
      <c r="J965" s="223"/>
      <c r="K965" s="223"/>
      <c r="L965" s="228"/>
      <c r="M965" s="229"/>
      <c r="N965" s="230"/>
      <c r="O965" s="230"/>
      <c r="P965" s="230"/>
      <c r="Q965" s="230"/>
      <c r="R965" s="230"/>
      <c r="S965" s="230"/>
      <c r="T965" s="231"/>
      <c r="AT965" s="232" t="s">
        <v>274</v>
      </c>
      <c r="AU965" s="232" t="s">
        <v>224</v>
      </c>
      <c r="AV965" s="12" t="s">
        <v>88</v>
      </c>
      <c r="AW965" s="12" t="s">
        <v>41</v>
      </c>
      <c r="AX965" s="12" t="s">
        <v>78</v>
      </c>
      <c r="AY965" s="232" t="s">
        <v>209</v>
      </c>
    </row>
    <row r="966" spans="2:65" s="15" customFormat="1" ht="13.5">
      <c r="B966" s="267"/>
      <c r="C966" s="268"/>
      <c r="D966" s="219" t="s">
        <v>274</v>
      </c>
      <c r="E966" s="269" t="s">
        <v>34</v>
      </c>
      <c r="F966" s="270" t="s">
        <v>1690</v>
      </c>
      <c r="G966" s="268"/>
      <c r="H966" s="271">
        <v>1592.682</v>
      </c>
      <c r="I966" s="272"/>
      <c r="J966" s="268"/>
      <c r="K966" s="268"/>
      <c r="L966" s="273"/>
      <c r="M966" s="274"/>
      <c r="N966" s="275"/>
      <c r="O966" s="275"/>
      <c r="P966" s="275"/>
      <c r="Q966" s="275"/>
      <c r="R966" s="275"/>
      <c r="S966" s="275"/>
      <c r="T966" s="276"/>
      <c r="AT966" s="277" t="s">
        <v>274</v>
      </c>
      <c r="AU966" s="277" t="s">
        <v>224</v>
      </c>
      <c r="AV966" s="15" t="s">
        <v>224</v>
      </c>
      <c r="AW966" s="15" t="s">
        <v>41</v>
      </c>
      <c r="AX966" s="15" t="s">
        <v>78</v>
      </c>
      <c r="AY966" s="277" t="s">
        <v>209</v>
      </c>
    </row>
    <row r="967" spans="2:65" s="13" customFormat="1" ht="13.5">
      <c r="B967" s="233"/>
      <c r="C967" s="234"/>
      <c r="D967" s="219" t="s">
        <v>274</v>
      </c>
      <c r="E967" s="235" t="s">
        <v>34</v>
      </c>
      <c r="F967" s="236" t="s">
        <v>302</v>
      </c>
      <c r="G967" s="234"/>
      <c r="H967" s="237">
        <v>3085.1379999999999</v>
      </c>
      <c r="I967" s="238"/>
      <c r="J967" s="234"/>
      <c r="K967" s="234"/>
      <c r="L967" s="239"/>
      <c r="M967" s="240"/>
      <c r="N967" s="241"/>
      <c r="O967" s="241"/>
      <c r="P967" s="241"/>
      <c r="Q967" s="241"/>
      <c r="R967" s="241"/>
      <c r="S967" s="241"/>
      <c r="T967" s="242"/>
      <c r="AT967" s="243" t="s">
        <v>274</v>
      </c>
      <c r="AU967" s="243" t="s">
        <v>224</v>
      </c>
      <c r="AV967" s="13" t="s">
        <v>228</v>
      </c>
      <c r="AW967" s="13" t="s">
        <v>41</v>
      </c>
      <c r="AX967" s="13" t="s">
        <v>86</v>
      </c>
      <c r="AY967" s="243" t="s">
        <v>209</v>
      </c>
    </row>
    <row r="968" spans="2:65" s="11" customFormat="1" ht="22.35" customHeight="1">
      <c r="B968" s="187"/>
      <c r="C968" s="188"/>
      <c r="D968" s="189" t="s">
        <v>77</v>
      </c>
      <c r="E968" s="201" t="s">
        <v>1218</v>
      </c>
      <c r="F968" s="201" t="s">
        <v>1691</v>
      </c>
      <c r="G968" s="188"/>
      <c r="H968" s="188"/>
      <c r="I968" s="191"/>
      <c r="J968" s="202">
        <f>BK968</f>
        <v>0</v>
      </c>
      <c r="K968" s="188"/>
      <c r="L968" s="193"/>
      <c r="M968" s="194"/>
      <c r="N968" s="195"/>
      <c r="O968" s="195"/>
      <c r="P968" s="196">
        <f>SUM(P969:P1098)</f>
        <v>0</v>
      </c>
      <c r="Q968" s="195"/>
      <c r="R968" s="196">
        <f>SUM(R969:R1098)</f>
        <v>65.878954179999994</v>
      </c>
      <c r="S968" s="195"/>
      <c r="T968" s="197">
        <f>SUM(T969:T1098)</f>
        <v>0</v>
      </c>
      <c r="AR968" s="198" t="s">
        <v>86</v>
      </c>
      <c r="AT968" s="199" t="s">
        <v>77</v>
      </c>
      <c r="AU968" s="199" t="s">
        <v>88</v>
      </c>
      <c r="AY968" s="198" t="s">
        <v>209</v>
      </c>
      <c r="BK968" s="200">
        <f>SUM(BK969:BK1098)</f>
        <v>0</v>
      </c>
    </row>
    <row r="969" spans="2:65" s="1" customFormat="1" ht="25.5" customHeight="1">
      <c r="B969" s="43"/>
      <c r="C969" s="203" t="s">
        <v>1692</v>
      </c>
      <c r="D969" s="203" t="s">
        <v>212</v>
      </c>
      <c r="E969" s="204" t="s">
        <v>1693</v>
      </c>
      <c r="F969" s="205" t="s">
        <v>1694</v>
      </c>
      <c r="G969" s="206" t="s">
        <v>351</v>
      </c>
      <c r="H969" s="207">
        <v>1465</v>
      </c>
      <c r="I969" s="208"/>
      <c r="J969" s="209">
        <f>ROUND(I969*H969,2)</f>
        <v>0</v>
      </c>
      <c r="K969" s="205" t="s">
        <v>34</v>
      </c>
      <c r="L969" s="63"/>
      <c r="M969" s="210" t="s">
        <v>34</v>
      </c>
      <c r="N969" s="211" t="s">
        <v>49</v>
      </c>
      <c r="O969" s="44"/>
      <c r="P969" s="212">
        <f>O969*H969</f>
        <v>0</v>
      </c>
      <c r="Q969" s="212">
        <v>3.0500000000000002E-3</v>
      </c>
      <c r="R969" s="212">
        <f>Q969*H969</f>
        <v>4.4682500000000003</v>
      </c>
      <c r="S969" s="212">
        <v>0</v>
      </c>
      <c r="T969" s="213">
        <f>S969*H969</f>
        <v>0</v>
      </c>
      <c r="AR969" s="25" t="s">
        <v>228</v>
      </c>
      <c r="AT969" s="25" t="s">
        <v>212</v>
      </c>
      <c r="AU969" s="25" t="s">
        <v>224</v>
      </c>
      <c r="AY969" s="25" t="s">
        <v>209</v>
      </c>
      <c r="BE969" s="214">
        <f>IF(N969="základní",J969,0)</f>
        <v>0</v>
      </c>
      <c r="BF969" s="214">
        <f>IF(N969="snížená",J969,0)</f>
        <v>0</v>
      </c>
      <c r="BG969" s="214">
        <f>IF(N969="zákl. přenesená",J969,0)</f>
        <v>0</v>
      </c>
      <c r="BH969" s="214">
        <f>IF(N969="sníž. přenesená",J969,0)</f>
        <v>0</v>
      </c>
      <c r="BI969" s="214">
        <f>IF(N969="nulová",J969,0)</f>
        <v>0</v>
      </c>
      <c r="BJ969" s="25" t="s">
        <v>86</v>
      </c>
      <c r="BK969" s="214">
        <f>ROUND(I969*H969,2)</f>
        <v>0</v>
      </c>
      <c r="BL969" s="25" t="s">
        <v>228</v>
      </c>
      <c r="BM969" s="25" t="s">
        <v>1695</v>
      </c>
    </row>
    <row r="970" spans="2:65" s="1" customFormat="1" ht="108">
      <c r="B970" s="43"/>
      <c r="C970" s="65"/>
      <c r="D970" s="219" t="s">
        <v>272</v>
      </c>
      <c r="E970" s="65"/>
      <c r="F970" s="220" t="s">
        <v>1696</v>
      </c>
      <c r="G970" s="65"/>
      <c r="H970" s="65"/>
      <c r="I970" s="174"/>
      <c r="J970" s="65"/>
      <c r="K970" s="65"/>
      <c r="L970" s="63"/>
      <c r="M970" s="221"/>
      <c r="N970" s="44"/>
      <c r="O970" s="44"/>
      <c r="P970" s="44"/>
      <c r="Q970" s="44"/>
      <c r="R970" s="44"/>
      <c r="S970" s="44"/>
      <c r="T970" s="80"/>
      <c r="AT970" s="25" t="s">
        <v>272</v>
      </c>
      <c r="AU970" s="25" t="s">
        <v>224</v>
      </c>
    </row>
    <row r="971" spans="2:65" s="14" customFormat="1" ht="13.5">
      <c r="B971" s="254"/>
      <c r="C971" s="255"/>
      <c r="D971" s="219" t="s">
        <v>274</v>
      </c>
      <c r="E971" s="256" t="s">
        <v>34</v>
      </c>
      <c r="F971" s="257" t="s">
        <v>1697</v>
      </c>
      <c r="G971" s="255"/>
      <c r="H971" s="256" t="s">
        <v>34</v>
      </c>
      <c r="I971" s="258"/>
      <c r="J971" s="255"/>
      <c r="K971" s="255"/>
      <c r="L971" s="259"/>
      <c r="M971" s="260"/>
      <c r="N971" s="261"/>
      <c r="O971" s="261"/>
      <c r="P971" s="261"/>
      <c r="Q971" s="261"/>
      <c r="R971" s="261"/>
      <c r="S971" s="261"/>
      <c r="T971" s="262"/>
      <c r="AT971" s="263" t="s">
        <v>274</v>
      </c>
      <c r="AU971" s="263" t="s">
        <v>224</v>
      </c>
      <c r="AV971" s="14" t="s">
        <v>86</v>
      </c>
      <c r="AW971" s="14" t="s">
        <v>41</v>
      </c>
      <c r="AX971" s="14" t="s">
        <v>78</v>
      </c>
      <c r="AY971" s="263" t="s">
        <v>209</v>
      </c>
    </row>
    <row r="972" spans="2:65" s="12" customFormat="1" ht="13.5">
      <c r="B972" s="222"/>
      <c r="C972" s="223"/>
      <c r="D972" s="219" t="s">
        <v>274</v>
      </c>
      <c r="E972" s="224" t="s">
        <v>34</v>
      </c>
      <c r="F972" s="225" t="s">
        <v>1698</v>
      </c>
      <c r="G972" s="223"/>
      <c r="H972" s="226">
        <v>305</v>
      </c>
      <c r="I972" s="227"/>
      <c r="J972" s="223"/>
      <c r="K972" s="223"/>
      <c r="L972" s="228"/>
      <c r="M972" s="229"/>
      <c r="N972" s="230"/>
      <c r="O972" s="230"/>
      <c r="P972" s="230"/>
      <c r="Q972" s="230"/>
      <c r="R972" s="230"/>
      <c r="S972" s="230"/>
      <c r="T972" s="231"/>
      <c r="AT972" s="232" t="s">
        <v>274</v>
      </c>
      <c r="AU972" s="232" t="s">
        <v>224</v>
      </c>
      <c r="AV972" s="12" t="s">
        <v>88</v>
      </c>
      <c r="AW972" s="12" t="s">
        <v>41</v>
      </c>
      <c r="AX972" s="12" t="s">
        <v>78</v>
      </c>
      <c r="AY972" s="232" t="s">
        <v>209</v>
      </c>
    </row>
    <row r="973" spans="2:65" s="12" customFormat="1" ht="13.5">
      <c r="B973" s="222"/>
      <c r="C973" s="223"/>
      <c r="D973" s="219" t="s">
        <v>274</v>
      </c>
      <c r="E973" s="224" t="s">
        <v>34</v>
      </c>
      <c r="F973" s="225" t="s">
        <v>1699</v>
      </c>
      <c r="G973" s="223"/>
      <c r="H973" s="226">
        <v>1160</v>
      </c>
      <c r="I973" s="227"/>
      <c r="J973" s="223"/>
      <c r="K973" s="223"/>
      <c r="L973" s="228"/>
      <c r="M973" s="229"/>
      <c r="N973" s="230"/>
      <c r="O973" s="230"/>
      <c r="P973" s="230"/>
      <c r="Q973" s="230"/>
      <c r="R973" s="230"/>
      <c r="S973" s="230"/>
      <c r="T973" s="231"/>
      <c r="AT973" s="232" t="s">
        <v>274</v>
      </c>
      <c r="AU973" s="232" t="s">
        <v>224</v>
      </c>
      <c r="AV973" s="12" t="s">
        <v>88</v>
      </c>
      <c r="AW973" s="12" t="s">
        <v>41</v>
      </c>
      <c r="AX973" s="12" t="s">
        <v>78</v>
      </c>
      <c r="AY973" s="232" t="s">
        <v>209</v>
      </c>
    </row>
    <row r="974" spans="2:65" s="13" customFormat="1" ht="13.5">
      <c r="B974" s="233"/>
      <c r="C974" s="234"/>
      <c r="D974" s="219" t="s">
        <v>274</v>
      </c>
      <c r="E974" s="235" t="s">
        <v>34</v>
      </c>
      <c r="F974" s="236" t="s">
        <v>302</v>
      </c>
      <c r="G974" s="234"/>
      <c r="H974" s="237">
        <v>1465</v>
      </c>
      <c r="I974" s="238"/>
      <c r="J974" s="234"/>
      <c r="K974" s="234"/>
      <c r="L974" s="239"/>
      <c r="M974" s="240"/>
      <c r="N974" s="241"/>
      <c r="O974" s="241"/>
      <c r="P974" s="241"/>
      <c r="Q974" s="241"/>
      <c r="R974" s="241"/>
      <c r="S974" s="241"/>
      <c r="T974" s="242"/>
      <c r="AT974" s="243" t="s">
        <v>274</v>
      </c>
      <c r="AU974" s="243" t="s">
        <v>224</v>
      </c>
      <c r="AV974" s="13" t="s">
        <v>228</v>
      </c>
      <c r="AW974" s="13" t="s">
        <v>41</v>
      </c>
      <c r="AX974" s="13" t="s">
        <v>86</v>
      </c>
      <c r="AY974" s="243" t="s">
        <v>209</v>
      </c>
    </row>
    <row r="975" spans="2:65" s="1" customFormat="1" ht="51" customHeight="1">
      <c r="B975" s="43"/>
      <c r="C975" s="244" t="s">
        <v>1700</v>
      </c>
      <c r="D975" s="244" t="s">
        <v>348</v>
      </c>
      <c r="E975" s="245" t="s">
        <v>1701</v>
      </c>
      <c r="F975" s="246" t="s">
        <v>1702</v>
      </c>
      <c r="G975" s="247" t="s">
        <v>351</v>
      </c>
      <c r="H975" s="248">
        <v>305</v>
      </c>
      <c r="I975" s="249"/>
      <c r="J975" s="250">
        <f>ROUND(I975*H975,2)</f>
        <v>0</v>
      </c>
      <c r="K975" s="246" t="s">
        <v>34</v>
      </c>
      <c r="L975" s="251"/>
      <c r="M975" s="252" t="s">
        <v>34</v>
      </c>
      <c r="N975" s="253" t="s">
        <v>49</v>
      </c>
      <c r="O975" s="44"/>
      <c r="P975" s="212">
        <f>O975*H975</f>
        <v>0</v>
      </c>
      <c r="Q975" s="212">
        <v>1.6799999999999999E-2</v>
      </c>
      <c r="R975" s="212">
        <f>Q975*H975</f>
        <v>5.1239999999999997</v>
      </c>
      <c r="S975" s="212">
        <v>0</v>
      </c>
      <c r="T975" s="213">
        <f>S975*H975</f>
        <v>0</v>
      </c>
      <c r="AR975" s="25" t="s">
        <v>247</v>
      </c>
      <c r="AT975" s="25" t="s">
        <v>348</v>
      </c>
      <c r="AU975" s="25" t="s">
        <v>224</v>
      </c>
      <c r="AY975" s="25" t="s">
        <v>209</v>
      </c>
      <c r="BE975" s="214">
        <f>IF(N975="základní",J975,0)</f>
        <v>0</v>
      </c>
      <c r="BF975" s="214">
        <f>IF(N975="snížená",J975,0)</f>
        <v>0</v>
      </c>
      <c r="BG975" s="214">
        <f>IF(N975="zákl. přenesená",J975,0)</f>
        <v>0</v>
      </c>
      <c r="BH975" s="214">
        <f>IF(N975="sníž. přenesená",J975,0)</f>
        <v>0</v>
      </c>
      <c r="BI975" s="214">
        <f>IF(N975="nulová",J975,0)</f>
        <v>0</v>
      </c>
      <c r="BJ975" s="25" t="s">
        <v>86</v>
      </c>
      <c r="BK975" s="214">
        <f>ROUND(I975*H975,2)</f>
        <v>0</v>
      </c>
      <c r="BL975" s="25" t="s">
        <v>228</v>
      </c>
      <c r="BM975" s="25" t="s">
        <v>1703</v>
      </c>
    </row>
    <row r="976" spans="2:65" s="12" customFormat="1" ht="13.5">
      <c r="B976" s="222"/>
      <c r="C976" s="223"/>
      <c r="D976" s="219" t="s">
        <v>274</v>
      </c>
      <c r="E976" s="224" t="s">
        <v>34</v>
      </c>
      <c r="F976" s="225" t="s">
        <v>1698</v>
      </c>
      <c r="G976" s="223"/>
      <c r="H976" s="226">
        <v>305</v>
      </c>
      <c r="I976" s="227"/>
      <c r="J976" s="223"/>
      <c r="K976" s="223"/>
      <c r="L976" s="228"/>
      <c r="M976" s="229"/>
      <c r="N976" s="230"/>
      <c r="O976" s="230"/>
      <c r="P976" s="230"/>
      <c r="Q976" s="230"/>
      <c r="R976" s="230"/>
      <c r="S976" s="230"/>
      <c r="T976" s="231"/>
      <c r="AT976" s="232" t="s">
        <v>274</v>
      </c>
      <c r="AU976" s="232" t="s">
        <v>224</v>
      </c>
      <c r="AV976" s="12" t="s">
        <v>88</v>
      </c>
      <c r="AW976" s="12" t="s">
        <v>41</v>
      </c>
      <c r="AX976" s="12" t="s">
        <v>86</v>
      </c>
      <c r="AY976" s="232" t="s">
        <v>209</v>
      </c>
    </row>
    <row r="977" spans="2:65" s="1" customFormat="1" ht="51" customHeight="1">
      <c r="B977" s="43"/>
      <c r="C977" s="244" t="s">
        <v>1704</v>
      </c>
      <c r="D977" s="244" t="s">
        <v>348</v>
      </c>
      <c r="E977" s="245" t="s">
        <v>1705</v>
      </c>
      <c r="F977" s="246" t="s">
        <v>1706</v>
      </c>
      <c r="G977" s="247" t="s">
        <v>351</v>
      </c>
      <c r="H977" s="248">
        <v>1160</v>
      </c>
      <c r="I977" s="249"/>
      <c r="J977" s="250">
        <f>ROUND(I977*H977,2)</f>
        <v>0</v>
      </c>
      <c r="K977" s="246" t="s">
        <v>34</v>
      </c>
      <c r="L977" s="251"/>
      <c r="M977" s="252" t="s">
        <v>34</v>
      </c>
      <c r="N977" s="253" t="s">
        <v>49</v>
      </c>
      <c r="O977" s="44"/>
      <c r="P977" s="212">
        <f>O977*H977</f>
        <v>0</v>
      </c>
      <c r="Q977" s="212">
        <v>1.49E-2</v>
      </c>
      <c r="R977" s="212">
        <f>Q977*H977</f>
        <v>17.283999999999999</v>
      </c>
      <c r="S977" s="212">
        <v>0</v>
      </c>
      <c r="T977" s="213">
        <f>S977*H977</f>
        <v>0</v>
      </c>
      <c r="AR977" s="25" t="s">
        <v>247</v>
      </c>
      <c r="AT977" s="25" t="s">
        <v>348</v>
      </c>
      <c r="AU977" s="25" t="s">
        <v>224</v>
      </c>
      <c r="AY977" s="25" t="s">
        <v>209</v>
      </c>
      <c r="BE977" s="214">
        <f>IF(N977="základní",J977,0)</f>
        <v>0</v>
      </c>
      <c r="BF977" s="214">
        <f>IF(N977="snížená",J977,0)</f>
        <v>0</v>
      </c>
      <c r="BG977" s="214">
        <f>IF(N977="zákl. přenesená",J977,0)</f>
        <v>0</v>
      </c>
      <c r="BH977" s="214">
        <f>IF(N977="sníž. přenesená",J977,0)</f>
        <v>0</v>
      </c>
      <c r="BI977" s="214">
        <f>IF(N977="nulová",J977,0)</f>
        <v>0</v>
      </c>
      <c r="BJ977" s="25" t="s">
        <v>86</v>
      </c>
      <c r="BK977" s="214">
        <f>ROUND(I977*H977,2)</f>
        <v>0</v>
      </c>
      <c r="BL977" s="25" t="s">
        <v>228</v>
      </c>
      <c r="BM977" s="25" t="s">
        <v>1707</v>
      </c>
    </row>
    <row r="978" spans="2:65" s="12" customFormat="1" ht="13.5">
      <c r="B978" s="222"/>
      <c r="C978" s="223"/>
      <c r="D978" s="219" t="s">
        <v>274</v>
      </c>
      <c r="E978" s="224" t="s">
        <v>34</v>
      </c>
      <c r="F978" s="225" t="s">
        <v>1699</v>
      </c>
      <c r="G978" s="223"/>
      <c r="H978" s="226">
        <v>1160</v>
      </c>
      <c r="I978" s="227"/>
      <c r="J978" s="223"/>
      <c r="K978" s="223"/>
      <c r="L978" s="228"/>
      <c r="M978" s="229"/>
      <c r="N978" s="230"/>
      <c r="O978" s="230"/>
      <c r="P978" s="230"/>
      <c r="Q978" s="230"/>
      <c r="R978" s="230"/>
      <c r="S978" s="230"/>
      <c r="T978" s="231"/>
      <c r="AT978" s="232" t="s">
        <v>274</v>
      </c>
      <c r="AU978" s="232" t="s">
        <v>224</v>
      </c>
      <c r="AV978" s="12" t="s">
        <v>88</v>
      </c>
      <c r="AW978" s="12" t="s">
        <v>41</v>
      </c>
      <c r="AX978" s="12" t="s">
        <v>86</v>
      </c>
      <c r="AY978" s="232" t="s">
        <v>209</v>
      </c>
    </row>
    <row r="979" spans="2:65" s="1" customFormat="1" ht="16.5" customHeight="1">
      <c r="B979" s="43"/>
      <c r="C979" s="244" t="s">
        <v>1708</v>
      </c>
      <c r="D979" s="244" t="s">
        <v>348</v>
      </c>
      <c r="E979" s="245" t="s">
        <v>1709</v>
      </c>
      <c r="F979" s="246" t="s">
        <v>1710</v>
      </c>
      <c r="G979" s="247" t="s">
        <v>336</v>
      </c>
      <c r="H979" s="248">
        <v>9180</v>
      </c>
      <c r="I979" s="249"/>
      <c r="J979" s="250">
        <f>ROUND(I979*H979,2)</f>
        <v>0</v>
      </c>
      <c r="K979" s="246" t="s">
        <v>34</v>
      </c>
      <c r="L979" s="251"/>
      <c r="M979" s="252" t="s">
        <v>34</v>
      </c>
      <c r="N979" s="253" t="s">
        <v>49</v>
      </c>
      <c r="O979" s="44"/>
      <c r="P979" s="212">
        <f>O979*H979</f>
        <v>0</v>
      </c>
      <c r="Q979" s="212">
        <v>0</v>
      </c>
      <c r="R979" s="212">
        <f>Q979*H979</f>
        <v>0</v>
      </c>
      <c r="S979" s="212">
        <v>0</v>
      </c>
      <c r="T979" s="213">
        <f>S979*H979</f>
        <v>0</v>
      </c>
      <c r="AR979" s="25" t="s">
        <v>247</v>
      </c>
      <c r="AT979" s="25" t="s">
        <v>348</v>
      </c>
      <c r="AU979" s="25" t="s">
        <v>224</v>
      </c>
      <c r="AY979" s="25" t="s">
        <v>209</v>
      </c>
      <c r="BE979" s="214">
        <f>IF(N979="základní",J979,0)</f>
        <v>0</v>
      </c>
      <c r="BF979" s="214">
        <f>IF(N979="snížená",J979,0)</f>
        <v>0</v>
      </c>
      <c r="BG979" s="214">
        <f>IF(N979="zákl. přenesená",J979,0)</f>
        <v>0</v>
      </c>
      <c r="BH979" s="214">
        <f>IF(N979="sníž. přenesená",J979,0)</f>
        <v>0</v>
      </c>
      <c r="BI979" s="214">
        <f>IF(N979="nulová",J979,0)</f>
        <v>0</v>
      </c>
      <c r="BJ979" s="25" t="s">
        <v>86</v>
      </c>
      <c r="BK979" s="214">
        <f>ROUND(I979*H979,2)</f>
        <v>0</v>
      </c>
      <c r="BL979" s="25" t="s">
        <v>228</v>
      </c>
      <c r="BM979" s="25" t="s">
        <v>1711</v>
      </c>
    </row>
    <row r="980" spans="2:65" s="1" customFormat="1" ht="27">
      <c r="B980" s="43"/>
      <c r="C980" s="65"/>
      <c r="D980" s="219" t="s">
        <v>1712</v>
      </c>
      <c r="E980" s="65"/>
      <c r="F980" s="220" t="s">
        <v>1713</v>
      </c>
      <c r="G980" s="65"/>
      <c r="H980" s="65"/>
      <c r="I980" s="174"/>
      <c r="J980" s="65"/>
      <c r="K980" s="65"/>
      <c r="L980" s="63"/>
      <c r="M980" s="221"/>
      <c r="N980" s="44"/>
      <c r="O980" s="44"/>
      <c r="P980" s="44"/>
      <c r="Q980" s="44"/>
      <c r="R980" s="44"/>
      <c r="S980" s="44"/>
      <c r="T980" s="80"/>
      <c r="AT980" s="25" t="s">
        <v>1712</v>
      </c>
      <c r="AU980" s="25" t="s">
        <v>224</v>
      </c>
    </row>
    <row r="981" spans="2:65" s="12" customFormat="1" ht="13.5">
      <c r="B981" s="222"/>
      <c r="C981" s="223"/>
      <c r="D981" s="219" t="s">
        <v>274</v>
      </c>
      <c r="E981" s="224" t="s">
        <v>34</v>
      </c>
      <c r="F981" s="225" t="s">
        <v>1714</v>
      </c>
      <c r="G981" s="223"/>
      <c r="H981" s="226">
        <v>1842</v>
      </c>
      <c r="I981" s="227"/>
      <c r="J981" s="223"/>
      <c r="K981" s="223"/>
      <c r="L981" s="228"/>
      <c r="M981" s="229"/>
      <c r="N981" s="230"/>
      <c r="O981" s="230"/>
      <c r="P981" s="230"/>
      <c r="Q981" s="230"/>
      <c r="R981" s="230"/>
      <c r="S981" s="230"/>
      <c r="T981" s="231"/>
      <c r="AT981" s="232" t="s">
        <v>274</v>
      </c>
      <c r="AU981" s="232" t="s">
        <v>224</v>
      </c>
      <c r="AV981" s="12" t="s">
        <v>88</v>
      </c>
      <c r="AW981" s="12" t="s">
        <v>41</v>
      </c>
      <c r="AX981" s="12" t="s">
        <v>78</v>
      </c>
      <c r="AY981" s="232" t="s">
        <v>209</v>
      </c>
    </row>
    <row r="982" spans="2:65" s="12" customFormat="1" ht="13.5">
      <c r="B982" s="222"/>
      <c r="C982" s="223"/>
      <c r="D982" s="219" t="s">
        <v>274</v>
      </c>
      <c r="E982" s="224" t="s">
        <v>34</v>
      </c>
      <c r="F982" s="225" t="s">
        <v>1715</v>
      </c>
      <c r="G982" s="223"/>
      <c r="H982" s="226">
        <v>7338</v>
      </c>
      <c r="I982" s="227"/>
      <c r="J982" s="223"/>
      <c r="K982" s="223"/>
      <c r="L982" s="228"/>
      <c r="M982" s="229"/>
      <c r="N982" s="230"/>
      <c r="O982" s="230"/>
      <c r="P982" s="230"/>
      <c r="Q982" s="230"/>
      <c r="R982" s="230"/>
      <c r="S982" s="230"/>
      <c r="T982" s="231"/>
      <c r="AT982" s="232" t="s">
        <v>274</v>
      </c>
      <c r="AU982" s="232" t="s">
        <v>224</v>
      </c>
      <c r="AV982" s="12" t="s">
        <v>88</v>
      </c>
      <c r="AW982" s="12" t="s">
        <v>41</v>
      </c>
      <c r="AX982" s="12" t="s">
        <v>78</v>
      </c>
      <c r="AY982" s="232" t="s">
        <v>209</v>
      </c>
    </row>
    <row r="983" spans="2:65" s="13" customFormat="1" ht="13.5">
      <c r="B983" s="233"/>
      <c r="C983" s="234"/>
      <c r="D983" s="219" t="s">
        <v>274</v>
      </c>
      <c r="E983" s="235" t="s">
        <v>34</v>
      </c>
      <c r="F983" s="236" t="s">
        <v>302</v>
      </c>
      <c r="G983" s="234"/>
      <c r="H983" s="237">
        <v>9180</v>
      </c>
      <c r="I983" s="238"/>
      <c r="J983" s="234"/>
      <c r="K983" s="234"/>
      <c r="L983" s="239"/>
      <c r="M983" s="240"/>
      <c r="N983" s="241"/>
      <c r="O983" s="241"/>
      <c r="P983" s="241"/>
      <c r="Q983" s="241"/>
      <c r="R983" s="241"/>
      <c r="S983" s="241"/>
      <c r="T983" s="242"/>
      <c r="AT983" s="243" t="s">
        <v>274</v>
      </c>
      <c r="AU983" s="243" t="s">
        <v>224</v>
      </c>
      <c r="AV983" s="13" t="s">
        <v>228</v>
      </c>
      <c r="AW983" s="13" t="s">
        <v>41</v>
      </c>
      <c r="AX983" s="13" t="s">
        <v>86</v>
      </c>
      <c r="AY983" s="243" t="s">
        <v>209</v>
      </c>
    </row>
    <row r="984" spans="2:65" s="1" customFormat="1" ht="25.5" customHeight="1">
      <c r="B984" s="43"/>
      <c r="C984" s="203" t="s">
        <v>1716</v>
      </c>
      <c r="D984" s="203" t="s">
        <v>212</v>
      </c>
      <c r="E984" s="204" t="s">
        <v>1717</v>
      </c>
      <c r="F984" s="205" t="s">
        <v>1718</v>
      </c>
      <c r="G984" s="206" t="s">
        <v>351</v>
      </c>
      <c r="H984" s="207">
        <v>80.177999999999997</v>
      </c>
      <c r="I984" s="208"/>
      <c r="J984" s="209">
        <f>ROUND(I984*H984,2)</f>
        <v>0</v>
      </c>
      <c r="K984" s="205" t="s">
        <v>216</v>
      </c>
      <c r="L984" s="63"/>
      <c r="M984" s="210" t="s">
        <v>34</v>
      </c>
      <c r="N984" s="211" t="s">
        <v>49</v>
      </c>
      <c r="O984" s="44"/>
      <c r="P984" s="212">
        <f>O984*H984</f>
        <v>0</v>
      </c>
      <c r="Q984" s="212">
        <v>4.8900000000000002E-3</v>
      </c>
      <c r="R984" s="212">
        <f>Q984*H984</f>
        <v>0.39207042000000003</v>
      </c>
      <c r="S984" s="212">
        <v>0</v>
      </c>
      <c r="T984" s="213">
        <f>S984*H984</f>
        <v>0</v>
      </c>
      <c r="AR984" s="25" t="s">
        <v>228</v>
      </c>
      <c r="AT984" s="25" t="s">
        <v>212</v>
      </c>
      <c r="AU984" s="25" t="s">
        <v>224</v>
      </c>
      <c r="AY984" s="25" t="s">
        <v>209</v>
      </c>
      <c r="BE984" s="214">
        <f>IF(N984="základní",J984,0)</f>
        <v>0</v>
      </c>
      <c r="BF984" s="214">
        <f>IF(N984="snížená",J984,0)</f>
        <v>0</v>
      </c>
      <c r="BG984" s="214">
        <f>IF(N984="zákl. přenesená",J984,0)</f>
        <v>0</v>
      </c>
      <c r="BH984" s="214">
        <f>IF(N984="sníž. přenesená",J984,0)</f>
        <v>0</v>
      </c>
      <c r="BI984" s="214">
        <f>IF(N984="nulová",J984,0)</f>
        <v>0</v>
      </c>
      <c r="BJ984" s="25" t="s">
        <v>86</v>
      </c>
      <c r="BK984" s="214">
        <f>ROUND(I984*H984,2)</f>
        <v>0</v>
      </c>
      <c r="BL984" s="25" t="s">
        <v>228</v>
      </c>
      <c r="BM984" s="25" t="s">
        <v>1719</v>
      </c>
    </row>
    <row r="985" spans="2:65" s="1" customFormat="1" ht="27">
      <c r="B985" s="43"/>
      <c r="C985" s="65"/>
      <c r="D985" s="219" t="s">
        <v>272</v>
      </c>
      <c r="E985" s="65"/>
      <c r="F985" s="220" t="s">
        <v>1720</v>
      </c>
      <c r="G985" s="65"/>
      <c r="H985" s="65"/>
      <c r="I985" s="174"/>
      <c r="J985" s="65"/>
      <c r="K985" s="65"/>
      <c r="L985" s="63"/>
      <c r="M985" s="221"/>
      <c r="N985" s="44"/>
      <c r="O985" s="44"/>
      <c r="P985" s="44"/>
      <c r="Q985" s="44"/>
      <c r="R985" s="44"/>
      <c r="S985" s="44"/>
      <c r="T985" s="80"/>
      <c r="AT985" s="25" t="s">
        <v>272</v>
      </c>
      <c r="AU985" s="25" t="s">
        <v>224</v>
      </c>
    </row>
    <row r="986" spans="2:65" s="14" customFormat="1" ht="13.5">
      <c r="B986" s="254"/>
      <c r="C986" s="255"/>
      <c r="D986" s="219" t="s">
        <v>274</v>
      </c>
      <c r="E986" s="256" t="s">
        <v>34</v>
      </c>
      <c r="F986" s="257" t="s">
        <v>1721</v>
      </c>
      <c r="G986" s="255"/>
      <c r="H986" s="256" t="s">
        <v>34</v>
      </c>
      <c r="I986" s="258"/>
      <c r="J986" s="255"/>
      <c r="K986" s="255"/>
      <c r="L986" s="259"/>
      <c r="M986" s="260"/>
      <c r="N986" s="261"/>
      <c r="O986" s="261"/>
      <c r="P986" s="261"/>
      <c r="Q986" s="261"/>
      <c r="R986" s="261"/>
      <c r="S986" s="261"/>
      <c r="T986" s="262"/>
      <c r="AT986" s="263" t="s">
        <v>274</v>
      </c>
      <c r="AU986" s="263" t="s">
        <v>224</v>
      </c>
      <c r="AV986" s="14" t="s">
        <v>86</v>
      </c>
      <c r="AW986" s="14" t="s">
        <v>41</v>
      </c>
      <c r="AX986" s="14" t="s">
        <v>78</v>
      </c>
      <c r="AY986" s="263" t="s">
        <v>209</v>
      </c>
    </row>
    <row r="987" spans="2:65" s="14" customFormat="1" ht="13.5">
      <c r="B987" s="254"/>
      <c r="C987" s="255"/>
      <c r="D987" s="219" t="s">
        <v>274</v>
      </c>
      <c r="E987" s="256" t="s">
        <v>34</v>
      </c>
      <c r="F987" s="257" t="s">
        <v>466</v>
      </c>
      <c r="G987" s="255"/>
      <c r="H987" s="256" t="s">
        <v>34</v>
      </c>
      <c r="I987" s="258"/>
      <c r="J987" s="255"/>
      <c r="K987" s="255"/>
      <c r="L987" s="259"/>
      <c r="M987" s="260"/>
      <c r="N987" s="261"/>
      <c r="O987" s="261"/>
      <c r="P987" s="261"/>
      <c r="Q987" s="261"/>
      <c r="R987" s="261"/>
      <c r="S987" s="261"/>
      <c r="T987" s="262"/>
      <c r="AT987" s="263" t="s">
        <v>274</v>
      </c>
      <c r="AU987" s="263" t="s">
        <v>224</v>
      </c>
      <c r="AV987" s="14" t="s">
        <v>86</v>
      </c>
      <c r="AW987" s="14" t="s">
        <v>41</v>
      </c>
      <c r="AX987" s="14" t="s">
        <v>78</v>
      </c>
      <c r="AY987" s="263" t="s">
        <v>209</v>
      </c>
    </row>
    <row r="988" spans="2:65" s="12" customFormat="1" ht="13.5">
      <c r="B988" s="222"/>
      <c r="C988" s="223"/>
      <c r="D988" s="219" t="s">
        <v>274</v>
      </c>
      <c r="E988" s="224" t="s">
        <v>34</v>
      </c>
      <c r="F988" s="225" t="s">
        <v>1030</v>
      </c>
      <c r="G988" s="223"/>
      <c r="H988" s="226">
        <v>80.177999999999997</v>
      </c>
      <c r="I988" s="227"/>
      <c r="J988" s="223"/>
      <c r="K988" s="223"/>
      <c r="L988" s="228"/>
      <c r="M988" s="229"/>
      <c r="N988" s="230"/>
      <c r="O988" s="230"/>
      <c r="P988" s="230"/>
      <c r="Q988" s="230"/>
      <c r="R988" s="230"/>
      <c r="S988" s="230"/>
      <c r="T988" s="231"/>
      <c r="AT988" s="232" t="s">
        <v>274</v>
      </c>
      <c r="AU988" s="232" t="s">
        <v>224</v>
      </c>
      <c r="AV988" s="12" t="s">
        <v>88</v>
      </c>
      <c r="AW988" s="12" t="s">
        <v>41</v>
      </c>
      <c r="AX988" s="12" t="s">
        <v>86</v>
      </c>
      <c r="AY988" s="232" t="s">
        <v>209</v>
      </c>
    </row>
    <row r="989" spans="2:65" s="1" customFormat="1" ht="25.5" customHeight="1">
      <c r="B989" s="43"/>
      <c r="C989" s="203" t="s">
        <v>1722</v>
      </c>
      <c r="D989" s="203" t="s">
        <v>212</v>
      </c>
      <c r="E989" s="204" t="s">
        <v>1723</v>
      </c>
      <c r="F989" s="205" t="s">
        <v>1724</v>
      </c>
      <c r="G989" s="206" t="s">
        <v>351</v>
      </c>
      <c r="H989" s="207">
        <v>816</v>
      </c>
      <c r="I989" s="208"/>
      <c r="J989" s="209">
        <f>ROUND(I989*H989,2)</f>
        <v>0</v>
      </c>
      <c r="K989" s="205" t="s">
        <v>216</v>
      </c>
      <c r="L989" s="63"/>
      <c r="M989" s="210" t="s">
        <v>34</v>
      </c>
      <c r="N989" s="211" t="s">
        <v>49</v>
      </c>
      <c r="O989" s="44"/>
      <c r="P989" s="212">
        <f>O989*H989</f>
        <v>0</v>
      </c>
      <c r="Q989" s="212">
        <v>9.3100000000000006E-3</v>
      </c>
      <c r="R989" s="212">
        <f>Q989*H989</f>
        <v>7.5969600000000002</v>
      </c>
      <c r="S989" s="212">
        <v>0</v>
      </c>
      <c r="T989" s="213">
        <f>S989*H989</f>
        <v>0</v>
      </c>
      <c r="AR989" s="25" t="s">
        <v>228</v>
      </c>
      <c r="AT989" s="25" t="s">
        <v>212</v>
      </c>
      <c r="AU989" s="25" t="s">
        <v>224</v>
      </c>
      <c r="AY989" s="25" t="s">
        <v>209</v>
      </c>
      <c r="BE989" s="214">
        <f>IF(N989="základní",J989,0)</f>
        <v>0</v>
      </c>
      <c r="BF989" s="214">
        <f>IF(N989="snížená",J989,0)</f>
        <v>0</v>
      </c>
      <c r="BG989" s="214">
        <f>IF(N989="zákl. přenesená",J989,0)</f>
        <v>0</v>
      </c>
      <c r="BH989" s="214">
        <f>IF(N989="sníž. přenesená",J989,0)</f>
        <v>0</v>
      </c>
      <c r="BI989" s="214">
        <f>IF(N989="nulová",J989,0)</f>
        <v>0</v>
      </c>
      <c r="BJ989" s="25" t="s">
        <v>86</v>
      </c>
      <c r="BK989" s="214">
        <f>ROUND(I989*H989,2)</f>
        <v>0</v>
      </c>
      <c r="BL989" s="25" t="s">
        <v>228</v>
      </c>
      <c r="BM989" s="25" t="s">
        <v>1725</v>
      </c>
    </row>
    <row r="990" spans="2:65" s="1" customFormat="1" ht="162">
      <c r="B990" s="43"/>
      <c r="C990" s="65"/>
      <c r="D990" s="219" t="s">
        <v>272</v>
      </c>
      <c r="E990" s="65"/>
      <c r="F990" s="220" t="s">
        <v>1726</v>
      </c>
      <c r="G990" s="65"/>
      <c r="H990" s="65"/>
      <c r="I990" s="174"/>
      <c r="J990" s="65"/>
      <c r="K990" s="65"/>
      <c r="L990" s="63"/>
      <c r="M990" s="221"/>
      <c r="N990" s="44"/>
      <c r="O990" s="44"/>
      <c r="P990" s="44"/>
      <c r="Q990" s="44"/>
      <c r="R990" s="44"/>
      <c r="S990" s="44"/>
      <c r="T990" s="80"/>
      <c r="AT990" s="25" t="s">
        <v>272</v>
      </c>
      <c r="AU990" s="25" t="s">
        <v>224</v>
      </c>
    </row>
    <row r="991" spans="2:65" s="14" customFormat="1" ht="13.5">
      <c r="B991" s="254"/>
      <c r="C991" s="255"/>
      <c r="D991" s="219" t="s">
        <v>274</v>
      </c>
      <c r="E991" s="256" t="s">
        <v>34</v>
      </c>
      <c r="F991" s="257" t="s">
        <v>1727</v>
      </c>
      <c r="G991" s="255"/>
      <c r="H991" s="256" t="s">
        <v>34</v>
      </c>
      <c r="I991" s="258"/>
      <c r="J991" s="255"/>
      <c r="K991" s="255"/>
      <c r="L991" s="259"/>
      <c r="M991" s="260"/>
      <c r="N991" s="261"/>
      <c r="O991" s="261"/>
      <c r="P991" s="261"/>
      <c r="Q991" s="261"/>
      <c r="R991" s="261"/>
      <c r="S991" s="261"/>
      <c r="T991" s="262"/>
      <c r="AT991" s="263" t="s">
        <v>274</v>
      </c>
      <c r="AU991" s="263" t="s">
        <v>224</v>
      </c>
      <c r="AV991" s="14" t="s">
        <v>86</v>
      </c>
      <c r="AW991" s="14" t="s">
        <v>41</v>
      </c>
      <c r="AX991" s="14" t="s">
        <v>78</v>
      </c>
      <c r="AY991" s="263" t="s">
        <v>209</v>
      </c>
    </row>
    <row r="992" spans="2:65" s="14" customFormat="1" ht="13.5">
      <c r="B992" s="254"/>
      <c r="C992" s="255"/>
      <c r="D992" s="219" t="s">
        <v>274</v>
      </c>
      <c r="E992" s="256" t="s">
        <v>34</v>
      </c>
      <c r="F992" s="257" t="s">
        <v>1728</v>
      </c>
      <c r="G992" s="255"/>
      <c r="H992" s="256" t="s">
        <v>34</v>
      </c>
      <c r="I992" s="258"/>
      <c r="J992" s="255"/>
      <c r="K992" s="255"/>
      <c r="L992" s="259"/>
      <c r="M992" s="260"/>
      <c r="N992" s="261"/>
      <c r="O992" s="261"/>
      <c r="P992" s="261"/>
      <c r="Q992" s="261"/>
      <c r="R992" s="261"/>
      <c r="S992" s="261"/>
      <c r="T992" s="262"/>
      <c r="AT992" s="263" t="s">
        <v>274</v>
      </c>
      <c r="AU992" s="263" t="s">
        <v>224</v>
      </c>
      <c r="AV992" s="14" t="s">
        <v>86</v>
      </c>
      <c r="AW992" s="14" t="s">
        <v>41</v>
      </c>
      <c r="AX992" s="14" t="s">
        <v>78</v>
      </c>
      <c r="AY992" s="263" t="s">
        <v>209</v>
      </c>
    </row>
    <row r="993" spans="2:51" s="12" customFormat="1" ht="13.5">
      <c r="B993" s="222"/>
      <c r="C993" s="223"/>
      <c r="D993" s="219" t="s">
        <v>274</v>
      </c>
      <c r="E993" s="224" t="s">
        <v>34</v>
      </c>
      <c r="F993" s="225" t="s">
        <v>1729</v>
      </c>
      <c r="G993" s="223"/>
      <c r="H993" s="226">
        <v>73.37</v>
      </c>
      <c r="I993" s="227"/>
      <c r="J993" s="223"/>
      <c r="K993" s="223"/>
      <c r="L993" s="228"/>
      <c r="M993" s="229"/>
      <c r="N993" s="230"/>
      <c r="O993" s="230"/>
      <c r="P993" s="230"/>
      <c r="Q993" s="230"/>
      <c r="R993" s="230"/>
      <c r="S993" s="230"/>
      <c r="T993" s="231"/>
      <c r="AT993" s="232" t="s">
        <v>274</v>
      </c>
      <c r="AU993" s="232" t="s">
        <v>224</v>
      </c>
      <c r="AV993" s="12" t="s">
        <v>88</v>
      </c>
      <c r="AW993" s="12" t="s">
        <v>41</v>
      </c>
      <c r="AX993" s="12" t="s">
        <v>78</v>
      </c>
      <c r="AY993" s="232" t="s">
        <v>209</v>
      </c>
    </row>
    <row r="994" spans="2:51" s="12" customFormat="1" ht="13.5">
      <c r="B994" s="222"/>
      <c r="C994" s="223"/>
      <c r="D994" s="219" t="s">
        <v>274</v>
      </c>
      <c r="E994" s="224" t="s">
        <v>34</v>
      </c>
      <c r="F994" s="225" t="s">
        <v>1730</v>
      </c>
      <c r="G994" s="223"/>
      <c r="H994" s="226">
        <v>27.2</v>
      </c>
      <c r="I994" s="227"/>
      <c r="J994" s="223"/>
      <c r="K994" s="223"/>
      <c r="L994" s="228"/>
      <c r="M994" s="229"/>
      <c r="N994" s="230"/>
      <c r="O994" s="230"/>
      <c r="P994" s="230"/>
      <c r="Q994" s="230"/>
      <c r="R994" s="230"/>
      <c r="S994" s="230"/>
      <c r="T994" s="231"/>
      <c r="AT994" s="232" t="s">
        <v>274</v>
      </c>
      <c r="AU994" s="232" t="s">
        <v>224</v>
      </c>
      <c r="AV994" s="12" t="s">
        <v>88</v>
      </c>
      <c r="AW994" s="12" t="s">
        <v>41</v>
      </c>
      <c r="AX994" s="12" t="s">
        <v>78</v>
      </c>
      <c r="AY994" s="232" t="s">
        <v>209</v>
      </c>
    </row>
    <row r="995" spans="2:51" s="12" customFormat="1" ht="13.5">
      <c r="B995" s="222"/>
      <c r="C995" s="223"/>
      <c r="D995" s="219" t="s">
        <v>274</v>
      </c>
      <c r="E995" s="224" t="s">
        <v>34</v>
      </c>
      <c r="F995" s="225" t="s">
        <v>1731</v>
      </c>
      <c r="G995" s="223"/>
      <c r="H995" s="226">
        <v>56.63</v>
      </c>
      <c r="I995" s="227"/>
      <c r="J995" s="223"/>
      <c r="K995" s="223"/>
      <c r="L995" s="228"/>
      <c r="M995" s="229"/>
      <c r="N995" s="230"/>
      <c r="O995" s="230"/>
      <c r="P995" s="230"/>
      <c r="Q995" s="230"/>
      <c r="R995" s="230"/>
      <c r="S995" s="230"/>
      <c r="T995" s="231"/>
      <c r="AT995" s="232" t="s">
        <v>274</v>
      </c>
      <c r="AU995" s="232" t="s">
        <v>224</v>
      </c>
      <c r="AV995" s="12" t="s">
        <v>88</v>
      </c>
      <c r="AW995" s="12" t="s">
        <v>41</v>
      </c>
      <c r="AX995" s="12" t="s">
        <v>78</v>
      </c>
      <c r="AY995" s="232" t="s">
        <v>209</v>
      </c>
    </row>
    <row r="996" spans="2:51" s="15" customFormat="1" ht="13.5">
      <c r="B996" s="267"/>
      <c r="C996" s="268"/>
      <c r="D996" s="219" t="s">
        <v>274</v>
      </c>
      <c r="E996" s="269" t="s">
        <v>34</v>
      </c>
      <c r="F996" s="270" t="s">
        <v>1732</v>
      </c>
      <c r="G996" s="268"/>
      <c r="H996" s="271">
        <v>157.19999999999999</v>
      </c>
      <c r="I996" s="272"/>
      <c r="J996" s="268"/>
      <c r="K996" s="268"/>
      <c r="L996" s="273"/>
      <c r="M996" s="274"/>
      <c r="N996" s="275"/>
      <c r="O996" s="275"/>
      <c r="P996" s="275"/>
      <c r="Q996" s="275"/>
      <c r="R996" s="275"/>
      <c r="S996" s="275"/>
      <c r="T996" s="276"/>
      <c r="AT996" s="277" t="s">
        <v>274</v>
      </c>
      <c r="AU996" s="277" t="s">
        <v>224</v>
      </c>
      <c r="AV996" s="15" t="s">
        <v>224</v>
      </c>
      <c r="AW996" s="15" t="s">
        <v>41</v>
      </c>
      <c r="AX996" s="15" t="s">
        <v>78</v>
      </c>
      <c r="AY996" s="277" t="s">
        <v>209</v>
      </c>
    </row>
    <row r="997" spans="2:51" s="14" customFormat="1" ht="13.5">
      <c r="B997" s="254"/>
      <c r="C997" s="255"/>
      <c r="D997" s="219" t="s">
        <v>274</v>
      </c>
      <c r="E997" s="256" t="s">
        <v>34</v>
      </c>
      <c r="F997" s="257" t="s">
        <v>1733</v>
      </c>
      <c r="G997" s="255"/>
      <c r="H997" s="256" t="s">
        <v>34</v>
      </c>
      <c r="I997" s="258"/>
      <c r="J997" s="255"/>
      <c r="K997" s="255"/>
      <c r="L997" s="259"/>
      <c r="M997" s="260"/>
      <c r="N997" s="261"/>
      <c r="O997" s="261"/>
      <c r="P997" s="261"/>
      <c r="Q997" s="261"/>
      <c r="R997" s="261"/>
      <c r="S997" s="261"/>
      <c r="T997" s="262"/>
      <c r="AT997" s="263" t="s">
        <v>274</v>
      </c>
      <c r="AU997" s="263" t="s">
        <v>224</v>
      </c>
      <c r="AV997" s="14" t="s">
        <v>86</v>
      </c>
      <c r="AW997" s="14" t="s">
        <v>41</v>
      </c>
      <c r="AX997" s="14" t="s">
        <v>78</v>
      </c>
      <c r="AY997" s="263" t="s">
        <v>209</v>
      </c>
    </row>
    <row r="998" spans="2:51" s="14" customFormat="1" ht="13.5">
      <c r="B998" s="254"/>
      <c r="C998" s="255"/>
      <c r="D998" s="219" t="s">
        <v>274</v>
      </c>
      <c r="E998" s="256" t="s">
        <v>34</v>
      </c>
      <c r="F998" s="257" t="s">
        <v>1728</v>
      </c>
      <c r="G998" s="255"/>
      <c r="H998" s="256" t="s">
        <v>34</v>
      </c>
      <c r="I998" s="258"/>
      <c r="J998" s="255"/>
      <c r="K998" s="255"/>
      <c r="L998" s="259"/>
      <c r="M998" s="260"/>
      <c r="N998" s="261"/>
      <c r="O998" s="261"/>
      <c r="P998" s="261"/>
      <c r="Q998" s="261"/>
      <c r="R998" s="261"/>
      <c r="S998" s="261"/>
      <c r="T998" s="262"/>
      <c r="AT998" s="263" t="s">
        <v>274</v>
      </c>
      <c r="AU998" s="263" t="s">
        <v>224</v>
      </c>
      <c r="AV998" s="14" t="s">
        <v>86</v>
      </c>
      <c r="AW998" s="14" t="s">
        <v>41</v>
      </c>
      <c r="AX998" s="14" t="s">
        <v>78</v>
      </c>
      <c r="AY998" s="263" t="s">
        <v>209</v>
      </c>
    </row>
    <row r="999" spans="2:51" s="12" customFormat="1" ht="13.5">
      <c r="B999" s="222"/>
      <c r="C999" s="223"/>
      <c r="D999" s="219" t="s">
        <v>274</v>
      </c>
      <c r="E999" s="224" t="s">
        <v>34</v>
      </c>
      <c r="F999" s="225" t="s">
        <v>1734</v>
      </c>
      <c r="G999" s="223"/>
      <c r="H999" s="226">
        <v>81.7</v>
      </c>
      <c r="I999" s="227"/>
      <c r="J999" s="223"/>
      <c r="K999" s="223"/>
      <c r="L999" s="228"/>
      <c r="M999" s="229"/>
      <c r="N999" s="230"/>
      <c r="O999" s="230"/>
      <c r="P999" s="230"/>
      <c r="Q999" s="230"/>
      <c r="R999" s="230"/>
      <c r="S999" s="230"/>
      <c r="T999" s="231"/>
      <c r="AT999" s="232" t="s">
        <v>274</v>
      </c>
      <c r="AU999" s="232" t="s">
        <v>224</v>
      </c>
      <c r="AV999" s="12" t="s">
        <v>88</v>
      </c>
      <c r="AW999" s="12" t="s">
        <v>41</v>
      </c>
      <c r="AX999" s="12" t="s">
        <v>78</v>
      </c>
      <c r="AY999" s="232" t="s">
        <v>209</v>
      </c>
    </row>
    <row r="1000" spans="2:51" s="15" customFormat="1" ht="13.5">
      <c r="B1000" s="267"/>
      <c r="C1000" s="268"/>
      <c r="D1000" s="219" t="s">
        <v>274</v>
      </c>
      <c r="E1000" s="269" t="s">
        <v>34</v>
      </c>
      <c r="F1000" s="270" t="s">
        <v>1735</v>
      </c>
      <c r="G1000" s="268"/>
      <c r="H1000" s="271">
        <v>81.7</v>
      </c>
      <c r="I1000" s="272"/>
      <c r="J1000" s="268"/>
      <c r="K1000" s="268"/>
      <c r="L1000" s="273"/>
      <c r="M1000" s="274"/>
      <c r="N1000" s="275"/>
      <c r="O1000" s="275"/>
      <c r="P1000" s="275"/>
      <c r="Q1000" s="275"/>
      <c r="R1000" s="275"/>
      <c r="S1000" s="275"/>
      <c r="T1000" s="276"/>
      <c r="AT1000" s="277" t="s">
        <v>274</v>
      </c>
      <c r="AU1000" s="277" t="s">
        <v>224</v>
      </c>
      <c r="AV1000" s="15" t="s">
        <v>224</v>
      </c>
      <c r="AW1000" s="15" t="s">
        <v>41</v>
      </c>
      <c r="AX1000" s="15" t="s">
        <v>78</v>
      </c>
      <c r="AY1000" s="277" t="s">
        <v>209</v>
      </c>
    </row>
    <row r="1001" spans="2:51" s="14" customFormat="1" ht="13.5">
      <c r="B1001" s="254"/>
      <c r="C1001" s="255"/>
      <c r="D1001" s="219" t="s">
        <v>274</v>
      </c>
      <c r="E1001" s="256" t="s">
        <v>34</v>
      </c>
      <c r="F1001" s="257" t="s">
        <v>1736</v>
      </c>
      <c r="G1001" s="255"/>
      <c r="H1001" s="256" t="s">
        <v>34</v>
      </c>
      <c r="I1001" s="258"/>
      <c r="J1001" s="255"/>
      <c r="K1001" s="255"/>
      <c r="L1001" s="259"/>
      <c r="M1001" s="260"/>
      <c r="N1001" s="261"/>
      <c r="O1001" s="261"/>
      <c r="P1001" s="261"/>
      <c r="Q1001" s="261"/>
      <c r="R1001" s="261"/>
      <c r="S1001" s="261"/>
      <c r="T1001" s="262"/>
      <c r="AT1001" s="263" t="s">
        <v>274</v>
      </c>
      <c r="AU1001" s="263" t="s">
        <v>224</v>
      </c>
      <c r="AV1001" s="14" t="s">
        <v>86</v>
      </c>
      <c r="AW1001" s="14" t="s">
        <v>41</v>
      </c>
      <c r="AX1001" s="14" t="s">
        <v>78</v>
      </c>
      <c r="AY1001" s="263" t="s">
        <v>209</v>
      </c>
    </row>
    <row r="1002" spans="2:51" s="14" customFormat="1" ht="13.5">
      <c r="B1002" s="254"/>
      <c r="C1002" s="255"/>
      <c r="D1002" s="219" t="s">
        <v>274</v>
      </c>
      <c r="E1002" s="256" t="s">
        <v>34</v>
      </c>
      <c r="F1002" s="257" t="s">
        <v>1728</v>
      </c>
      <c r="G1002" s="255"/>
      <c r="H1002" s="256" t="s">
        <v>34</v>
      </c>
      <c r="I1002" s="258"/>
      <c r="J1002" s="255"/>
      <c r="K1002" s="255"/>
      <c r="L1002" s="259"/>
      <c r="M1002" s="260"/>
      <c r="N1002" s="261"/>
      <c r="O1002" s="261"/>
      <c r="P1002" s="261"/>
      <c r="Q1002" s="261"/>
      <c r="R1002" s="261"/>
      <c r="S1002" s="261"/>
      <c r="T1002" s="262"/>
      <c r="AT1002" s="263" t="s">
        <v>274</v>
      </c>
      <c r="AU1002" s="263" t="s">
        <v>224</v>
      </c>
      <c r="AV1002" s="14" t="s">
        <v>86</v>
      </c>
      <c r="AW1002" s="14" t="s">
        <v>41</v>
      </c>
      <c r="AX1002" s="14" t="s">
        <v>78</v>
      </c>
      <c r="AY1002" s="263" t="s">
        <v>209</v>
      </c>
    </row>
    <row r="1003" spans="2:51" s="12" customFormat="1" ht="13.5">
      <c r="B1003" s="222"/>
      <c r="C1003" s="223"/>
      <c r="D1003" s="219" t="s">
        <v>274</v>
      </c>
      <c r="E1003" s="224" t="s">
        <v>34</v>
      </c>
      <c r="F1003" s="225" t="s">
        <v>1737</v>
      </c>
      <c r="G1003" s="223"/>
      <c r="H1003" s="226">
        <v>101.2</v>
      </c>
      <c r="I1003" s="227"/>
      <c r="J1003" s="223"/>
      <c r="K1003" s="223"/>
      <c r="L1003" s="228"/>
      <c r="M1003" s="229"/>
      <c r="N1003" s="230"/>
      <c r="O1003" s="230"/>
      <c r="P1003" s="230"/>
      <c r="Q1003" s="230"/>
      <c r="R1003" s="230"/>
      <c r="S1003" s="230"/>
      <c r="T1003" s="231"/>
      <c r="AT1003" s="232" t="s">
        <v>274</v>
      </c>
      <c r="AU1003" s="232" t="s">
        <v>224</v>
      </c>
      <c r="AV1003" s="12" t="s">
        <v>88</v>
      </c>
      <c r="AW1003" s="12" t="s">
        <v>41</v>
      </c>
      <c r="AX1003" s="12" t="s">
        <v>78</v>
      </c>
      <c r="AY1003" s="232" t="s">
        <v>209</v>
      </c>
    </row>
    <row r="1004" spans="2:51" s="12" customFormat="1" ht="13.5">
      <c r="B1004" s="222"/>
      <c r="C1004" s="223"/>
      <c r="D1004" s="219" t="s">
        <v>274</v>
      </c>
      <c r="E1004" s="224" t="s">
        <v>34</v>
      </c>
      <c r="F1004" s="225" t="s">
        <v>1738</v>
      </c>
      <c r="G1004" s="223"/>
      <c r="H1004" s="226">
        <v>52.5</v>
      </c>
      <c r="I1004" s="227"/>
      <c r="J1004" s="223"/>
      <c r="K1004" s="223"/>
      <c r="L1004" s="228"/>
      <c r="M1004" s="229"/>
      <c r="N1004" s="230"/>
      <c r="O1004" s="230"/>
      <c r="P1004" s="230"/>
      <c r="Q1004" s="230"/>
      <c r="R1004" s="230"/>
      <c r="S1004" s="230"/>
      <c r="T1004" s="231"/>
      <c r="AT1004" s="232" t="s">
        <v>274</v>
      </c>
      <c r="AU1004" s="232" t="s">
        <v>224</v>
      </c>
      <c r="AV1004" s="12" t="s">
        <v>88</v>
      </c>
      <c r="AW1004" s="12" t="s">
        <v>41</v>
      </c>
      <c r="AX1004" s="12" t="s">
        <v>78</v>
      </c>
      <c r="AY1004" s="232" t="s">
        <v>209</v>
      </c>
    </row>
    <row r="1005" spans="2:51" s="15" customFormat="1" ht="13.5">
      <c r="B1005" s="267"/>
      <c r="C1005" s="268"/>
      <c r="D1005" s="219" t="s">
        <v>274</v>
      </c>
      <c r="E1005" s="269" t="s">
        <v>34</v>
      </c>
      <c r="F1005" s="270" t="s">
        <v>1739</v>
      </c>
      <c r="G1005" s="268"/>
      <c r="H1005" s="271">
        <v>153.69999999999999</v>
      </c>
      <c r="I1005" s="272"/>
      <c r="J1005" s="268"/>
      <c r="K1005" s="268"/>
      <c r="L1005" s="273"/>
      <c r="M1005" s="274"/>
      <c r="N1005" s="275"/>
      <c r="O1005" s="275"/>
      <c r="P1005" s="275"/>
      <c r="Q1005" s="275"/>
      <c r="R1005" s="275"/>
      <c r="S1005" s="275"/>
      <c r="T1005" s="276"/>
      <c r="AT1005" s="277" t="s">
        <v>274</v>
      </c>
      <c r="AU1005" s="277" t="s">
        <v>224</v>
      </c>
      <c r="AV1005" s="15" t="s">
        <v>224</v>
      </c>
      <c r="AW1005" s="15" t="s">
        <v>41</v>
      </c>
      <c r="AX1005" s="15" t="s">
        <v>78</v>
      </c>
      <c r="AY1005" s="277" t="s">
        <v>209</v>
      </c>
    </row>
    <row r="1006" spans="2:51" s="14" customFormat="1" ht="13.5">
      <c r="B1006" s="254"/>
      <c r="C1006" s="255"/>
      <c r="D1006" s="219" t="s">
        <v>274</v>
      </c>
      <c r="E1006" s="256" t="s">
        <v>34</v>
      </c>
      <c r="F1006" s="257" t="s">
        <v>1740</v>
      </c>
      <c r="G1006" s="255"/>
      <c r="H1006" s="256" t="s">
        <v>34</v>
      </c>
      <c r="I1006" s="258"/>
      <c r="J1006" s="255"/>
      <c r="K1006" s="255"/>
      <c r="L1006" s="259"/>
      <c r="M1006" s="260"/>
      <c r="N1006" s="261"/>
      <c r="O1006" s="261"/>
      <c r="P1006" s="261"/>
      <c r="Q1006" s="261"/>
      <c r="R1006" s="261"/>
      <c r="S1006" s="261"/>
      <c r="T1006" s="262"/>
      <c r="AT1006" s="263" t="s">
        <v>274</v>
      </c>
      <c r="AU1006" s="263" t="s">
        <v>224</v>
      </c>
      <c r="AV1006" s="14" t="s">
        <v>86</v>
      </c>
      <c r="AW1006" s="14" t="s">
        <v>41</v>
      </c>
      <c r="AX1006" s="14" t="s">
        <v>78</v>
      </c>
      <c r="AY1006" s="263" t="s">
        <v>209</v>
      </c>
    </row>
    <row r="1007" spans="2:51" s="14" customFormat="1" ht="13.5">
      <c r="B1007" s="254"/>
      <c r="C1007" s="255"/>
      <c r="D1007" s="219" t="s">
        <v>274</v>
      </c>
      <c r="E1007" s="256" t="s">
        <v>34</v>
      </c>
      <c r="F1007" s="257" t="s">
        <v>1728</v>
      </c>
      <c r="G1007" s="255"/>
      <c r="H1007" s="256" t="s">
        <v>34</v>
      </c>
      <c r="I1007" s="258"/>
      <c r="J1007" s="255"/>
      <c r="K1007" s="255"/>
      <c r="L1007" s="259"/>
      <c r="M1007" s="260"/>
      <c r="N1007" s="261"/>
      <c r="O1007" s="261"/>
      <c r="P1007" s="261"/>
      <c r="Q1007" s="261"/>
      <c r="R1007" s="261"/>
      <c r="S1007" s="261"/>
      <c r="T1007" s="262"/>
      <c r="AT1007" s="263" t="s">
        <v>274</v>
      </c>
      <c r="AU1007" s="263" t="s">
        <v>224</v>
      </c>
      <c r="AV1007" s="14" t="s">
        <v>86</v>
      </c>
      <c r="AW1007" s="14" t="s">
        <v>41</v>
      </c>
      <c r="AX1007" s="14" t="s">
        <v>78</v>
      </c>
      <c r="AY1007" s="263" t="s">
        <v>209</v>
      </c>
    </row>
    <row r="1008" spans="2:51" s="12" customFormat="1" ht="13.5">
      <c r="B1008" s="222"/>
      <c r="C1008" s="223"/>
      <c r="D1008" s="219" t="s">
        <v>274</v>
      </c>
      <c r="E1008" s="224" t="s">
        <v>34</v>
      </c>
      <c r="F1008" s="225" t="s">
        <v>1741</v>
      </c>
      <c r="G1008" s="223"/>
      <c r="H1008" s="226">
        <v>41.6</v>
      </c>
      <c r="I1008" s="227"/>
      <c r="J1008" s="223"/>
      <c r="K1008" s="223"/>
      <c r="L1008" s="228"/>
      <c r="M1008" s="229"/>
      <c r="N1008" s="230"/>
      <c r="O1008" s="230"/>
      <c r="P1008" s="230"/>
      <c r="Q1008" s="230"/>
      <c r="R1008" s="230"/>
      <c r="S1008" s="230"/>
      <c r="T1008" s="231"/>
      <c r="AT1008" s="232" t="s">
        <v>274</v>
      </c>
      <c r="AU1008" s="232" t="s">
        <v>224</v>
      </c>
      <c r="AV1008" s="12" t="s">
        <v>88</v>
      </c>
      <c r="AW1008" s="12" t="s">
        <v>41</v>
      </c>
      <c r="AX1008" s="12" t="s">
        <v>78</v>
      </c>
      <c r="AY1008" s="232" t="s">
        <v>209</v>
      </c>
    </row>
    <row r="1009" spans="2:65" s="12" customFormat="1" ht="13.5">
      <c r="B1009" s="222"/>
      <c r="C1009" s="223"/>
      <c r="D1009" s="219" t="s">
        <v>274</v>
      </c>
      <c r="E1009" s="224" t="s">
        <v>34</v>
      </c>
      <c r="F1009" s="225" t="s">
        <v>1742</v>
      </c>
      <c r="G1009" s="223"/>
      <c r="H1009" s="226">
        <v>30.4</v>
      </c>
      <c r="I1009" s="227"/>
      <c r="J1009" s="223"/>
      <c r="K1009" s="223"/>
      <c r="L1009" s="228"/>
      <c r="M1009" s="229"/>
      <c r="N1009" s="230"/>
      <c r="O1009" s="230"/>
      <c r="P1009" s="230"/>
      <c r="Q1009" s="230"/>
      <c r="R1009" s="230"/>
      <c r="S1009" s="230"/>
      <c r="T1009" s="231"/>
      <c r="AT1009" s="232" t="s">
        <v>274</v>
      </c>
      <c r="AU1009" s="232" t="s">
        <v>224</v>
      </c>
      <c r="AV1009" s="12" t="s">
        <v>88</v>
      </c>
      <c r="AW1009" s="12" t="s">
        <v>41</v>
      </c>
      <c r="AX1009" s="12" t="s">
        <v>78</v>
      </c>
      <c r="AY1009" s="232" t="s">
        <v>209</v>
      </c>
    </row>
    <row r="1010" spans="2:65" s="12" customFormat="1" ht="13.5">
      <c r="B1010" s="222"/>
      <c r="C1010" s="223"/>
      <c r="D1010" s="219" t="s">
        <v>274</v>
      </c>
      <c r="E1010" s="224" t="s">
        <v>34</v>
      </c>
      <c r="F1010" s="225" t="s">
        <v>1743</v>
      </c>
      <c r="G1010" s="223"/>
      <c r="H1010" s="226">
        <v>267.8</v>
      </c>
      <c r="I1010" s="227"/>
      <c r="J1010" s="223"/>
      <c r="K1010" s="223"/>
      <c r="L1010" s="228"/>
      <c r="M1010" s="229"/>
      <c r="N1010" s="230"/>
      <c r="O1010" s="230"/>
      <c r="P1010" s="230"/>
      <c r="Q1010" s="230"/>
      <c r="R1010" s="230"/>
      <c r="S1010" s="230"/>
      <c r="T1010" s="231"/>
      <c r="AT1010" s="232" t="s">
        <v>274</v>
      </c>
      <c r="AU1010" s="232" t="s">
        <v>224</v>
      </c>
      <c r="AV1010" s="12" t="s">
        <v>88</v>
      </c>
      <c r="AW1010" s="12" t="s">
        <v>41</v>
      </c>
      <c r="AX1010" s="12" t="s">
        <v>78</v>
      </c>
      <c r="AY1010" s="232" t="s">
        <v>209</v>
      </c>
    </row>
    <row r="1011" spans="2:65" s="12" customFormat="1" ht="13.5">
      <c r="B1011" s="222"/>
      <c r="C1011" s="223"/>
      <c r="D1011" s="219" t="s">
        <v>274</v>
      </c>
      <c r="E1011" s="224" t="s">
        <v>34</v>
      </c>
      <c r="F1011" s="225" t="s">
        <v>1744</v>
      </c>
      <c r="G1011" s="223"/>
      <c r="H1011" s="226">
        <v>83.6</v>
      </c>
      <c r="I1011" s="227"/>
      <c r="J1011" s="223"/>
      <c r="K1011" s="223"/>
      <c r="L1011" s="228"/>
      <c r="M1011" s="229"/>
      <c r="N1011" s="230"/>
      <c r="O1011" s="230"/>
      <c r="P1011" s="230"/>
      <c r="Q1011" s="230"/>
      <c r="R1011" s="230"/>
      <c r="S1011" s="230"/>
      <c r="T1011" s="231"/>
      <c r="AT1011" s="232" t="s">
        <v>274</v>
      </c>
      <c r="AU1011" s="232" t="s">
        <v>224</v>
      </c>
      <c r="AV1011" s="12" t="s">
        <v>88</v>
      </c>
      <c r="AW1011" s="12" t="s">
        <v>41</v>
      </c>
      <c r="AX1011" s="12" t="s">
        <v>78</v>
      </c>
      <c r="AY1011" s="232" t="s">
        <v>209</v>
      </c>
    </row>
    <row r="1012" spans="2:65" s="15" customFormat="1" ht="13.5">
      <c r="B1012" s="267"/>
      <c r="C1012" s="268"/>
      <c r="D1012" s="219" t="s">
        <v>274</v>
      </c>
      <c r="E1012" s="269" t="s">
        <v>34</v>
      </c>
      <c r="F1012" s="270" t="s">
        <v>1745</v>
      </c>
      <c r="G1012" s="268"/>
      <c r="H1012" s="271">
        <v>423.4</v>
      </c>
      <c r="I1012" s="272"/>
      <c r="J1012" s="268"/>
      <c r="K1012" s="268"/>
      <c r="L1012" s="273"/>
      <c r="M1012" s="274"/>
      <c r="N1012" s="275"/>
      <c r="O1012" s="275"/>
      <c r="P1012" s="275"/>
      <c r="Q1012" s="275"/>
      <c r="R1012" s="275"/>
      <c r="S1012" s="275"/>
      <c r="T1012" s="276"/>
      <c r="AT1012" s="277" t="s">
        <v>274</v>
      </c>
      <c r="AU1012" s="277" t="s">
        <v>224</v>
      </c>
      <c r="AV1012" s="15" t="s">
        <v>224</v>
      </c>
      <c r="AW1012" s="15" t="s">
        <v>41</v>
      </c>
      <c r="AX1012" s="15" t="s">
        <v>78</v>
      </c>
      <c r="AY1012" s="277" t="s">
        <v>209</v>
      </c>
    </row>
    <row r="1013" spans="2:65" s="13" customFormat="1" ht="13.5">
      <c r="B1013" s="233"/>
      <c r="C1013" s="234"/>
      <c r="D1013" s="219" t="s">
        <v>274</v>
      </c>
      <c r="E1013" s="235" t="s">
        <v>34</v>
      </c>
      <c r="F1013" s="236" t="s">
        <v>302</v>
      </c>
      <c r="G1013" s="234"/>
      <c r="H1013" s="237">
        <v>816</v>
      </c>
      <c r="I1013" s="238"/>
      <c r="J1013" s="234"/>
      <c r="K1013" s="234"/>
      <c r="L1013" s="239"/>
      <c r="M1013" s="240"/>
      <c r="N1013" s="241"/>
      <c r="O1013" s="241"/>
      <c r="P1013" s="241"/>
      <c r="Q1013" s="241"/>
      <c r="R1013" s="241"/>
      <c r="S1013" s="241"/>
      <c r="T1013" s="242"/>
      <c r="AT1013" s="243" t="s">
        <v>274</v>
      </c>
      <c r="AU1013" s="243" t="s">
        <v>224</v>
      </c>
      <c r="AV1013" s="13" t="s">
        <v>228</v>
      </c>
      <c r="AW1013" s="13" t="s">
        <v>41</v>
      </c>
      <c r="AX1013" s="13" t="s">
        <v>86</v>
      </c>
      <c r="AY1013" s="243" t="s">
        <v>209</v>
      </c>
    </row>
    <row r="1014" spans="2:65" s="1" customFormat="1" ht="16.5" customHeight="1">
      <c r="B1014" s="43"/>
      <c r="C1014" s="244" t="s">
        <v>1746</v>
      </c>
      <c r="D1014" s="244" t="s">
        <v>348</v>
      </c>
      <c r="E1014" s="245" t="s">
        <v>1747</v>
      </c>
      <c r="F1014" s="246" t="s">
        <v>1748</v>
      </c>
      <c r="G1014" s="247" t="s">
        <v>351</v>
      </c>
      <c r="H1014" s="248">
        <v>832.32</v>
      </c>
      <c r="I1014" s="249"/>
      <c r="J1014" s="250">
        <f>ROUND(I1014*H1014,2)</f>
        <v>0</v>
      </c>
      <c r="K1014" s="246" t="s">
        <v>216</v>
      </c>
      <c r="L1014" s="251"/>
      <c r="M1014" s="252" t="s">
        <v>34</v>
      </c>
      <c r="N1014" s="253" t="s">
        <v>49</v>
      </c>
      <c r="O1014" s="44"/>
      <c r="P1014" s="212">
        <f>O1014*H1014</f>
        <v>0</v>
      </c>
      <c r="Q1014" s="212">
        <v>7.4999999999999997E-3</v>
      </c>
      <c r="R1014" s="212">
        <f>Q1014*H1014</f>
        <v>6.2423999999999999</v>
      </c>
      <c r="S1014" s="212">
        <v>0</v>
      </c>
      <c r="T1014" s="213">
        <f>S1014*H1014</f>
        <v>0</v>
      </c>
      <c r="AR1014" s="25" t="s">
        <v>247</v>
      </c>
      <c r="AT1014" s="25" t="s">
        <v>348</v>
      </c>
      <c r="AU1014" s="25" t="s">
        <v>224</v>
      </c>
      <c r="AY1014" s="25" t="s">
        <v>209</v>
      </c>
      <c r="BE1014" s="214">
        <f>IF(N1014="základní",J1014,0)</f>
        <v>0</v>
      </c>
      <c r="BF1014" s="214">
        <f>IF(N1014="snížená",J1014,0)</f>
        <v>0</v>
      </c>
      <c r="BG1014" s="214">
        <f>IF(N1014="zákl. přenesená",J1014,0)</f>
        <v>0</v>
      </c>
      <c r="BH1014" s="214">
        <f>IF(N1014="sníž. přenesená",J1014,0)</f>
        <v>0</v>
      </c>
      <c r="BI1014" s="214">
        <f>IF(N1014="nulová",J1014,0)</f>
        <v>0</v>
      </c>
      <c r="BJ1014" s="25" t="s">
        <v>86</v>
      </c>
      <c r="BK1014" s="214">
        <f>ROUND(I1014*H1014,2)</f>
        <v>0</v>
      </c>
      <c r="BL1014" s="25" t="s">
        <v>228</v>
      </c>
      <c r="BM1014" s="25" t="s">
        <v>1749</v>
      </c>
    </row>
    <row r="1015" spans="2:65" s="12" customFormat="1" ht="13.5">
      <c r="B1015" s="222"/>
      <c r="C1015" s="223"/>
      <c r="D1015" s="219" t="s">
        <v>274</v>
      </c>
      <c r="E1015" s="223"/>
      <c r="F1015" s="225" t="s">
        <v>1750</v>
      </c>
      <c r="G1015" s="223"/>
      <c r="H1015" s="226">
        <v>832.32</v>
      </c>
      <c r="I1015" s="227"/>
      <c r="J1015" s="223"/>
      <c r="K1015" s="223"/>
      <c r="L1015" s="228"/>
      <c r="M1015" s="229"/>
      <c r="N1015" s="230"/>
      <c r="O1015" s="230"/>
      <c r="P1015" s="230"/>
      <c r="Q1015" s="230"/>
      <c r="R1015" s="230"/>
      <c r="S1015" s="230"/>
      <c r="T1015" s="231"/>
      <c r="AT1015" s="232" t="s">
        <v>274</v>
      </c>
      <c r="AU1015" s="232" t="s">
        <v>224</v>
      </c>
      <c r="AV1015" s="12" t="s">
        <v>88</v>
      </c>
      <c r="AW1015" s="12" t="s">
        <v>6</v>
      </c>
      <c r="AX1015" s="12" t="s">
        <v>86</v>
      </c>
      <c r="AY1015" s="232" t="s">
        <v>209</v>
      </c>
    </row>
    <row r="1016" spans="2:65" s="1" customFormat="1" ht="25.5" customHeight="1">
      <c r="B1016" s="43"/>
      <c r="C1016" s="203" t="s">
        <v>1751</v>
      </c>
      <c r="D1016" s="203" t="s">
        <v>212</v>
      </c>
      <c r="E1016" s="204" t="s">
        <v>1752</v>
      </c>
      <c r="F1016" s="205" t="s">
        <v>1753</v>
      </c>
      <c r="G1016" s="206" t="s">
        <v>351</v>
      </c>
      <c r="H1016" s="207">
        <v>341.52800000000002</v>
      </c>
      <c r="I1016" s="208"/>
      <c r="J1016" s="209">
        <f>ROUND(I1016*H1016,2)</f>
        <v>0</v>
      </c>
      <c r="K1016" s="205" t="s">
        <v>216</v>
      </c>
      <c r="L1016" s="63"/>
      <c r="M1016" s="210" t="s">
        <v>34</v>
      </c>
      <c r="N1016" s="211" t="s">
        <v>49</v>
      </c>
      <c r="O1016" s="44"/>
      <c r="P1016" s="212">
        <f>O1016*H1016</f>
        <v>0</v>
      </c>
      <c r="Q1016" s="212">
        <v>9.3799999999999994E-3</v>
      </c>
      <c r="R1016" s="212">
        <f>Q1016*H1016</f>
        <v>3.2035326400000002</v>
      </c>
      <c r="S1016" s="212">
        <v>0</v>
      </c>
      <c r="T1016" s="213">
        <f>S1016*H1016</f>
        <v>0</v>
      </c>
      <c r="AR1016" s="25" t="s">
        <v>228</v>
      </c>
      <c r="AT1016" s="25" t="s">
        <v>212</v>
      </c>
      <c r="AU1016" s="25" t="s">
        <v>224</v>
      </c>
      <c r="AY1016" s="25" t="s">
        <v>209</v>
      </c>
      <c r="BE1016" s="214">
        <f>IF(N1016="základní",J1016,0)</f>
        <v>0</v>
      </c>
      <c r="BF1016" s="214">
        <f>IF(N1016="snížená",J1016,0)</f>
        <v>0</v>
      </c>
      <c r="BG1016" s="214">
        <f>IF(N1016="zákl. přenesená",J1016,0)</f>
        <v>0</v>
      </c>
      <c r="BH1016" s="214">
        <f>IF(N1016="sníž. přenesená",J1016,0)</f>
        <v>0</v>
      </c>
      <c r="BI1016" s="214">
        <f>IF(N1016="nulová",J1016,0)</f>
        <v>0</v>
      </c>
      <c r="BJ1016" s="25" t="s">
        <v>86</v>
      </c>
      <c r="BK1016" s="214">
        <f>ROUND(I1016*H1016,2)</f>
        <v>0</v>
      </c>
      <c r="BL1016" s="25" t="s">
        <v>228</v>
      </c>
      <c r="BM1016" s="25" t="s">
        <v>1754</v>
      </c>
    </row>
    <row r="1017" spans="2:65" s="1" customFormat="1" ht="162">
      <c r="B1017" s="43"/>
      <c r="C1017" s="65"/>
      <c r="D1017" s="219" t="s">
        <v>272</v>
      </c>
      <c r="E1017" s="65"/>
      <c r="F1017" s="220" t="s">
        <v>1726</v>
      </c>
      <c r="G1017" s="65"/>
      <c r="H1017" s="65"/>
      <c r="I1017" s="174"/>
      <c r="J1017" s="65"/>
      <c r="K1017" s="65"/>
      <c r="L1017" s="63"/>
      <c r="M1017" s="221"/>
      <c r="N1017" s="44"/>
      <c r="O1017" s="44"/>
      <c r="P1017" s="44"/>
      <c r="Q1017" s="44"/>
      <c r="R1017" s="44"/>
      <c r="S1017" s="44"/>
      <c r="T1017" s="80"/>
      <c r="AT1017" s="25" t="s">
        <v>272</v>
      </c>
      <c r="AU1017" s="25" t="s">
        <v>224</v>
      </c>
    </row>
    <row r="1018" spans="2:65" s="14" customFormat="1" ht="13.5">
      <c r="B1018" s="254"/>
      <c r="C1018" s="255"/>
      <c r="D1018" s="219" t="s">
        <v>274</v>
      </c>
      <c r="E1018" s="256" t="s">
        <v>34</v>
      </c>
      <c r="F1018" s="257" t="s">
        <v>1755</v>
      </c>
      <c r="G1018" s="255"/>
      <c r="H1018" s="256" t="s">
        <v>34</v>
      </c>
      <c r="I1018" s="258"/>
      <c r="J1018" s="255"/>
      <c r="K1018" s="255"/>
      <c r="L1018" s="259"/>
      <c r="M1018" s="260"/>
      <c r="N1018" s="261"/>
      <c r="O1018" s="261"/>
      <c r="P1018" s="261"/>
      <c r="Q1018" s="261"/>
      <c r="R1018" s="261"/>
      <c r="S1018" s="261"/>
      <c r="T1018" s="262"/>
      <c r="AT1018" s="263" t="s">
        <v>274</v>
      </c>
      <c r="AU1018" s="263" t="s">
        <v>224</v>
      </c>
      <c r="AV1018" s="14" t="s">
        <v>86</v>
      </c>
      <c r="AW1018" s="14" t="s">
        <v>41</v>
      </c>
      <c r="AX1018" s="14" t="s">
        <v>78</v>
      </c>
      <c r="AY1018" s="263" t="s">
        <v>209</v>
      </c>
    </row>
    <row r="1019" spans="2:65" s="14" customFormat="1" ht="13.5">
      <c r="B1019" s="254"/>
      <c r="C1019" s="255"/>
      <c r="D1019" s="219" t="s">
        <v>274</v>
      </c>
      <c r="E1019" s="256" t="s">
        <v>34</v>
      </c>
      <c r="F1019" s="257" t="s">
        <v>1756</v>
      </c>
      <c r="G1019" s="255"/>
      <c r="H1019" s="256" t="s">
        <v>34</v>
      </c>
      <c r="I1019" s="258"/>
      <c r="J1019" s="255"/>
      <c r="K1019" s="255"/>
      <c r="L1019" s="259"/>
      <c r="M1019" s="260"/>
      <c r="N1019" s="261"/>
      <c r="O1019" s="261"/>
      <c r="P1019" s="261"/>
      <c r="Q1019" s="261"/>
      <c r="R1019" s="261"/>
      <c r="S1019" s="261"/>
      <c r="T1019" s="262"/>
      <c r="AT1019" s="263" t="s">
        <v>274</v>
      </c>
      <c r="AU1019" s="263" t="s">
        <v>224</v>
      </c>
      <c r="AV1019" s="14" t="s">
        <v>86</v>
      </c>
      <c r="AW1019" s="14" t="s">
        <v>41</v>
      </c>
      <c r="AX1019" s="14" t="s">
        <v>78</v>
      </c>
      <c r="AY1019" s="263" t="s">
        <v>209</v>
      </c>
    </row>
    <row r="1020" spans="2:65" s="12" customFormat="1" ht="13.5">
      <c r="B1020" s="222"/>
      <c r="C1020" s="223"/>
      <c r="D1020" s="219" t="s">
        <v>274</v>
      </c>
      <c r="E1020" s="224" t="s">
        <v>34</v>
      </c>
      <c r="F1020" s="225" t="s">
        <v>1757</v>
      </c>
      <c r="G1020" s="223"/>
      <c r="H1020" s="226">
        <v>86.74</v>
      </c>
      <c r="I1020" s="227"/>
      <c r="J1020" s="223"/>
      <c r="K1020" s="223"/>
      <c r="L1020" s="228"/>
      <c r="M1020" s="229"/>
      <c r="N1020" s="230"/>
      <c r="O1020" s="230"/>
      <c r="P1020" s="230"/>
      <c r="Q1020" s="230"/>
      <c r="R1020" s="230"/>
      <c r="S1020" s="230"/>
      <c r="T1020" s="231"/>
      <c r="AT1020" s="232" t="s">
        <v>274</v>
      </c>
      <c r="AU1020" s="232" t="s">
        <v>224</v>
      </c>
      <c r="AV1020" s="12" t="s">
        <v>88</v>
      </c>
      <c r="AW1020" s="12" t="s">
        <v>41</v>
      </c>
      <c r="AX1020" s="12" t="s">
        <v>78</v>
      </c>
      <c r="AY1020" s="232" t="s">
        <v>209</v>
      </c>
    </row>
    <row r="1021" spans="2:65" s="12" customFormat="1" ht="13.5">
      <c r="B1021" s="222"/>
      <c r="C1021" s="223"/>
      <c r="D1021" s="219" t="s">
        <v>274</v>
      </c>
      <c r="E1021" s="224" t="s">
        <v>34</v>
      </c>
      <c r="F1021" s="225" t="s">
        <v>1758</v>
      </c>
      <c r="G1021" s="223"/>
      <c r="H1021" s="226">
        <v>81.92</v>
      </c>
      <c r="I1021" s="227"/>
      <c r="J1021" s="223"/>
      <c r="K1021" s="223"/>
      <c r="L1021" s="228"/>
      <c r="M1021" s="229"/>
      <c r="N1021" s="230"/>
      <c r="O1021" s="230"/>
      <c r="P1021" s="230"/>
      <c r="Q1021" s="230"/>
      <c r="R1021" s="230"/>
      <c r="S1021" s="230"/>
      <c r="T1021" s="231"/>
      <c r="AT1021" s="232" t="s">
        <v>274</v>
      </c>
      <c r="AU1021" s="232" t="s">
        <v>224</v>
      </c>
      <c r="AV1021" s="12" t="s">
        <v>88</v>
      </c>
      <c r="AW1021" s="12" t="s">
        <v>41</v>
      </c>
      <c r="AX1021" s="12" t="s">
        <v>78</v>
      </c>
      <c r="AY1021" s="232" t="s">
        <v>209</v>
      </c>
    </row>
    <row r="1022" spans="2:65" s="12" customFormat="1" ht="13.5">
      <c r="B1022" s="222"/>
      <c r="C1022" s="223"/>
      <c r="D1022" s="219" t="s">
        <v>274</v>
      </c>
      <c r="E1022" s="224" t="s">
        <v>34</v>
      </c>
      <c r="F1022" s="225" t="s">
        <v>1759</v>
      </c>
      <c r="G1022" s="223"/>
      <c r="H1022" s="226">
        <v>92.69</v>
      </c>
      <c r="I1022" s="227"/>
      <c r="J1022" s="223"/>
      <c r="K1022" s="223"/>
      <c r="L1022" s="228"/>
      <c r="M1022" s="229"/>
      <c r="N1022" s="230"/>
      <c r="O1022" s="230"/>
      <c r="P1022" s="230"/>
      <c r="Q1022" s="230"/>
      <c r="R1022" s="230"/>
      <c r="S1022" s="230"/>
      <c r="T1022" s="231"/>
      <c r="AT1022" s="232" t="s">
        <v>274</v>
      </c>
      <c r="AU1022" s="232" t="s">
        <v>224</v>
      </c>
      <c r="AV1022" s="12" t="s">
        <v>88</v>
      </c>
      <c r="AW1022" s="12" t="s">
        <v>41</v>
      </c>
      <c r="AX1022" s="12" t="s">
        <v>78</v>
      </c>
      <c r="AY1022" s="232" t="s">
        <v>209</v>
      </c>
    </row>
    <row r="1023" spans="2:65" s="15" customFormat="1" ht="13.5">
      <c r="B1023" s="267"/>
      <c r="C1023" s="268"/>
      <c r="D1023" s="219" t="s">
        <v>274</v>
      </c>
      <c r="E1023" s="269" t="s">
        <v>34</v>
      </c>
      <c r="F1023" s="270" t="s">
        <v>1760</v>
      </c>
      <c r="G1023" s="268"/>
      <c r="H1023" s="271">
        <v>261.35000000000002</v>
      </c>
      <c r="I1023" s="272"/>
      <c r="J1023" s="268"/>
      <c r="K1023" s="268"/>
      <c r="L1023" s="273"/>
      <c r="M1023" s="274"/>
      <c r="N1023" s="275"/>
      <c r="O1023" s="275"/>
      <c r="P1023" s="275"/>
      <c r="Q1023" s="275"/>
      <c r="R1023" s="275"/>
      <c r="S1023" s="275"/>
      <c r="T1023" s="276"/>
      <c r="AT1023" s="277" t="s">
        <v>274</v>
      </c>
      <c r="AU1023" s="277" t="s">
        <v>224</v>
      </c>
      <c r="AV1023" s="15" t="s">
        <v>224</v>
      </c>
      <c r="AW1023" s="15" t="s">
        <v>41</v>
      </c>
      <c r="AX1023" s="15" t="s">
        <v>78</v>
      </c>
      <c r="AY1023" s="277" t="s">
        <v>209</v>
      </c>
    </row>
    <row r="1024" spans="2:65" s="14" customFormat="1" ht="13.5">
      <c r="B1024" s="254"/>
      <c r="C1024" s="255"/>
      <c r="D1024" s="219" t="s">
        <v>274</v>
      </c>
      <c r="E1024" s="256" t="s">
        <v>34</v>
      </c>
      <c r="F1024" s="257" t="s">
        <v>1721</v>
      </c>
      <c r="G1024" s="255"/>
      <c r="H1024" s="256" t="s">
        <v>34</v>
      </c>
      <c r="I1024" s="258"/>
      <c r="J1024" s="255"/>
      <c r="K1024" s="255"/>
      <c r="L1024" s="259"/>
      <c r="M1024" s="260"/>
      <c r="N1024" s="261"/>
      <c r="O1024" s="261"/>
      <c r="P1024" s="261"/>
      <c r="Q1024" s="261"/>
      <c r="R1024" s="261"/>
      <c r="S1024" s="261"/>
      <c r="T1024" s="262"/>
      <c r="AT1024" s="263" t="s">
        <v>274</v>
      </c>
      <c r="AU1024" s="263" t="s">
        <v>224</v>
      </c>
      <c r="AV1024" s="14" t="s">
        <v>86</v>
      </c>
      <c r="AW1024" s="14" t="s">
        <v>41</v>
      </c>
      <c r="AX1024" s="14" t="s">
        <v>78</v>
      </c>
      <c r="AY1024" s="263" t="s">
        <v>209</v>
      </c>
    </row>
    <row r="1025" spans="2:65" s="14" customFormat="1" ht="13.5">
      <c r="B1025" s="254"/>
      <c r="C1025" s="255"/>
      <c r="D1025" s="219" t="s">
        <v>274</v>
      </c>
      <c r="E1025" s="256" t="s">
        <v>34</v>
      </c>
      <c r="F1025" s="257" t="s">
        <v>1761</v>
      </c>
      <c r="G1025" s="255"/>
      <c r="H1025" s="256" t="s">
        <v>34</v>
      </c>
      <c r="I1025" s="258"/>
      <c r="J1025" s="255"/>
      <c r="K1025" s="255"/>
      <c r="L1025" s="259"/>
      <c r="M1025" s="260"/>
      <c r="N1025" s="261"/>
      <c r="O1025" s="261"/>
      <c r="P1025" s="261"/>
      <c r="Q1025" s="261"/>
      <c r="R1025" s="261"/>
      <c r="S1025" s="261"/>
      <c r="T1025" s="262"/>
      <c r="AT1025" s="263" t="s">
        <v>274</v>
      </c>
      <c r="AU1025" s="263" t="s">
        <v>224</v>
      </c>
      <c r="AV1025" s="14" t="s">
        <v>86</v>
      </c>
      <c r="AW1025" s="14" t="s">
        <v>41</v>
      </c>
      <c r="AX1025" s="14" t="s">
        <v>78</v>
      </c>
      <c r="AY1025" s="263" t="s">
        <v>209</v>
      </c>
    </row>
    <row r="1026" spans="2:65" s="14" customFormat="1" ht="13.5">
      <c r="B1026" s="254"/>
      <c r="C1026" s="255"/>
      <c r="D1026" s="219" t="s">
        <v>274</v>
      </c>
      <c r="E1026" s="256" t="s">
        <v>34</v>
      </c>
      <c r="F1026" s="257" t="s">
        <v>466</v>
      </c>
      <c r="G1026" s="255"/>
      <c r="H1026" s="256" t="s">
        <v>34</v>
      </c>
      <c r="I1026" s="258"/>
      <c r="J1026" s="255"/>
      <c r="K1026" s="255"/>
      <c r="L1026" s="259"/>
      <c r="M1026" s="260"/>
      <c r="N1026" s="261"/>
      <c r="O1026" s="261"/>
      <c r="P1026" s="261"/>
      <c r="Q1026" s="261"/>
      <c r="R1026" s="261"/>
      <c r="S1026" s="261"/>
      <c r="T1026" s="262"/>
      <c r="AT1026" s="263" t="s">
        <v>274</v>
      </c>
      <c r="AU1026" s="263" t="s">
        <v>224</v>
      </c>
      <c r="AV1026" s="14" t="s">
        <v>86</v>
      </c>
      <c r="AW1026" s="14" t="s">
        <v>41</v>
      </c>
      <c r="AX1026" s="14" t="s">
        <v>78</v>
      </c>
      <c r="AY1026" s="263" t="s">
        <v>209</v>
      </c>
    </row>
    <row r="1027" spans="2:65" s="12" customFormat="1" ht="13.5">
      <c r="B1027" s="222"/>
      <c r="C1027" s="223"/>
      <c r="D1027" s="219" t="s">
        <v>274</v>
      </c>
      <c r="E1027" s="224" t="s">
        <v>34</v>
      </c>
      <c r="F1027" s="225" t="s">
        <v>1030</v>
      </c>
      <c r="G1027" s="223"/>
      <c r="H1027" s="226">
        <v>80.177999999999997</v>
      </c>
      <c r="I1027" s="227"/>
      <c r="J1027" s="223"/>
      <c r="K1027" s="223"/>
      <c r="L1027" s="228"/>
      <c r="M1027" s="229"/>
      <c r="N1027" s="230"/>
      <c r="O1027" s="230"/>
      <c r="P1027" s="230"/>
      <c r="Q1027" s="230"/>
      <c r="R1027" s="230"/>
      <c r="S1027" s="230"/>
      <c r="T1027" s="231"/>
      <c r="AT1027" s="232" t="s">
        <v>274</v>
      </c>
      <c r="AU1027" s="232" t="s">
        <v>224</v>
      </c>
      <c r="AV1027" s="12" t="s">
        <v>88</v>
      </c>
      <c r="AW1027" s="12" t="s">
        <v>41</v>
      </c>
      <c r="AX1027" s="12" t="s">
        <v>78</v>
      </c>
      <c r="AY1027" s="232" t="s">
        <v>209</v>
      </c>
    </row>
    <row r="1028" spans="2:65" s="15" customFormat="1" ht="13.5">
      <c r="B1028" s="267"/>
      <c r="C1028" s="268"/>
      <c r="D1028" s="219" t="s">
        <v>274</v>
      </c>
      <c r="E1028" s="269" t="s">
        <v>34</v>
      </c>
      <c r="F1028" s="270" t="s">
        <v>1762</v>
      </c>
      <c r="G1028" s="268"/>
      <c r="H1028" s="271">
        <v>80.177999999999997</v>
      </c>
      <c r="I1028" s="272"/>
      <c r="J1028" s="268"/>
      <c r="K1028" s="268"/>
      <c r="L1028" s="273"/>
      <c r="M1028" s="274"/>
      <c r="N1028" s="275"/>
      <c r="O1028" s="275"/>
      <c r="P1028" s="275"/>
      <c r="Q1028" s="275"/>
      <c r="R1028" s="275"/>
      <c r="S1028" s="275"/>
      <c r="T1028" s="276"/>
      <c r="AT1028" s="277" t="s">
        <v>274</v>
      </c>
      <c r="AU1028" s="277" t="s">
        <v>224</v>
      </c>
      <c r="AV1028" s="15" t="s">
        <v>224</v>
      </c>
      <c r="AW1028" s="15" t="s">
        <v>41</v>
      </c>
      <c r="AX1028" s="15" t="s">
        <v>78</v>
      </c>
      <c r="AY1028" s="277" t="s">
        <v>209</v>
      </c>
    </row>
    <row r="1029" spans="2:65" s="13" customFormat="1" ht="13.5">
      <c r="B1029" s="233"/>
      <c r="C1029" s="234"/>
      <c r="D1029" s="219" t="s">
        <v>274</v>
      </c>
      <c r="E1029" s="235" t="s">
        <v>34</v>
      </c>
      <c r="F1029" s="236" t="s">
        <v>302</v>
      </c>
      <c r="G1029" s="234"/>
      <c r="H1029" s="237">
        <v>341.52800000000002</v>
      </c>
      <c r="I1029" s="238"/>
      <c r="J1029" s="234"/>
      <c r="K1029" s="234"/>
      <c r="L1029" s="239"/>
      <c r="M1029" s="240"/>
      <c r="N1029" s="241"/>
      <c r="O1029" s="241"/>
      <c r="P1029" s="241"/>
      <c r="Q1029" s="241"/>
      <c r="R1029" s="241"/>
      <c r="S1029" s="241"/>
      <c r="T1029" s="242"/>
      <c r="AT1029" s="243" t="s">
        <v>274</v>
      </c>
      <c r="AU1029" s="243" t="s">
        <v>224</v>
      </c>
      <c r="AV1029" s="13" t="s">
        <v>228</v>
      </c>
      <c r="AW1029" s="13" t="s">
        <v>41</v>
      </c>
      <c r="AX1029" s="13" t="s">
        <v>86</v>
      </c>
      <c r="AY1029" s="243" t="s">
        <v>209</v>
      </c>
    </row>
    <row r="1030" spans="2:65" s="1" customFormat="1" ht="16.5" customHeight="1">
      <c r="B1030" s="43"/>
      <c r="C1030" s="244" t="s">
        <v>1763</v>
      </c>
      <c r="D1030" s="244" t="s">
        <v>348</v>
      </c>
      <c r="E1030" s="245" t="s">
        <v>1764</v>
      </c>
      <c r="F1030" s="246" t="s">
        <v>1765</v>
      </c>
      <c r="G1030" s="247" t="s">
        <v>351</v>
      </c>
      <c r="H1030" s="248">
        <v>81.781999999999996</v>
      </c>
      <c r="I1030" s="249"/>
      <c r="J1030" s="250">
        <f>ROUND(I1030*H1030,2)</f>
        <v>0</v>
      </c>
      <c r="K1030" s="246" t="s">
        <v>216</v>
      </c>
      <c r="L1030" s="251"/>
      <c r="M1030" s="252" t="s">
        <v>34</v>
      </c>
      <c r="N1030" s="253" t="s">
        <v>49</v>
      </c>
      <c r="O1030" s="44"/>
      <c r="P1030" s="212">
        <f>O1030*H1030</f>
        <v>0</v>
      </c>
      <c r="Q1030" s="212">
        <v>1.35E-2</v>
      </c>
      <c r="R1030" s="212">
        <f>Q1030*H1030</f>
        <v>1.1040569999999998</v>
      </c>
      <c r="S1030" s="212">
        <v>0</v>
      </c>
      <c r="T1030" s="213">
        <f>S1030*H1030</f>
        <v>0</v>
      </c>
      <c r="AR1030" s="25" t="s">
        <v>247</v>
      </c>
      <c r="AT1030" s="25" t="s">
        <v>348</v>
      </c>
      <c r="AU1030" s="25" t="s">
        <v>224</v>
      </c>
      <c r="AY1030" s="25" t="s">
        <v>209</v>
      </c>
      <c r="BE1030" s="214">
        <f>IF(N1030="základní",J1030,0)</f>
        <v>0</v>
      </c>
      <c r="BF1030" s="214">
        <f>IF(N1030="snížená",J1030,0)</f>
        <v>0</v>
      </c>
      <c r="BG1030" s="214">
        <f>IF(N1030="zákl. přenesená",J1030,0)</f>
        <v>0</v>
      </c>
      <c r="BH1030" s="214">
        <f>IF(N1030="sníž. přenesená",J1030,0)</f>
        <v>0</v>
      </c>
      <c r="BI1030" s="214">
        <f>IF(N1030="nulová",J1030,0)</f>
        <v>0</v>
      </c>
      <c r="BJ1030" s="25" t="s">
        <v>86</v>
      </c>
      <c r="BK1030" s="214">
        <f>ROUND(I1030*H1030,2)</f>
        <v>0</v>
      </c>
      <c r="BL1030" s="25" t="s">
        <v>228</v>
      </c>
      <c r="BM1030" s="25" t="s">
        <v>1766</v>
      </c>
    </row>
    <row r="1031" spans="2:65" s="14" customFormat="1" ht="13.5">
      <c r="B1031" s="254"/>
      <c r="C1031" s="255"/>
      <c r="D1031" s="219" t="s">
        <v>274</v>
      </c>
      <c r="E1031" s="256" t="s">
        <v>34</v>
      </c>
      <c r="F1031" s="257" t="s">
        <v>1721</v>
      </c>
      <c r="G1031" s="255"/>
      <c r="H1031" s="256" t="s">
        <v>34</v>
      </c>
      <c r="I1031" s="258"/>
      <c r="J1031" s="255"/>
      <c r="K1031" s="255"/>
      <c r="L1031" s="259"/>
      <c r="M1031" s="260"/>
      <c r="N1031" s="261"/>
      <c r="O1031" s="261"/>
      <c r="P1031" s="261"/>
      <c r="Q1031" s="261"/>
      <c r="R1031" s="261"/>
      <c r="S1031" s="261"/>
      <c r="T1031" s="262"/>
      <c r="AT1031" s="263" t="s">
        <v>274</v>
      </c>
      <c r="AU1031" s="263" t="s">
        <v>224</v>
      </c>
      <c r="AV1031" s="14" t="s">
        <v>86</v>
      </c>
      <c r="AW1031" s="14" t="s">
        <v>41</v>
      </c>
      <c r="AX1031" s="14" t="s">
        <v>78</v>
      </c>
      <c r="AY1031" s="263" t="s">
        <v>209</v>
      </c>
    </row>
    <row r="1032" spans="2:65" s="14" customFormat="1" ht="13.5">
      <c r="B1032" s="254"/>
      <c r="C1032" s="255"/>
      <c r="D1032" s="219" t="s">
        <v>274</v>
      </c>
      <c r="E1032" s="256" t="s">
        <v>34</v>
      </c>
      <c r="F1032" s="257" t="s">
        <v>1761</v>
      </c>
      <c r="G1032" s="255"/>
      <c r="H1032" s="256" t="s">
        <v>34</v>
      </c>
      <c r="I1032" s="258"/>
      <c r="J1032" s="255"/>
      <c r="K1032" s="255"/>
      <c r="L1032" s="259"/>
      <c r="M1032" s="260"/>
      <c r="N1032" s="261"/>
      <c r="O1032" s="261"/>
      <c r="P1032" s="261"/>
      <c r="Q1032" s="261"/>
      <c r="R1032" s="261"/>
      <c r="S1032" s="261"/>
      <c r="T1032" s="262"/>
      <c r="AT1032" s="263" t="s">
        <v>274</v>
      </c>
      <c r="AU1032" s="263" t="s">
        <v>224</v>
      </c>
      <c r="AV1032" s="14" t="s">
        <v>86</v>
      </c>
      <c r="AW1032" s="14" t="s">
        <v>41</v>
      </c>
      <c r="AX1032" s="14" t="s">
        <v>78</v>
      </c>
      <c r="AY1032" s="263" t="s">
        <v>209</v>
      </c>
    </row>
    <row r="1033" spans="2:65" s="14" customFormat="1" ht="13.5">
      <c r="B1033" s="254"/>
      <c r="C1033" s="255"/>
      <c r="D1033" s="219" t="s">
        <v>274</v>
      </c>
      <c r="E1033" s="256" t="s">
        <v>34</v>
      </c>
      <c r="F1033" s="257" t="s">
        <v>466</v>
      </c>
      <c r="G1033" s="255"/>
      <c r="H1033" s="256" t="s">
        <v>34</v>
      </c>
      <c r="I1033" s="258"/>
      <c r="J1033" s="255"/>
      <c r="K1033" s="255"/>
      <c r="L1033" s="259"/>
      <c r="M1033" s="260"/>
      <c r="N1033" s="261"/>
      <c r="O1033" s="261"/>
      <c r="P1033" s="261"/>
      <c r="Q1033" s="261"/>
      <c r="R1033" s="261"/>
      <c r="S1033" s="261"/>
      <c r="T1033" s="262"/>
      <c r="AT1033" s="263" t="s">
        <v>274</v>
      </c>
      <c r="AU1033" s="263" t="s">
        <v>224</v>
      </c>
      <c r="AV1033" s="14" t="s">
        <v>86</v>
      </c>
      <c r="AW1033" s="14" t="s">
        <v>41</v>
      </c>
      <c r="AX1033" s="14" t="s">
        <v>78</v>
      </c>
      <c r="AY1033" s="263" t="s">
        <v>209</v>
      </c>
    </row>
    <row r="1034" spans="2:65" s="12" customFormat="1" ht="13.5">
      <c r="B1034" s="222"/>
      <c r="C1034" s="223"/>
      <c r="D1034" s="219" t="s">
        <v>274</v>
      </c>
      <c r="E1034" s="224" t="s">
        <v>34</v>
      </c>
      <c r="F1034" s="225" t="s">
        <v>1030</v>
      </c>
      <c r="G1034" s="223"/>
      <c r="H1034" s="226">
        <v>80.177999999999997</v>
      </c>
      <c r="I1034" s="227"/>
      <c r="J1034" s="223"/>
      <c r="K1034" s="223"/>
      <c r="L1034" s="228"/>
      <c r="M1034" s="229"/>
      <c r="N1034" s="230"/>
      <c r="O1034" s="230"/>
      <c r="P1034" s="230"/>
      <c r="Q1034" s="230"/>
      <c r="R1034" s="230"/>
      <c r="S1034" s="230"/>
      <c r="T1034" s="231"/>
      <c r="AT1034" s="232" t="s">
        <v>274</v>
      </c>
      <c r="AU1034" s="232" t="s">
        <v>224</v>
      </c>
      <c r="AV1034" s="12" t="s">
        <v>88</v>
      </c>
      <c r="AW1034" s="12" t="s">
        <v>41</v>
      </c>
      <c r="AX1034" s="12" t="s">
        <v>78</v>
      </c>
      <c r="AY1034" s="232" t="s">
        <v>209</v>
      </c>
    </row>
    <row r="1035" spans="2:65" s="13" customFormat="1" ht="13.5">
      <c r="B1035" s="233"/>
      <c r="C1035" s="234"/>
      <c r="D1035" s="219" t="s">
        <v>274</v>
      </c>
      <c r="E1035" s="235" t="s">
        <v>34</v>
      </c>
      <c r="F1035" s="236" t="s">
        <v>302</v>
      </c>
      <c r="G1035" s="234"/>
      <c r="H1035" s="237">
        <v>80.177999999999997</v>
      </c>
      <c r="I1035" s="238"/>
      <c r="J1035" s="234"/>
      <c r="K1035" s="234"/>
      <c r="L1035" s="239"/>
      <c r="M1035" s="240"/>
      <c r="N1035" s="241"/>
      <c r="O1035" s="241"/>
      <c r="P1035" s="241"/>
      <c r="Q1035" s="241"/>
      <c r="R1035" s="241"/>
      <c r="S1035" s="241"/>
      <c r="T1035" s="242"/>
      <c r="AT1035" s="243" t="s">
        <v>274</v>
      </c>
      <c r="AU1035" s="243" t="s">
        <v>224</v>
      </c>
      <c r="AV1035" s="13" t="s">
        <v>228</v>
      </c>
      <c r="AW1035" s="13" t="s">
        <v>41</v>
      </c>
      <c r="AX1035" s="13" t="s">
        <v>86</v>
      </c>
      <c r="AY1035" s="243" t="s">
        <v>209</v>
      </c>
    </row>
    <row r="1036" spans="2:65" s="12" customFormat="1" ht="13.5">
      <c r="B1036" s="222"/>
      <c r="C1036" s="223"/>
      <c r="D1036" s="219" t="s">
        <v>274</v>
      </c>
      <c r="E1036" s="223"/>
      <c r="F1036" s="225" t="s">
        <v>1767</v>
      </c>
      <c r="G1036" s="223"/>
      <c r="H1036" s="226">
        <v>81.781999999999996</v>
      </c>
      <c r="I1036" s="227"/>
      <c r="J1036" s="223"/>
      <c r="K1036" s="223"/>
      <c r="L1036" s="228"/>
      <c r="M1036" s="229"/>
      <c r="N1036" s="230"/>
      <c r="O1036" s="230"/>
      <c r="P1036" s="230"/>
      <c r="Q1036" s="230"/>
      <c r="R1036" s="230"/>
      <c r="S1036" s="230"/>
      <c r="T1036" s="231"/>
      <c r="AT1036" s="232" t="s">
        <v>274</v>
      </c>
      <c r="AU1036" s="232" t="s">
        <v>224</v>
      </c>
      <c r="AV1036" s="12" t="s">
        <v>88</v>
      </c>
      <c r="AW1036" s="12" t="s">
        <v>6</v>
      </c>
      <c r="AX1036" s="12" t="s">
        <v>86</v>
      </c>
      <c r="AY1036" s="232" t="s">
        <v>209</v>
      </c>
    </row>
    <row r="1037" spans="2:65" s="1" customFormat="1" ht="16.5" customHeight="1">
      <c r="B1037" s="43"/>
      <c r="C1037" s="244" t="s">
        <v>1768</v>
      </c>
      <c r="D1037" s="244" t="s">
        <v>348</v>
      </c>
      <c r="E1037" s="245" t="s">
        <v>1769</v>
      </c>
      <c r="F1037" s="246" t="s">
        <v>1770</v>
      </c>
      <c r="G1037" s="247" t="s">
        <v>351</v>
      </c>
      <c r="H1037" s="248">
        <v>266.577</v>
      </c>
      <c r="I1037" s="249"/>
      <c r="J1037" s="250">
        <f>ROUND(I1037*H1037,2)</f>
        <v>0</v>
      </c>
      <c r="K1037" s="246" t="s">
        <v>216</v>
      </c>
      <c r="L1037" s="251"/>
      <c r="M1037" s="252" t="s">
        <v>34</v>
      </c>
      <c r="N1037" s="253" t="s">
        <v>49</v>
      </c>
      <c r="O1037" s="44"/>
      <c r="P1037" s="212">
        <f>O1037*H1037</f>
        <v>0</v>
      </c>
      <c r="Q1037" s="212">
        <v>1.4999999999999999E-2</v>
      </c>
      <c r="R1037" s="212">
        <f>Q1037*H1037</f>
        <v>3.9986549999999998</v>
      </c>
      <c r="S1037" s="212">
        <v>0</v>
      </c>
      <c r="T1037" s="213">
        <f>S1037*H1037</f>
        <v>0</v>
      </c>
      <c r="AR1037" s="25" t="s">
        <v>247</v>
      </c>
      <c r="AT1037" s="25" t="s">
        <v>348</v>
      </c>
      <c r="AU1037" s="25" t="s">
        <v>224</v>
      </c>
      <c r="AY1037" s="25" t="s">
        <v>209</v>
      </c>
      <c r="BE1037" s="214">
        <f>IF(N1037="základní",J1037,0)</f>
        <v>0</v>
      </c>
      <c r="BF1037" s="214">
        <f>IF(N1037="snížená",J1037,0)</f>
        <v>0</v>
      </c>
      <c r="BG1037" s="214">
        <f>IF(N1037="zákl. přenesená",J1037,0)</f>
        <v>0</v>
      </c>
      <c r="BH1037" s="214">
        <f>IF(N1037="sníž. přenesená",J1037,0)</f>
        <v>0</v>
      </c>
      <c r="BI1037" s="214">
        <f>IF(N1037="nulová",J1037,0)</f>
        <v>0</v>
      </c>
      <c r="BJ1037" s="25" t="s">
        <v>86</v>
      </c>
      <c r="BK1037" s="214">
        <f>ROUND(I1037*H1037,2)</f>
        <v>0</v>
      </c>
      <c r="BL1037" s="25" t="s">
        <v>228</v>
      </c>
      <c r="BM1037" s="25" t="s">
        <v>1771</v>
      </c>
    </row>
    <row r="1038" spans="2:65" s="14" customFormat="1" ht="13.5">
      <c r="B1038" s="254"/>
      <c r="C1038" s="255"/>
      <c r="D1038" s="219" t="s">
        <v>274</v>
      </c>
      <c r="E1038" s="256" t="s">
        <v>34</v>
      </c>
      <c r="F1038" s="257" t="s">
        <v>1755</v>
      </c>
      <c r="G1038" s="255"/>
      <c r="H1038" s="256" t="s">
        <v>34</v>
      </c>
      <c r="I1038" s="258"/>
      <c r="J1038" s="255"/>
      <c r="K1038" s="255"/>
      <c r="L1038" s="259"/>
      <c r="M1038" s="260"/>
      <c r="N1038" s="261"/>
      <c r="O1038" s="261"/>
      <c r="P1038" s="261"/>
      <c r="Q1038" s="261"/>
      <c r="R1038" s="261"/>
      <c r="S1038" s="261"/>
      <c r="T1038" s="262"/>
      <c r="AT1038" s="263" t="s">
        <v>274</v>
      </c>
      <c r="AU1038" s="263" t="s">
        <v>224</v>
      </c>
      <c r="AV1038" s="14" t="s">
        <v>86</v>
      </c>
      <c r="AW1038" s="14" t="s">
        <v>41</v>
      </c>
      <c r="AX1038" s="14" t="s">
        <v>78</v>
      </c>
      <c r="AY1038" s="263" t="s">
        <v>209</v>
      </c>
    </row>
    <row r="1039" spans="2:65" s="14" customFormat="1" ht="13.5">
      <c r="B1039" s="254"/>
      <c r="C1039" s="255"/>
      <c r="D1039" s="219" t="s">
        <v>274</v>
      </c>
      <c r="E1039" s="256" t="s">
        <v>34</v>
      </c>
      <c r="F1039" s="257" t="s">
        <v>1756</v>
      </c>
      <c r="G1039" s="255"/>
      <c r="H1039" s="256" t="s">
        <v>34</v>
      </c>
      <c r="I1039" s="258"/>
      <c r="J1039" s="255"/>
      <c r="K1039" s="255"/>
      <c r="L1039" s="259"/>
      <c r="M1039" s="260"/>
      <c r="N1039" s="261"/>
      <c r="O1039" s="261"/>
      <c r="P1039" s="261"/>
      <c r="Q1039" s="261"/>
      <c r="R1039" s="261"/>
      <c r="S1039" s="261"/>
      <c r="T1039" s="262"/>
      <c r="AT1039" s="263" t="s">
        <v>274</v>
      </c>
      <c r="AU1039" s="263" t="s">
        <v>224</v>
      </c>
      <c r="AV1039" s="14" t="s">
        <v>86</v>
      </c>
      <c r="AW1039" s="14" t="s">
        <v>41</v>
      </c>
      <c r="AX1039" s="14" t="s">
        <v>78</v>
      </c>
      <c r="AY1039" s="263" t="s">
        <v>209</v>
      </c>
    </row>
    <row r="1040" spans="2:65" s="12" customFormat="1" ht="13.5">
      <c r="B1040" s="222"/>
      <c r="C1040" s="223"/>
      <c r="D1040" s="219" t="s">
        <v>274</v>
      </c>
      <c r="E1040" s="224" t="s">
        <v>34</v>
      </c>
      <c r="F1040" s="225" t="s">
        <v>1757</v>
      </c>
      <c r="G1040" s="223"/>
      <c r="H1040" s="226">
        <v>86.74</v>
      </c>
      <c r="I1040" s="227"/>
      <c r="J1040" s="223"/>
      <c r="K1040" s="223"/>
      <c r="L1040" s="228"/>
      <c r="M1040" s="229"/>
      <c r="N1040" s="230"/>
      <c r="O1040" s="230"/>
      <c r="P1040" s="230"/>
      <c r="Q1040" s="230"/>
      <c r="R1040" s="230"/>
      <c r="S1040" s="230"/>
      <c r="T1040" s="231"/>
      <c r="AT1040" s="232" t="s">
        <v>274</v>
      </c>
      <c r="AU1040" s="232" t="s">
        <v>224</v>
      </c>
      <c r="AV1040" s="12" t="s">
        <v>88</v>
      </c>
      <c r="AW1040" s="12" t="s">
        <v>41</v>
      </c>
      <c r="AX1040" s="12" t="s">
        <v>78</v>
      </c>
      <c r="AY1040" s="232" t="s">
        <v>209</v>
      </c>
    </row>
    <row r="1041" spans="2:65" s="12" customFormat="1" ht="13.5">
      <c r="B1041" s="222"/>
      <c r="C1041" s="223"/>
      <c r="D1041" s="219" t="s">
        <v>274</v>
      </c>
      <c r="E1041" s="224" t="s">
        <v>34</v>
      </c>
      <c r="F1041" s="225" t="s">
        <v>1758</v>
      </c>
      <c r="G1041" s="223"/>
      <c r="H1041" s="226">
        <v>81.92</v>
      </c>
      <c r="I1041" s="227"/>
      <c r="J1041" s="223"/>
      <c r="K1041" s="223"/>
      <c r="L1041" s="228"/>
      <c r="M1041" s="229"/>
      <c r="N1041" s="230"/>
      <c r="O1041" s="230"/>
      <c r="P1041" s="230"/>
      <c r="Q1041" s="230"/>
      <c r="R1041" s="230"/>
      <c r="S1041" s="230"/>
      <c r="T1041" s="231"/>
      <c r="AT1041" s="232" t="s">
        <v>274</v>
      </c>
      <c r="AU1041" s="232" t="s">
        <v>224</v>
      </c>
      <c r="AV1041" s="12" t="s">
        <v>88</v>
      </c>
      <c r="AW1041" s="12" t="s">
        <v>41</v>
      </c>
      <c r="AX1041" s="12" t="s">
        <v>78</v>
      </c>
      <c r="AY1041" s="232" t="s">
        <v>209</v>
      </c>
    </row>
    <row r="1042" spans="2:65" s="12" customFormat="1" ht="13.5">
      <c r="B1042" s="222"/>
      <c r="C1042" s="223"/>
      <c r="D1042" s="219" t="s">
        <v>274</v>
      </c>
      <c r="E1042" s="224" t="s">
        <v>34</v>
      </c>
      <c r="F1042" s="225" t="s">
        <v>1759</v>
      </c>
      <c r="G1042" s="223"/>
      <c r="H1042" s="226">
        <v>92.69</v>
      </c>
      <c r="I1042" s="227"/>
      <c r="J1042" s="223"/>
      <c r="K1042" s="223"/>
      <c r="L1042" s="228"/>
      <c r="M1042" s="229"/>
      <c r="N1042" s="230"/>
      <c r="O1042" s="230"/>
      <c r="P1042" s="230"/>
      <c r="Q1042" s="230"/>
      <c r="R1042" s="230"/>
      <c r="S1042" s="230"/>
      <c r="T1042" s="231"/>
      <c r="AT1042" s="232" t="s">
        <v>274</v>
      </c>
      <c r="AU1042" s="232" t="s">
        <v>224</v>
      </c>
      <c r="AV1042" s="12" t="s">
        <v>88</v>
      </c>
      <c r="AW1042" s="12" t="s">
        <v>41</v>
      </c>
      <c r="AX1042" s="12" t="s">
        <v>78</v>
      </c>
      <c r="AY1042" s="232" t="s">
        <v>209</v>
      </c>
    </row>
    <row r="1043" spans="2:65" s="13" customFormat="1" ht="13.5">
      <c r="B1043" s="233"/>
      <c r="C1043" s="234"/>
      <c r="D1043" s="219" t="s">
        <v>274</v>
      </c>
      <c r="E1043" s="235" t="s">
        <v>34</v>
      </c>
      <c r="F1043" s="236" t="s">
        <v>302</v>
      </c>
      <c r="G1043" s="234"/>
      <c r="H1043" s="237">
        <v>261.35000000000002</v>
      </c>
      <c r="I1043" s="238"/>
      <c r="J1043" s="234"/>
      <c r="K1043" s="234"/>
      <c r="L1043" s="239"/>
      <c r="M1043" s="240"/>
      <c r="N1043" s="241"/>
      <c r="O1043" s="241"/>
      <c r="P1043" s="241"/>
      <c r="Q1043" s="241"/>
      <c r="R1043" s="241"/>
      <c r="S1043" s="241"/>
      <c r="T1043" s="242"/>
      <c r="AT1043" s="243" t="s">
        <v>274</v>
      </c>
      <c r="AU1043" s="243" t="s">
        <v>224</v>
      </c>
      <c r="AV1043" s="13" t="s">
        <v>228</v>
      </c>
      <c r="AW1043" s="13" t="s">
        <v>41</v>
      </c>
      <c r="AX1043" s="13" t="s">
        <v>86</v>
      </c>
      <c r="AY1043" s="243" t="s">
        <v>209</v>
      </c>
    </row>
    <row r="1044" spans="2:65" s="12" customFormat="1" ht="13.5">
      <c r="B1044" s="222"/>
      <c r="C1044" s="223"/>
      <c r="D1044" s="219" t="s">
        <v>274</v>
      </c>
      <c r="E1044" s="223"/>
      <c r="F1044" s="225" t="s">
        <v>1772</v>
      </c>
      <c r="G1044" s="223"/>
      <c r="H1044" s="226">
        <v>266.577</v>
      </c>
      <c r="I1044" s="227"/>
      <c r="J1044" s="223"/>
      <c r="K1044" s="223"/>
      <c r="L1044" s="228"/>
      <c r="M1044" s="229"/>
      <c r="N1044" s="230"/>
      <c r="O1044" s="230"/>
      <c r="P1044" s="230"/>
      <c r="Q1044" s="230"/>
      <c r="R1044" s="230"/>
      <c r="S1044" s="230"/>
      <c r="T1044" s="231"/>
      <c r="AT1044" s="232" t="s">
        <v>274</v>
      </c>
      <c r="AU1044" s="232" t="s">
        <v>224</v>
      </c>
      <c r="AV1044" s="12" t="s">
        <v>88</v>
      </c>
      <c r="AW1044" s="12" t="s">
        <v>6</v>
      </c>
      <c r="AX1044" s="12" t="s">
        <v>86</v>
      </c>
      <c r="AY1044" s="232" t="s">
        <v>209</v>
      </c>
    </row>
    <row r="1045" spans="2:65" s="1" customFormat="1" ht="25.5" customHeight="1">
      <c r="B1045" s="43"/>
      <c r="C1045" s="203" t="s">
        <v>1773</v>
      </c>
      <c r="D1045" s="203" t="s">
        <v>212</v>
      </c>
      <c r="E1045" s="204" t="s">
        <v>1774</v>
      </c>
      <c r="F1045" s="205" t="s">
        <v>1775</v>
      </c>
      <c r="G1045" s="206" t="s">
        <v>351</v>
      </c>
      <c r="H1045" s="207">
        <v>153.69999999999999</v>
      </c>
      <c r="I1045" s="208"/>
      <c r="J1045" s="209">
        <f>ROUND(I1045*H1045,2)</f>
        <v>0</v>
      </c>
      <c r="K1045" s="205" t="s">
        <v>216</v>
      </c>
      <c r="L1045" s="63"/>
      <c r="M1045" s="210" t="s">
        <v>34</v>
      </c>
      <c r="N1045" s="211" t="s">
        <v>49</v>
      </c>
      <c r="O1045" s="44"/>
      <c r="P1045" s="212">
        <f>O1045*H1045</f>
        <v>0</v>
      </c>
      <c r="Q1045" s="212">
        <v>9.4400000000000005E-3</v>
      </c>
      <c r="R1045" s="212">
        <f>Q1045*H1045</f>
        <v>1.450928</v>
      </c>
      <c r="S1045" s="212">
        <v>0</v>
      </c>
      <c r="T1045" s="213">
        <f>S1045*H1045</f>
        <v>0</v>
      </c>
      <c r="AR1045" s="25" t="s">
        <v>228</v>
      </c>
      <c r="AT1045" s="25" t="s">
        <v>212</v>
      </c>
      <c r="AU1045" s="25" t="s">
        <v>224</v>
      </c>
      <c r="AY1045" s="25" t="s">
        <v>209</v>
      </c>
      <c r="BE1045" s="214">
        <f>IF(N1045="základní",J1045,0)</f>
        <v>0</v>
      </c>
      <c r="BF1045" s="214">
        <f>IF(N1045="snížená",J1045,0)</f>
        <v>0</v>
      </c>
      <c r="BG1045" s="214">
        <f>IF(N1045="zákl. přenesená",J1045,0)</f>
        <v>0</v>
      </c>
      <c r="BH1045" s="214">
        <f>IF(N1045="sníž. přenesená",J1045,0)</f>
        <v>0</v>
      </c>
      <c r="BI1045" s="214">
        <f>IF(N1045="nulová",J1045,0)</f>
        <v>0</v>
      </c>
      <c r="BJ1045" s="25" t="s">
        <v>86</v>
      </c>
      <c r="BK1045" s="214">
        <f>ROUND(I1045*H1045,2)</f>
        <v>0</v>
      </c>
      <c r="BL1045" s="25" t="s">
        <v>228</v>
      </c>
      <c r="BM1045" s="25" t="s">
        <v>1776</v>
      </c>
    </row>
    <row r="1046" spans="2:65" s="1" customFormat="1" ht="162">
      <c r="B1046" s="43"/>
      <c r="C1046" s="65"/>
      <c r="D1046" s="219" t="s">
        <v>272</v>
      </c>
      <c r="E1046" s="65"/>
      <c r="F1046" s="220" t="s">
        <v>1726</v>
      </c>
      <c r="G1046" s="65"/>
      <c r="H1046" s="65"/>
      <c r="I1046" s="174"/>
      <c r="J1046" s="65"/>
      <c r="K1046" s="65"/>
      <c r="L1046" s="63"/>
      <c r="M1046" s="221"/>
      <c r="N1046" s="44"/>
      <c r="O1046" s="44"/>
      <c r="P1046" s="44"/>
      <c r="Q1046" s="44"/>
      <c r="R1046" s="44"/>
      <c r="S1046" s="44"/>
      <c r="T1046" s="80"/>
      <c r="AT1046" s="25" t="s">
        <v>272</v>
      </c>
      <c r="AU1046" s="25" t="s">
        <v>224</v>
      </c>
    </row>
    <row r="1047" spans="2:65" s="14" customFormat="1" ht="13.5">
      <c r="B1047" s="254"/>
      <c r="C1047" s="255"/>
      <c r="D1047" s="219" t="s">
        <v>274</v>
      </c>
      <c r="E1047" s="256" t="s">
        <v>34</v>
      </c>
      <c r="F1047" s="257" t="s">
        <v>1736</v>
      </c>
      <c r="G1047" s="255"/>
      <c r="H1047" s="256" t="s">
        <v>34</v>
      </c>
      <c r="I1047" s="258"/>
      <c r="J1047" s="255"/>
      <c r="K1047" s="255"/>
      <c r="L1047" s="259"/>
      <c r="M1047" s="260"/>
      <c r="N1047" s="261"/>
      <c r="O1047" s="261"/>
      <c r="P1047" s="261"/>
      <c r="Q1047" s="261"/>
      <c r="R1047" s="261"/>
      <c r="S1047" s="261"/>
      <c r="T1047" s="262"/>
      <c r="AT1047" s="263" t="s">
        <v>274</v>
      </c>
      <c r="AU1047" s="263" t="s">
        <v>224</v>
      </c>
      <c r="AV1047" s="14" t="s">
        <v>86</v>
      </c>
      <c r="AW1047" s="14" t="s">
        <v>41</v>
      </c>
      <c r="AX1047" s="14" t="s">
        <v>78</v>
      </c>
      <c r="AY1047" s="263" t="s">
        <v>209</v>
      </c>
    </row>
    <row r="1048" spans="2:65" s="14" customFormat="1" ht="13.5">
      <c r="B1048" s="254"/>
      <c r="C1048" s="255"/>
      <c r="D1048" s="219" t="s">
        <v>274</v>
      </c>
      <c r="E1048" s="256" t="s">
        <v>34</v>
      </c>
      <c r="F1048" s="257" t="s">
        <v>1777</v>
      </c>
      <c r="G1048" s="255"/>
      <c r="H1048" s="256" t="s">
        <v>34</v>
      </c>
      <c r="I1048" s="258"/>
      <c r="J1048" s="255"/>
      <c r="K1048" s="255"/>
      <c r="L1048" s="259"/>
      <c r="M1048" s="260"/>
      <c r="N1048" s="261"/>
      <c r="O1048" s="261"/>
      <c r="P1048" s="261"/>
      <c r="Q1048" s="261"/>
      <c r="R1048" s="261"/>
      <c r="S1048" s="261"/>
      <c r="T1048" s="262"/>
      <c r="AT1048" s="263" t="s">
        <v>274</v>
      </c>
      <c r="AU1048" s="263" t="s">
        <v>224</v>
      </c>
      <c r="AV1048" s="14" t="s">
        <v>86</v>
      </c>
      <c r="AW1048" s="14" t="s">
        <v>41</v>
      </c>
      <c r="AX1048" s="14" t="s">
        <v>78</v>
      </c>
      <c r="AY1048" s="263" t="s">
        <v>209</v>
      </c>
    </row>
    <row r="1049" spans="2:65" s="12" customFormat="1" ht="13.5">
      <c r="B1049" s="222"/>
      <c r="C1049" s="223"/>
      <c r="D1049" s="219" t="s">
        <v>274</v>
      </c>
      <c r="E1049" s="224" t="s">
        <v>34</v>
      </c>
      <c r="F1049" s="225" t="s">
        <v>1737</v>
      </c>
      <c r="G1049" s="223"/>
      <c r="H1049" s="226">
        <v>101.2</v>
      </c>
      <c r="I1049" s="227"/>
      <c r="J1049" s="223"/>
      <c r="K1049" s="223"/>
      <c r="L1049" s="228"/>
      <c r="M1049" s="229"/>
      <c r="N1049" s="230"/>
      <c r="O1049" s="230"/>
      <c r="P1049" s="230"/>
      <c r="Q1049" s="230"/>
      <c r="R1049" s="230"/>
      <c r="S1049" s="230"/>
      <c r="T1049" s="231"/>
      <c r="AT1049" s="232" t="s">
        <v>274</v>
      </c>
      <c r="AU1049" s="232" t="s">
        <v>224</v>
      </c>
      <c r="AV1049" s="12" t="s">
        <v>88</v>
      </c>
      <c r="AW1049" s="12" t="s">
        <v>41</v>
      </c>
      <c r="AX1049" s="12" t="s">
        <v>78</v>
      </c>
      <c r="AY1049" s="232" t="s">
        <v>209</v>
      </c>
    </row>
    <row r="1050" spans="2:65" s="12" customFormat="1" ht="13.5">
      <c r="B1050" s="222"/>
      <c r="C1050" s="223"/>
      <c r="D1050" s="219" t="s">
        <v>274</v>
      </c>
      <c r="E1050" s="224" t="s">
        <v>34</v>
      </c>
      <c r="F1050" s="225" t="s">
        <v>1738</v>
      </c>
      <c r="G1050" s="223"/>
      <c r="H1050" s="226">
        <v>52.5</v>
      </c>
      <c r="I1050" s="227"/>
      <c r="J1050" s="223"/>
      <c r="K1050" s="223"/>
      <c r="L1050" s="228"/>
      <c r="M1050" s="229"/>
      <c r="N1050" s="230"/>
      <c r="O1050" s="230"/>
      <c r="P1050" s="230"/>
      <c r="Q1050" s="230"/>
      <c r="R1050" s="230"/>
      <c r="S1050" s="230"/>
      <c r="T1050" s="231"/>
      <c r="AT1050" s="232" t="s">
        <v>274</v>
      </c>
      <c r="AU1050" s="232" t="s">
        <v>224</v>
      </c>
      <c r="AV1050" s="12" t="s">
        <v>88</v>
      </c>
      <c r="AW1050" s="12" t="s">
        <v>41</v>
      </c>
      <c r="AX1050" s="12" t="s">
        <v>78</v>
      </c>
      <c r="AY1050" s="232" t="s">
        <v>209</v>
      </c>
    </row>
    <row r="1051" spans="2:65" s="15" customFormat="1" ht="13.5">
      <c r="B1051" s="267"/>
      <c r="C1051" s="268"/>
      <c r="D1051" s="219" t="s">
        <v>274</v>
      </c>
      <c r="E1051" s="269" t="s">
        <v>34</v>
      </c>
      <c r="F1051" s="270" t="s">
        <v>1739</v>
      </c>
      <c r="G1051" s="268"/>
      <c r="H1051" s="271">
        <v>153.69999999999999</v>
      </c>
      <c r="I1051" s="272"/>
      <c r="J1051" s="268"/>
      <c r="K1051" s="268"/>
      <c r="L1051" s="273"/>
      <c r="M1051" s="274"/>
      <c r="N1051" s="275"/>
      <c r="O1051" s="275"/>
      <c r="P1051" s="275"/>
      <c r="Q1051" s="275"/>
      <c r="R1051" s="275"/>
      <c r="S1051" s="275"/>
      <c r="T1051" s="276"/>
      <c r="AT1051" s="277" t="s">
        <v>274</v>
      </c>
      <c r="AU1051" s="277" t="s">
        <v>224</v>
      </c>
      <c r="AV1051" s="15" t="s">
        <v>224</v>
      </c>
      <c r="AW1051" s="15" t="s">
        <v>41</v>
      </c>
      <c r="AX1051" s="15" t="s">
        <v>78</v>
      </c>
      <c r="AY1051" s="277" t="s">
        <v>209</v>
      </c>
    </row>
    <row r="1052" spans="2:65" s="13" customFormat="1" ht="13.5">
      <c r="B1052" s="233"/>
      <c r="C1052" s="234"/>
      <c r="D1052" s="219" t="s">
        <v>274</v>
      </c>
      <c r="E1052" s="235" t="s">
        <v>34</v>
      </c>
      <c r="F1052" s="236" t="s">
        <v>302</v>
      </c>
      <c r="G1052" s="234"/>
      <c r="H1052" s="237">
        <v>153.69999999999999</v>
      </c>
      <c r="I1052" s="238"/>
      <c r="J1052" s="234"/>
      <c r="K1052" s="234"/>
      <c r="L1052" s="239"/>
      <c r="M1052" s="240"/>
      <c r="N1052" s="241"/>
      <c r="O1052" s="241"/>
      <c r="P1052" s="241"/>
      <c r="Q1052" s="241"/>
      <c r="R1052" s="241"/>
      <c r="S1052" s="241"/>
      <c r="T1052" s="242"/>
      <c r="AT1052" s="243" t="s">
        <v>274</v>
      </c>
      <c r="AU1052" s="243" t="s">
        <v>224</v>
      </c>
      <c r="AV1052" s="13" t="s">
        <v>228</v>
      </c>
      <c r="AW1052" s="13" t="s">
        <v>41</v>
      </c>
      <c r="AX1052" s="13" t="s">
        <v>86</v>
      </c>
      <c r="AY1052" s="243" t="s">
        <v>209</v>
      </c>
    </row>
    <row r="1053" spans="2:65" s="1" customFormat="1" ht="16.5" customHeight="1">
      <c r="B1053" s="43"/>
      <c r="C1053" s="244" t="s">
        <v>1778</v>
      </c>
      <c r="D1053" s="244" t="s">
        <v>348</v>
      </c>
      <c r="E1053" s="245" t="s">
        <v>1779</v>
      </c>
      <c r="F1053" s="246" t="s">
        <v>1780</v>
      </c>
      <c r="G1053" s="247" t="s">
        <v>351</v>
      </c>
      <c r="H1053" s="248">
        <v>156.774</v>
      </c>
      <c r="I1053" s="249"/>
      <c r="J1053" s="250">
        <f>ROUND(I1053*H1053,2)</f>
        <v>0</v>
      </c>
      <c r="K1053" s="246" t="s">
        <v>216</v>
      </c>
      <c r="L1053" s="251"/>
      <c r="M1053" s="252" t="s">
        <v>34</v>
      </c>
      <c r="N1053" s="253" t="s">
        <v>49</v>
      </c>
      <c r="O1053" s="44"/>
      <c r="P1053" s="212">
        <f>O1053*H1053</f>
        <v>0</v>
      </c>
      <c r="Q1053" s="212">
        <v>1.6500000000000001E-2</v>
      </c>
      <c r="R1053" s="212">
        <f>Q1053*H1053</f>
        <v>2.5867710000000002</v>
      </c>
      <c r="S1053" s="212">
        <v>0</v>
      </c>
      <c r="T1053" s="213">
        <f>S1053*H1053</f>
        <v>0</v>
      </c>
      <c r="AR1053" s="25" t="s">
        <v>247</v>
      </c>
      <c r="AT1053" s="25" t="s">
        <v>348</v>
      </c>
      <c r="AU1053" s="25" t="s">
        <v>224</v>
      </c>
      <c r="AY1053" s="25" t="s">
        <v>209</v>
      </c>
      <c r="BE1053" s="214">
        <f>IF(N1053="základní",J1053,0)</f>
        <v>0</v>
      </c>
      <c r="BF1053" s="214">
        <f>IF(N1053="snížená",J1053,0)</f>
        <v>0</v>
      </c>
      <c r="BG1053" s="214">
        <f>IF(N1053="zákl. přenesená",J1053,0)</f>
        <v>0</v>
      </c>
      <c r="BH1053" s="214">
        <f>IF(N1053="sníž. přenesená",J1053,0)</f>
        <v>0</v>
      </c>
      <c r="BI1053" s="214">
        <f>IF(N1053="nulová",J1053,0)</f>
        <v>0</v>
      </c>
      <c r="BJ1053" s="25" t="s">
        <v>86</v>
      </c>
      <c r="BK1053" s="214">
        <f>ROUND(I1053*H1053,2)</f>
        <v>0</v>
      </c>
      <c r="BL1053" s="25" t="s">
        <v>228</v>
      </c>
      <c r="BM1053" s="25" t="s">
        <v>1781</v>
      </c>
    </row>
    <row r="1054" spans="2:65" s="12" customFormat="1" ht="13.5">
      <c r="B1054" s="222"/>
      <c r="C1054" s="223"/>
      <c r="D1054" s="219" t="s">
        <v>274</v>
      </c>
      <c r="E1054" s="223"/>
      <c r="F1054" s="225" t="s">
        <v>1782</v>
      </c>
      <c r="G1054" s="223"/>
      <c r="H1054" s="226">
        <v>156.774</v>
      </c>
      <c r="I1054" s="227"/>
      <c r="J1054" s="223"/>
      <c r="K1054" s="223"/>
      <c r="L1054" s="228"/>
      <c r="M1054" s="229"/>
      <c r="N1054" s="230"/>
      <c r="O1054" s="230"/>
      <c r="P1054" s="230"/>
      <c r="Q1054" s="230"/>
      <c r="R1054" s="230"/>
      <c r="S1054" s="230"/>
      <c r="T1054" s="231"/>
      <c r="AT1054" s="232" t="s">
        <v>274</v>
      </c>
      <c r="AU1054" s="232" t="s">
        <v>224</v>
      </c>
      <c r="AV1054" s="12" t="s">
        <v>88</v>
      </c>
      <c r="AW1054" s="12" t="s">
        <v>6</v>
      </c>
      <c r="AX1054" s="12" t="s">
        <v>86</v>
      </c>
      <c r="AY1054" s="232" t="s">
        <v>209</v>
      </c>
    </row>
    <row r="1055" spans="2:65" s="1" customFormat="1" ht="25.5" customHeight="1">
      <c r="B1055" s="43"/>
      <c r="C1055" s="203" t="s">
        <v>1783</v>
      </c>
      <c r="D1055" s="203" t="s">
        <v>212</v>
      </c>
      <c r="E1055" s="204" t="s">
        <v>1784</v>
      </c>
      <c r="F1055" s="205" t="s">
        <v>1785</v>
      </c>
      <c r="G1055" s="206" t="s">
        <v>351</v>
      </c>
      <c r="H1055" s="207">
        <v>395.6</v>
      </c>
      <c r="I1055" s="208"/>
      <c r="J1055" s="209">
        <f>ROUND(I1055*H1055,2)</f>
        <v>0</v>
      </c>
      <c r="K1055" s="205" t="s">
        <v>216</v>
      </c>
      <c r="L1055" s="63"/>
      <c r="M1055" s="210" t="s">
        <v>34</v>
      </c>
      <c r="N1055" s="211" t="s">
        <v>49</v>
      </c>
      <c r="O1055" s="44"/>
      <c r="P1055" s="212">
        <f>O1055*H1055</f>
        <v>0</v>
      </c>
      <c r="Q1055" s="212">
        <v>9.4999999999999998E-3</v>
      </c>
      <c r="R1055" s="212">
        <f>Q1055*H1055</f>
        <v>3.7582</v>
      </c>
      <c r="S1055" s="212">
        <v>0</v>
      </c>
      <c r="T1055" s="213">
        <f>S1055*H1055</f>
        <v>0</v>
      </c>
      <c r="AR1055" s="25" t="s">
        <v>228</v>
      </c>
      <c r="AT1055" s="25" t="s">
        <v>212</v>
      </c>
      <c r="AU1055" s="25" t="s">
        <v>224</v>
      </c>
      <c r="AY1055" s="25" t="s">
        <v>209</v>
      </c>
      <c r="BE1055" s="214">
        <f>IF(N1055="základní",J1055,0)</f>
        <v>0</v>
      </c>
      <c r="BF1055" s="214">
        <f>IF(N1055="snížená",J1055,0)</f>
        <v>0</v>
      </c>
      <c r="BG1055" s="214">
        <f>IF(N1055="zákl. přenesená",J1055,0)</f>
        <v>0</v>
      </c>
      <c r="BH1055" s="214">
        <f>IF(N1055="sníž. přenesená",J1055,0)</f>
        <v>0</v>
      </c>
      <c r="BI1055" s="214">
        <f>IF(N1055="nulová",J1055,0)</f>
        <v>0</v>
      </c>
      <c r="BJ1055" s="25" t="s">
        <v>86</v>
      </c>
      <c r="BK1055" s="214">
        <f>ROUND(I1055*H1055,2)</f>
        <v>0</v>
      </c>
      <c r="BL1055" s="25" t="s">
        <v>228</v>
      </c>
      <c r="BM1055" s="25" t="s">
        <v>1786</v>
      </c>
    </row>
    <row r="1056" spans="2:65" s="1" customFormat="1" ht="162">
      <c r="B1056" s="43"/>
      <c r="C1056" s="65"/>
      <c r="D1056" s="219" t="s">
        <v>272</v>
      </c>
      <c r="E1056" s="65"/>
      <c r="F1056" s="220" t="s">
        <v>1726</v>
      </c>
      <c r="G1056" s="65"/>
      <c r="H1056" s="65"/>
      <c r="I1056" s="174"/>
      <c r="J1056" s="65"/>
      <c r="K1056" s="65"/>
      <c r="L1056" s="63"/>
      <c r="M1056" s="221"/>
      <c r="N1056" s="44"/>
      <c r="O1056" s="44"/>
      <c r="P1056" s="44"/>
      <c r="Q1056" s="44"/>
      <c r="R1056" s="44"/>
      <c r="S1056" s="44"/>
      <c r="T1056" s="80"/>
      <c r="AT1056" s="25" t="s">
        <v>272</v>
      </c>
      <c r="AU1056" s="25" t="s">
        <v>224</v>
      </c>
    </row>
    <row r="1057" spans="2:65" s="14" customFormat="1" ht="13.5">
      <c r="B1057" s="254"/>
      <c r="C1057" s="255"/>
      <c r="D1057" s="219" t="s">
        <v>274</v>
      </c>
      <c r="E1057" s="256" t="s">
        <v>34</v>
      </c>
      <c r="F1057" s="257" t="s">
        <v>1727</v>
      </c>
      <c r="G1057" s="255"/>
      <c r="H1057" s="256" t="s">
        <v>34</v>
      </c>
      <c r="I1057" s="258"/>
      <c r="J1057" s="255"/>
      <c r="K1057" s="255"/>
      <c r="L1057" s="259"/>
      <c r="M1057" s="260"/>
      <c r="N1057" s="261"/>
      <c r="O1057" s="261"/>
      <c r="P1057" s="261"/>
      <c r="Q1057" s="261"/>
      <c r="R1057" s="261"/>
      <c r="S1057" s="261"/>
      <c r="T1057" s="262"/>
      <c r="AT1057" s="263" t="s">
        <v>274</v>
      </c>
      <c r="AU1057" s="263" t="s">
        <v>224</v>
      </c>
      <c r="AV1057" s="14" t="s">
        <v>86</v>
      </c>
      <c r="AW1057" s="14" t="s">
        <v>41</v>
      </c>
      <c r="AX1057" s="14" t="s">
        <v>78</v>
      </c>
      <c r="AY1057" s="263" t="s">
        <v>209</v>
      </c>
    </row>
    <row r="1058" spans="2:65" s="14" customFormat="1" ht="13.5">
      <c r="B1058" s="254"/>
      <c r="C1058" s="255"/>
      <c r="D1058" s="219" t="s">
        <v>274</v>
      </c>
      <c r="E1058" s="256" t="s">
        <v>34</v>
      </c>
      <c r="F1058" s="257" t="s">
        <v>1787</v>
      </c>
      <c r="G1058" s="255"/>
      <c r="H1058" s="256" t="s">
        <v>34</v>
      </c>
      <c r="I1058" s="258"/>
      <c r="J1058" s="255"/>
      <c r="K1058" s="255"/>
      <c r="L1058" s="259"/>
      <c r="M1058" s="260"/>
      <c r="N1058" s="261"/>
      <c r="O1058" s="261"/>
      <c r="P1058" s="261"/>
      <c r="Q1058" s="261"/>
      <c r="R1058" s="261"/>
      <c r="S1058" s="261"/>
      <c r="T1058" s="262"/>
      <c r="AT1058" s="263" t="s">
        <v>274</v>
      </c>
      <c r="AU1058" s="263" t="s">
        <v>224</v>
      </c>
      <c r="AV1058" s="14" t="s">
        <v>86</v>
      </c>
      <c r="AW1058" s="14" t="s">
        <v>41</v>
      </c>
      <c r="AX1058" s="14" t="s">
        <v>78</v>
      </c>
      <c r="AY1058" s="263" t="s">
        <v>209</v>
      </c>
    </row>
    <row r="1059" spans="2:65" s="12" customFormat="1" ht="13.5">
      <c r="B1059" s="222"/>
      <c r="C1059" s="223"/>
      <c r="D1059" s="219" t="s">
        <v>274</v>
      </c>
      <c r="E1059" s="224" t="s">
        <v>34</v>
      </c>
      <c r="F1059" s="225" t="s">
        <v>1729</v>
      </c>
      <c r="G1059" s="223"/>
      <c r="H1059" s="226">
        <v>73.37</v>
      </c>
      <c r="I1059" s="227"/>
      <c r="J1059" s="223"/>
      <c r="K1059" s="223"/>
      <c r="L1059" s="228"/>
      <c r="M1059" s="229"/>
      <c r="N1059" s="230"/>
      <c r="O1059" s="230"/>
      <c r="P1059" s="230"/>
      <c r="Q1059" s="230"/>
      <c r="R1059" s="230"/>
      <c r="S1059" s="230"/>
      <c r="T1059" s="231"/>
      <c r="AT1059" s="232" t="s">
        <v>274</v>
      </c>
      <c r="AU1059" s="232" t="s">
        <v>224</v>
      </c>
      <c r="AV1059" s="12" t="s">
        <v>88</v>
      </c>
      <c r="AW1059" s="12" t="s">
        <v>41</v>
      </c>
      <c r="AX1059" s="12" t="s">
        <v>78</v>
      </c>
      <c r="AY1059" s="232" t="s">
        <v>209</v>
      </c>
    </row>
    <row r="1060" spans="2:65" s="12" customFormat="1" ht="13.5">
      <c r="B1060" s="222"/>
      <c r="C1060" s="223"/>
      <c r="D1060" s="219" t="s">
        <v>274</v>
      </c>
      <c r="E1060" s="224" t="s">
        <v>34</v>
      </c>
      <c r="F1060" s="225" t="s">
        <v>1730</v>
      </c>
      <c r="G1060" s="223"/>
      <c r="H1060" s="226">
        <v>27.2</v>
      </c>
      <c r="I1060" s="227"/>
      <c r="J1060" s="223"/>
      <c r="K1060" s="223"/>
      <c r="L1060" s="228"/>
      <c r="M1060" s="229"/>
      <c r="N1060" s="230"/>
      <c r="O1060" s="230"/>
      <c r="P1060" s="230"/>
      <c r="Q1060" s="230"/>
      <c r="R1060" s="230"/>
      <c r="S1060" s="230"/>
      <c r="T1060" s="231"/>
      <c r="AT1060" s="232" t="s">
        <v>274</v>
      </c>
      <c r="AU1060" s="232" t="s">
        <v>224</v>
      </c>
      <c r="AV1060" s="12" t="s">
        <v>88</v>
      </c>
      <c r="AW1060" s="12" t="s">
        <v>41</v>
      </c>
      <c r="AX1060" s="12" t="s">
        <v>78</v>
      </c>
      <c r="AY1060" s="232" t="s">
        <v>209</v>
      </c>
    </row>
    <row r="1061" spans="2:65" s="12" customFormat="1" ht="13.5">
      <c r="B1061" s="222"/>
      <c r="C1061" s="223"/>
      <c r="D1061" s="219" t="s">
        <v>274</v>
      </c>
      <c r="E1061" s="224" t="s">
        <v>34</v>
      </c>
      <c r="F1061" s="225" t="s">
        <v>1731</v>
      </c>
      <c r="G1061" s="223"/>
      <c r="H1061" s="226">
        <v>56.63</v>
      </c>
      <c r="I1061" s="227"/>
      <c r="J1061" s="223"/>
      <c r="K1061" s="223"/>
      <c r="L1061" s="228"/>
      <c r="M1061" s="229"/>
      <c r="N1061" s="230"/>
      <c r="O1061" s="230"/>
      <c r="P1061" s="230"/>
      <c r="Q1061" s="230"/>
      <c r="R1061" s="230"/>
      <c r="S1061" s="230"/>
      <c r="T1061" s="231"/>
      <c r="AT1061" s="232" t="s">
        <v>274</v>
      </c>
      <c r="AU1061" s="232" t="s">
        <v>224</v>
      </c>
      <c r="AV1061" s="12" t="s">
        <v>88</v>
      </c>
      <c r="AW1061" s="12" t="s">
        <v>41</v>
      </c>
      <c r="AX1061" s="12" t="s">
        <v>78</v>
      </c>
      <c r="AY1061" s="232" t="s">
        <v>209</v>
      </c>
    </row>
    <row r="1062" spans="2:65" s="15" customFormat="1" ht="13.5">
      <c r="B1062" s="267"/>
      <c r="C1062" s="268"/>
      <c r="D1062" s="219" t="s">
        <v>274</v>
      </c>
      <c r="E1062" s="269" t="s">
        <v>34</v>
      </c>
      <c r="F1062" s="270" t="s">
        <v>1732</v>
      </c>
      <c r="G1062" s="268"/>
      <c r="H1062" s="271">
        <v>157.19999999999999</v>
      </c>
      <c r="I1062" s="272"/>
      <c r="J1062" s="268"/>
      <c r="K1062" s="268"/>
      <c r="L1062" s="273"/>
      <c r="M1062" s="274"/>
      <c r="N1062" s="275"/>
      <c r="O1062" s="275"/>
      <c r="P1062" s="275"/>
      <c r="Q1062" s="275"/>
      <c r="R1062" s="275"/>
      <c r="S1062" s="275"/>
      <c r="T1062" s="276"/>
      <c r="AT1062" s="277" t="s">
        <v>274</v>
      </c>
      <c r="AU1062" s="277" t="s">
        <v>224</v>
      </c>
      <c r="AV1062" s="15" t="s">
        <v>224</v>
      </c>
      <c r="AW1062" s="15" t="s">
        <v>41</v>
      </c>
      <c r="AX1062" s="15" t="s">
        <v>78</v>
      </c>
      <c r="AY1062" s="277" t="s">
        <v>209</v>
      </c>
    </row>
    <row r="1063" spans="2:65" s="14" customFormat="1" ht="13.5">
      <c r="B1063" s="254"/>
      <c r="C1063" s="255"/>
      <c r="D1063" s="219" t="s">
        <v>274</v>
      </c>
      <c r="E1063" s="256" t="s">
        <v>34</v>
      </c>
      <c r="F1063" s="257" t="s">
        <v>1788</v>
      </c>
      <c r="G1063" s="255"/>
      <c r="H1063" s="256" t="s">
        <v>34</v>
      </c>
      <c r="I1063" s="258"/>
      <c r="J1063" s="255"/>
      <c r="K1063" s="255"/>
      <c r="L1063" s="259"/>
      <c r="M1063" s="260"/>
      <c r="N1063" s="261"/>
      <c r="O1063" s="261"/>
      <c r="P1063" s="261"/>
      <c r="Q1063" s="261"/>
      <c r="R1063" s="261"/>
      <c r="S1063" s="261"/>
      <c r="T1063" s="262"/>
      <c r="AT1063" s="263" t="s">
        <v>274</v>
      </c>
      <c r="AU1063" s="263" t="s">
        <v>224</v>
      </c>
      <c r="AV1063" s="14" t="s">
        <v>86</v>
      </c>
      <c r="AW1063" s="14" t="s">
        <v>41</v>
      </c>
      <c r="AX1063" s="14" t="s">
        <v>78</v>
      </c>
      <c r="AY1063" s="263" t="s">
        <v>209</v>
      </c>
    </row>
    <row r="1064" spans="2:65" s="14" customFormat="1" ht="13.5">
      <c r="B1064" s="254"/>
      <c r="C1064" s="255"/>
      <c r="D1064" s="219" t="s">
        <v>274</v>
      </c>
      <c r="E1064" s="256" t="s">
        <v>34</v>
      </c>
      <c r="F1064" s="257" t="s">
        <v>1787</v>
      </c>
      <c r="G1064" s="255"/>
      <c r="H1064" s="256" t="s">
        <v>34</v>
      </c>
      <c r="I1064" s="258"/>
      <c r="J1064" s="255"/>
      <c r="K1064" s="255"/>
      <c r="L1064" s="259"/>
      <c r="M1064" s="260"/>
      <c r="N1064" s="261"/>
      <c r="O1064" s="261"/>
      <c r="P1064" s="261"/>
      <c r="Q1064" s="261"/>
      <c r="R1064" s="261"/>
      <c r="S1064" s="261"/>
      <c r="T1064" s="262"/>
      <c r="AT1064" s="263" t="s">
        <v>274</v>
      </c>
      <c r="AU1064" s="263" t="s">
        <v>224</v>
      </c>
      <c r="AV1064" s="14" t="s">
        <v>86</v>
      </c>
      <c r="AW1064" s="14" t="s">
        <v>41</v>
      </c>
      <c r="AX1064" s="14" t="s">
        <v>78</v>
      </c>
      <c r="AY1064" s="263" t="s">
        <v>209</v>
      </c>
    </row>
    <row r="1065" spans="2:65" s="12" customFormat="1" ht="13.5">
      <c r="B1065" s="222"/>
      <c r="C1065" s="223"/>
      <c r="D1065" s="219" t="s">
        <v>274</v>
      </c>
      <c r="E1065" s="224" t="s">
        <v>34</v>
      </c>
      <c r="F1065" s="225" t="s">
        <v>1789</v>
      </c>
      <c r="G1065" s="223"/>
      <c r="H1065" s="226">
        <v>54.5</v>
      </c>
      <c r="I1065" s="227"/>
      <c r="J1065" s="223"/>
      <c r="K1065" s="223"/>
      <c r="L1065" s="228"/>
      <c r="M1065" s="229"/>
      <c r="N1065" s="230"/>
      <c r="O1065" s="230"/>
      <c r="P1065" s="230"/>
      <c r="Q1065" s="230"/>
      <c r="R1065" s="230"/>
      <c r="S1065" s="230"/>
      <c r="T1065" s="231"/>
      <c r="AT1065" s="232" t="s">
        <v>274</v>
      </c>
      <c r="AU1065" s="232" t="s">
        <v>224</v>
      </c>
      <c r="AV1065" s="12" t="s">
        <v>88</v>
      </c>
      <c r="AW1065" s="12" t="s">
        <v>41</v>
      </c>
      <c r="AX1065" s="12" t="s">
        <v>78</v>
      </c>
      <c r="AY1065" s="232" t="s">
        <v>209</v>
      </c>
    </row>
    <row r="1066" spans="2:65" s="12" customFormat="1" ht="13.5">
      <c r="B1066" s="222"/>
      <c r="C1066" s="223"/>
      <c r="D1066" s="219" t="s">
        <v>274</v>
      </c>
      <c r="E1066" s="224" t="s">
        <v>34</v>
      </c>
      <c r="F1066" s="225" t="s">
        <v>1790</v>
      </c>
      <c r="G1066" s="223"/>
      <c r="H1066" s="226">
        <v>183.9</v>
      </c>
      <c r="I1066" s="227"/>
      <c r="J1066" s="223"/>
      <c r="K1066" s="223"/>
      <c r="L1066" s="228"/>
      <c r="M1066" s="229"/>
      <c r="N1066" s="230"/>
      <c r="O1066" s="230"/>
      <c r="P1066" s="230"/>
      <c r="Q1066" s="230"/>
      <c r="R1066" s="230"/>
      <c r="S1066" s="230"/>
      <c r="T1066" s="231"/>
      <c r="AT1066" s="232" t="s">
        <v>274</v>
      </c>
      <c r="AU1066" s="232" t="s">
        <v>224</v>
      </c>
      <c r="AV1066" s="12" t="s">
        <v>88</v>
      </c>
      <c r="AW1066" s="12" t="s">
        <v>41</v>
      </c>
      <c r="AX1066" s="12" t="s">
        <v>78</v>
      </c>
      <c r="AY1066" s="232" t="s">
        <v>209</v>
      </c>
    </row>
    <row r="1067" spans="2:65" s="15" customFormat="1" ht="13.5">
      <c r="B1067" s="267"/>
      <c r="C1067" s="268"/>
      <c r="D1067" s="219" t="s">
        <v>274</v>
      </c>
      <c r="E1067" s="269" t="s">
        <v>34</v>
      </c>
      <c r="F1067" s="270" t="s">
        <v>1791</v>
      </c>
      <c r="G1067" s="268"/>
      <c r="H1067" s="271">
        <v>238.4</v>
      </c>
      <c r="I1067" s="272"/>
      <c r="J1067" s="268"/>
      <c r="K1067" s="268"/>
      <c r="L1067" s="273"/>
      <c r="M1067" s="274"/>
      <c r="N1067" s="275"/>
      <c r="O1067" s="275"/>
      <c r="P1067" s="275"/>
      <c r="Q1067" s="275"/>
      <c r="R1067" s="275"/>
      <c r="S1067" s="275"/>
      <c r="T1067" s="276"/>
      <c r="AT1067" s="277" t="s">
        <v>274</v>
      </c>
      <c r="AU1067" s="277" t="s">
        <v>224</v>
      </c>
      <c r="AV1067" s="15" t="s">
        <v>224</v>
      </c>
      <c r="AW1067" s="15" t="s">
        <v>41</v>
      </c>
      <c r="AX1067" s="15" t="s">
        <v>78</v>
      </c>
      <c r="AY1067" s="277" t="s">
        <v>209</v>
      </c>
    </row>
    <row r="1068" spans="2:65" s="13" customFormat="1" ht="13.5">
      <c r="B1068" s="233"/>
      <c r="C1068" s="234"/>
      <c r="D1068" s="219" t="s">
        <v>274</v>
      </c>
      <c r="E1068" s="235" t="s">
        <v>34</v>
      </c>
      <c r="F1068" s="236" t="s">
        <v>302</v>
      </c>
      <c r="G1068" s="234"/>
      <c r="H1068" s="237">
        <v>395.6</v>
      </c>
      <c r="I1068" s="238"/>
      <c r="J1068" s="234"/>
      <c r="K1068" s="234"/>
      <c r="L1068" s="239"/>
      <c r="M1068" s="240"/>
      <c r="N1068" s="241"/>
      <c r="O1068" s="241"/>
      <c r="P1068" s="241"/>
      <c r="Q1068" s="241"/>
      <c r="R1068" s="241"/>
      <c r="S1068" s="241"/>
      <c r="T1068" s="242"/>
      <c r="AT1068" s="243" t="s">
        <v>274</v>
      </c>
      <c r="AU1068" s="243" t="s">
        <v>224</v>
      </c>
      <c r="AV1068" s="13" t="s">
        <v>228</v>
      </c>
      <c r="AW1068" s="13" t="s">
        <v>41</v>
      </c>
      <c r="AX1068" s="13" t="s">
        <v>86</v>
      </c>
      <c r="AY1068" s="243" t="s">
        <v>209</v>
      </c>
    </row>
    <row r="1069" spans="2:65" s="1" customFormat="1" ht="16.5" customHeight="1">
      <c r="B1069" s="43"/>
      <c r="C1069" s="244" t="s">
        <v>1792</v>
      </c>
      <c r="D1069" s="244" t="s">
        <v>348</v>
      </c>
      <c r="E1069" s="245" t="s">
        <v>1793</v>
      </c>
      <c r="F1069" s="246" t="s">
        <v>1794</v>
      </c>
      <c r="G1069" s="247" t="s">
        <v>351</v>
      </c>
      <c r="H1069" s="248">
        <v>403.512</v>
      </c>
      <c r="I1069" s="249"/>
      <c r="J1069" s="250">
        <f>ROUND(I1069*H1069,2)</f>
        <v>0</v>
      </c>
      <c r="K1069" s="246" t="s">
        <v>216</v>
      </c>
      <c r="L1069" s="251"/>
      <c r="M1069" s="252" t="s">
        <v>34</v>
      </c>
      <c r="N1069" s="253" t="s">
        <v>49</v>
      </c>
      <c r="O1069" s="44"/>
      <c r="P1069" s="212">
        <f>O1069*H1069</f>
        <v>0</v>
      </c>
      <c r="Q1069" s="212">
        <v>2.1000000000000001E-2</v>
      </c>
      <c r="R1069" s="212">
        <f>Q1069*H1069</f>
        <v>8.4737520000000011</v>
      </c>
      <c r="S1069" s="212">
        <v>0</v>
      </c>
      <c r="T1069" s="213">
        <f>S1069*H1069</f>
        <v>0</v>
      </c>
      <c r="AR1069" s="25" t="s">
        <v>247</v>
      </c>
      <c r="AT1069" s="25" t="s">
        <v>348</v>
      </c>
      <c r="AU1069" s="25" t="s">
        <v>224</v>
      </c>
      <c r="AY1069" s="25" t="s">
        <v>209</v>
      </c>
      <c r="BE1069" s="214">
        <f>IF(N1069="základní",J1069,0)</f>
        <v>0</v>
      </c>
      <c r="BF1069" s="214">
        <f>IF(N1069="snížená",J1069,0)</f>
        <v>0</v>
      </c>
      <c r="BG1069" s="214">
        <f>IF(N1069="zákl. přenesená",J1069,0)</f>
        <v>0</v>
      </c>
      <c r="BH1069" s="214">
        <f>IF(N1069="sníž. přenesená",J1069,0)</f>
        <v>0</v>
      </c>
      <c r="BI1069" s="214">
        <f>IF(N1069="nulová",J1069,0)</f>
        <v>0</v>
      </c>
      <c r="BJ1069" s="25" t="s">
        <v>86</v>
      </c>
      <c r="BK1069" s="214">
        <f>ROUND(I1069*H1069,2)</f>
        <v>0</v>
      </c>
      <c r="BL1069" s="25" t="s">
        <v>228</v>
      </c>
      <c r="BM1069" s="25" t="s">
        <v>1795</v>
      </c>
    </row>
    <row r="1070" spans="2:65" s="12" customFormat="1" ht="13.5">
      <c r="B1070" s="222"/>
      <c r="C1070" s="223"/>
      <c r="D1070" s="219" t="s">
        <v>274</v>
      </c>
      <c r="E1070" s="223"/>
      <c r="F1070" s="225" t="s">
        <v>1796</v>
      </c>
      <c r="G1070" s="223"/>
      <c r="H1070" s="226">
        <v>403.512</v>
      </c>
      <c r="I1070" s="227"/>
      <c r="J1070" s="223"/>
      <c r="K1070" s="223"/>
      <c r="L1070" s="228"/>
      <c r="M1070" s="229"/>
      <c r="N1070" s="230"/>
      <c r="O1070" s="230"/>
      <c r="P1070" s="230"/>
      <c r="Q1070" s="230"/>
      <c r="R1070" s="230"/>
      <c r="S1070" s="230"/>
      <c r="T1070" s="231"/>
      <c r="AT1070" s="232" t="s">
        <v>274</v>
      </c>
      <c r="AU1070" s="232" t="s">
        <v>224</v>
      </c>
      <c r="AV1070" s="12" t="s">
        <v>88</v>
      </c>
      <c r="AW1070" s="12" t="s">
        <v>6</v>
      </c>
      <c r="AX1070" s="12" t="s">
        <v>86</v>
      </c>
      <c r="AY1070" s="232" t="s">
        <v>209</v>
      </c>
    </row>
    <row r="1071" spans="2:65" s="1" customFormat="1" ht="25.5" customHeight="1">
      <c r="B1071" s="43"/>
      <c r="C1071" s="203" t="s">
        <v>1797</v>
      </c>
      <c r="D1071" s="203" t="s">
        <v>212</v>
      </c>
      <c r="E1071" s="204" t="s">
        <v>1798</v>
      </c>
      <c r="F1071" s="205" t="s">
        <v>1799</v>
      </c>
      <c r="G1071" s="206" t="s">
        <v>351</v>
      </c>
      <c r="H1071" s="207">
        <v>610.428</v>
      </c>
      <c r="I1071" s="208"/>
      <c r="J1071" s="209">
        <f>ROUND(I1071*H1071,2)</f>
        <v>0</v>
      </c>
      <c r="K1071" s="205" t="s">
        <v>216</v>
      </c>
      <c r="L1071" s="63"/>
      <c r="M1071" s="210" t="s">
        <v>34</v>
      </c>
      <c r="N1071" s="211" t="s">
        <v>49</v>
      </c>
      <c r="O1071" s="44"/>
      <c r="P1071" s="212">
        <f>O1071*H1071</f>
        <v>0</v>
      </c>
      <c r="Q1071" s="212">
        <v>6.0000000000000002E-5</v>
      </c>
      <c r="R1071" s="212">
        <f>Q1071*H1071</f>
        <v>3.6625680000000001E-2</v>
      </c>
      <c r="S1071" s="212">
        <v>0</v>
      </c>
      <c r="T1071" s="213">
        <f>S1071*H1071</f>
        <v>0</v>
      </c>
      <c r="AR1071" s="25" t="s">
        <v>228</v>
      </c>
      <c r="AT1071" s="25" t="s">
        <v>212</v>
      </c>
      <c r="AU1071" s="25" t="s">
        <v>224</v>
      </c>
      <c r="AY1071" s="25" t="s">
        <v>209</v>
      </c>
      <c r="BE1071" s="214">
        <f>IF(N1071="základní",J1071,0)</f>
        <v>0</v>
      </c>
      <c r="BF1071" s="214">
        <f>IF(N1071="snížená",J1071,0)</f>
        <v>0</v>
      </c>
      <c r="BG1071" s="214">
        <f>IF(N1071="zákl. přenesená",J1071,0)</f>
        <v>0</v>
      </c>
      <c r="BH1071" s="214">
        <f>IF(N1071="sníž. přenesená",J1071,0)</f>
        <v>0</v>
      </c>
      <c r="BI1071" s="214">
        <f>IF(N1071="nulová",J1071,0)</f>
        <v>0</v>
      </c>
      <c r="BJ1071" s="25" t="s">
        <v>86</v>
      </c>
      <c r="BK1071" s="214">
        <f>ROUND(I1071*H1071,2)</f>
        <v>0</v>
      </c>
      <c r="BL1071" s="25" t="s">
        <v>228</v>
      </c>
      <c r="BM1071" s="25" t="s">
        <v>1800</v>
      </c>
    </row>
    <row r="1072" spans="2:65" s="1" customFormat="1" ht="162">
      <c r="B1072" s="43"/>
      <c r="C1072" s="65"/>
      <c r="D1072" s="219" t="s">
        <v>272</v>
      </c>
      <c r="E1072" s="65"/>
      <c r="F1072" s="220" t="s">
        <v>1726</v>
      </c>
      <c r="G1072" s="65"/>
      <c r="H1072" s="65"/>
      <c r="I1072" s="174"/>
      <c r="J1072" s="65"/>
      <c r="K1072" s="65"/>
      <c r="L1072" s="63"/>
      <c r="M1072" s="221"/>
      <c r="N1072" s="44"/>
      <c r="O1072" s="44"/>
      <c r="P1072" s="44"/>
      <c r="Q1072" s="44"/>
      <c r="R1072" s="44"/>
      <c r="S1072" s="44"/>
      <c r="T1072" s="80"/>
      <c r="AT1072" s="25" t="s">
        <v>272</v>
      </c>
      <c r="AU1072" s="25" t="s">
        <v>224</v>
      </c>
    </row>
    <row r="1073" spans="2:51" s="14" customFormat="1" ht="13.5">
      <c r="B1073" s="254"/>
      <c r="C1073" s="255"/>
      <c r="D1073" s="219" t="s">
        <v>274</v>
      </c>
      <c r="E1073" s="256" t="s">
        <v>34</v>
      </c>
      <c r="F1073" s="257" t="s">
        <v>1755</v>
      </c>
      <c r="G1073" s="255"/>
      <c r="H1073" s="256" t="s">
        <v>34</v>
      </c>
      <c r="I1073" s="258"/>
      <c r="J1073" s="255"/>
      <c r="K1073" s="255"/>
      <c r="L1073" s="259"/>
      <c r="M1073" s="260"/>
      <c r="N1073" s="261"/>
      <c r="O1073" s="261"/>
      <c r="P1073" s="261"/>
      <c r="Q1073" s="261"/>
      <c r="R1073" s="261"/>
      <c r="S1073" s="261"/>
      <c r="T1073" s="262"/>
      <c r="AT1073" s="263" t="s">
        <v>274</v>
      </c>
      <c r="AU1073" s="263" t="s">
        <v>224</v>
      </c>
      <c r="AV1073" s="14" t="s">
        <v>86</v>
      </c>
      <c r="AW1073" s="14" t="s">
        <v>41</v>
      </c>
      <c r="AX1073" s="14" t="s">
        <v>78</v>
      </c>
      <c r="AY1073" s="263" t="s">
        <v>209</v>
      </c>
    </row>
    <row r="1074" spans="2:51" s="14" customFormat="1" ht="13.5">
      <c r="B1074" s="254"/>
      <c r="C1074" s="255"/>
      <c r="D1074" s="219" t="s">
        <v>274</v>
      </c>
      <c r="E1074" s="256" t="s">
        <v>34</v>
      </c>
      <c r="F1074" s="257" t="s">
        <v>1756</v>
      </c>
      <c r="G1074" s="255"/>
      <c r="H1074" s="256" t="s">
        <v>34</v>
      </c>
      <c r="I1074" s="258"/>
      <c r="J1074" s="255"/>
      <c r="K1074" s="255"/>
      <c r="L1074" s="259"/>
      <c r="M1074" s="260"/>
      <c r="N1074" s="261"/>
      <c r="O1074" s="261"/>
      <c r="P1074" s="261"/>
      <c r="Q1074" s="261"/>
      <c r="R1074" s="261"/>
      <c r="S1074" s="261"/>
      <c r="T1074" s="262"/>
      <c r="AT1074" s="263" t="s">
        <v>274</v>
      </c>
      <c r="AU1074" s="263" t="s">
        <v>224</v>
      </c>
      <c r="AV1074" s="14" t="s">
        <v>86</v>
      </c>
      <c r="AW1074" s="14" t="s">
        <v>41</v>
      </c>
      <c r="AX1074" s="14" t="s">
        <v>78</v>
      </c>
      <c r="AY1074" s="263" t="s">
        <v>209</v>
      </c>
    </row>
    <row r="1075" spans="2:51" s="12" customFormat="1" ht="13.5">
      <c r="B1075" s="222"/>
      <c r="C1075" s="223"/>
      <c r="D1075" s="219" t="s">
        <v>274</v>
      </c>
      <c r="E1075" s="224" t="s">
        <v>34</v>
      </c>
      <c r="F1075" s="225" t="s">
        <v>1757</v>
      </c>
      <c r="G1075" s="223"/>
      <c r="H1075" s="226">
        <v>86.74</v>
      </c>
      <c r="I1075" s="227"/>
      <c r="J1075" s="223"/>
      <c r="K1075" s="223"/>
      <c r="L1075" s="228"/>
      <c r="M1075" s="229"/>
      <c r="N1075" s="230"/>
      <c r="O1075" s="230"/>
      <c r="P1075" s="230"/>
      <c r="Q1075" s="230"/>
      <c r="R1075" s="230"/>
      <c r="S1075" s="230"/>
      <c r="T1075" s="231"/>
      <c r="AT1075" s="232" t="s">
        <v>274</v>
      </c>
      <c r="AU1075" s="232" t="s">
        <v>224</v>
      </c>
      <c r="AV1075" s="12" t="s">
        <v>88</v>
      </c>
      <c r="AW1075" s="12" t="s">
        <v>41</v>
      </c>
      <c r="AX1075" s="12" t="s">
        <v>78</v>
      </c>
      <c r="AY1075" s="232" t="s">
        <v>209</v>
      </c>
    </row>
    <row r="1076" spans="2:51" s="12" customFormat="1" ht="13.5">
      <c r="B1076" s="222"/>
      <c r="C1076" s="223"/>
      <c r="D1076" s="219" t="s">
        <v>274</v>
      </c>
      <c r="E1076" s="224" t="s">
        <v>34</v>
      </c>
      <c r="F1076" s="225" t="s">
        <v>1758</v>
      </c>
      <c r="G1076" s="223"/>
      <c r="H1076" s="226">
        <v>81.92</v>
      </c>
      <c r="I1076" s="227"/>
      <c r="J1076" s="223"/>
      <c r="K1076" s="223"/>
      <c r="L1076" s="228"/>
      <c r="M1076" s="229"/>
      <c r="N1076" s="230"/>
      <c r="O1076" s="230"/>
      <c r="P1076" s="230"/>
      <c r="Q1076" s="230"/>
      <c r="R1076" s="230"/>
      <c r="S1076" s="230"/>
      <c r="T1076" s="231"/>
      <c r="AT1076" s="232" t="s">
        <v>274</v>
      </c>
      <c r="AU1076" s="232" t="s">
        <v>224</v>
      </c>
      <c r="AV1076" s="12" t="s">
        <v>88</v>
      </c>
      <c r="AW1076" s="12" t="s">
        <v>41</v>
      </c>
      <c r="AX1076" s="12" t="s">
        <v>78</v>
      </c>
      <c r="AY1076" s="232" t="s">
        <v>209</v>
      </c>
    </row>
    <row r="1077" spans="2:51" s="12" customFormat="1" ht="13.5">
      <c r="B1077" s="222"/>
      <c r="C1077" s="223"/>
      <c r="D1077" s="219" t="s">
        <v>274</v>
      </c>
      <c r="E1077" s="224" t="s">
        <v>34</v>
      </c>
      <c r="F1077" s="225" t="s">
        <v>1759</v>
      </c>
      <c r="G1077" s="223"/>
      <c r="H1077" s="226">
        <v>92.69</v>
      </c>
      <c r="I1077" s="227"/>
      <c r="J1077" s="223"/>
      <c r="K1077" s="223"/>
      <c r="L1077" s="228"/>
      <c r="M1077" s="229"/>
      <c r="N1077" s="230"/>
      <c r="O1077" s="230"/>
      <c r="P1077" s="230"/>
      <c r="Q1077" s="230"/>
      <c r="R1077" s="230"/>
      <c r="S1077" s="230"/>
      <c r="T1077" s="231"/>
      <c r="AT1077" s="232" t="s">
        <v>274</v>
      </c>
      <c r="AU1077" s="232" t="s">
        <v>224</v>
      </c>
      <c r="AV1077" s="12" t="s">
        <v>88</v>
      </c>
      <c r="AW1077" s="12" t="s">
        <v>41</v>
      </c>
      <c r="AX1077" s="12" t="s">
        <v>78</v>
      </c>
      <c r="AY1077" s="232" t="s">
        <v>209</v>
      </c>
    </row>
    <row r="1078" spans="2:51" s="15" customFormat="1" ht="13.5">
      <c r="B1078" s="267"/>
      <c r="C1078" s="268"/>
      <c r="D1078" s="219" t="s">
        <v>274</v>
      </c>
      <c r="E1078" s="269" t="s">
        <v>34</v>
      </c>
      <c r="F1078" s="270" t="s">
        <v>1760</v>
      </c>
      <c r="G1078" s="268"/>
      <c r="H1078" s="271">
        <v>261.35000000000002</v>
      </c>
      <c r="I1078" s="272"/>
      <c r="J1078" s="268"/>
      <c r="K1078" s="268"/>
      <c r="L1078" s="273"/>
      <c r="M1078" s="274"/>
      <c r="N1078" s="275"/>
      <c r="O1078" s="275"/>
      <c r="P1078" s="275"/>
      <c r="Q1078" s="275"/>
      <c r="R1078" s="275"/>
      <c r="S1078" s="275"/>
      <c r="T1078" s="276"/>
      <c r="AT1078" s="277" t="s">
        <v>274</v>
      </c>
      <c r="AU1078" s="277" t="s">
        <v>224</v>
      </c>
      <c r="AV1078" s="15" t="s">
        <v>224</v>
      </c>
      <c r="AW1078" s="15" t="s">
        <v>41</v>
      </c>
      <c r="AX1078" s="15" t="s">
        <v>78</v>
      </c>
      <c r="AY1078" s="277" t="s">
        <v>209</v>
      </c>
    </row>
    <row r="1079" spans="2:51" s="14" customFormat="1" ht="13.5">
      <c r="B1079" s="254"/>
      <c r="C1079" s="255"/>
      <c r="D1079" s="219" t="s">
        <v>274</v>
      </c>
      <c r="E1079" s="256" t="s">
        <v>34</v>
      </c>
      <c r="F1079" s="257" t="s">
        <v>1727</v>
      </c>
      <c r="G1079" s="255"/>
      <c r="H1079" s="256" t="s">
        <v>34</v>
      </c>
      <c r="I1079" s="258"/>
      <c r="J1079" s="255"/>
      <c r="K1079" s="255"/>
      <c r="L1079" s="259"/>
      <c r="M1079" s="260"/>
      <c r="N1079" s="261"/>
      <c r="O1079" s="261"/>
      <c r="P1079" s="261"/>
      <c r="Q1079" s="261"/>
      <c r="R1079" s="261"/>
      <c r="S1079" s="261"/>
      <c r="T1079" s="262"/>
      <c r="AT1079" s="263" t="s">
        <v>274</v>
      </c>
      <c r="AU1079" s="263" t="s">
        <v>224</v>
      </c>
      <c r="AV1079" s="14" t="s">
        <v>86</v>
      </c>
      <c r="AW1079" s="14" t="s">
        <v>41</v>
      </c>
      <c r="AX1079" s="14" t="s">
        <v>78</v>
      </c>
      <c r="AY1079" s="263" t="s">
        <v>209</v>
      </c>
    </row>
    <row r="1080" spans="2:51" s="14" customFormat="1" ht="13.5">
      <c r="B1080" s="254"/>
      <c r="C1080" s="255"/>
      <c r="D1080" s="219" t="s">
        <v>274</v>
      </c>
      <c r="E1080" s="256" t="s">
        <v>34</v>
      </c>
      <c r="F1080" s="257" t="s">
        <v>1761</v>
      </c>
      <c r="G1080" s="255"/>
      <c r="H1080" s="256" t="s">
        <v>34</v>
      </c>
      <c r="I1080" s="258"/>
      <c r="J1080" s="255"/>
      <c r="K1080" s="255"/>
      <c r="L1080" s="259"/>
      <c r="M1080" s="260"/>
      <c r="N1080" s="261"/>
      <c r="O1080" s="261"/>
      <c r="P1080" s="261"/>
      <c r="Q1080" s="261"/>
      <c r="R1080" s="261"/>
      <c r="S1080" s="261"/>
      <c r="T1080" s="262"/>
      <c r="AT1080" s="263" t="s">
        <v>274</v>
      </c>
      <c r="AU1080" s="263" t="s">
        <v>224</v>
      </c>
      <c r="AV1080" s="14" t="s">
        <v>86</v>
      </c>
      <c r="AW1080" s="14" t="s">
        <v>41</v>
      </c>
      <c r="AX1080" s="14" t="s">
        <v>78</v>
      </c>
      <c r="AY1080" s="263" t="s">
        <v>209</v>
      </c>
    </row>
    <row r="1081" spans="2:51" s="12" customFormat="1" ht="13.5">
      <c r="B1081" s="222"/>
      <c r="C1081" s="223"/>
      <c r="D1081" s="219" t="s">
        <v>274</v>
      </c>
      <c r="E1081" s="224" t="s">
        <v>34</v>
      </c>
      <c r="F1081" s="225" t="s">
        <v>1729</v>
      </c>
      <c r="G1081" s="223"/>
      <c r="H1081" s="226">
        <v>73.37</v>
      </c>
      <c r="I1081" s="227"/>
      <c r="J1081" s="223"/>
      <c r="K1081" s="223"/>
      <c r="L1081" s="228"/>
      <c r="M1081" s="229"/>
      <c r="N1081" s="230"/>
      <c r="O1081" s="230"/>
      <c r="P1081" s="230"/>
      <c r="Q1081" s="230"/>
      <c r="R1081" s="230"/>
      <c r="S1081" s="230"/>
      <c r="T1081" s="231"/>
      <c r="AT1081" s="232" t="s">
        <v>274</v>
      </c>
      <c r="AU1081" s="232" t="s">
        <v>224</v>
      </c>
      <c r="AV1081" s="12" t="s">
        <v>88</v>
      </c>
      <c r="AW1081" s="12" t="s">
        <v>41</v>
      </c>
      <c r="AX1081" s="12" t="s">
        <v>78</v>
      </c>
      <c r="AY1081" s="232" t="s">
        <v>209</v>
      </c>
    </row>
    <row r="1082" spans="2:51" s="12" customFormat="1" ht="13.5">
      <c r="B1082" s="222"/>
      <c r="C1082" s="223"/>
      <c r="D1082" s="219" t="s">
        <v>274</v>
      </c>
      <c r="E1082" s="224" t="s">
        <v>34</v>
      </c>
      <c r="F1082" s="225" t="s">
        <v>1730</v>
      </c>
      <c r="G1082" s="223"/>
      <c r="H1082" s="226">
        <v>27.2</v>
      </c>
      <c r="I1082" s="227"/>
      <c r="J1082" s="223"/>
      <c r="K1082" s="223"/>
      <c r="L1082" s="228"/>
      <c r="M1082" s="229"/>
      <c r="N1082" s="230"/>
      <c r="O1082" s="230"/>
      <c r="P1082" s="230"/>
      <c r="Q1082" s="230"/>
      <c r="R1082" s="230"/>
      <c r="S1082" s="230"/>
      <c r="T1082" s="231"/>
      <c r="AT1082" s="232" t="s">
        <v>274</v>
      </c>
      <c r="AU1082" s="232" t="s">
        <v>224</v>
      </c>
      <c r="AV1082" s="12" t="s">
        <v>88</v>
      </c>
      <c r="AW1082" s="12" t="s">
        <v>41</v>
      </c>
      <c r="AX1082" s="12" t="s">
        <v>78</v>
      </c>
      <c r="AY1082" s="232" t="s">
        <v>209</v>
      </c>
    </row>
    <row r="1083" spans="2:51" s="12" customFormat="1" ht="13.5">
      <c r="B1083" s="222"/>
      <c r="C1083" s="223"/>
      <c r="D1083" s="219" t="s">
        <v>274</v>
      </c>
      <c r="E1083" s="224" t="s">
        <v>34</v>
      </c>
      <c r="F1083" s="225" t="s">
        <v>1801</v>
      </c>
      <c r="G1083" s="223"/>
      <c r="H1083" s="226">
        <v>86.63</v>
      </c>
      <c r="I1083" s="227"/>
      <c r="J1083" s="223"/>
      <c r="K1083" s="223"/>
      <c r="L1083" s="228"/>
      <c r="M1083" s="229"/>
      <c r="N1083" s="230"/>
      <c r="O1083" s="230"/>
      <c r="P1083" s="230"/>
      <c r="Q1083" s="230"/>
      <c r="R1083" s="230"/>
      <c r="S1083" s="230"/>
      <c r="T1083" s="231"/>
      <c r="AT1083" s="232" t="s">
        <v>274</v>
      </c>
      <c r="AU1083" s="232" t="s">
        <v>224</v>
      </c>
      <c r="AV1083" s="12" t="s">
        <v>88</v>
      </c>
      <c r="AW1083" s="12" t="s">
        <v>41</v>
      </c>
      <c r="AX1083" s="12" t="s">
        <v>78</v>
      </c>
      <c r="AY1083" s="232" t="s">
        <v>209</v>
      </c>
    </row>
    <row r="1084" spans="2:51" s="15" customFormat="1" ht="13.5">
      <c r="B1084" s="267"/>
      <c r="C1084" s="268"/>
      <c r="D1084" s="219" t="s">
        <v>274</v>
      </c>
      <c r="E1084" s="269" t="s">
        <v>34</v>
      </c>
      <c r="F1084" s="270" t="s">
        <v>1732</v>
      </c>
      <c r="G1084" s="268"/>
      <c r="H1084" s="271">
        <v>187.2</v>
      </c>
      <c r="I1084" s="272"/>
      <c r="J1084" s="268"/>
      <c r="K1084" s="268"/>
      <c r="L1084" s="273"/>
      <c r="M1084" s="274"/>
      <c r="N1084" s="275"/>
      <c r="O1084" s="275"/>
      <c r="P1084" s="275"/>
      <c r="Q1084" s="275"/>
      <c r="R1084" s="275"/>
      <c r="S1084" s="275"/>
      <c r="T1084" s="276"/>
      <c r="AT1084" s="277" t="s">
        <v>274</v>
      </c>
      <c r="AU1084" s="277" t="s">
        <v>224</v>
      </c>
      <c r="AV1084" s="15" t="s">
        <v>224</v>
      </c>
      <c r="AW1084" s="15" t="s">
        <v>41</v>
      </c>
      <c r="AX1084" s="15" t="s">
        <v>78</v>
      </c>
      <c r="AY1084" s="277" t="s">
        <v>209</v>
      </c>
    </row>
    <row r="1085" spans="2:51" s="14" customFormat="1" ht="13.5">
      <c r="B1085" s="254"/>
      <c r="C1085" s="255"/>
      <c r="D1085" s="219" t="s">
        <v>274</v>
      </c>
      <c r="E1085" s="256" t="s">
        <v>34</v>
      </c>
      <c r="F1085" s="257" t="s">
        <v>1733</v>
      </c>
      <c r="G1085" s="255"/>
      <c r="H1085" s="256" t="s">
        <v>34</v>
      </c>
      <c r="I1085" s="258"/>
      <c r="J1085" s="255"/>
      <c r="K1085" s="255"/>
      <c r="L1085" s="259"/>
      <c r="M1085" s="260"/>
      <c r="N1085" s="261"/>
      <c r="O1085" s="261"/>
      <c r="P1085" s="261"/>
      <c r="Q1085" s="261"/>
      <c r="R1085" s="261"/>
      <c r="S1085" s="261"/>
      <c r="T1085" s="262"/>
      <c r="AT1085" s="263" t="s">
        <v>274</v>
      </c>
      <c r="AU1085" s="263" t="s">
        <v>224</v>
      </c>
      <c r="AV1085" s="14" t="s">
        <v>86</v>
      </c>
      <c r="AW1085" s="14" t="s">
        <v>41</v>
      </c>
      <c r="AX1085" s="14" t="s">
        <v>78</v>
      </c>
      <c r="AY1085" s="263" t="s">
        <v>209</v>
      </c>
    </row>
    <row r="1086" spans="2:51" s="14" customFormat="1" ht="13.5">
      <c r="B1086" s="254"/>
      <c r="C1086" s="255"/>
      <c r="D1086" s="219" t="s">
        <v>274</v>
      </c>
      <c r="E1086" s="256" t="s">
        <v>34</v>
      </c>
      <c r="F1086" s="257" t="s">
        <v>1728</v>
      </c>
      <c r="G1086" s="255"/>
      <c r="H1086" s="256" t="s">
        <v>34</v>
      </c>
      <c r="I1086" s="258"/>
      <c r="J1086" s="255"/>
      <c r="K1086" s="255"/>
      <c r="L1086" s="259"/>
      <c r="M1086" s="260"/>
      <c r="N1086" s="261"/>
      <c r="O1086" s="261"/>
      <c r="P1086" s="261"/>
      <c r="Q1086" s="261"/>
      <c r="R1086" s="261"/>
      <c r="S1086" s="261"/>
      <c r="T1086" s="262"/>
      <c r="AT1086" s="263" t="s">
        <v>274</v>
      </c>
      <c r="AU1086" s="263" t="s">
        <v>224</v>
      </c>
      <c r="AV1086" s="14" t="s">
        <v>86</v>
      </c>
      <c r="AW1086" s="14" t="s">
        <v>41</v>
      </c>
      <c r="AX1086" s="14" t="s">
        <v>78</v>
      </c>
      <c r="AY1086" s="263" t="s">
        <v>209</v>
      </c>
    </row>
    <row r="1087" spans="2:51" s="12" customFormat="1" ht="13.5">
      <c r="B1087" s="222"/>
      <c r="C1087" s="223"/>
      <c r="D1087" s="219" t="s">
        <v>274</v>
      </c>
      <c r="E1087" s="224" t="s">
        <v>34</v>
      </c>
      <c r="F1087" s="225" t="s">
        <v>1734</v>
      </c>
      <c r="G1087" s="223"/>
      <c r="H1087" s="226">
        <v>81.7</v>
      </c>
      <c r="I1087" s="227"/>
      <c r="J1087" s="223"/>
      <c r="K1087" s="223"/>
      <c r="L1087" s="228"/>
      <c r="M1087" s="229"/>
      <c r="N1087" s="230"/>
      <c r="O1087" s="230"/>
      <c r="P1087" s="230"/>
      <c r="Q1087" s="230"/>
      <c r="R1087" s="230"/>
      <c r="S1087" s="230"/>
      <c r="T1087" s="231"/>
      <c r="AT1087" s="232" t="s">
        <v>274</v>
      </c>
      <c r="AU1087" s="232" t="s">
        <v>224</v>
      </c>
      <c r="AV1087" s="12" t="s">
        <v>88</v>
      </c>
      <c r="AW1087" s="12" t="s">
        <v>41</v>
      </c>
      <c r="AX1087" s="12" t="s">
        <v>78</v>
      </c>
      <c r="AY1087" s="232" t="s">
        <v>209</v>
      </c>
    </row>
    <row r="1088" spans="2:51" s="15" customFormat="1" ht="13.5">
      <c r="B1088" s="267"/>
      <c r="C1088" s="268"/>
      <c r="D1088" s="219" t="s">
        <v>274</v>
      </c>
      <c r="E1088" s="269" t="s">
        <v>34</v>
      </c>
      <c r="F1088" s="270" t="s">
        <v>1735</v>
      </c>
      <c r="G1088" s="268"/>
      <c r="H1088" s="271">
        <v>81.7</v>
      </c>
      <c r="I1088" s="272"/>
      <c r="J1088" s="268"/>
      <c r="K1088" s="268"/>
      <c r="L1088" s="273"/>
      <c r="M1088" s="274"/>
      <c r="N1088" s="275"/>
      <c r="O1088" s="275"/>
      <c r="P1088" s="275"/>
      <c r="Q1088" s="275"/>
      <c r="R1088" s="275"/>
      <c r="S1088" s="275"/>
      <c r="T1088" s="276"/>
      <c r="AT1088" s="277" t="s">
        <v>274</v>
      </c>
      <c r="AU1088" s="277" t="s">
        <v>224</v>
      </c>
      <c r="AV1088" s="15" t="s">
        <v>224</v>
      </c>
      <c r="AW1088" s="15" t="s">
        <v>41</v>
      </c>
      <c r="AX1088" s="15" t="s">
        <v>78</v>
      </c>
      <c r="AY1088" s="277" t="s">
        <v>209</v>
      </c>
    </row>
    <row r="1089" spans="2:65" s="14" customFormat="1" ht="13.5">
      <c r="B1089" s="254"/>
      <c r="C1089" s="255"/>
      <c r="D1089" s="219" t="s">
        <v>274</v>
      </c>
      <c r="E1089" s="256" t="s">
        <v>34</v>
      </c>
      <c r="F1089" s="257" t="s">
        <v>1721</v>
      </c>
      <c r="G1089" s="255"/>
      <c r="H1089" s="256" t="s">
        <v>34</v>
      </c>
      <c r="I1089" s="258"/>
      <c r="J1089" s="255"/>
      <c r="K1089" s="255"/>
      <c r="L1089" s="259"/>
      <c r="M1089" s="260"/>
      <c r="N1089" s="261"/>
      <c r="O1089" s="261"/>
      <c r="P1089" s="261"/>
      <c r="Q1089" s="261"/>
      <c r="R1089" s="261"/>
      <c r="S1089" s="261"/>
      <c r="T1089" s="262"/>
      <c r="AT1089" s="263" t="s">
        <v>274</v>
      </c>
      <c r="AU1089" s="263" t="s">
        <v>224</v>
      </c>
      <c r="AV1089" s="14" t="s">
        <v>86</v>
      </c>
      <c r="AW1089" s="14" t="s">
        <v>41</v>
      </c>
      <c r="AX1089" s="14" t="s">
        <v>78</v>
      </c>
      <c r="AY1089" s="263" t="s">
        <v>209</v>
      </c>
    </row>
    <row r="1090" spans="2:65" s="14" customFormat="1" ht="13.5">
      <c r="B1090" s="254"/>
      <c r="C1090" s="255"/>
      <c r="D1090" s="219" t="s">
        <v>274</v>
      </c>
      <c r="E1090" s="256" t="s">
        <v>34</v>
      </c>
      <c r="F1090" s="257" t="s">
        <v>1761</v>
      </c>
      <c r="G1090" s="255"/>
      <c r="H1090" s="256" t="s">
        <v>34</v>
      </c>
      <c r="I1090" s="258"/>
      <c r="J1090" s="255"/>
      <c r="K1090" s="255"/>
      <c r="L1090" s="259"/>
      <c r="M1090" s="260"/>
      <c r="N1090" s="261"/>
      <c r="O1090" s="261"/>
      <c r="P1090" s="261"/>
      <c r="Q1090" s="261"/>
      <c r="R1090" s="261"/>
      <c r="S1090" s="261"/>
      <c r="T1090" s="262"/>
      <c r="AT1090" s="263" t="s">
        <v>274</v>
      </c>
      <c r="AU1090" s="263" t="s">
        <v>224</v>
      </c>
      <c r="AV1090" s="14" t="s">
        <v>86</v>
      </c>
      <c r="AW1090" s="14" t="s">
        <v>41</v>
      </c>
      <c r="AX1090" s="14" t="s">
        <v>78</v>
      </c>
      <c r="AY1090" s="263" t="s">
        <v>209</v>
      </c>
    </row>
    <row r="1091" spans="2:65" s="14" customFormat="1" ht="13.5">
      <c r="B1091" s="254"/>
      <c r="C1091" s="255"/>
      <c r="D1091" s="219" t="s">
        <v>274</v>
      </c>
      <c r="E1091" s="256" t="s">
        <v>34</v>
      </c>
      <c r="F1091" s="257" t="s">
        <v>466</v>
      </c>
      <c r="G1091" s="255"/>
      <c r="H1091" s="256" t="s">
        <v>34</v>
      </c>
      <c r="I1091" s="258"/>
      <c r="J1091" s="255"/>
      <c r="K1091" s="255"/>
      <c r="L1091" s="259"/>
      <c r="M1091" s="260"/>
      <c r="N1091" s="261"/>
      <c r="O1091" s="261"/>
      <c r="P1091" s="261"/>
      <c r="Q1091" s="261"/>
      <c r="R1091" s="261"/>
      <c r="S1091" s="261"/>
      <c r="T1091" s="262"/>
      <c r="AT1091" s="263" t="s">
        <v>274</v>
      </c>
      <c r="AU1091" s="263" t="s">
        <v>224</v>
      </c>
      <c r="AV1091" s="14" t="s">
        <v>86</v>
      </c>
      <c r="AW1091" s="14" t="s">
        <v>41</v>
      </c>
      <c r="AX1091" s="14" t="s">
        <v>78</v>
      </c>
      <c r="AY1091" s="263" t="s">
        <v>209</v>
      </c>
    </row>
    <row r="1092" spans="2:65" s="12" customFormat="1" ht="13.5">
      <c r="B1092" s="222"/>
      <c r="C1092" s="223"/>
      <c r="D1092" s="219" t="s">
        <v>274</v>
      </c>
      <c r="E1092" s="224" t="s">
        <v>34</v>
      </c>
      <c r="F1092" s="225" t="s">
        <v>1030</v>
      </c>
      <c r="G1092" s="223"/>
      <c r="H1092" s="226">
        <v>80.177999999999997</v>
      </c>
      <c r="I1092" s="227"/>
      <c r="J1092" s="223"/>
      <c r="K1092" s="223"/>
      <c r="L1092" s="228"/>
      <c r="M1092" s="229"/>
      <c r="N1092" s="230"/>
      <c r="O1092" s="230"/>
      <c r="P1092" s="230"/>
      <c r="Q1092" s="230"/>
      <c r="R1092" s="230"/>
      <c r="S1092" s="230"/>
      <c r="T1092" s="231"/>
      <c r="AT1092" s="232" t="s">
        <v>274</v>
      </c>
      <c r="AU1092" s="232" t="s">
        <v>224</v>
      </c>
      <c r="AV1092" s="12" t="s">
        <v>88</v>
      </c>
      <c r="AW1092" s="12" t="s">
        <v>41</v>
      </c>
      <c r="AX1092" s="12" t="s">
        <v>78</v>
      </c>
      <c r="AY1092" s="232" t="s">
        <v>209</v>
      </c>
    </row>
    <row r="1093" spans="2:65" s="15" customFormat="1" ht="13.5">
      <c r="B1093" s="267"/>
      <c r="C1093" s="268"/>
      <c r="D1093" s="219" t="s">
        <v>274</v>
      </c>
      <c r="E1093" s="269" t="s">
        <v>34</v>
      </c>
      <c r="F1093" s="270" t="s">
        <v>1762</v>
      </c>
      <c r="G1093" s="268"/>
      <c r="H1093" s="271">
        <v>80.177999999999997</v>
      </c>
      <c r="I1093" s="272"/>
      <c r="J1093" s="268"/>
      <c r="K1093" s="268"/>
      <c r="L1093" s="273"/>
      <c r="M1093" s="274"/>
      <c r="N1093" s="275"/>
      <c r="O1093" s="275"/>
      <c r="P1093" s="275"/>
      <c r="Q1093" s="275"/>
      <c r="R1093" s="275"/>
      <c r="S1093" s="275"/>
      <c r="T1093" s="276"/>
      <c r="AT1093" s="277" t="s">
        <v>274</v>
      </c>
      <c r="AU1093" s="277" t="s">
        <v>224</v>
      </c>
      <c r="AV1093" s="15" t="s">
        <v>224</v>
      </c>
      <c r="AW1093" s="15" t="s">
        <v>41</v>
      </c>
      <c r="AX1093" s="15" t="s">
        <v>78</v>
      </c>
      <c r="AY1093" s="277" t="s">
        <v>209</v>
      </c>
    </row>
    <row r="1094" spans="2:65" s="13" customFormat="1" ht="13.5">
      <c r="B1094" s="233"/>
      <c r="C1094" s="234"/>
      <c r="D1094" s="219" t="s">
        <v>274</v>
      </c>
      <c r="E1094" s="235" t="s">
        <v>34</v>
      </c>
      <c r="F1094" s="236" t="s">
        <v>302</v>
      </c>
      <c r="G1094" s="234"/>
      <c r="H1094" s="237">
        <v>610.428</v>
      </c>
      <c r="I1094" s="238"/>
      <c r="J1094" s="234"/>
      <c r="K1094" s="234"/>
      <c r="L1094" s="239"/>
      <c r="M1094" s="240"/>
      <c r="N1094" s="241"/>
      <c r="O1094" s="241"/>
      <c r="P1094" s="241"/>
      <c r="Q1094" s="241"/>
      <c r="R1094" s="241"/>
      <c r="S1094" s="241"/>
      <c r="T1094" s="242"/>
      <c r="AT1094" s="243" t="s">
        <v>274</v>
      </c>
      <c r="AU1094" s="243" t="s">
        <v>224</v>
      </c>
      <c r="AV1094" s="13" t="s">
        <v>228</v>
      </c>
      <c r="AW1094" s="13" t="s">
        <v>41</v>
      </c>
      <c r="AX1094" s="13" t="s">
        <v>86</v>
      </c>
      <c r="AY1094" s="243" t="s">
        <v>209</v>
      </c>
    </row>
    <row r="1095" spans="2:65" s="1" customFormat="1" ht="25.5" customHeight="1">
      <c r="B1095" s="43"/>
      <c r="C1095" s="203" t="s">
        <v>1802</v>
      </c>
      <c r="D1095" s="203" t="s">
        <v>212</v>
      </c>
      <c r="E1095" s="204" t="s">
        <v>1803</v>
      </c>
      <c r="F1095" s="205" t="s">
        <v>1804</v>
      </c>
      <c r="G1095" s="206" t="s">
        <v>351</v>
      </c>
      <c r="H1095" s="207">
        <v>80.177999999999997</v>
      </c>
      <c r="I1095" s="208"/>
      <c r="J1095" s="209">
        <f>ROUND(I1095*H1095,2)</f>
        <v>0</v>
      </c>
      <c r="K1095" s="205" t="s">
        <v>216</v>
      </c>
      <c r="L1095" s="63"/>
      <c r="M1095" s="210" t="s">
        <v>34</v>
      </c>
      <c r="N1095" s="211" t="s">
        <v>49</v>
      </c>
      <c r="O1095" s="44"/>
      <c r="P1095" s="212">
        <f>O1095*H1095</f>
        <v>0</v>
      </c>
      <c r="Q1095" s="212">
        <v>1.98E-3</v>
      </c>
      <c r="R1095" s="212">
        <f>Q1095*H1095</f>
        <v>0.15875243999999999</v>
      </c>
      <c r="S1095" s="212">
        <v>0</v>
      </c>
      <c r="T1095" s="213">
        <f>S1095*H1095</f>
        <v>0</v>
      </c>
      <c r="AR1095" s="25" t="s">
        <v>228</v>
      </c>
      <c r="AT1095" s="25" t="s">
        <v>212</v>
      </c>
      <c r="AU1095" s="25" t="s">
        <v>224</v>
      </c>
      <c r="AY1095" s="25" t="s">
        <v>209</v>
      </c>
      <c r="BE1095" s="214">
        <f>IF(N1095="základní",J1095,0)</f>
        <v>0</v>
      </c>
      <c r="BF1095" s="214">
        <f>IF(N1095="snížená",J1095,0)</f>
        <v>0</v>
      </c>
      <c r="BG1095" s="214">
        <f>IF(N1095="zákl. přenesená",J1095,0)</f>
        <v>0</v>
      </c>
      <c r="BH1095" s="214">
        <f>IF(N1095="sníž. přenesená",J1095,0)</f>
        <v>0</v>
      </c>
      <c r="BI1095" s="214">
        <f>IF(N1095="nulová",J1095,0)</f>
        <v>0</v>
      </c>
      <c r="BJ1095" s="25" t="s">
        <v>86</v>
      </c>
      <c r="BK1095" s="214">
        <f>ROUND(I1095*H1095,2)</f>
        <v>0</v>
      </c>
      <c r="BL1095" s="25" t="s">
        <v>228</v>
      </c>
      <c r="BM1095" s="25" t="s">
        <v>1805</v>
      </c>
    </row>
    <row r="1096" spans="2:65" s="14" customFormat="1" ht="13.5">
      <c r="B1096" s="254"/>
      <c r="C1096" s="255"/>
      <c r="D1096" s="219" t="s">
        <v>274</v>
      </c>
      <c r="E1096" s="256" t="s">
        <v>34</v>
      </c>
      <c r="F1096" s="257" t="s">
        <v>1721</v>
      </c>
      <c r="G1096" s="255"/>
      <c r="H1096" s="256" t="s">
        <v>34</v>
      </c>
      <c r="I1096" s="258"/>
      <c r="J1096" s="255"/>
      <c r="K1096" s="255"/>
      <c r="L1096" s="259"/>
      <c r="M1096" s="260"/>
      <c r="N1096" s="261"/>
      <c r="O1096" s="261"/>
      <c r="P1096" s="261"/>
      <c r="Q1096" s="261"/>
      <c r="R1096" s="261"/>
      <c r="S1096" s="261"/>
      <c r="T1096" s="262"/>
      <c r="AT1096" s="263" t="s">
        <v>274</v>
      </c>
      <c r="AU1096" s="263" t="s">
        <v>224</v>
      </c>
      <c r="AV1096" s="14" t="s">
        <v>86</v>
      </c>
      <c r="AW1096" s="14" t="s">
        <v>41</v>
      </c>
      <c r="AX1096" s="14" t="s">
        <v>78</v>
      </c>
      <c r="AY1096" s="263" t="s">
        <v>209</v>
      </c>
    </row>
    <row r="1097" spans="2:65" s="14" customFormat="1" ht="13.5">
      <c r="B1097" s="254"/>
      <c r="C1097" s="255"/>
      <c r="D1097" s="219" t="s">
        <v>274</v>
      </c>
      <c r="E1097" s="256" t="s">
        <v>34</v>
      </c>
      <c r="F1097" s="257" t="s">
        <v>466</v>
      </c>
      <c r="G1097" s="255"/>
      <c r="H1097" s="256" t="s">
        <v>34</v>
      </c>
      <c r="I1097" s="258"/>
      <c r="J1097" s="255"/>
      <c r="K1097" s="255"/>
      <c r="L1097" s="259"/>
      <c r="M1097" s="260"/>
      <c r="N1097" s="261"/>
      <c r="O1097" s="261"/>
      <c r="P1097" s="261"/>
      <c r="Q1097" s="261"/>
      <c r="R1097" s="261"/>
      <c r="S1097" s="261"/>
      <c r="T1097" s="262"/>
      <c r="AT1097" s="263" t="s">
        <v>274</v>
      </c>
      <c r="AU1097" s="263" t="s">
        <v>224</v>
      </c>
      <c r="AV1097" s="14" t="s">
        <v>86</v>
      </c>
      <c r="AW1097" s="14" t="s">
        <v>41</v>
      </c>
      <c r="AX1097" s="14" t="s">
        <v>78</v>
      </c>
      <c r="AY1097" s="263" t="s">
        <v>209</v>
      </c>
    </row>
    <row r="1098" spans="2:65" s="12" customFormat="1" ht="13.5">
      <c r="B1098" s="222"/>
      <c r="C1098" s="223"/>
      <c r="D1098" s="219" t="s">
        <v>274</v>
      </c>
      <c r="E1098" s="224" t="s">
        <v>34</v>
      </c>
      <c r="F1098" s="225" t="s">
        <v>1030</v>
      </c>
      <c r="G1098" s="223"/>
      <c r="H1098" s="226">
        <v>80.177999999999997</v>
      </c>
      <c r="I1098" s="227"/>
      <c r="J1098" s="223"/>
      <c r="K1098" s="223"/>
      <c r="L1098" s="228"/>
      <c r="M1098" s="229"/>
      <c r="N1098" s="230"/>
      <c r="O1098" s="230"/>
      <c r="P1098" s="230"/>
      <c r="Q1098" s="230"/>
      <c r="R1098" s="230"/>
      <c r="S1098" s="230"/>
      <c r="T1098" s="231"/>
      <c r="AT1098" s="232" t="s">
        <v>274</v>
      </c>
      <c r="AU1098" s="232" t="s">
        <v>224</v>
      </c>
      <c r="AV1098" s="12" t="s">
        <v>88</v>
      </c>
      <c r="AW1098" s="12" t="s">
        <v>41</v>
      </c>
      <c r="AX1098" s="12" t="s">
        <v>86</v>
      </c>
      <c r="AY1098" s="232" t="s">
        <v>209</v>
      </c>
    </row>
    <row r="1099" spans="2:65" s="11" customFormat="1" ht="22.35" customHeight="1">
      <c r="B1099" s="187"/>
      <c r="C1099" s="188"/>
      <c r="D1099" s="189" t="s">
        <v>77</v>
      </c>
      <c r="E1099" s="201" t="s">
        <v>1234</v>
      </c>
      <c r="F1099" s="201" t="s">
        <v>1806</v>
      </c>
      <c r="G1099" s="188"/>
      <c r="H1099" s="188"/>
      <c r="I1099" s="191"/>
      <c r="J1099" s="202">
        <f>BK1099</f>
        <v>0</v>
      </c>
      <c r="K1099" s="188"/>
      <c r="L1099" s="193"/>
      <c r="M1099" s="194"/>
      <c r="N1099" s="195"/>
      <c r="O1099" s="195"/>
      <c r="P1099" s="196">
        <f>SUM(P1100:P1217)</f>
        <v>0</v>
      </c>
      <c r="Q1099" s="195"/>
      <c r="R1099" s="196">
        <f>SUM(R1100:R1217)</f>
        <v>216.37766099999999</v>
      </c>
      <c r="S1099" s="195"/>
      <c r="T1099" s="197">
        <f>SUM(T1100:T1217)</f>
        <v>0</v>
      </c>
      <c r="AR1099" s="198" t="s">
        <v>86</v>
      </c>
      <c r="AT1099" s="199" t="s">
        <v>77</v>
      </c>
      <c r="AU1099" s="199" t="s">
        <v>88</v>
      </c>
      <c r="AY1099" s="198" t="s">
        <v>209</v>
      </c>
      <c r="BK1099" s="200">
        <f>SUM(BK1100:BK1217)</f>
        <v>0</v>
      </c>
    </row>
    <row r="1100" spans="2:65" s="1" customFormat="1" ht="25.5" customHeight="1">
      <c r="B1100" s="43"/>
      <c r="C1100" s="203" t="s">
        <v>1807</v>
      </c>
      <c r="D1100" s="203" t="s">
        <v>212</v>
      </c>
      <c r="E1100" s="204" t="s">
        <v>1808</v>
      </c>
      <c r="F1100" s="205" t="s">
        <v>1809</v>
      </c>
      <c r="G1100" s="206" t="s">
        <v>270</v>
      </c>
      <c r="H1100" s="207">
        <v>6.5919999999999996</v>
      </c>
      <c r="I1100" s="208"/>
      <c r="J1100" s="209">
        <f>ROUND(I1100*H1100,2)</f>
        <v>0</v>
      </c>
      <c r="K1100" s="205" t="s">
        <v>216</v>
      </c>
      <c r="L1100" s="63"/>
      <c r="M1100" s="210" t="s">
        <v>34</v>
      </c>
      <c r="N1100" s="211" t="s">
        <v>49</v>
      </c>
      <c r="O1100" s="44"/>
      <c r="P1100" s="212">
        <f>O1100*H1100</f>
        <v>0</v>
      </c>
      <c r="Q1100" s="212">
        <v>2.16</v>
      </c>
      <c r="R1100" s="212">
        <f>Q1100*H1100</f>
        <v>14.238720000000001</v>
      </c>
      <c r="S1100" s="212">
        <v>0</v>
      </c>
      <c r="T1100" s="213">
        <f>S1100*H1100</f>
        <v>0</v>
      </c>
      <c r="AR1100" s="25" t="s">
        <v>228</v>
      </c>
      <c r="AT1100" s="25" t="s">
        <v>212</v>
      </c>
      <c r="AU1100" s="25" t="s">
        <v>224</v>
      </c>
      <c r="AY1100" s="25" t="s">
        <v>209</v>
      </c>
      <c r="BE1100" s="214">
        <f>IF(N1100="základní",J1100,0)</f>
        <v>0</v>
      </c>
      <c r="BF1100" s="214">
        <f>IF(N1100="snížená",J1100,0)</f>
        <v>0</v>
      </c>
      <c r="BG1100" s="214">
        <f>IF(N1100="zákl. přenesená",J1100,0)</f>
        <v>0</v>
      </c>
      <c r="BH1100" s="214">
        <f>IF(N1100="sníž. přenesená",J1100,0)</f>
        <v>0</v>
      </c>
      <c r="BI1100" s="214">
        <f>IF(N1100="nulová",J1100,0)</f>
        <v>0</v>
      </c>
      <c r="BJ1100" s="25" t="s">
        <v>86</v>
      </c>
      <c r="BK1100" s="214">
        <f>ROUND(I1100*H1100,2)</f>
        <v>0</v>
      </c>
      <c r="BL1100" s="25" t="s">
        <v>228</v>
      </c>
      <c r="BM1100" s="25" t="s">
        <v>1810</v>
      </c>
    </row>
    <row r="1101" spans="2:65" s="1" customFormat="1" ht="40.5">
      <c r="B1101" s="43"/>
      <c r="C1101" s="65"/>
      <c r="D1101" s="219" t="s">
        <v>272</v>
      </c>
      <c r="E1101" s="65"/>
      <c r="F1101" s="220" t="s">
        <v>1811</v>
      </c>
      <c r="G1101" s="65"/>
      <c r="H1101" s="65"/>
      <c r="I1101" s="174"/>
      <c r="J1101" s="65"/>
      <c r="K1101" s="65"/>
      <c r="L1101" s="63"/>
      <c r="M1101" s="221"/>
      <c r="N1101" s="44"/>
      <c r="O1101" s="44"/>
      <c r="P1101" s="44"/>
      <c r="Q1101" s="44"/>
      <c r="R1101" s="44"/>
      <c r="S1101" s="44"/>
      <c r="T1101" s="80"/>
      <c r="AT1101" s="25" t="s">
        <v>272</v>
      </c>
      <c r="AU1101" s="25" t="s">
        <v>224</v>
      </c>
    </row>
    <row r="1102" spans="2:65" s="14" customFormat="1" ht="13.5">
      <c r="B1102" s="254"/>
      <c r="C1102" s="255"/>
      <c r="D1102" s="219" t="s">
        <v>274</v>
      </c>
      <c r="E1102" s="256" t="s">
        <v>34</v>
      </c>
      <c r="F1102" s="257" t="s">
        <v>875</v>
      </c>
      <c r="G1102" s="255"/>
      <c r="H1102" s="256" t="s">
        <v>34</v>
      </c>
      <c r="I1102" s="258"/>
      <c r="J1102" s="255"/>
      <c r="K1102" s="255"/>
      <c r="L1102" s="259"/>
      <c r="M1102" s="260"/>
      <c r="N1102" s="261"/>
      <c r="O1102" s="261"/>
      <c r="P1102" s="261"/>
      <c r="Q1102" s="261"/>
      <c r="R1102" s="261"/>
      <c r="S1102" s="261"/>
      <c r="T1102" s="262"/>
      <c r="AT1102" s="263" t="s">
        <v>274</v>
      </c>
      <c r="AU1102" s="263" t="s">
        <v>224</v>
      </c>
      <c r="AV1102" s="14" t="s">
        <v>86</v>
      </c>
      <c r="AW1102" s="14" t="s">
        <v>41</v>
      </c>
      <c r="AX1102" s="14" t="s">
        <v>78</v>
      </c>
      <c r="AY1102" s="263" t="s">
        <v>209</v>
      </c>
    </row>
    <row r="1103" spans="2:65" s="14" customFormat="1" ht="13.5">
      <c r="B1103" s="254"/>
      <c r="C1103" s="255"/>
      <c r="D1103" s="219" t="s">
        <v>274</v>
      </c>
      <c r="E1103" s="256" t="s">
        <v>34</v>
      </c>
      <c r="F1103" s="257" t="s">
        <v>1812</v>
      </c>
      <c r="G1103" s="255"/>
      <c r="H1103" s="256" t="s">
        <v>34</v>
      </c>
      <c r="I1103" s="258"/>
      <c r="J1103" s="255"/>
      <c r="K1103" s="255"/>
      <c r="L1103" s="259"/>
      <c r="M1103" s="260"/>
      <c r="N1103" s="261"/>
      <c r="O1103" s="261"/>
      <c r="P1103" s="261"/>
      <c r="Q1103" s="261"/>
      <c r="R1103" s="261"/>
      <c r="S1103" s="261"/>
      <c r="T1103" s="262"/>
      <c r="AT1103" s="263" t="s">
        <v>274</v>
      </c>
      <c r="AU1103" s="263" t="s">
        <v>224</v>
      </c>
      <c r="AV1103" s="14" t="s">
        <v>86</v>
      </c>
      <c r="AW1103" s="14" t="s">
        <v>41</v>
      </c>
      <c r="AX1103" s="14" t="s">
        <v>78</v>
      </c>
      <c r="AY1103" s="263" t="s">
        <v>209</v>
      </c>
    </row>
    <row r="1104" spans="2:65" s="14" customFormat="1" ht="13.5">
      <c r="B1104" s="254"/>
      <c r="C1104" s="255"/>
      <c r="D1104" s="219" t="s">
        <v>274</v>
      </c>
      <c r="E1104" s="256" t="s">
        <v>34</v>
      </c>
      <c r="F1104" s="257" t="s">
        <v>466</v>
      </c>
      <c r="G1104" s="255"/>
      <c r="H1104" s="256" t="s">
        <v>34</v>
      </c>
      <c r="I1104" s="258"/>
      <c r="J1104" s="255"/>
      <c r="K1104" s="255"/>
      <c r="L1104" s="259"/>
      <c r="M1104" s="260"/>
      <c r="N1104" s="261"/>
      <c r="O1104" s="261"/>
      <c r="P1104" s="261"/>
      <c r="Q1104" s="261"/>
      <c r="R1104" s="261"/>
      <c r="S1104" s="261"/>
      <c r="T1104" s="262"/>
      <c r="AT1104" s="263" t="s">
        <v>274</v>
      </c>
      <c r="AU1104" s="263" t="s">
        <v>224</v>
      </c>
      <c r="AV1104" s="14" t="s">
        <v>86</v>
      </c>
      <c r="AW1104" s="14" t="s">
        <v>41</v>
      </c>
      <c r="AX1104" s="14" t="s">
        <v>78</v>
      </c>
      <c r="AY1104" s="263" t="s">
        <v>209</v>
      </c>
    </row>
    <row r="1105" spans="2:65" s="12" customFormat="1" ht="13.5">
      <c r="B1105" s="222"/>
      <c r="C1105" s="223"/>
      <c r="D1105" s="219" t="s">
        <v>274</v>
      </c>
      <c r="E1105" s="224" t="s">
        <v>34</v>
      </c>
      <c r="F1105" s="225" t="s">
        <v>877</v>
      </c>
      <c r="G1105" s="223"/>
      <c r="H1105" s="226">
        <v>1.8680000000000001</v>
      </c>
      <c r="I1105" s="227"/>
      <c r="J1105" s="223"/>
      <c r="K1105" s="223"/>
      <c r="L1105" s="228"/>
      <c r="M1105" s="229"/>
      <c r="N1105" s="230"/>
      <c r="O1105" s="230"/>
      <c r="P1105" s="230"/>
      <c r="Q1105" s="230"/>
      <c r="R1105" s="230"/>
      <c r="S1105" s="230"/>
      <c r="T1105" s="231"/>
      <c r="AT1105" s="232" t="s">
        <v>274</v>
      </c>
      <c r="AU1105" s="232" t="s">
        <v>224</v>
      </c>
      <c r="AV1105" s="12" t="s">
        <v>88</v>
      </c>
      <c r="AW1105" s="12" t="s">
        <v>41</v>
      </c>
      <c r="AX1105" s="12" t="s">
        <v>78</v>
      </c>
      <c r="AY1105" s="232" t="s">
        <v>209</v>
      </c>
    </row>
    <row r="1106" spans="2:65" s="12" customFormat="1" ht="13.5">
      <c r="B1106" s="222"/>
      <c r="C1106" s="223"/>
      <c r="D1106" s="219" t="s">
        <v>274</v>
      </c>
      <c r="E1106" s="224" t="s">
        <v>34</v>
      </c>
      <c r="F1106" s="225" t="s">
        <v>878</v>
      </c>
      <c r="G1106" s="223"/>
      <c r="H1106" s="226">
        <v>0.99299999999999999</v>
      </c>
      <c r="I1106" s="227"/>
      <c r="J1106" s="223"/>
      <c r="K1106" s="223"/>
      <c r="L1106" s="228"/>
      <c r="M1106" s="229"/>
      <c r="N1106" s="230"/>
      <c r="O1106" s="230"/>
      <c r="P1106" s="230"/>
      <c r="Q1106" s="230"/>
      <c r="R1106" s="230"/>
      <c r="S1106" s="230"/>
      <c r="T1106" s="231"/>
      <c r="AT1106" s="232" t="s">
        <v>274</v>
      </c>
      <c r="AU1106" s="232" t="s">
        <v>224</v>
      </c>
      <c r="AV1106" s="12" t="s">
        <v>88</v>
      </c>
      <c r="AW1106" s="12" t="s">
        <v>41</v>
      </c>
      <c r="AX1106" s="12" t="s">
        <v>78</v>
      </c>
      <c r="AY1106" s="232" t="s">
        <v>209</v>
      </c>
    </row>
    <row r="1107" spans="2:65" s="12" customFormat="1" ht="13.5">
      <c r="B1107" s="222"/>
      <c r="C1107" s="223"/>
      <c r="D1107" s="219" t="s">
        <v>274</v>
      </c>
      <c r="E1107" s="224" t="s">
        <v>34</v>
      </c>
      <c r="F1107" s="225" t="s">
        <v>879</v>
      </c>
      <c r="G1107" s="223"/>
      <c r="H1107" s="226">
        <v>3.4169999999999998</v>
      </c>
      <c r="I1107" s="227"/>
      <c r="J1107" s="223"/>
      <c r="K1107" s="223"/>
      <c r="L1107" s="228"/>
      <c r="M1107" s="229"/>
      <c r="N1107" s="230"/>
      <c r="O1107" s="230"/>
      <c r="P1107" s="230"/>
      <c r="Q1107" s="230"/>
      <c r="R1107" s="230"/>
      <c r="S1107" s="230"/>
      <c r="T1107" s="231"/>
      <c r="AT1107" s="232" t="s">
        <v>274</v>
      </c>
      <c r="AU1107" s="232" t="s">
        <v>224</v>
      </c>
      <c r="AV1107" s="12" t="s">
        <v>88</v>
      </c>
      <c r="AW1107" s="12" t="s">
        <v>41</v>
      </c>
      <c r="AX1107" s="12" t="s">
        <v>78</v>
      </c>
      <c r="AY1107" s="232" t="s">
        <v>209</v>
      </c>
    </row>
    <row r="1108" spans="2:65" s="13" customFormat="1" ht="13.5">
      <c r="B1108" s="233"/>
      <c r="C1108" s="234"/>
      <c r="D1108" s="219" t="s">
        <v>274</v>
      </c>
      <c r="E1108" s="235" t="s">
        <v>34</v>
      </c>
      <c r="F1108" s="236" t="s">
        <v>302</v>
      </c>
      <c r="G1108" s="234"/>
      <c r="H1108" s="237">
        <v>6.2779999999999996</v>
      </c>
      <c r="I1108" s="238"/>
      <c r="J1108" s="234"/>
      <c r="K1108" s="234"/>
      <c r="L1108" s="239"/>
      <c r="M1108" s="240"/>
      <c r="N1108" s="241"/>
      <c r="O1108" s="241"/>
      <c r="P1108" s="241"/>
      <c r="Q1108" s="241"/>
      <c r="R1108" s="241"/>
      <c r="S1108" s="241"/>
      <c r="T1108" s="242"/>
      <c r="AT1108" s="243" t="s">
        <v>274</v>
      </c>
      <c r="AU1108" s="243" t="s">
        <v>224</v>
      </c>
      <c r="AV1108" s="13" t="s">
        <v>228</v>
      </c>
      <c r="AW1108" s="13" t="s">
        <v>41</v>
      </c>
      <c r="AX1108" s="13" t="s">
        <v>86</v>
      </c>
      <c r="AY1108" s="243" t="s">
        <v>209</v>
      </c>
    </row>
    <row r="1109" spans="2:65" s="12" customFormat="1" ht="13.5">
      <c r="B1109" s="222"/>
      <c r="C1109" s="223"/>
      <c r="D1109" s="219" t="s">
        <v>274</v>
      </c>
      <c r="E1109" s="223"/>
      <c r="F1109" s="225" t="s">
        <v>1813</v>
      </c>
      <c r="G1109" s="223"/>
      <c r="H1109" s="226">
        <v>6.5919999999999996</v>
      </c>
      <c r="I1109" s="227"/>
      <c r="J1109" s="223"/>
      <c r="K1109" s="223"/>
      <c r="L1109" s="228"/>
      <c r="M1109" s="229"/>
      <c r="N1109" s="230"/>
      <c r="O1109" s="230"/>
      <c r="P1109" s="230"/>
      <c r="Q1109" s="230"/>
      <c r="R1109" s="230"/>
      <c r="S1109" s="230"/>
      <c r="T1109" s="231"/>
      <c r="AT1109" s="232" t="s">
        <v>274</v>
      </c>
      <c r="AU1109" s="232" t="s">
        <v>224</v>
      </c>
      <c r="AV1109" s="12" t="s">
        <v>88</v>
      </c>
      <c r="AW1109" s="12" t="s">
        <v>6</v>
      </c>
      <c r="AX1109" s="12" t="s">
        <v>86</v>
      </c>
      <c r="AY1109" s="232" t="s">
        <v>209</v>
      </c>
    </row>
    <row r="1110" spans="2:65" s="1" customFormat="1" ht="16.5" customHeight="1">
      <c r="B1110" s="43"/>
      <c r="C1110" s="203" t="s">
        <v>1814</v>
      </c>
      <c r="D1110" s="203" t="s">
        <v>212</v>
      </c>
      <c r="E1110" s="204" t="s">
        <v>1815</v>
      </c>
      <c r="F1110" s="205" t="s">
        <v>1816</v>
      </c>
      <c r="G1110" s="206" t="s">
        <v>351</v>
      </c>
      <c r="H1110" s="207">
        <v>1334.73</v>
      </c>
      <c r="I1110" s="208"/>
      <c r="J1110" s="209">
        <f>ROUND(I1110*H1110,2)</f>
        <v>0</v>
      </c>
      <c r="K1110" s="205" t="s">
        <v>216</v>
      </c>
      <c r="L1110" s="63"/>
      <c r="M1110" s="210" t="s">
        <v>34</v>
      </c>
      <c r="N1110" s="211" t="s">
        <v>49</v>
      </c>
      <c r="O1110" s="44"/>
      <c r="P1110" s="212">
        <f>O1110*H1110</f>
        <v>0</v>
      </c>
      <c r="Q1110" s="212">
        <v>0.1386</v>
      </c>
      <c r="R1110" s="212">
        <f>Q1110*H1110</f>
        <v>184.99357800000001</v>
      </c>
      <c r="S1110" s="212">
        <v>0</v>
      </c>
      <c r="T1110" s="213">
        <f>S1110*H1110</f>
        <v>0</v>
      </c>
      <c r="AR1110" s="25" t="s">
        <v>228</v>
      </c>
      <c r="AT1110" s="25" t="s">
        <v>212</v>
      </c>
      <c r="AU1110" s="25" t="s">
        <v>224</v>
      </c>
      <c r="AY1110" s="25" t="s">
        <v>209</v>
      </c>
      <c r="BE1110" s="214">
        <f>IF(N1110="základní",J1110,0)</f>
        <v>0</v>
      </c>
      <c r="BF1110" s="214">
        <f>IF(N1110="snížená",J1110,0)</f>
        <v>0</v>
      </c>
      <c r="BG1110" s="214">
        <f>IF(N1110="zákl. přenesená",J1110,0)</f>
        <v>0</v>
      </c>
      <c r="BH1110" s="214">
        <f>IF(N1110="sníž. přenesená",J1110,0)</f>
        <v>0</v>
      </c>
      <c r="BI1110" s="214">
        <f>IF(N1110="nulová",J1110,0)</f>
        <v>0</v>
      </c>
      <c r="BJ1110" s="25" t="s">
        <v>86</v>
      </c>
      <c r="BK1110" s="214">
        <f>ROUND(I1110*H1110,2)</f>
        <v>0</v>
      </c>
      <c r="BL1110" s="25" t="s">
        <v>228</v>
      </c>
      <c r="BM1110" s="25" t="s">
        <v>1817</v>
      </c>
    </row>
    <row r="1111" spans="2:65" s="1" customFormat="1" ht="27">
      <c r="B1111" s="43"/>
      <c r="C1111" s="65"/>
      <c r="D1111" s="219" t="s">
        <v>272</v>
      </c>
      <c r="E1111" s="65"/>
      <c r="F1111" s="220" t="s">
        <v>1818</v>
      </c>
      <c r="G1111" s="65"/>
      <c r="H1111" s="65"/>
      <c r="I1111" s="174"/>
      <c r="J1111" s="65"/>
      <c r="K1111" s="65"/>
      <c r="L1111" s="63"/>
      <c r="M1111" s="221"/>
      <c r="N1111" s="44"/>
      <c r="O1111" s="44"/>
      <c r="P1111" s="44"/>
      <c r="Q1111" s="44"/>
      <c r="R1111" s="44"/>
      <c r="S1111" s="44"/>
      <c r="T1111" s="80"/>
      <c r="AT1111" s="25" t="s">
        <v>272</v>
      </c>
      <c r="AU1111" s="25" t="s">
        <v>224</v>
      </c>
    </row>
    <row r="1112" spans="2:65" s="14" customFormat="1" ht="13.5">
      <c r="B1112" s="254"/>
      <c r="C1112" s="255"/>
      <c r="D1112" s="219" t="s">
        <v>274</v>
      </c>
      <c r="E1112" s="256" t="s">
        <v>34</v>
      </c>
      <c r="F1112" s="257" t="s">
        <v>515</v>
      </c>
      <c r="G1112" s="255"/>
      <c r="H1112" s="256" t="s">
        <v>34</v>
      </c>
      <c r="I1112" s="258"/>
      <c r="J1112" s="255"/>
      <c r="K1112" s="255"/>
      <c r="L1112" s="259"/>
      <c r="M1112" s="260"/>
      <c r="N1112" s="261"/>
      <c r="O1112" s="261"/>
      <c r="P1112" s="261"/>
      <c r="Q1112" s="261"/>
      <c r="R1112" s="261"/>
      <c r="S1112" s="261"/>
      <c r="T1112" s="262"/>
      <c r="AT1112" s="263" t="s">
        <v>274</v>
      </c>
      <c r="AU1112" s="263" t="s">
        <v>224</v>
      </c>
      <c r="AV1112" s="14" t="s">
        <v>86</v>
      </c>
      <c r="AW1112" s="14" t="s">
        <v>41</v>
      </c>
      <c r="AX1112" s="14" t="s">
        <v>78</v>
      </c>
      <c r="AY1112" s="263" t="s">
        <v>209</v>
      </c>
    </row>
    <row r="1113" spans="2:65" s="14" customFormat="1" ht="13.5">
      <c r="B1113" s="254"/>
      <c r="C1113" s="255"/>
      <c r="D1113" s="219" t="s">
        <v>274</v>
      </c>
      <c r="E1113" s="256" t="s">
        <v>34</v>
      </c>
      <c r="F1113" s="257" t="s">
        <v>1819</v>
      </c>
      <c r="G1113" s="255"/>
      <c r="H1113" s="256" t="s">
        <v>34</v>
      </c>
      <c r="I1113" s="258"/>
      <c r="J1113" s="255"/>
      <c r="K1113" s="255"/>
      <c r="L1113" s="259"/>
      <c r="M1113" s="260"/>
      <c r="N1113" s="261"/>
      <c r="O1113" s="261"/>
      <c r="P1113" s="261"/>
      <c r="Q1113" s="261"/>
      <c r="R1113" s="261"/>
      <c r="S1113" s="261"/>
      <c r="T1113" s="262"/>
      <c r="AT1113" s="263" t="s">
        <v>274</v>
      </c>
      <c r="AU1113" s="263" t="s">
        <v>224</v>
      </c>
      <c r="AV1113" s="14" t="s">
        <v>86</v>
      </c>
      <c r="AW1113" s="14" t="s">
        <v>41</v>
      </c>
      <c r="AX1113" s="14" t="s">
        <v>78</v>
      </c>
      <c r="AY1113" s="263" t="s">
        <v>209</v>
      </c>
    </row>
    <row r="1114" spans="2:65" s="14" customFormat="1" ht="13.5">
      <c r="B1114" s="254"/>
      <c r="C1114" s="255"/>
      <c r="D1114" s="219" t="s">
        <v>274</v>
      </c>
      <c r="E1114" s="256" t="s">
        <v>34</v>
      </c>
      <c r="F1114" s="257" t="s">
        <v>434</v>
      </c>
      <c r="G1114" s="255"/>
      <c r="H1114" s="256" t="s">
        <v>34</v>
      </c>
      <c r="I1114" s="258"/>
      <c r="J1114" s="255"/>
      <c r="K1114" s="255"/>
      <c r="L1114" s="259"/>
      <c r="M1114" s="260"/>
      <c r="N1114" s="261"/>
      <c r="O1114" s="261"/>
      <c r="P1114" s="261"/>
      <c r="Q1114" s="261"/>
      <c r="R1114" s="261"/>
      <c r="S1114" s="261"/>
      <c r="T1114" s="262"/>
      <c r="AT1114" s="263" t="s">
        <v>274</v>
      </c>
      <c r="AU1114" s="263" t="s">
        <v>224</v>
      </c>
      <c r="AV1114" s="14" t="s">
        <v>86</v>
      </c>
      <c r="AW1114" s="14" t="s">
        <v>41</v>
      </c>
      <c r="AX1114" s="14" t="s">
        <v>78</v>
      </c>
      <c r="AY1114" s="263" t="s">
        <v>209</v>
      </c>
    </row>
    <row r="1115" spans="2:65" s="12" customFormat="1" ht="13.5">
      <c r="B1115" s="222"/>
      <c r="C1115" s="223"/>
      <c r="D1115" s="219" t="s">
        <v>274</v>
      </c>
      <c r="E1115" s="224" t="s">
        <v>34</v>
      </c>
      <c r="F1115" s="225" t="s">
        <v>555</v>
      </c>
      <c r="G1115" s="223"/>
      <c r="H1115" s="226">
        <v>116.96</v>
      </c>
      <c r="I1115" s="227"/>
      <c r="J1115" s="223"/>
      <c r="K1115" s="223"/>
      <c r="L1115" s="228"/>
      <c r="M1115" s="229"/>
      <c r="N1115" s="230"/>
      <c r="O1115" s="230"/>
      <c r="P1115" s="230"/>
      <c r="Q1115" s="230"/>
      <c r="R1115" s="230"/>
      <c r="S1115" s="230"/>
      <c r="T1115" s="231"/>
      <c r="AT1115" s="232" t="s">
        <v>274</v>
      </c>
      <c r="AU1115" s="232" t="s">
        <v>224</v>
      </c>
      <c r="AV1115" s="12" t="s">
        <v>88</v>
      </c>
      <c r="AW1115" s="12" t="s">
        <v>41</v>
      </c>
      <c r="AX1115" s="12" t="s">
        <v>78</v>
      </c>
      <c r="AY1115" s="232" t="s">
        <v>209</v>
      </c>
    </row>
    <row r="1116" spans="2:65" s="12" customFormat="1" ht="13.5">
      <c r="B1116" s="222"/>
      <c r="C1116" s="223"/>
      <c r="D1116" s="219" t="s">
        <v>274</v>
      </c>
      <c r="E1116" s="224" t="s">
        <v>34</v>
      </c>
      <c r="F1116" s="225" t="s">
        <v>556</v>
      </c>
      <c r="G1116" s="223"/>
      <c r="H1116" s="226">
        <v>53.39</v>
      </c>
      <c r="I1116" s="227"/>
      <c r="J1116" s="223"/>
      <c r="K1116" s="223"/>
      <c r="L1116" s="228"/>
      <c r="M1116" s="229"/>
      <c r="N1116" s="230"/>
      <c r="O1116" s="230"/>
      <c r="P1116" s="230"/>
      <c r="Q1116" s="230"/>
      <c r="R1116" s="230"/>
      <c r="S1116" s="230"/>
      <c r="T1116" s="231"/>
      <c r="AT1116" s="232" t="s">
        <v>274</v>
      </c>
      <c r="AU1116" s="232" t="s">
        <v>224</v>
      </c>
      <c r="AV1116" s="12" t="s">
        <v>88</v>
      </c>
      <c r="AW1116" s="12" t="s">
        <v>41</v>
      </c>
      <c r="AX1116" s="12" t="s">
        <v>78</v>
      </c>
      <c r="AY1116" s="232" t="s">
        <v>209</v>
      </c>
    </row>
    <row r="1117" spans="2:65" s="12" customFormat="1" ht="13.5">
      <c r="B1117" s="222"/>
      <c r="C1117" s="223"/>
      <c r="D1117" s="219" t="s">
        <v>274</v>
      </c>
      <c r="E1117" s="224" t="s">
        <v>34</v>
      </c>
      <c r="F1117" s="225" t="s">
        <v>557</v>
      </c>
      <c r="G1117" s="223"/>
      <c r="H1117" s="226">
        <v>3.42</v>
      </c>
      <c r="I1117" s="227"/>
      <c r="J1117" s="223"/>
      <c r="K1117" s="223"/>
      <c r="L1117" s="228"/>
      <c r="M1117" s="229"/>
      <c r="N1117" s="230"/>
      <c r="O1117" s="230"/>
      <c r="P1117" s="230"/>
      <c r="Q1117" s="230"/>
      <c r="R1117" s="230"/>
      <c r="S1117" s="230"/>
      <c r="T1117" s="231"/>
      <c r="AT1117" s="232" t="s">
        <v>274</v>
      </c>
      <c r="AU1117" s="232" t="s">
        <v>224</v>
      </c>
      <c r="AV1117" s="12" t="s">
        <v>88</v>
      </c>
      <c r="AW1117" s="12" t="s">
        <v>41</v>
      </c>
      <c r="AX1117" s="12" t="s">
        <v>78</v>
      </c>
      <c r="AY1117" s="232" t="s">
        <v>209</v>
      </c>
    </row>
    <row r="1118" spans="2:65" s="12" customFormat="1" ht="13.5">
      <c r="B1118" s="222"/>
      <c r="C1118" s="223"/>
      <c r="D1118" s="219" t="s">
        <v>274</v>
      </c>
      <c r="E1118" s="224" t="s">
        <v>34</v>
      </c>
      <c r="F1118" s="225" t="s">
        <v>558</v>
      </c>
      <c r="G1118" s="223"/>
      <c r="H1118" s="226">
        <v>5.18</v>
      </c>
      <c r="I1118" s="227"/>
      <c r="J1118" s="223"/>
      <c r="K1118" s="223"/>
      <c r="L1118" s="228"/>
      <c r="M1118" s="229"/>
      <c r="N1118" s="230"/>
      <c r="O1118" s="230"/>
      <c r="P1118" s="230"/>
      <c r="Q1118" s="230"/>
      <c r="R1118" s="230"/>
      <c r="S1118" s="230"/>
      <c r="T1118" s="231"/>
      <c r="AT1118" s="232" t="s">
        <v>274</v>
      </c>
      <c r="AU1118" s="232" t="s">
        <v>224</v>
      </c>
      <c r="AV1118" s="12" t="s">
        <v>88</v>
      </c>
      <c r="AW1118" s="12" t="s">
        <v>41</v>
      </c>
      <c r="AX1118" s="12" t="s">
        <v>78</v>
      </c>
      <c r="AY1118" s="232" t="s">
        <v>209</v>
      </c>
    </row>
    <row r="1119" spans="2:65" s="12" customFormat="1" ht="13.5">
      <c r="B1119" s="222"/>
      <c r="C1119" s="223"/>
      <c r="D1119" s="219" t="s">
        <v>274</v>
      </c>
      <c r="E1119" s="224" t="s">
        <v>34</v>
      </c>
      <c r="F1119" s="225" t="s">
        <v>559</v>
      </c>
      <c r="G1119" s="223"/>
      <c r="H1119" s="226">
        <v>10.64</v>
      </c>
      <c r="I1119" s="227"/>
      <c r="J1119" s="223"/>
      <c r="K1119" s="223"/>
      <c r="L1119" s="228"/>
      <c r="M1119" s="229"/>
      <c r="N1119" s="230"/>
      <c r="O1119" s="230"/>
      <c r="P1119" s="230"/>
      <c r="Q1119" s="230"/>
      <c r="R1119" s="230"/>
      <c r="S1119" s="230"/>
      <c r="T1119" s="231"/>
      <c r="AT1119" s="232" t="s">
        <v>274</v>
      </c>
      <c r="AU1119" s="232" t="s">
        <v>224</v>
      </c>
      <c r="AV1119" s="12" t="s">
        <v>88</v>
      </c>
      <c r="AW1119" s="12" t="s">
        <v>41</v>
      </c>
      <c r="AX1119" s="12" t="s">
        <v>78</v>
      </c>
      <c r="AY1119" s="232" t="s">
        <v>209</v>
      </c>
    </row>
    <row r="1120" spans="2:65" s="12" customFormat="1" ht="13.5">
      <c r="B1120" s="222"/>
      <c r="C1120" s="223"/>
      <c r="D1120" s="219" t="s">
        <v>274</v>
      </c>
      <c r="E1120" s="224" t="s">
        <v>34</v>
      </c>
      <c r="F1120" s="225" t="s">
        <v>560</v>
      </c>
      <c r="G1120" s="223"/>
      <c r="H1120" s="226">
        <v>5.39</v>
      </c>
      <c r="I1120" s="227"/>
      <c r="J1120" s="223"/>
      <c r="K1120" s="223"/>
      <c r="L1120" s="228"/>
      <c r="M1120" s="229"/>
      <c r="N1120" s="230"/>
      <c r="O1120" s="230"/>
      <c r="P1120" s="230"/>
      <c r="Q1120" s="230"/>
      <c r="R1120" s="230"/>
      <c r="S1120" s="230"/>
      <c r="T1120" s="231"/>
      <c r="AT1120" s="232" t="s">
        <v>274</v>
      </c>
      <c r="AU1120" s="232" t="s">
        <v>224</v>
      </c>
      <c r="AV1120" s="12" t="s">
        <v>88</v>
      </c>
      <c r="AW1120" s="12" t="s">
        <v>41</v>
      </c>
      <c r="AX1120" s="12" t="s">
        <v>78</v>
      </c>
      <c r="AY1120" s="232" t="s">
        <v>209</v>
      </c>
    </row>
    <row r="1121" spans="2:51" s="12" customFormat="1" ht="13.5">
      <c r="B1121" s="222"/>
      <c r="C1121" s="223"/>
      <c r="D1121" s="219" t="s">
        <v>274</v>
      </c>
      <c r="E1121" s="224" t="s">
        <v>34</v>
      </c>
      <c r="F1121" s="225" t="s">
        <v>561</v>
      </c>
      <c r="G1121" s="223"/>
      <c r="H1121" s="226">
        <v>7.92</v>
      </c>
      <c r="I1121" s="227"/>
      <c r="J1121" s="223"/>
      <c r="K1121" s="223"/>
      <c r="L1121" s="228"/>
      <c r="M1121" s="229"/>
      <c r="N1121" s="230"/>
      <c r="O1121" s="230"/>
      <c r="P1121" s="230"/>
      <c r="Q1121" s="230"/>
      <c r="R1121" s="230"/>
      <c r="S1121" s="230"/>
      <c r="T1121" s="231"/>
      <c r="AT1121" s="232" t="s">
        <v>274</v>
      </c>
      <c r="AU1121" s="232" t="s">
        <v>224</v>
      </c>
      <c r="AV1121" s="12" t="s">
        <v>88</v>
      </c>
      <c r="AW1121" s="12" t="s">
        <v>41</v>
      </c>
      <c r="AX1121" s="12" t="s">
        <v>78</v>
      </c>
      <c r="AY1121" s="232" t="s">
        <v>209</v>
      </c>
    </row>
    <row r="1122" spans="2:51" s="14" customFormat="1" ht="13.5">
      <c r="B1122" s="254"/>
      <c r="C1122" s="255"/>
      <c r="D1122" s="219" t="s">
        <v>274</v>
      </c>
      <c r="E1122" s="256" t="s">
        <v>34</v>
      </c>
      <c r="F1122" s="257" t="s">
        <v>524</v>
      </c>
      <c r="G1122" s="255"/>
      <c r="H1122" s="256" t="s">
        <v>34</v>
      </c>
      <c r="I1122" s="258"/>
      <c r="J1122" s="255"/>
      <c r="K1122" s="255"/>
      <c r="L1122" s="259"/>
      <c r="M1122" s="260"/>
      <c r="N1122" s="261"/>
      <c r="O1122" s="261"/>
      <c r="P1122" s="261"/>
      <c r="Q1122" s="261"/>
      <c r="R1122" s="261"/>
      <c r="S1122" s="261"/>
      <c r="T1122" s="262"/>
      <c r="AT1122" s="263" t="s">
        <v>274</v>
      </c>
      <c r="AU1122" s="263" t="s">
        <v>224</v>
      </c>
      <c r="AV1122" s="14" t="s">
        <v>86</v>
      </c>
      <c r="AW1122" s="14" t="s">
        <v>41</v>
      </c>
      <c r="AX1122" s="14" t="s">
        <v>78</v>
      </c>
      <c r="AY1122" s="263" t="s">
        <v>209</v>
      </c>
    </row>
    <row r="1123" spans="2:51" s="14" customFormat="1" ht="13.5">
      <c r="B1123" s="254"/>
      <c r="C1123" s="255"/>
      <c r="D1123" s="219" t="s">
        <v>274</v>
      </c>
      <c r="E1123" s="256" t="s">
        <v>34</v>
      </c>
      <c r="F1123" s="257" t="s">
        <v>1819</v>
      </c>
      <c r="G1123" s="255"/>
      <c r="H1123" s="256" t="s">
        <v>34</v>
      </c>
      <c r="I1123" s="258"/>
      <c r="J1123" s="255"/>
      <c r="K1123" s="255"/>
      <c r="L1123" s="259"/>
      <c r="M1123" s="260"/>
      <c r="N1123" s="261"/>
      <c r="O1123" s="261"/>
      <c r="P1123" s="261"/>
      <c r="Q1123" s="261"/>
      <c r="R1123" s="261"/>
      <c r="S1123" s="261"/>
      <c r="T1123" s="262"/>
      <c r="AT1123" s="263" t="s">
        <v>274</v>
      </c>
      <c r="AU1123" s="263" t="s">
        <v>224</v>
      </c>
      <c r="AV1123" s="14" t="s">
        <v>86</v>
      </c>
      <c r="AW1123" s="14" t="s">
        <v>41</v>
      </c>
      <c r="AX1123" s="14" t="s">
        <v>78</v>
      </c>
      <c r="AY1123" s="263" t="s">
        <v>209</v>
      </c>
    </row>
    <row r="1124" spans="2:51" s="14" customFormat="1" ht="13.5">
      <c r="B1124" s="254"/>
      <c r="C1124" s="255"/>
      <c r="D1124" s="219" t="s">
        <v>274</v>
      </c>
      <c r="E1124" s="256" t="s">
        <v>34</v>
      </c>
      <c r="F1124" s="257" t="s">
        <v>434</v>
      </c>
      <c r="G1124" s="255"/>
      <c r="H1124" s="256" t="s">
        <v>34</v>
      </c>
      <c r="I1124" s="258"/>
      <c r="J1124" s="255"/>
      <c r="K1124" s="255"/>
      <c r="L1124" s="259"/>
      <c r="M1124" s="260"/>
      <c r="N1124" s="261"/>
      <c r="O1124" s="261"/>
      <c r="P1124" s="261"/>
      <c r="Q1124" s="261"/>
      <c r="R1124" s="261"/>
      <c r="S1124" s="261"/>
      <c r="T1124" s="262"/>
      <c r="AT1124" s="263" t="s">
        <v>274</v>
      </c>
      <c r="AU1124" s="263" t="s">
        <v>224</v>
      </c>
      <c r="AV1124" s="14" t="s">
        <v>86</v>
      </c>
      <c r="AW1124" s="14" t="s">
        <v>41</v>
      </c>
      <c r="AX1124" s="14" t="s">
        <v>78</v>
      </c>
      <c r="AY1124" s="263" t="s">
        <v>209</v>
      </c>
    </row>
    <row r="1125" spans="2:51" s="12" customFormat="1" ht="13.5">
      <c r="B1125" s="222"/>
      <c r="C1125" s="223"/>
      <c r="D1125" s="219" t="s">
        <v>274</v>
      </c>
      <c r="E1125" s="224" t="s">
        <v>34</v>
      </c>
      <c r="F1125" s="225" t="s">
        <v>1820</v>
      </c>
      <c r="G1125" s="223"/>
      <c r="H1125" s="226">
        <v>43.01</v>
      </c>
      <c r="I1125" s="227"/>
      <c r="J1125" s="223"/>
      <c r="K1125" s="223"/>
      <c r="L1125" s="228"/>
      <c r="M1125" s="229"/>
      <c r="N1125" s="230"/>
      <c r="O1125" s="230"/>
      <c r="P1125" s="230"/>
      <c r="Q1125" s="230"/>
      <c r="R1125" s="230"/>
      <c r="S1125" s="230"/>
      <c r="T1125" s="231"/>
      <c r="AT1125" s="232" t="s">
        <v>274</v>
      </c>
      <c r="AU1125" s="232" t="s">
        <v>224</v>
      </c>
      <c r="AV1125" s="12" t="s">
        <v>88</v>
      </c>
      <c r="AW1125" s="12" t="s">
        <v>41</v>
      </c>
      <c r="AX1125" s="12" t="s">
        <v>78</v>
      </c>
      <c r="AY1125" s="232" t="s">
        <v>209</v>
      </c>
    </row>
    <row r="1126" spans="2:51" s="12" customFormat="1" ht="13.5">
      <c r="B1126" s="222"/>
      <c r="C1126" s="223"/>
      <c r="D1126" s="219" t="s">
        <v>274</v>
      </c>
      <c r="E1126" s="224" t="s">
        <v>34</v>
      </c>
      <c r="F1126" s="225" t="s">
        <v>563</v>
      </c>
      <c r="G1126" s="223"/>
      <c r="H1126" s="226">
        <v>6.04</v>
      </c>
      <c r="I1126" s="227"/>
      <c r="J1126" s="223"/>
      <c r="K1126" s="223"/>
      <c r="L1126" s="228"/>
      <c r="M1126" s="229"/>
      <c r="N1126" s="230"/>
      <c r="O1126" s="230"/>
      <c r="P1126" s="230"/>
      <c r="Q1126" s="230"/>
      <c r="R1126" s="230"/>
      <c r="S1126" s="230"/>
      <c r="T1126" s="231"/>
      <c r="AT1126" s="232" t="s">
        <v>274</v>
      </c>
      <c r="AU1126" s="232" t="s">
        <v>224</v>
      </c>
      <c r="AV1126" s="12" t="s">
        <v>88</v>
      </c>
      <c r="AW1126" s="12" t="s">
        <v>41</v>
      </c>
      <c r="AX1126" s="12" t="s">
        <v>78</v>
      </c>
      <c r="AY1126" s="232" t="s">
        <v>209</v>
      </c>
    </row>
    <row r="1127" spans="2:51" s="12" customFormat="1" ht="13.5">
      <c r="B1127" s="222"/>
      <c r="C1127" s="223"/>
      <c r="D1127" s="219" t="s">
        <v>274</v>
      </c>
      <c r="E1127" s="224" t="s">
        <v>34</v>
      </c>
      <c r="F1127" s="225" t="s">
        <v>564</v>
      </c>
      <c r="G1127" s="223"/>
      <c r="H1127" s="226">
        <v>57.52</v>
      </c>
      <c r="I1127" s="227"/>
      <c r="J1127" s="223"/>
      <c r="K1127" s="223"/>
      <c r="L1127" s="228"/>
      <c r="M1127" s="229"/>
      <c r="N1127" s="230"/>
      <c r="O1127" s="230"/>
      <c r="P1127" s="230"/>
      <c r="Q1127" s="230"/>
      <c r="R1127" s="230"/>
      <c r="S1127" s="230"/>
      <c r="T1127" s="231"/>
      <c r="AT1127" s="232" t="s">
        <v>274</v>
      </c>
      <c r="AU1127" s="232" t="s">
        <v>224</v>
      </c>
      <c r="AV1127" s="12" t="s">
        <v>88</v>
      </c>
      <c r="AW1127" s="12" t="s">
        <v>41</v>
      </c>
      <c r="AX1127" s="12" t="s">
        <v>78</v>
      </c>
      <c r="AY1127" s="232" t="s">
        <v>209</v>
      </c>
    </row>
    <row r="1128" spans="2:51" s="12" customFormat="1" ht="13.5">
      <c r="B1128" s="222"/>
      <c r="C1128" s="223"/>
      <c r="D1128" s="219" t="s">
        <v>274</v>
      </c>
      <c r="E1128" s="224" t="s">
        <v>34</v>
      </c>
      <c r="F1128" s="225" t="s">
        <v>565</v>
      </c>
      <c r="G1128" s="223"/>
      <c r="H1128" s="226">
        <v>33.67</v>
      </c>
      <c r="I1128" s="227"/>
      <c r="J1128" s="223"/>
      <c r="K1128" s="223"/>
      <c r="L1128" s="228"/>
      <c r="M1128" s="229"/>
      <c r="N1128" s="230"/>
      <c r="O1128" s="230"/>
      <c r="P1128" s="230"/>
      <c r="Q1128" s="230"/>
      <c r="R1128" s="230"/>
      <c r="S1128" s="230"/>
      <c r="T1128" s="231"/>
      <c r="AT1128" s="232" t="s">
        <v>274</v>
      </c>
      <c r="AU1128" s="232" t="s">
        <v>224</v>
      </c>
      <c r="AV1128" s="12" t="s">
        <v>88</v>
      </c>
      <c r="AW1128" s="12" t="s">
        <v>41</v>
      </c>
      <c r="AX1128" s="12" t="s">
        <v>78</v>
      </c>
      <c r="AY1128" s="232" t="s">
        <v>209</v>
      </c>
    </row>
    <row r="1129" spans="2:51" s="14" customFormat="1" ht="13.5">
      <c r="B1129" s="254"/>
      <c r="C1129" s="255"/>
      <c r="D1129" s="219" t="s">
        <v>274</v>
      </c>
      <c r="E1129" s="256" t="s">
        <v>34</v>
      </c>
      <c r="F1129" s="257" t="s">
        <v>529</v>
      </c>
      <c r="G1129" s="255"/>
      <c r="H1129" s="256" t="s">
        <v>34</v>
      </c>
      <c r="I1129" s="258"/>
      <c r="J1129" s="255"/>
      <c r="K1129" s="255"/>
      <c r="L1129" s="259"/>
      <c r="M1129" s="260"/>
      <c r="N1129" s="261"/>
      <c r="O1129" s="261"/>
      <c r="P1129" s="261"/>
      <c r="Q1129" s="261"/>
      <c r="R1129" s="261"/>
      <c r="S1129" s="261"/>
      <c r="T1129" s="262"/>
      <c r="AT1129" s="263" t="s">
        <v>274</v>
      </c>
      <c r="AU1129" s="263" t="s">
        <v>224</v>
      </c>
      <c r="AV1129" s="14" t="s">
        <v>86</v>
      </c>
      <c r="AW1129" s="14" t="s">
        <v>41</v>
      </c>
      <c r="AX1129" s="14" t="s">
        <v>78</v>
      </c>
      <c r="AY1129" s="263" t="s">
        <v>209</v>
      </c>
    </row>
    <row r="1130" spans="2:51" s="14" customFormat="1" ht="13.5">
      <c r="B1130" s="254"/>
      <c r="C1130" s="255"/>
      <c r="D1130" s="219" t="s">
        <v>274</v>
      </c>
      <c r="E1130" s="256" t="s">
        <v>34</v>
      </c>
      <c r="F1130" s="257" t="s">
        <v>1821</v>
      </c>
      <c r="G1130" s="255"/>
      <c r="H1130" s="256" t="s">
        <v>34</v>
      </c>
      <c r="I1130" s="258"/>
      <c r="J1130" s="255"/>
      <c r="K1130" s="255"/>
      <c r="L1130" s="259"/>
      <c r="M1130" s="260"/>
      <c r="N1130" s="261"/>
      <c r="O1130" s="261"/>
      <c r="P1130" s="261"/>
      <c r="Q1130" s="261"/>
      <c r="R1130" s="261"/>
      <c r="S1130" s="261"/>
      <c r="T1130" s="262"/>
      <c r="AT1130" s="263" t="s">
        <v>274</v>
      </c>
      <c r="AU1130" s="263" t="s">
        <v>224</v>
      </c>
      <c r="AV1130" s="14" t="s">
        <v>86</v>
      </c>
      <c r="AW1130" s="14" t="s">
        <v>41</v>
      </c>
      <c r="AX1130" s="14" t="s">
        <v>78</v>
      </c>
      <c r="AY1130" s="263" t="s">
        <v>209</v>
      </c>
    </row>
    <row r="1131" spans="2:51" s="14" customFormat="1" ht="13.5">
      <c r="B1131" s="254"/>
      <c r="C1131" s="255"/>
      <c r="D1131" s="219" t="s">
        <v>274</v>
      </c>
      <c r="E1131" s="256" t="s">
        <v>34</v>
      </c>
      <c r="F1131" s="257" t="s">
        <v>434</v>
      </c>
      <c r="G1131" s="255"/>
      <c r="H1131" s="256" t="s">
        <v>34</v>
      </c>
      <c r="I1131" s="258"/>
      <c r="J1131" s="255"/>
      <c r="K1131" s="255"/>
      <c r="L1131" s="259"/>
      <c r="M1131" s="260"/>
      <c r="N1131" s="261"/>
      <c r="O1131" s="261"/>
      <c r="P1131" s="261"/>
      <c r="Q1131" s="261"/>
      <c r="R1131" s="261"/>
      <c r="S1131" s="261"/>
      <c r="T1131" s="262"/>
      <c r="AT1131" s="263" t="s">
        <v>274</v>
      </c>
      <c r="AU1131" s="263" t="s">
        <v>224</v>
      </c>
      <c r="AV1131" s="14" t="s">
        <v>86</v>
      </c>
      <c r="AW1131" s="14" t="s">
        <v>41</v>
      </c>
      <c r="AX1131" s="14" t="s">
        <v>78</v>
      </c>
      <c r="AY1131" s="263" t="s">
        <v>209</v>
      </c>
    </row>
    <row r="1132" spans="2:51" s="12" customFormat="1" ht="13.5">
      <c r="B1132" s="222"/>
      <c r="C1132" s="223"/>
      <c r="D1132" s="219" t="s">
        <v>274</v>
      </c>
      <c r="E1132" s="224" t="s">
        <v>34</v>
      </c>
      <c r="F1132" s="225" t="s">
        <v>566</v>
      </c>
      <c r="G1132" s="223"/>
      <c r="H1132" s="226">
        <v>3.29</v>
      </c>
      <c r="I1132" s="227"/>
      <c r="J1132" s="223"/>
      <c r="K1132" s="223"/>
      <c r="L1132" s="228"/>
      <c r="M1132" s="229"/>
      <c r="N1132" s="230"/>
      <c r="O1132" s="230"/>
      <c r="P1132" s="230"/>
      <c r="Q1132" s="230"/>
      <c r="R1132" s="230"/>
      <c r="S1132" s="230"/>
      <c r="T1132" s="231"/>
      <c r="AT1132" s="232" t="s">
        <v>274</v>
      </c>
      <c r="AU1132" s="232" t="s">
        <v>224</v>
      </c>
      <c r="AV1132" s="12" t="s">
        <v>88</v>
      </c>
      <c r="AW1132" s="12" t="s">
        <v>41</v>
      </c>
      <c r="AX1132" s="12" t="s">
        <v>78</v>
      </c>
      <c r="AY1132" s="232" t="s">
        <v>209</v>
      </c>
    </row>
    <row r="1133" spans="2:51" s="12" customFormat="1" ht="13.5">
      <c r="B1133" s="222"/>
      <c r="C1133" s="223"/>
      <c r="D1133" s="219" t="s">
        <v>274</v>
      </c>
      <c r="E1133" s="224" t="s">
        <v>34</v>
      </c>
      <c r="F1133" s="225" t="s">
        <v>567</v>
      </c>
      <c r="G1133" s="223"/>
      <c r="H1133" s="226">
        <v>5.61</v>
      </c>
      <c r="I1133" s="227"/>
      <c r="J1133" s="223"/>
      <c r="K1133" s="223"/>
      <c r="L1133" s="228"/>
      <c r="M1133" s="229"/>
      <c r="N1133" s="230"/>
      <c r="O1133" s="230"/>
      <c r="P1133" s="230"/>
      <c r="Q1133" s="230"/>
      <c r="R1133" s="230"/>
      <c r="S1133" s="230"/>
      <c r="T1133" s="231"/>
      <c r="AT1133" s="232" t="s">
        <v>274</v>
      </c>
      <c r="AU1133" s="232" t="s">
        <v>224</v>
      </c>
      <c r="AV1133" s="12" t="s">
        <v>88</v>
      </c>
      <c r="AW1133" s="12" t="s">
        <v>41</v>
      </c>
      <c r="AX1133" s="12" t="s">
        <v>78</v>
      </c>
      <c r="AY1133" s="232" t="s">
        <v>209</v>
      </c>
    </row>
    <row r="1134" spans="2:51" s="12" customFormat="1" ht="13.5">
      <c r="B1134" s="222"/>
      <c r="C1134" s="223"/>
      <c r="D1134" s="219" t="s">
        <v>274</v>
      </c>
      <c r="E1134" s="224" t="s">
        <v>34</v>
      </c>
      <c r="F1134" s="225" t="s">
        <v>568</v>
      </c>
      <c r="G1134" s="223"/>
      <c r="H1134" s="226">
        <v>2.16</v>
      </c>
      <c r="I1134" s="227"/>
      <c r="J1134" s="223"/>
      <c r="K1134" s="223"/>
      <c r="L1134" s="228"/>
      <c r="M1134" s="229"/>
      <c r="N1134" s="230"/>
      <c r="O1134" s="230"/>
      <c r="P1134" s="230"/>
      <c r="Q1134" s="230"/>
      <c r="R1134" s="230"/>
      <c r="S1134" s="230"/>
      <c r="T1134" s="231"/>
      <c r="AT1134" s="232" t="s">
        <v>274</v>
      </c>
      <c r="AU1134" s="232" t="s">
        <v>224</v>
      </c>
      <c r="AV1134" s="12" t="s">
        <v>88</v>
      </c>
      <c r="AW1134" s="12" t="s">
        <v>41</v>
      </c>
      <c r="AX1134" s="12" t="s">
        <v>78</v>
      </c>
      <c r="AY1134" s="232" t="s">
        <v>209</v>
      </c>
    </row>
    <row r="1135" spans="2:51" s="12" customFormat="1" ht="13.5">
      <c r="B1135" s="222"/>
      <c r="C1135" s="223"/>
      <c r="D1135" s="219" t="s">
        <v>274</v>
      </c>
      <c r="E1135" s="224" t="s">
        <v>34</v>
      </c>
      <c r="F1135" s="225" t="s">
        <v>569</v>
      </c>
      <c r="G1135" s="223"/>
      <c r="H1135" s="226">
        <v>2.2000000000000002</v>
      </c>
      <c r="I1135" s="227"/>
      <c r="J1135" s="223"/>
      <c r="K1135" s="223"/>
      <c r="L1135" s="228"/>
      <c r="M1135" s="229"/>
      <c r="N1135" s="230"/>
      <c r="O1135" s="230"/>
      <c r="P1135" s="230"/>
      <c r="Q1135" s="230"/>
      <c r="R1135" s="230"/>
      <c r="S1135" s="230"/>
      <c r="T1135" s="231"/>
      <c r="AT1135" s="232" t="s">
        <v>274</v>
      </c>
      <c r="AU1135" s="232" t="s">
        <v>224</v>
      </c>
      <c r="AV1135" s="12" t="s">
        <v>88</v>
      </c>
      <c r="AW1135" s="12" t="s">
        <v>41</v>
      </c>
      <c r="AX1135" s="12" t="s">
        <v>78</v>
      </c>
      <c r="AY1135" s="232" t="s">
        <v>209</v>
      </c>
    </row>
    <row r="1136" spans="2:51" s="12" customFormat="1" ht="13.5">
      <c r="B1136" s="222"/>
      <c r="C1136" s="223"/>
      <c r="D1136" s="219" t="s">
        <v>274</v>
      </c>
      <c r="E1136" s="224" t="s">
        <v>34</v>
      </c>
      <c r="F1136" s="225" t="s">
        <v>570</v>
      </c>
      <c r="G1136" s="223"/>
      <c r="H1136" s="226">
        <v>5.22</v>
      </c>
      <c r="I1136" s="227"/>
      <c r="J1136" s="223"/>
      <c r="K1136" s="223"/>
      <c r="L1136" s="228"/>
      <c r="M1136" s="229"/>
      <c r="N1136" s="230"/>
      <c r="O1136" s="230"/>
      <c r="P1136" s="230"/>
      <c r="Q1136" s="230"/>
      <c r="R1136" s="230"/>
      <c r="S1136" s="230"/>
      <c r="T1136" s="231"/>
      <c r="AT1136" s="232" t="s">
        <v>274</v>
      </c>
      <c r="AU1136" s="232" t="s">
        <v>224</v>
      </c>
      <c r="AV1136" s="12" t="s">
        <v>88</v>
      </c>
      <c r="AW1136" s="12" t="s">
        <v>41</v>
      </c>
      <c r="AX1136" s="12" t="s">
        <v>78</v>
      </c>
      <c r="AY1136" s="232" t="s">
        <v>209</v>
      </c>
    </row>
    <row r="1137" spans="2:51" s="12" customFormat="1" ht="13.5">
      <c r="B1137" s="222"/>
      <c r="C1137" s="223"/>
      <c r="D1137" s="219" t="s">
        <v>274</v>
      </c>
      <c r="E1137" s="224" t="s">
        <v>34</v>
      </c>
      <c r="F1137" s="225" t="s">
        <v>571</v>
      </c>
      <c r="G1137" s="223"/>
      <c r="H1137" s="226">
        <v>18.309999999999999</v>
      </c>
      <c r="I1137" s="227"/>
      <c r="J1137" s="223"/>
      <c r="K1137" s="223"/>
      <c r="L1137" s="228"/>
      <c r="M1137" s="229"/>
      <c r="N1137" s="230"/>
      <c r="O1137" s="230"/>
      <c r="P1137" s="230"/>
      <c r="Q1137" s="230"/>
      <c r="R1137" s="230"/>
      <c r="S1137" s="230"/>
      <c r="T1137" s="231"/>
      <c r="AT1137" s="232" t="s">
        <v>274</v>
      </c>
      <c r="AU1137" s="232" t="s">
        <v>224</v>
      </c>
      <c r="AV1137" s="12" t="s">
        <v>88</v>
      </c>
      <c r="AW1137" s="12" t="s">
        <v>41</v>
      </c>
      <c r="AX1137" s="12" t="s">
        <v>78</v>
      </c>
      <c r="AY1137" s="232" t="s">
        <v>209</v>
      </c>
    </row>
    <row r="1138" spans="2:51" s="14" customFormat="1" ht="13.5">
      <c r="B1138" s="254"/>
      <c r="C1138" s="255"/>
      <c r="D1138" s="219" t="s">
        <v>274</v>
      </c>
      <c r="E1138" s="256" t="s">
        <v>34</v>
      </c>
      <c r="F1138" s="257" t="s">
        <v>536</v>
      </c>
      <c r="G1138" s="255"/>
      <c r="H1138" s="256" t="s">
        <v>34</v>
      </c>
      <c r="I1138" s="258"/>
      <c r="J1138" s="255"/>
      <c r="K1138" s="255"/>
      <c r="L1138" s="259"/>
      <c r="M1138" s="260"/>
      <c r="N1138" s="261"/>
      <c r="O1138" s="261"/>
      <c r="P1138" s="261"/>
      <c r="Q1138" s="261"/>
      <c r="R1138" s="261"/>
      <c r="S1138" s="261"/>
      <c r="T1138" s="262"/>
      <c r="AT1138" s="263" t="s">
        <v>274</v>
      </c>
      <c r="AU1138" s="263" t="s">
        <v>224</v>
      </c>
      <c r="AV1138" s="14" t="s">
        <v>86</v>
      </c>
      <c r="AW1138" s="14" t="s">
        <v>41</v>
      </c>
      <c r="AX1138" s="14" t="s">
        <v>78</v>
      </c>
      <c r="AY1138" s="263" t="s">
        <v>209</v>
      </c>
    </row>
    <row r="1139" spans="2:51" s="14" customFormat="1" ht="13.5">
      <c r="B1139" s="254"/>
      <c r="C1139" s="255"/>
      <c r="D1139" s="219" t="s">
        <v>274</v>
      </c>
      <c r="E1139" s="256" t="s">
        <v>34</v>
      </c>
      <c r="F1139" s="257" t="s">
        <v>1822</v>
      </c>
      <c r="G1139" s="255"/>
      <c r="H1139" s="256" t="s">
        <v>34</v>
      </c>
      <c r="I1139" s="258"/>
      <c r="J1139" s="255"/>
      <c r="K1139" s="255"/>
      <c r="L1139" s="259"/>
      <c r="M1139" s="260"/>
      <c r="N1139" s="261"/>
      <c r="O1139" s="261"/>
      <c r="P1139" s="261"/>
      <c r="Q1139" s="261"/>
      <c r="R1139" s="261"/>
      <c r="S1139" s="261"/>
      <c r="T1139" s="262"/>
      <c r="AT1139" s="263" t="s">
        <v>274</v>
      </c>
      <c r="AU1139" s="263" t="s">
        <v>224</v>
      </c>
      <c r="AV1139" s="14" t="s">
        <v>86</v>
      </c>
      <c r="AW1139" s="14" t="s">
        <v>41</v>
      </c>
      <c r="AX1139" s="14" t="s">
        <v>78</v>
      </c>
      <c r="AY1139" s="263" t="s">
        <v>209</v>
      </c>
    </row>
    <row r="1140" spans="2:51" s="14" customFormat="1" ht="13.5">
      <c r="B1140" s="254"/>
      <c r="C1140" s="255"/>
      <c r="D1140" s="219" t="s">
        <v>274</v>
      </c>
      <c r="E1140" s="256" t="s">
        <v>34</v>
      </c>
      <c r="F1140" s="257" t="s">
        <v>434</v>
      </c>
      <c r="G1140" s="255"/>
      <c r="H1140" s="256" t="s">
        <v>34</v>
      </c>
      <c r="I1140" s="258"/>
      <c r="J1140" s="255"/>
      <c r="K1140" s="255"/>
      <c r="L1140" s="259"/>
      <c r="M1140" s="260"/>
      <c r="N1140" s="261"/>
      <c r="O1140" s="261"/>
      <c r="P1140" s="261"/>
      <c r="Q1140" s="261"/>
      <c r="R1140" s="261"/>
      <c r="S1140" s="261"/>
      <c r="T1140" s="262"/>
      <c r="AT1140" s="263" t="s">
        <v>274</v>
      </c>
      <c r="AU1140" s="263" t="s">
        <v>224</v>
      </c>
      <c r="AV1140" s="14" t="s">
        <v>86</v>
      </c>
      <c r="AW1140" s="14" t="s">
        <v>41</v>
      </c>
      <c r="AX1140" s="14" t="s">
        <v>78</v>
      </c>
      <c r="AY1140" s="263" t="s">
        <v>209</v>
      </c>
    </row>
    <row r="1141" spans="2:51" s="12" customFormat="1" ht="13.5">
      <c r="B1141" s="222"/>
      <c r="C1141" s="223"/>
      <c r="D1141" s="219" t="s">
        <v>274</v>
      </c>
      <c r="E1141" s="224" t="s">
        <v>34</v>
      </c>
      <c r="F1141" s="225" t="s">
        <v>572</v>
      </c>
      <c r="G1141" s="223"/>
      <c r="H1141" s="226">
        <v>13.92</v>
      </c>
      <c r="I1141" s="227"/>
      <c r="J1141" s="223"/>
      <c r="K1141" s="223"/>
      <c r="L1141" s="228"/>
      <c r="M1141" s="229"/>
      <c r="N1141" s="230"/>
      <c r="O1141" s="230"/>
      <c r="P1141" s="230"/>
      <c r="Q1141" s="230"/>
      <c r="R1141" s="230"/>
      <c r="S1141" s="230"/>
      <c r="T1141" s="231"/>
      <c r="AT1141" s="232" t="s">
        <v>274</v>
      </c>
      <c r="AU1141" s="232" t="s">
        <v>224</v>
      </c>
      <c r="AV1141" s="12" t="s">
        <v>88</v>
      </c>
      <c r="AW1141" s="12" t="s">
        <v>41</v>
      </c>
      <c r="AX1141" s="12" t="s">
        <v>78</v>
      </c>
      <c r="AY1141" s="232" t="s">
        <v>209</v>
      </c>
    </row>
    <row r="1142" spans="2:51" s="12" customFormat="1" ht="13.5">
      <c r="B1142" s="222"/>
      <c r="C1142" s="223"/>
      <c r="D1142" s="219" t="s">
        <v>274</v>
      </c>
      <c r="E1142" s="224" t="s">
        <v>34</v>
      </c>
      <c r="F1142" s="225" t="s">
        <v>573</v>
      </c>
      <c r="G1142" s="223"/>
      <c r="H1142" s="226">
        <v>14.21</v>
      </c>
      <c r="I1142" s="227"/>
      <c r="J1142" s="223"/>
      <c r="K1142" s="223"/>
      <c r="L1142" s="228"/>
      <c r="M1142" s="229"/>
      <c r="N1142" s="230"/>
      <c r="O1142" s="230"/>
      <c r="P1142" s="230"/>
      <c r="Q1142" s="230"/>
      <c r="R1142" s="230"/>
      <c r="S1142" s="230"/>
      <c r="T1142" s="231"/>
      <c r="AT1142" s="232" t="s">
        <v>274</v>
      </c>
      <c r="AU1142" s="232" t="s">
        <v>224</v>
      </c>
      <c r="AV1142" s="12" t="s">
        <v>88</v>
      </c>
      <c r="AW1142" s="12" t="s">
        <v>41</v>
      </c>
      <c r="AX1142" s="12" t="s">
        <v>78</v>
      </c>
      <c r="AY1142" s="232" t="s">
        <v>209</v>
      </c>
    </row>
    <row r="1143" spans="2:51" s="12" customFormat="1" ht="13.5">
      <c r="B1143" s="222"/>
      <c r="C1143" s="223"/>
      <c r="D1143" s="219" t="s">
        <v>274</v>
      </c>
      <c r="E1143" s="224" t="s">
        <v>34</v>
      </c>
      <c r="F1143" s="225" t="s">
        <v>574</v>
      </c>
      <c r="G1143" s="223"/>
      <c r="H1143" s="226">
        <v>11.43</v>
      </c>
      <c r="I1143" s="227"/>
      <c r="J1143" s="223"/>
      <c r="K1143" s="223"/>
      <c r="L1143" s="228"/>
      <c r="M1143" s="229"/>
      <c r="N1143" s="230"/>
      <c r="O1143" s="230"/>
      <c r="P1143" s="230"/>
      <c r="Q1143" s="230"/>
      <c r="R1143" s="230"/>
      <c r="S1143" s="230"/>
      <c r="T1143" s="231"/>
      <c r="AT1143" s="232" t="s">
        <v>274</v>
      </c>
      <c r="AU1143" s="232" t="s">
        <v>224</v>
      </c>
      <c r="AV1143" s="12" t="s">
        <v>88</v>
      </c>
      <c r="AW1143" s="12" t="s">
        <v>41</v>
      </c>
      <c r="AX1143" s="12" t="s">
        <v>78</v>
      </c>
      <c r="AY1143" s="232" t="s">
        <v>209</v>
      </c>
    </row>
    <row r="1144" spans="2:51" s="12" customFormat="1" ht="13.5">
      <c r="B1144" s="222"/>
      <c r="C1144" s="223"/>
      <c r="D1144" s="219" t="s">
        <v>274</v>
      </c>
      <c r="E1144" s="224" t="s">
        <v>34</v>
      </c>
      <c r="F1144" s="225" t="s">
        <v>575</v>
      </c>
      <c r="G1144" s="223"/>
      <c r="H1144" s="226">
        <v>37.1</v>
      </c>
      <c r="I1144" s="227"/>
      <c r="J1144" s="223"/>
      <c r="K1144" s="223"/>
      <c r="L1144" s="228"/>
      <c r="M1144" s="229"/>
      <c r="N1144" s="230"/>
      <c r="O1144" s="230"/>
      <c r="P1144" s="230"/>
      <c r="Q1144" s="230"/>
      <c r="R1144" s="230"/>
      <c r="S1144" s="230"/>
      <c r="T1144" s="231"/>
      <c r="AT1144" s="232" t="s">
        <v>274</v>
      </c>
      <c r="AU1144" s="232" t="s">
        <v>224</v>
      </c>
      <c r="AV1144" s="12" t="s">
        <v>88</v>
      </c>
      <c r="AW1144" s="12" t="s">
        <v>41</v>
      </c>
      <c r="AX1144" s="12" t="s">
        <v>78</v>
      </c>
      <c r="AY1144" s="232" t="s">
        <v>209</v>
      </c>
    </row>
    <row r="1145" spans="2:51" s="14" customFormat="1" ht="13.5">
      <c r="B1145" s="254"/>
      <c r="C1145" s="255"/>
      <c r="D1145" s="219" t="s">
        <v>274</v>
      </c>
      <c r="E1145" s="256" t="s">
        <v>34</v>
      </c>
      <c r="F1145" s="257" t="s">
        <v>1501</v>
      </c>
      <c r="G1145" s="255"/>
      <c r="H1145" s="256" t="s">
        <v>34</v>
      </c>
      <c r="I1145" s="258"/>
      <c r="J1145" s="255"/>
      <c r="K1145" s="255"/>
      <c r="L1145" s="259"/>
      <c r="M1145" s="260"/>
      <c r="N1145" s="261"/>
      <c r="O1145" s="261"/>
      <c r="P1145" s="261"/>
      <c r="Q1145" s="261"/>
      <c r="R1145" s="261"/>
      <c r="S1145" s="261"/>
      <c r="T1145" s="262"/>
      <c r="AT1145" s="263" t="s">
        <v>274</v>
      </c>
      <c r="AU1145" s="263" t="s">
        <v>224</v>
      </c>
      <c r="AV1145" s="14" t="s">
        <v>86</v>
      </c>
      <c r="AW1145" s="14" t="s">
        <v>41</v>
      </c>
      <c r="AX1145" s="14" t="s">
        <v>78</v>
      </c>
      <c r="AY1145" s="263" t="s">
        <v>209</v>
      </c>
    </row>
    <row r="1146" spans="2:51" s="14" customFormat="1" ht="13.5">
      <c r="B1146" s="254"/>
      <c r="C1146" s="255"/>
      <c r="D1146" s="219" t="s">
        <v>274</v>
      </c>
      <c r="E1146" s="256" t="s">
        <v>34</v>
      </c>
      <c r="F1146" s="257" t="s">
        <v>1819</v>
      </c>
      <c r="G1146" s="255"/>
      <c r="H1146" s="256" t="s">
        <v>34</v>
      </c>
      <c r="I1146" s="258"/>
      <c r="J1146" s="255"/>
      <c r="K1146" s="255"/>
      <c r="L1146" s="259"/>
      <c r="M1146" s="260"/>
      <c r="N1146" s="261"/>
      <c r="O1146" s="261"/>
      <c r="P1146" s="261"/>
      <c r="Q1146" s="261"/>
      <c r="R1146" s="261"/>
      <c r="S1146" s="261"/>
      <c r="T1146" s="262"/>
      <c r="AT1146" s="263" t="s">
        <v>274</v>
      </c>
      <c r="AU1146" s="263" t="s">
        <v>224</v>
      </c>
      <c r="AV1146" s="14" t="s">
        <v>86</v>
      </c>
      <c r="AW1146" s="14" t="s">
        <v>41</v>
      </c>
      <c r="AX1146" s="14" t="s">
        <v>78</v>
      </c>
      <c r="AY1146" s="263" t="s">
        <v>209</v>
      </c>
    </row>
    <row r="1147" spans="2:51" s="14" customFormat="1" ht="13.5">
      <c r="B1147" s="254"/>
      <c r="C1147" s="255"/>
      <c r="D1147" s="219" t="s">
        <v>274</v>
      </c>
      <c r="E1147" s="256" t="s">
        <v>34</v>
      </c>
      <c r="F1147" s="257" t="s">
        <v>434</v>
      </c>
      <c r="G1147" s="255"/>
      <c r="H1147" s="256" t="s">
        <v>34</v>
      </c>
      <c r="I1147" s="258"/>
      <c r="J1147" s="255"/>
      <c r="K1147" s="255"/>
      <c r="L1147" s="259"/>
      <c r="M1147" s="260"/>
      <c r="N1147" s="261"/>
      <c r="O1147" s="261"/>
      <c r="P1147" s="261"/>
      <c r="Q1147" s="261"/>
      <c r="R1147" s="261"/>
      <c r="S1147" s="261"/>
      <c r="T1147" s="262"/>
      <c r="AT1147" s="263" t="s">
        <v>274</v>
      </c>
      <c r="AU1147" s="263" t="s">
        <v>224</v>
      </c>
      <c r="AV1147" s="14" t="s">
        <v>86</v>
      </c>
      <c r="AW1147" s="14" t="s">
        <v>41</v>
      </c>
      <c r="AX1147" s="14" t="s">
        <v>78</v>
      </c>
      <c r="AY1147" s="263" t="s">
        <v>209</v>
      </c>
    </row>
    <row r="1148" spans="2:51" s="12" customFormat="1" ht="13.5">
      <c r="B1148" s="222"/>
      <c r="C1148" s="223"/>
      <c r="D1148" s="219" t="s">
        <v>274</v>
      </c>
      <c r="E1148" s="224" t="s">
        <v>34</v>
      </c>
      <c r="F1148" s="225" t="s">
        <v>1540</v>
      </c>
      <c r="G1148" s="223"/>
      <c r="H1148" s="226">
        <v>54.71</v>
      </c>
      <c r="I1148" s="227"/>
      <c r="J1148" s="223"/>
      <c r="K1148" s="223"/>
      <c r="L1148" s="228"/>
      <c r="M1148" s="229"/>
      <c r="N1148" s="230"/>
      <c r="O1148" s="230"/>
      <c r="P1148" s="230"/>
      <c r="Q1148" s="230"/>
      <c r="R1148" s="230"/>
      <c r="S1148" s="230"/>
      <c r="T1148" s="231"/>
      <c r="AT1148" s="232" t="s">
        <v>274</v>
      </c>
      <c r="AU1148" s="232" t="s">
        <v>224</v>
      </c>
      <c r="AV1148" s="12" t="s">
        <v>88</v>
      </c>
      <c r="AW1148" s="12" t="s">
        <v>41</v>
      </c>
      <c r="AX1148" s="12" t="s">
        <v>78</v>
      </c>
      <c r="AY1148" s="232" t="s">
        <v>209</v>
      </c>
    </row>
    <row r="1149" spans="2:51" s="12" customFormat="1" ht="13.5">
      <c r="B1149" s="222"/>
      <c r="C1149" s="223"/>
      <c r="D1149" s="219" t="s">
        <v>274</v>
      </c>
      <c r="E1149" s="224" t="s">
        <v>34</v>
      </c>
      <c r="F1149" s="225" t="s">
        <v>1541</v>
      </c>
      <c r="G1149" s="223"/>
      <c r="H1149" s="226">
        <v>100.23</v>
      </c>
      <c r="I1149" s="227"/>
      <c r="J1149" s="223"/>
      <c r="K1149" s="223"/>
      <c r="L1149" s="228"/>
      <c r="M1149" s="229"/>
      <c r="N1149" s="230"/>
      <c r="O1149" s="230"/>
      <c r="P1149" s="230"/>
      <c r="Q1149" s="230"/>
      <c r="R1149" s="230"/>
      <c r="S1149" s="230"/>
      <c r="T1149" s="231"/>
      <c r="AT1149" s="232" t="s">
        <v>274</v>
      </c>
      <c r="AU1149" s="232" t="s">
        <v>224</v>
      </c>
      <c r="AV1149" s="12" t="s">
        <v>88</v>
      </c>
      <c r="AW1149" s="12" t="s">
        <v>41</v>
      </c>
      <c r="AX1149" s="12" t="s">
        <v>78</v>
      </c>
      <c r="AY1149" s="232" t="s">
        <v>209</v>
      </c>
    </row>
    <row r="1150" spans="2:51" s="12" customFormat="1" ht="13.5">
      <c r="B1150" s="222"/>
      <c r="C1150" s="223"/>
      <c r="D1150" s="219" t="s">
        <v>274</v>
      </c>
      <c r="E1150" s="224" t="s">
        <v>34</v>
      </c>
      <c r="F1150" s="225" t="s">
        <v>1542</v>
      </c>
      <c r="G1150" s="223"/>
      <c r="H1150" s="226">
        <v>11.83</v>
      </c>
      <c r="I1150" s="227"/>
      <c r="J1150" s="223"/>
      <c r="K1150" s="223"/>
      <c r="L1150" s="228"/>
      <c r="M1150" s="229"/>
      <c r="N1150" s="230"/>
      <c r="O1150" s="230"/>
      <c r="P1150" s="230"/>
      <c r="Q1150" s="230"/>
      <c r="R1150" s="230"/>
      <c r="S1150" s="230"/>
      <c r="T1150" s="231"/>
      <c r="AT1150" s="232" t="s">
        <v>274</v>
      </c>
      <c r="AU1150" s="232" t="s">
        <v>224</v>
      </c>
      <c r="AV1150" s="12" t="s">
        <v>88</v>
      </c>
      <c r="AW1150" s="12" t="s">
        <v>41</v>
      </c>
      <c r="AX1150" s="12" t="s">
        <v>78</v>
      </c>
      <c r="AY1150" s="232" t="s">
        <v>209</v>
      </c>
    </row>
    <row r="1151" spans="2:51" s="12" customFormat="1" ht="13.5">
      <c r="B1151" s="222"/>
      <c r="C1151" s="223"/>
      <c r="D1151" s="219" t="s">
        <v>274</v>
      </c>
      <c r="E1151" s="224" t="s">
        <v>34</v>
      </c>
      <c r="F1151" s="225" t="s">
        <v>1543</v>
      </c>
      <c r="G1151" s="223"/>
      <c r="H1151" s="226">
        <v>10.11</v>
      </c>
      <c r="I1151" s="227"/>
      <c r="J1151" s="223"/>
      <c r="K1151" s="223"/>
      <c r="L1151" s="228"/>
      <c r="M1151" s="229"/>
      <c r="N1151" s="230"/>
      <c r="O1151" s="230"/>
      <c r="P1151" s="230"/>
      <c r="Q1151" s="230"/>
      <c r="R1151" s="230"/>
      <c r="S1151" s="230"/>
      <c r="T1151" s="231"/>
      <c r="AT1151" s="232" t="s">
        <v>274</v>
      </c>
      <c r="AU1151" s="232" t="s">
        <v>224</v>
      </c>
      <c r="AV1151" s="12" t="s">
        <v>88</v>
      </c>
      <c r="AW1151" s="12" t="s">
        <v>41</v>
      </c>
      <c r="AX1151" s="12" t="s">
        <v>78</v>
      </c>
      <c r="AY1151" s="232" t="s">
        <v>209</v>
      </c>
    </row>
    <row r="1152" spans="2:51" s="12" customFormat="1" ht="13.5">
      <c r="B1152" s="222"/>
      <c r="C1152" s="223"/>
      <c r="D1152" s="219" t="s">
        <v>274</v>
      </c>
      <c r="E1152" s="224" t="s">
        <v>34</v>
      </c>
      <c r="F1152" s="225" t="s">
        <v>1544</v>
      </c>
      <c r="G1152" s="223"/>
      <c r="H1152" s="226">
        <v>7.58</v>
      </c>
      <c r="I1152" s="227"/>
      <c r="J1152" s="223"/>
      <c r="K1152" s="223"/>
      <c r="L1152" s="228"/>
      <c r="M1152" s="229"/>
      <c r="N1152" s="230"/>
      <c r="O1152" s="230"/>
      <c r="P1152" s="230"/>
      <c r="Q1152" s="230"/>
      <c r="R1152" s="230"/>
      <c r="S1152" s="230"/>
      <c r="T1152" s="231"/>
      <c r="AT1152" s="232" t="s">
        <v>274</v>
      </c>
      <c r="AU1152" s="232" t="s">
        <v>224</v>
      </c>
      <c r="AV1152" s="12" t="s">
        <v>88</v>
      </c>
      <c r="AW1152" s="12" t="s">
        <v>41</v>
      </c>
      <c r="AX1152" s="12" t="s">
        <v>78</v>
      </c>
      <c r="AY1152" s="232" t="s">
        <v>209</v>
      </c>
    </row>
    <row r="1153" spans="2:51" s="12" customFormat="1" ht="13.5">
      <c r="B1153" s="222"/>
      <c r="C1153" s="223"/>
      <c r="D1153" s="219" t="s">
        <v>274</v>
      </c>
      <c r="E1153" s="224" t="s">
        <v>34</v>
      </c>
      <c r="F1153" s="225" t="s">
        <v>1545</v>
      </c>
      <c r="G1153" s="223"/>
      <c r="H1153" s="226">
        <v>4.5199999999999996</v>
      </c>
      <c r="I1153" s="227"/>
      <c r="J1153" s="223"/>
      <c r="K1153" s="223"/>
      <c r="L1153" s="228"/>
      <c r="M1153" s="229"/>
      <c r="N1153" s="230"/>
      <c r="O1153" s="230"/>
      <c r="P1153" s="230"/>
      <c r="Q1153" s="230"/>
      <c r="R1153" s="230"/>
      <c r="S1153" s="230"/>
      <c r="T1153" s="231"/>
      <c r="AT1153" s="232" t="s">
        <v>274</v>
      </c>
      <c r="AU1153" s="232" t="s">
        <v>224</v>
      </c>
      <c r="AV1153" s="12" t="s">
        <v>88</v>
      </c>
      <c r="AW1153" s="12" t="s">
        <v>41</v>
      </c>
      <c r="AX1153" s="12" t="s">
        <v>78</v>
      </c>
      <c r="AY1153" s="232" t="s">
        <v>209</v>
      </c>
    </row>
    <row r="1154" spans="2:51" s="12" customFormat="1" ht="13.5">
      <c r="B1154" s="222"/>
      <c r="C1154" s="223"/>
      <c r="D1154" s="219" t="s">
        <v>274</v>
      </c>
      <c r="E1154" s="224" t="s">
        <v>34</v>
      </c>
      <c r="F1154" s="225" t="s">
        <v>1546</v>
      </c>
      <c r="G1154" s="223"/>
      <c r="H1154" s="226">
        <v>4.21</v>
      </c>
      <c r="I1154" s="227"/>
      <c r="J1154" s="223"/>
      <c r="K1154" s="223"/>
      <c r="L1154" s="228"/>
      <c r="M1154" s="229"/>
      <c r="N1154" s="230"/>
      <c r="O1154" s="230"/>
      <c r="P1154" s="230"/>
      <c r="Q1154" s="230"/>
      <c r="R1154" s="230"/>
      <c r="S1154" s="230"/>
      <c r="T1154" s="231"/>
      <c r="AT1154" s="232" t="s">
        <v>274</v>
      </c>
      <c r="AU1154" s="232" t="s">
        <v>224</v>
      </c>
      <c r="AV1154" s="12" t="s">
        <v>88</v>
      </c>
      <c r="AW1154" s="12" t="s">
        <v>41</v>
      </c>
      <c r="AX1154" s="12" t="s">
        <v>78</v>
      </c>
      <c r="AY1154" s="232" t="s">
        <v>209</v>
      </c>
    </row>
    <row r="1155" spans="2:51" s="12" customFormat="1" ht="13.5">
      <c r="B1155" s="222"/>
      <c r="C1155" s="223"/>
      <c r="D1155" s="219" t="s">
        <v>274</v>
      </c>
      <c r="E1155" s="224" t="s">
        <v>34</v>
      </c>
      <c r="F1155" s="225" t="s">
        <v>1547</v>
      </c>
      <c r="G1155" s="223"/>
      <c r="H1155" s="226">
        <v>8.76</v>
      </c>
      <c r="I1155" s="227"/>
      <c r="J1155" s="223"/>
      <c r="K1155" s="223"/>
      <c r="L1155" s="228"/>
      <c r="M1155" s="229"/>
      <c r="N1155" s="230"/>
      <c r="O1155" s="230"/>
      <c r="P1155" s="230"/>
      <c r="Q1155" s="230"/>
      <c r="R1155" s="230"/>
      <c r="S1155" s="230"/>
      <c r="T1155" s="231"/>
      <c r="AT1155" s="232" t="s">
        <v>274</v>
      </c>
      <c r="AU1155" s="232" t="s">
        <v>224</v>
      </c>
      <c r="AV1155" s="12" t="s">
        <v>88</v>
      </c>
      <c r="AW1155" s="12" t="s">
        <v>41</v>
      </c>
      <c r="AX1155" s="12" t="s">
        <v>78</v>
      </c>
      <c r="AY1155" s="232" t="s">
        <v>209</v>
      </c>
    </row>
    <row r="1156" spans="2:51" s="12" customFormat="1" ht="13.5">
      <c r="B1156" s="222"/>
      <c r="C1156" s="223"/>
      <c r="D1156" s="219" t="s">
        <v>274</v>
      </c>
      <c r="E1156" s="224" t="s">
        <v>34</v>
      </c>
      <c r="F1156" s="225" t="s">
        <v>1548</v>
      </c>
      <c r="G1156" s="223"/>
      <c r="H1156" s="226">
        <v>2.0299999999999998</v>
      </c>
      <c r="I1156" s="227"/>
      <c r="J1156" s="223"/>
      <c r="K1156" s="223"/>
      <c r="L1156" s="228"/>
      <c r="M1156" s="229"/>
      <c r="N1156" s="230"/>
      <c r="O1156" s="230"/>
      <c r="P1156" s="230"/>
      <c r="Q1156" s="230"/>
      <c r="R1156" s="230"/>
      <c r="S1156" s="230"/>
      <c r="T1156" s="231"/>
      <c r="AT1156" s="232" t="s">
        <v>274</v>
      </c>
      <c r="AU1156" s="232" t="s">
        <v>224</v>
      </c>
      <c r="AV1156" s="12" t="s">
        <v>88</v>
      </c>
      <c r="AW1156" s="12" t="s">
        <v>41</v>
      </c>
      <c r="AX1156" s="12" t="s">
        <v>78</v>
      </c>
      <c r="AY1156" s="232" t="s">
        <v>209</v>
      </c>
    </row>
    <row r="1157" spans="2:51" s="12" customFormat="1" ht="13.5">
      <c r="B1157" s="222"/>
      <c r="C1157" s="223"/>
      <c r="D1157" s="219" t="s">
        <v>274</v>
      </c>
      <c r="E1157" s="224" t="s">
        <v>34</v>
      </c>
      <c r="F1157" s="225" t="s">
        <v>1549</v>
      </c>
      <c r="G1157" s="223"/>
      <c r="H1157" s="226">
        <v>6.9</v>
      </c>
      <c r="I1157" s="227"/>
      <c r="J1157" s="223"/>
      <c r="K1157" s="223"/>
      <c r="L1157" s="228"/>
      <c r="M1157" s="229"/>
      <c r="N1157" s="230"/>
      <c r="O1157" s="230"/>
      <c r="P1157" s="230"/>
      <c r="Q1157" s="230"/>
      <c r="R1157" s="230"/>
      <c r="S1157" s="230"/>
      <c r="T1157" s="231"/>
      <c r="AT1157" s="232" t="s">
        <v>274</v>
      </c>
      <c r="AU1157" s="232" t="s">
        <v>224</v>
      </c>
      <c r="AV1157" s="12" t="s">
        <v>88</v>
      </c>
      <c r="AW1157" s="12" t="s">
        <v>41</v>
      </c>
      <c r="AX1157" s="12" t="s">
        <v>78</v>
      </c>
      <c r="AY1157" s="232" t="s">
        <v>209</v>
      </c>
    </row>
    <row r="1158" spans="2:51" s="12" customFormat="1" ht="13.5">
      <c r="B1158" s="222"/>
      <c r="C1158" s="223"/>
      <c r="D1158" s="219" t="s">
        <v>274</v>
      </c>
      <c r="E1158" s="224" t="s">
        <v>34</v>
      </c>
      <c r="F1158" s="225" t="s">
        <v>1550</v>
      </c>
      <c r="G1158" s="223"/>
      <c r="H1158" s="226">
        <v>11.23</v>
      </c>
      <c r="I1158" s="227"/>
      <c r="J1158" s="223"/>
      <c r="K1158" s="223"/>
      <c r="L1158" s="228"/>
      <c r="M1158" s="229"/>
      <c r="N1158" s="230"/>
      <c r="O1158" s="230"/>
      <c r="P1158" s="230"/>
      <c r="Q1158" s="230"/>
      <c r="R1158" s="230"/>
      <c r="S1158" s="230"/>
      <c r="T1158" s="231"/>
      <c r="AT1158" s="232" t="s">
        <v>274</v>
      </c>
      <c r="AU1158" s="232" t="s">
        <v>224</v>
      </c>
      <c r="AV1158" s="12" t="s">
        <v>88</v>
      </c>
      <c r="AW1158" s="12" t="s">
        <v>41</v>
      </c>
      <c r="AX1158" s="12" t="s">
        <v>78</v>
      </c>
      <c r="AY1158" s="232" t="s">
        <v>209</v>
      </c>
    </row>
    <row r="1159" spans="2:51" s="12" customFormat="1" ht="13.5">
      <c r="B1159" s="222"/>
      <c r="C1159" s="223"/>
      <c r="D1159" s="219" t="s">
        <v>274</v>
      </c>
      <c r="E1159" s="224" t="s">
        <v>34</v>
      </c>
      <c r="F1159" s="225" t="s">
        <v>1551</v>
      </c>
      <c r="G1159" s="223"/>
      <c r="H1159" s="226">
        <v>11.3</v>
      </c>
      <c r="I1159" s="227"/>
      <c r="J1159" s="223"/>
      <c r="K1159" s="223"/>
      <c r="L1159" s="228"/>
      <c r="M1159" s="229"/>
      <c r="N1159" s="230"/>
      <c r="O1159" s="230"/>
      <c r="P1159" s="230"/>
      <c r="Q1159" s="230"/>
      <c r="R1159" s="230"/>
      <c r="S1159" s="230"/>
      <c r="T1159" s="231"/>
      <c r="AT1159" s="232" t="s">
        <v>274</v>
      </c>
      <c r="AU1159" s="232" t="s">
        <v>224</v>
      </c>
      <c r="AV1159" s="12" t="s">
        <v>88</v>
      </c>
      <c r="AW1159" s="12" t="s">
        <v>41</v>
      </c>
      <c r="AX1159" s="12" t="s">
        <v>78</v>
      </c>
      <c r="AY1159" s="232" t="s">
        <v>209</v>
      </c>
    </row>
    <row r="1160" spans="2:51" s="12" customFormat="1" ht="13.5">
      <c r="B1160" s="222"/>
      <c r="C1160" s="223"/>
      <c r="D1160" s="219" t="s">
        <v>274</v>
      </c>
      <c r="E1160" s="224" t="s">
        <v>34</v>
      </c>
      <c r="F1160" s="225" t="s">
        <v>1552</v>
      </c>
      <c r="G1160" s="223"/>
      <c r="H1160" s="226">
        <v>2.33</v>
      </c>
      <c r="I1160" s="227"/>
      <c r="J1160" s="223"/>
      <c r="K1160" s="223"/>
      <c r="L1160" s="228"/>
      <c r="M1160" s="229"/>
      <c r="N1160" s="230"/>
      <c r="O1160" s="230"/>
      <c r="P1160" s="230"/>
      <c r="Q1160" s="230"/>
      <c r="R1160" s="230"/>
      <c r="S1160" s="230"/>
      <c r="T1160" s="231"/>
      <c r="AT1160" s="232" t="s">
        <v>274</v>
      </c>
      <c r="AU1160" s="232" t="s">
        <v>224</v>
      </c>
      <c r="AV1160" s="12" t="s">
        <v>88</v>
      </c>
      <c r="AW1160" s="12" t="s">
        <v>41</v>
      </c>
      <c r="AX1160" s="12" t="s">
        <v>78</v>
      </c>
      <c r="AY1160" s="232" t="s">
        <v>209</v>
      </c>
    </row>
    <row r="1161" spans="2:51" s="12" customFormat="1" ht="13.5">
      <c r="B1161" s="222"/>
      <c r="C1161" s="223"/>
      <c r="D1161" s="219" t="s">
        <v>274</v>
      </c>
      <c r="E1161" s="224" t="s">
        <v>34</v>
      </c>
      <c r="F1161" s="225" t="s">
        <v>1553</v>
      </c>
      <c r="G1161" s="223"/>
      <c r="H1161" s="226">
        <v>1.66</v>
      </c>
      <c r="I1161" s="227"/>
      <c r="J1161" s="223"/>
      <c r="K1161" s="223"/>
      <c r="L1161" s="228"/>
      <c r="M1161" s="229"/>
      <c r="N1161" s="230"/>
      <c r="O1161" s="230"/>
      <c r="P1161" s="230"/>
      <c r="Q1161" s="230"/>
      <c r="R1161" s="230"/>
      <c r="S1161" s="230"/>
      <c r="T1161" s="231"/>
      <c r="AT1161" s="232" t="s">
        <v>274</v>
      </c>
      <c r="AU1161" s="232" t="s">
        <v>224</v>
      </c>
      <c r="AV1161" s="12" t="s">
        <v>88</v>
      </c>
      <c r="AW1161" s="12" t="s">
        <v>41</v>
      </c>
      <c r="AX1161" s="12" t="s">
        <v>78</v>
      </c>
      <c r="AY1161" s="232" t="s">
        <v>209</v>
      </c>
    </row>
    <row r="1162" spans="2:51" s="14" customFormat="1" ht="13.5">
      <c r="B1162" s="254"/>
      <c r="C1162" s="255"/>
      <c r="D1162" s="219" t="s">
        <v>274</v>
      </c>
      <c r="E1162" s="256" t="s">
        <v>34</v>
      </c>
      <c r="F1162" s="257" t="s">
        <v>1823</v>
      </c>
      <c r="G1162" s="255"/>
      <c r="H1162" s="256" t="s">
        <v>34</v>
      </c>
      <c r="I1162" s="258"/>
      <c r="J1162" s="255"/>
      <c r="K1162" s="255"/>
      <c r="L1162" s="259"/>
      <c r="M1162" s="260"/>
      <c r="N1162" s="261"/>
      <c r="O1162" s="261"/>
      <c r="P1162" s="261"/>
      <c r="Q1162" s="261"/>
      <c r="R1162" s="261"/>
      <c r="S1162" s="261"/>
      <c r="T1162" s="262"/>
      <c r="AT1162" s="263" t="s">
        <v>274</v>
      </c>
      <c r="AU1162" s="263" t="s">
        <v>224</v>
      </c>
      <c r="AV1162" s="14" t="s">
        <v>86</v>
      </c>
      <c r="AW1162" s="14" t="s">
        <v>41</v>
      </c>
      <c r="AX1162" s="14" t="s">
        <v>78</v>
      </c>
      <c r="AY1162" s="263" t="s">
        <v>209</v>
      </c>
    </row>
    <row r="1163" spans="2:51" s="14" customFormat="1" ht="13.5">
      <c r="B1163" s="254"/>
      <c r="C1163" s="255"/>
      <c r="D1163" s="219" t="s">
        <v>274</v>
      </c>
      <c r="E1163" s="256" t="s">
        <v>34</v>
      </c>
      <c r="F1163" s="257" t="s">
        <v>1822</v>
      </c>
      <c r="G1163" s="255"/>
      <c r="H1163" s="256" t="s">
        <v>34</v>
      </c>
      <c r="I1163" s="258"/>
      <c r="J1163" s="255"/>
      <c r="K1163" s="255"/>
      <c r="L1163" s="259"/>
      <c r="M1163" s="260"/>
      <c r="N1163" s="261"/>
      <c r="O1163" s="261"/>
      <c r="P1163" s="261"/>
      <c r="Q1163" s="261"/>
      <c r="R1163" s="261"/>
      <c r="S1163" s="261"/>
      <c r="T1163" s="262"/>
      <c r="AT1163" s="263" t="s">
        <v>274</v>
      </c>
      <c r="AU1163" s="263" t="s">
        <v>224</v>
      </c>
      <c r="AV1163" s="14" t="s">
        <v>86</v>
      </c>
      <c r="AW1163" s="14" t="s">
        <v>41</v>
      </c>
      <c r="AX1163" s="14" t="s">
        <v>78</v>
      </c>
      <c r="AY1163" s="263" t="s">
        <v>209</v>
      </c>
    </row>
    <row r="1164" spans="2:51" s="14" customFormat="1" ht="13.5">
      <c r="B1164" s="254"/>
      <c r="C1164" s="255"/>
      <c r="D1164" s="219" t="s">
        <v>274</v>
      </c>
      <c r="E1164" s="256" t="s">
        <v>34</v>
      </c>
      <c r="F1164" s="257" t="s">
        <v>434</v>
      </c>
      <c r="G1164" s="255"/>
      <c r="H1164" s="256" t="s">
        <v>34</v>
      </c>
      <c r="I1164" s="258"/>
      <c r="J1164" s="255"/>
      <c r="K1164" s="255"/>
      <c r="L1164" s="259"/>
      <c r="M1164" s="260"/>
      <c r="N1164" s="261"/>
      <c r="O1164" s="261"/>
      <c r="P1164" s="261"/>
      <c r="Q1164" s="261"/>
      <c r="R1164" s="261"/>
      <c r="S1164" s="261"/>
      <c r="T1164" s="262"/>
      <c r="AT1164" s="263" t="s">
        <v>274</v>
      </c>
      <c r="AU1164" s="263" t="s">
        <v>224</v>
      </c>
      <c r="AV1164" s="14" t="s">
        <v>86</v>
      </c>
      <c r="AW1164" s="14" t="s">
        <v>41</v>
      </c>
      <c r="AX1164" s="14" t="s">
        <v>78</v>
      </c>
      <c r="AY1164" s="263" t="s">
        <v>209</v>
      </c>
    </row>
    <row r="1165" spans="2:51" s="12" customFormat="1" ht="13.5">
      <c r="B1165" s="222"/>
      <c r="C1165" s="223"/>
      <c r="D1165" s="219" t="s">
        <v>274</v>
      </c>
      <c r="E1165" s="224" t="s">
        <v>34</v>
      </c>
      <c r="F1165" s="225" t="s">
        <v>1824</v>
      </c>
      <c r="G1165" s="223"/>
      <c r="H1165" s="226">
        <v>14.85</v>
      </c>
      <c r="I1165" s="227"/>
      <c r="J1165" s="223"/>
      <c r="K1165" s="223"/>
      <c r="L1165" s="228"/>
      <c r="M1165" s="229"/>
      <c r="N1165" s="230"/>
      <c r="O1165" s="230"/>
      <c r="P1165" s="230"/>
      <c r="Q1165" s="230"/>
      <c r="R1165" s="230"/>
      <c r="S1165" s="230"/>
      <c r="T1165" s="231"/>
      <c r="AT1165" s="232" t="s">
        <v>274</v>
      </c>
      <c r="AU1165" s="232" t="s">
        <v>224</v>
      </c>
      <c r="AV1165" s="12" t="s">
        <v>88</v>
      </c>
      <c r="AW1165" s="12" t="s">
        <v>41</v>
      </c>
      <c r="AX1165" s="12" t="s">
        <v>78</v>
      </c>
      <c r="AY1165" s="232" t="s">
        <v>209</v>
      </c>
    </row>
    <row r="1166" spans="2:51" s="12" customFormat="1" ht="13.5">
      <c r="B1166" s="222"/>
      <c r="C1166" s="223"/>
      <c r="D1166" s="219" t="s">
        <v>274</v>
      </c>
      <c r="E1166" s="224" t="s">
        <v>34</v>
      </c>
      <c r="F1166" s="225" t="s">
        <v>1825</v>
      </c>
      <c r="G1166" s="223"/>
      <c r="H1166" s="226">
        <v>151.82</v>
      </c>
      <c r="I1166" s="227"/>
      <c r="J1166" s="223"/>
      <c r="K1166" s="223"/>
      <c r="L1166" s="228"/>
      <c r="M1166" s="229"/>
      <c r="N1166" s="230"/>
      <c r="O1166" s="230"/>
      <c r="P1166" s="230"/>
      <c r="Q1166" s="230"/>
      <c r="R1166" s="230"/>
      <c r="S1166" s="230"/>
      <c r="T1166" s="231"/>
      <c r="AT1166" s="232" t="s">
        <v>274</v>
      </c>
      <c r="AU1166" s="232" t="s">
        <v>224</v>
      </c>
      <c r="AV1166" s="12" t="s">
        <v>88</v>
      </c>
      <c r="AW1166" s="12" t="s">
        <v>41</v>
      </c>
      <c r="AX1166" s="12" t="s">
        <v>78</v>
      </c>
      <c r="AY1166" s="232" t="s">
        <v>209</v>
      </c>
    </row>
    <row r="1167" spans="2:51" s="12" customFormat="1" ht="13.5">
      <c r="B1167" s="222"/>
      <c r="C1167" s="223"/>
      <c r="D1167" s="219" t="s">
        <v>274</v>
      </c>
      <c r="E1167" s="224" t="s">
        <v>34</v>
      </c>
      <c r="F1167" s="225" t="s">
        <v>1826</v>
      </c>
      <c r="G1167" s="223"/>
      <c r="H1167" s="226">
        <v>27.87</v>
      </c>
      <c r="I1167" s="227"/>
      <c r="J1167" s="223"/>
      <c r="K1167" s="223"/>
      <c r="L1167" s="228"/>
      <c r="M1167" s="229"/>
      <c r="N1167" s="230"/>
      <c r="O1167" s="230"/>
      <c r="P1167" s="230"/>
      <c r="Q1167" s="230"/>
      <c r="R1167" s="230"/>
      <c r="S1167" s="230"/>
      <c r="T1167" s="231"/>
      <c r="AT1167" s="232" t="s">
        <v>274</v>
      </c>
      <c r="AU1167" s="232" t="s">
        <v>224</v>
      </c>
      <c r="AV1167" s="12" t="s">
        <v>88</v>
      </c>
      <c r="AW1167" s="12" t="s">
        <v>41</v>
      </c>
      <c r="AX1167" s="12" t="s">
        <v>78</v>
      </c>
      <c r="AY1167" s="232" t="s">
        <v>209</v>
      </c>
    </row>
    <row r="1168" spans="2:51" s="12" customFormat="1" ht="13.5">
      <c r="B1168" s="222"/>
      <c r="C1168" s="223"/>
      <c r="D1168" s="219" t="s">
        <v>274</v>
      </c>
      <c r="E1168" s="224" t="s">
        <v>34</v>
      </c>
      <c r="F1168" s="225" t="s">
        <v>1827</v>
      </c>
      <c r="G1168" s="223"/>
      <c r="H1168" s="226">
        <v>4.51</v>
      </c>
      <c r="I1168" s="227"/>
      <c r="J1168" s="223"/>
      <c r="K1168" s="223"/>
      <c r="L1168" s="228"/>
      <c r="M1168" s="229"/>
      <c r="N1168" s="230"/>
      <c r="O1168" s="230"/>
      <c r="P1168" s="230"/>
      <c r="Q1168" s="230"/>
      <c r="R1168" s="230"/>
      <c r="S1168" s="230"/>
      <c r="T1168" s="231"/>
      <c r="AT1168" s="232" t="s">
        <v>274</v>
      </c>
      <c r="AU1168" s="232" t="s">
        <v>224</v>
      </c>
      <c r="AV1168" s="12" t="s">
        <v>88</v>
      </c>
      <c r="AW1168" s="12" t="s">
        <v>41</v>
      </c>
      <c r="AX1168" s="12" t="s">
        <v>78</v>
      </c>
      <c r="AY1168" s="232" t="s">
        <v>209</v>
      </c>
    </row>
    <row r="1169" spans="2:51" s="12" customFormat="1" ht="13.5">
      <c r="B1169" s="222"/>
      <c r="C1169" s="223"/>
      <c r="D1169" s="219" t="s">
        <v>274</v>
      </c>
      <c r="E1169" s="224" t="s">
        <v>34</v>
      </c>
      <c r="F1169" s="225" t="s">
        <v>1828</v>
      </c>
      <c r="G1169" s="223"/>
      <c r="H1169" s="226">
        <v>4.78</v>
      </c>
      <c r="I1169" s="227"/>
      <c r="J1169" s="223"/>
      <c r="K1169" s="223"/>
      <c r="L1169" s="228"/>
      <c r="M1169" s="229"/>
      <c r="N1169" s="230"/>
      <c r="O1169" s="230"/>
      <c r="P1169" s="230"/>
      <c r="Q1169" s="230"/>
      <c r="R1169" s="230"/>
      <c r="S1169" s="230"/>
      <c r="T1169" s="231"/>
      <c r="AT1169" s="232" t="s">
        <v>274</v>
      </c>
      <c r="AU1169" s="232" t="s">
        <v>224</v>
      </c>
      <c r="AV1169" s="12" t="s">
        <v>88</v>
      </c>
      <c r="AW1169" s="12" t="s">
        <v>41</v>
      </c>
      <c r="AX1169" s="12" t="s">
        <v>78</v>
      </c>
      <c r="AY1169" s="232" t="s">
        <v>209</v>
      </c>
    </row>
    <row r="1170" spans="2:51" s="14" customFormat="1" ht="13.5">
      <c r="B1170" s="254"/>
      <c r="C1170" s="255"/>
      <c r="D1170" s="219" t="s">
        <v>274</v>
      </c>
      <c r="E1170" s="256" t="s">
        <v>34</v>
      </c>
      <c r="F1170" s="257" t="s">
        <v>541</v>
      </c>
      <c r="G1170" s="255"/>
      <c r="H1170" s="256" t="s">
        <v>34</v>
      </c>
      <c r="I1170" s="258"/>
      <c r="J1170" s="255"/>
      <c r="K1170" s="255"/>
      <c r="L1170" s="259"/>
      <c r="M1170" s="260"/>
      <c r="N1170" s="261"/>
      <c r="O1170" s="261"/>
      <c r="P1170" s="261"/>
      <c r="Q1170" s="261"/>
      <c r="R1170" s="261"/>
      <c r="S1170" s="261"/>
      <c r="T1170" s="262"/>
      <c r="AT1170" s="263" t="s">
        <v>274</v>
      </c>
      <c r="AU1170" s="263" t="s">
        <v>224</v>
      </c>
      <c r="AV1170" s="14" t="s">
        <v>86</v>
      </c>
      <c r="AW1170" s="14" t="s">
        <v>41</v>
      </c>
      <c r="AX1170" s="14" t="s">
        <v>78</v>
      </c>
      <c r="AY1170" s="263" t="s">
        <v>209</v>
      </c>
    </row>
    <row r="1171" spans="2:51" s="14" customFormat="1" ht="13.5">
      <c r="B1171" s="254"/>
      <c r="C1171" s="255"/>
      <c r="D1171" s="219" t="s">
        <v>274</v>
      </c>
      <c r="E1171" s="256" t="s">
        <v>34</v>
      </c>
      <c r="F1171" s="257" t="s">
        <v>1819</v>
      </c>
      <c r="G1171" s="255"/>
      <c r="H1171" s="256" t="s">
        <v>34</v>
      </c>
      <c r="I1171" s="258"/>
      <c r="J1171" s="255"/>
      <c r="K1171" s="255"/>
      <c r="L1171" s="259"/>
      <c r="M1171" s="260"/>
      <c r="N1171" s="261"/>
      <c r="O1171" s="261"/>
      <c r="P1171" s="261"/>
      <c r="Q1171" s="261"/>
      <c r="R1171" s="261"/>
      <c r="S1171" s="261"/>
      <c r="T1171" s="262"/>
      <c r="AT1171" s="263" t="s">
        <v>274</v>
      </c>
      <c r="AU1171" s="263" t="s">
        <v>224</v>
      </c>
      <c r="AV1171" s="14" t="s">
        <v>86</v>
      </c>
      <c r="AW1171" s="14" t="s">
        <v>41</v>
      </c>
      <c r="AX1171" s="14" t="s">
        <v>78</v>
      </c>
      <c r="AY1171" s="263" t="s">
        <v>209</v>
      </c>
    </row>
    <row r="1172" spans="2:51" s="14" customFormat="1" ht="13.5">
      <c r="B1172" s="254"/>
      <c r="C1172" s="255"/>
      <c r="D1172" s="219" t="s">
        <v>274</v>
      </c>
      <c r="E1172" s="256" t="s">
        <v>34</v>
      </c>
      <c r="F1172" s="257" t="s">
        <v>437</v>
      </c>
      <c r="G1172" s="255"/>
      <c r="H1172" s="256" t="s">
        <v>34</v>
      </c>
      <c r="I1172" s="258"/>
      <c r="J1172" s="255"/>
      <c r="K1172" s="255"/>
      <c r="L1172" s="259"/>
      <c r="M1172" s="260"/>
      <c r="N1172" s="261"/>
      <c r="O1172" s="261"/>
      <c r="P1172" s="261"/>
      <c r="Q1172" s="261"/>
      <c r="R1172" s="261"/>
      <c r="S1172" s="261"/>
      <c r="T1172" s="262"/>
      <c r="AT1172" s="263" t="s">
        <v>274</v>
      </c>
      <c r="AU1172" s="263" t="s">
        <v>224</v>
      </c>
      <c r="AV1172" s="14" t="s">
        <v>86</v>
      </c>
      <c r="AW1172" s="14" t="s">
        <v>41</v>
      </c>
      <c r="AX1172" s="14" t="s">
        <v>78</v>
      </c>
      <c r="AY1172" s="263" t="s">
        <v>209</v>
      </c>
    </row>
    <row r="1173" spans="2:51" s="12" customFormat="1" ht="13.5">
      <c r="B1173" s="222"/>
      <c r="C1173" s="223"/>
      <c r="D1173" s="219" t="s">
        <v>274</v>
      </c>
      <c r="E1173" s="224" t="s">
        <v>34</v>
      </c>
      <c r="F1173" s="225" t="s">
        <v>576</v>
      </c>
      <c r="G1173" s="223"/>
      <c r="H1173" s="226">
        <v>34.409999999999997</v>
      </c>
      <c r="I1173" s="227"/>
      <c r="J1173" s="223"/>
      <c r="K1173" s="223"/>
      <c r="L1173" s="228"/>
      <c r="M1173" s="229"/>
      <c r="N1173" s="230"/>
      <c r="O1173" s="230"/>
      <c r="P1173" s="230"/>
      <c r="Q1173" s="230"/>
      <c r="R1173" s="230"/>
      <c r="S1173" s="230"/>
      <c r="T1173" s="231"/>
      <c r="AT1173" s="232" t="s">
        <v>274</v>
      </c>
      <c r="AU1173" s="232" t="s">
        <v>224</v>
      </c>
      <c r="AV1173" s="12" t="s">
        <v>88</v>
      </c>
      <c r="AW1173" s="12" t="s">
        <v>41</v>
      </c>
      <c r="AX1173" s="12" t="s">
        <v>78</v>
      </c>
      <c r="AY1173" s="232" t="s">
        <v>209</v>
      </c>
    </row>
    <row r="1174" spans="2:51" s="12" customFormat="1" ht="13.5">
      <c r="B1174" s="222"/>
      <c r="C1174" s="223"/>
      <c r="D1174" s="219" t="s">
        <v>274</v>
      </c>
      <c r="E1174" s="224" t="s">
        <v>34</v>
      </c>
      <c r="F1174" s="225" t="s">
        <v>577</v>
      </c>
      <c r="G1174" s="223"/>
      <c r="H1174" s="226">
        <v>7.69</v>
      </c>
      <c r="I1174" s="227"/>
      <c r="J1174" s="223"/>
      <c r="K1174" s="223"/>
      <c r="L1174" s="228"/>
      <c r="M1174" s="229"/>
      <c r="N1174" s="230"/>
      <c r="O1174" s="230"/>
      <c r="P1174" s="230"/>
      <c r="Q1174" s="230"/>
      <c r="R1174" s="230"/>
      <c r="S1174" s="230"/>
      <c r="T1174" s="231"/>
      <c r="AT1174" s="232" t="s">
        <v>274</v>
      </c>
      <c r="AU1174" s="232" t="s">
        <v>224</v>
      </c>
      <c r="AV1174" s="12" t="s">
        <v>88</v>
      </c>
      <c r="AW1174" s="12" t="s">
        <v>41</v>
      </c>
      <c r="AX1174" s="12" t="s">
        <v>78</v>
      </c>
      <c r="AY1174" s="232" t="s">
        <v>209</v>
      </c>
    </row>
    <row r="1175" spans="2:51" s="12" customFormat="1" ht="13.5">
      <c r="B1175" s="222"/>
      <c r="C1175" s="223"/>
      <c r="D1175" s="219" t="s">
        <v>274</v>
      </c>
      <c r="E1175" s="224" t="s">
        <v>34</v>
      </c>
      <c r="F1175" s="225" t="s">
        <v>578</v>
      </c>
      <c r="G1175" s="223"/>
      <c r="H1175" s="226">
        <v>4.32</v>
      </c>
      <c r="I1175" s="227"/>
      <c r="J1175" s="223"/>
      <c r="K1175" s="223"/>
      <c r="L1175" s="228"/>
      <c r="M1175" s="229"/>
      <c r="N1175" s="230"/>
      <c r="O1175" s="230"/>
      <c r="P1175" s="230"/>
      <c r="Q1175" s="230"/>
      <c r="R1175" s="230"/>
      <c r="S1175" s="230"/>
      <c r="T1175" s="231"/>
      <c r="AT1175" s="232" t="s">
        <v>274</v>
      </c>
      <c r="AU1175" s="232" t="s">
        <v>224</v>
      </c>
      <c r="AV1175" s="12" t="s">
        <v>88</v>
      </c>
      <c r="AW1175" s="12" t="s">
        <v>41</v>
      </c>
      <c r="AX1175" s="12" t="s">
        <v>78</v>
      </c>
      <c r="AY1175" s="232" t="s">
        <v>209</v>
      </c>
    </row>
    <row r="1176" spans="2:51" s="12" customFormat="1" ht="13.5">
      <c r="B1176" s="222"/>
      <c r="C1176" s="223"/>
      <c r="D1176" s="219" t="s">
        <v>274</v>
      </c>
      <c r="E1176" s="224" t="s">
        <v>34</v>
      </c>
      <c r="F1176" s="225" t="s">
        <v>579</v>
      </c>
      <c r="G1176" s="223"/>
      <c r="H1176" s="226">
        <v>16.02</v>
      </c>
      <c r="I1176" s="227"/>
      <c r="J1176" s="223"/>
      <c r="K1176" s="223"/>
      <c r="L1176" s="228"/>
      <c r="M1176" s="229"/>
      <c r="N1176" s="230"/>
      <c r="O1176" s="230"/>
      <c r="P1176" s="230"/>
      <c r="Q1176" s="230"/>
      <c r="R1176" s="230"/>
      <c r="S1176" s="230"/>
      <c r="T1176" s="231"/>
      <c r="AT1176" s="232" t="s">
        <v>274</v>
      </c>
      <c r="AU1176" s="232" t="s">
        <v>224</v>
      </c>
      <c r="AV1176" s="12" t="s">
        <v>88</v>
      </c>
      <c r="AW1176" s="12" t="s">
        <v>41</v>
      </c>
      <c r="AX1176" s="12" t="s">
        <v>78</v>
      </c>
      <c r="AY1176" s="232" t="s">
        <v>209</v>
      </c>
    </row>
    <row r="1177" spans="2:51" s="12" customFormat="1" ht="13.5">
      <c r="B1177" s="222"/>
      <c r="C1177" s="223"/>
      <c r="D1177" s="219" t="s">
        <v>274</v>
      </c>
      <c r="E1177" s="224" t="s">
        <v>34</v>
      </c>
      <c r="F1177" s="225" t="s">
        <v>580</v>
      </c>
      <c r="G1177" s="223"/>
      <c r="H1177" s="226">
        <v>158.66999999999999</v>
      </c>
      <c r="I1177" s="227"/>
      <c r="J1177" s="223"/>
      <c r="K1177" s="223"/>
      <c r="L1177" s="228"/>
      <c r="M1177" s="229"/>
      <c r="N1177" s="230"/>
      <c r="O1177" s="230"/>
      <c r="P1177" s="230"/>
      <c r="Q1177" s="230"/>
      <c r="R1177" s="230"/>
      <c r="S1177" s="230"/>
      <c r="T1177" s="231"/>
      <c r="AT1177" s="232" t="s">
        <v>274</v>
      </c>
      <c r="AU1177" s="232" t="s">
        <v>224</v>
      </c>
      <c r="AV1177" s="12" t="s">
        <v>88</v>
      </c>
      <c r="AW1177" s="12" t="s">
        <v>41</v>
      </c>
      <c r="AX1177" s="12" t="s">
        <v>78</v>
      </c>
      <c r="AY1177" s="232" t="s">
        <v>209</v>
      </c>
    </row>
    <row r="1178" spans="2:51" s="14" customFormat="1" ht="13.5">
      <c r="B1178" s="254"/>
      <c r="C1178" s="255"/>
      <c r="D1178" s="219" t="s">
        <v>274</v>
      </c>
      <c r="E1178" s="256" t="s">
        <v>34</v>
      </c>
      <c r="F1178" s="257" t="s">
        <v>1829</v>
      </c>
      <c r="G1178" s="255"/>
      <c r="H1178" s="256" t="s">
        <v>34</v>
      </c>
      <c r="I1178" s="258"/>
      <c r="J1178" s="255"/>
      <c r="K1178" s="255"/>
      <c r="L1178" s="259"/>
      <c r="M1178" s="260"/>
      <c r="N1178" s="261"/>
      <c r="O1178" s="261"/>
      <c r="P1178" s="261"/>
      <c r="Q1178" s="261"/>
      <c r="R1178" s="261"/>
      <c r="S1178" s="261"/>
      <c r="T1178" s="262"/>
      <c r="AT1178" s="263" t="s">
        <v>274</v>
      </c>
      <c r="AU1178" s="263" t="s">
        <v>224</v>
      </c>
      <c r="AV1178" s="14" t="s">
        <v>86</v>
      </c>
      <c r="AW1178" s="14" t="s">
        <v>41</v>
      </c>
      <c r="AX1178" s="14" t="s">
        <v>78</v>
      </c>
      <c r="AY1178" s="263" t="s">
        <v>209</v>
      </c>
    </row>
    <row r="1179" spans="2:51" s="14" customFormat="1" ht="13.5">
      <c r="B1179" s="254"/>
      <c r="C1179" s="255"/>
      <c r="D1179" s="219" t="s">
        <v>274</v>
      </c>
      <c r="E1179" s="256" t="s">
        <v>34</v>
      </c>
      <c r="F1179" s="257" t="s">
        <v>1822</v>
      </c>
      <c r="G1179" s="255"/>
      <c r="H1179" s="256" t="s">
        <v>34</v>
      </c>
      <c r="I1179" s="258"/>
      <c r="J1179" s="255"/>
      <c r="K1179" s="255"/>
      <c r="L1179" s="259"/>
      <c r="M1179" s="260"/>
      <c r="N1179" s="261"/>
      <c r="O1179" s="261"/>
      <c r="P1179" s="261"/>
      <c r="Q1179" s="261"/>
      <c r="R1179" s="261"/>
      <c r="S1179" s="261"/>
      <c r="T1179" s="262"/>
      <c r="AT1179" s="263" t="s">
        <v>274</v>
      </c>
      <c r="AU1179" s="263" t="s">
        <v>224</v>
      </c>
      <c r="AV1179" s="14" t="s">
        <v>86</v>
      </c>
      <c r="AW1179" s="14" t="s">
        <v>41</v>
      </c>
      <c r="AX1179" s="14" t="s">
        <v>78</v>
      </c>
      <c r="AY1179" s="263" t="s">
        <v>209</v>
      </c>
    </row>
    <row r="1180" spans="2:51" s="14" customFormat="1" ht="13.5">
      <c r="B1180" s="254"/>
      <c r="C1180" s="255"/>
      <c r="D1180" s="219" t="s">
        <v>274</v>
      </c>
      <c r="E1180" s="256" t="s">
        <v>34</v>
      </c>
      <c r="F1180" s="257" t="s">
        <v>437</v>
      </c>
      <c r="G1180" s="255"/>
      <c r="H1180" s="256" t="s">
        <v>34</v>
      </c>
      <c r="I1180" s="258"/>
      <c r="J1180" s="255"/>
      <c r="K1180" s="255"/>
      <c r="L1180" s="259"/>
      <c r="M1180" s="260"/>
      <c r="N1180" s="261"/>
      <c r="O1180" s="261"/>
      <c r="P1180" s="261"/>
      <c r="Q1180" s="261"/>
      <c r="R1180" s="261"/>
      <c r="S1180" s="261"/>
      <c r="T1180" s="262"/>
      <c r="AT1180" s="263" t="s">
        <v>274</v>
      </c>
      <c r="AU1180" s="263" t="s">
        <v>224</v>
      </c>
      <c r="AV1180" s="14" t="s">
        <v>86</v>
      </c>
      <c r="AW1180" s="14" t="s">
        <v>41</v>
      </c>
      <c r="AX1180" s="14" t="s">
        <v>78</v>
      </c>
      <c r="AY1180" s="263" t="s">
        <v>209</v>
      </c>
    </row>
    <row r="1181" spans="2:51" s="12" customFormat="1" ht="13.5">
      <c r="B1181" s="222"/>
      <c r="C1181" s="223"/>
      <c r="D1181" s="219" t="s">
        <v>274</v>
      </c>
      <c r="E1181" s="224" t="s">
        <v>34</v>
      </c>
      <c r="F1181" s="225" t="s">
        <v>581</v>
      </c>
      <c r="G1181" s="223"/>
      <c r="H1181" s="226">
        <v>57.54</v>
      </c>
      <c r="I1181" s="227"/>
      <c r="J1181" s="223"/>
      <c r="K1181" s="223"/>
      <c r="L1181" s="228"/>
      <c r="M1181" s="229"/>
      <c r="N1181" s="230"/>
      <c r="O1181" s="230"/>
      <c r="P1181" s="230"/>
      <c r="Q1181" s="230"/>
      <c r="R1181" s="230"/>
      <c r="S1181" s="230"/>
      <c r="T1181" s="231"/>
      <c r="AT1181" s="232" t="s">
        <v>274</v>
      </c>
      <c r="AU1181" s="232" t="s">
        <v>224</v>
      </c>
      <c r="AV1181" s="12" t="s">
        <v>88</v>
      </c>
      <c r="AW1181" s="12" t="s">
        <v>41</v>
      </c>
      <c r="AX1181" s="12" t="s">
        <v>78</v>
      </c>
      <c r="AY1181" s="232" t="s">
        <v>209</v>
      </c>
    </row>
    <row r="1182" spans="2:51" s="12" customFormat="1" ht="13.5">
      <c r="B1182" s="222"/>
      <c r="C1182" s="223"/>
      <c r="D1182" s="219" t="s">
        <v>274</v>
      </c>
      <c r="E1182" s="224" t="s">
        <v>34</v>
      </c>
      <c r="F1182" s="225" t="s">
        <v>582</v>
      </c>
      <c r="G1182" s="223"/>
      <c r="H1182" s="226">
        <v>17.41</v>
      </c>
      <c r="I1182" s="227"/>
      <c r="J1182" s="223"/>
      <c r="K1182" s="223"/>
      <c r="L1182" s="228"/>
      <c r="M1182" s="229"/>
      <c r="N1182" s="230"/>
      <c r="O1182" s="230"/>
      <c r="P1182" s="230"/>
      <c r="Q1182" s="230"/>
      <c r="R1182" s="230"/>
      <c r="S1182" s="230"/>
      <c r="T1182" s="231"/>
      <c r="AT1182" s="232" t="s">
        <v>274</v>
      </c>
      <c r="AU1182" s="232" t="s">
        <v>224</v>
      </c>
      <c r="AV1182" s="12" t="s">
        <v>88</v>
      </c>
      <c r="AW1182" s="12" t="s">
        <v>41</v>
      </c>
      <c r="AX1182" s="12" t="s">
        <v>78</v>
      </c>
      <c r="AY1182" s="232" t="s">
        <v>209</v>
      </c>
    </row>
    <row r="1183" spans="2:51" s="12" customFormat="1" ht="13.5">
      <c r="B1183" s="222"/>
      <c r="C1183" s="223"/>
      <c r="D1183" s="219" t="s">
        <v>274</v>
      </c>
      <c r="E1183" s="224" t="s">
        <v>34</v>
      </c>
      <c r="F1183" s="225" t="s">
        <v>583</v>
      </c>
      <c r="G1183" s="223"/>
      <c r="H1183" s="226">
        <v>17.36</v>
      </c>
      <c r="I1183" s="227"/>
      <c r="J1183" s="223"/>
      <c r="K1183" s="223"/>
      <c r="L1183" s="228"/>
      <c r="M1183" s="229"/>
      <c r="N1183" s="230"/>
      <c r="O1183" s="230"/>
      <c r="P1183" s="230"/>
      <c r="Q1183" s="230"/>
      <c r="R1183" s="230"/>
      <c r="S1183" s="230"/>
      <c r="T1183" s="231"/>
      <c r="AT1183" s="232" t="s">
        <v>274</v>
      </c>
      <c r="AU1183" s="232" t="s">
        <v>224</v>
      </c>
      <c r="AV1183" s="12" t="s">
        <v>88</v>
      </c>
      <c r="AW1183" s="12" t="s">
        <v>41</v>
      </c>
      <c r="AX1183" s="12" t="s">
        <v>78</v>
      </c>
      <c r="AY1183" s="232" t="s">
        <v>209</v>
      </c>
    </row>
    <row r="1184" spans="2:51" s="12" customFormat="1" ht="13.5">
      <c r="B1184" s="222"/>
      <c r="C1184" s="223"/>
      <c r="D1184" s="219" t="s">
        <v>274</v>
      </c>
      <c r="E1184" s="224" t="s">
        <v>34</v>
      </c>
      <c r="F1184" s="225" t="s">
        <v>584</v>
      </c>
      <c r="G1184" s="223"/>
      <c r="H1184" s="226">
        <v>18.22</v>
      </c>
      <c r="I1184" s="227"/>
      <c r="J1184" s="223"/>
      <c r="K1184" s="223"/>
      <c r="L1184" s="228"/>
      <c r="M1184" s="229"/>
      <c r="N1184" s="230"/>
      <c r="O1184" s="230"/>
      <c r="P1184" s="230"/>
      <c r="Q1184" s="230"/>
      <c r="R1184" s="230"/>
      <c r="S1184" s="230"/>
      <c r="T1184" s="231"/>
      <c r="AT1184" s="232" t="s">
        <v>274</v>
      </c>
      <c r="AU1184" s="232" t="s">
        <v>224</v>
      </c>
      <c r="AV1184" s="12" t="s">
        <v>88</v>
      </c>
      <c r="AW1184" s="12" t="s">
        <v>41</v>
      </c>
      <c r="AX1184" s="12" t="s">
        <v>78</v>
      </c>
      <c r="AY1184" s="232" t="s">
        <v>209</v>
      </c>
    </row>
    <row r="1185" spans="2:51" s="14" customFormat="1" ht="13.5">
      <c r="B1185" s="254"/>
      <c r="C1185" s="255"/>
      <c r="D1185" s="219" t="s">
        <v>274</v>
      </c>
      <c r="E1185" s="256" t="s">
        <v>34</v>
      </c>
      <c r="F1185" s="257" t="s">
        <v>1830</v>
      </c>
      <c r="G1185" s="255"/>
      <c r="H1185" s="256" t="s">
        <v>34</v>
      </c>
      <c r="I1185" s="258"/>
      <c r="J1185" s="255"/>
      <c r="K1185" s="255"/>
      <c r="L1185" s="259"/>
      <c r="M1185" s="260"/>
      <c r="N1185" s="261"/>
      <c r="O1185" s="261"/>
      <c r="P1185" s="261"/>
      <c r="Q1185" s="261"/>
      <c r="R1185" s="261"/>
      <c r="S1185" s="261"/>
      <c r="T1185" s="262"/>
      <c r="AT1185" s="263" t="s">
        <v>274</v>
      </c>
      <c r="AU1185" s="263" t="s">
        <v>224</v>
      </c>
      <c r="AV1185" s="14" t="s">
        <v>86</v>
      </c>
      <c r="AW1185" s="14" t="s">
        <v>41</v>
      </c>
      <c r="AX1185" s="14" t="s">
        <v>78</v>
      </c>
      <c r="AY1185" s="263" t="s">
        <v>209</v>
      </c>
    </row>
    <row r="1186" spans="2:51" s="14" customFormat="1" ht="13.5">
      <c r="B1186" s="254"/>
      <c r="C1186" s="255"/>
      <c r="D1186" s="219" t="s">
        <v>274</v>
      </c>
      <c r="E1186" s="256" t="s">
        <v>34</v>
      </c>
      <c r="F1186" s="257" t="s">
        <v>1822</v>
      </c>
      <c r="G1186" s="255"/>
      <c r="H1186" s="256" t="s">
        <v>34</v>
      </c>
      <c r="I1186" s="258"/>
      <c r="J1186" s="255"/>
      <c r="K1186" s="255"/>
      <c r="L1186" s="259"/>
      <c r="M1186" s="260"/>
      <c r="N1186" s="261"/>
      <c r="O1186" s="261"/>
      <c r="P1186" s="261"/>
      <c r="Q1186" s="261"/>
      <c r="R1186" s="261"/>
      <c r="S1186" s="261"/>
      <c r="T1186" s="262"/>
      <c r="AT1186" s="263" t="s">
        <v>274</v>
      </c>
      <c r="AU1186" s="263" t="s">
        <v>224</v>
      </c>
      <c r="AV1186" s="14" t="s">
        <v>86</v>
      </c>
      <c r="AW1186" s="14" t="s">
        <v>41</v>
      </c>
      <c r="AX1186" s="14" t="s">
        <v>78</v>
      </c>
      <c r="AY1186" s="263" t="s">
        <v>209</v>
      </c>
    </row>
    <row r="1187" spans="2:51" s="14" customFormat="1" ht="13.5">
      <c r="B1187" s="254"/>
      <c r="C1187" s="255"/>
      <c r="D1187" s="219" t="s">
        <v>274</v>
      </c>
      <c r="E1187" s="256" t="s">
        <v>34</v>
      </c>
      <c r="F1187" s="257" t="s">
        <v>437</v>
      </c>
      <c r="G1187" s="255"/>
      <c r="H1187" s="256" t="s">
        <v>34</v>
      </c>
      <c r="I1187" s="258"/>
      <c r="J1187" s="255"/>
      <c r="K1187" s="255"/>
      <c r="L1187" s="259"/>
      <c r="M1187" s="260"/>
      <c r="N1187" s="261"/>
      <c r="O1187" s="261"/>
      <c r="P1187" s="261"/>
      <c r="Q1187" s="261"/>
      <c r="R1187" s="261"/>
      <c r="S1187" s="261"/>
      <c r="T1187" s="262"/>
      <c r="AT1187" s="263" t="s">
        <v>274</v>
      </c>
      <c r="AU1187" s="263" t="s">
        <v>224</v>
      </c>
      <c r="AV1187" s="14" t="s">
        <v>86</v>
      </c>
      <c r="AW1187" s="14" t="s">
        <v>41</v>
      </c>
      <c r="AX1187" s="14" t="s">
        <v>78</v>
      </c>
      <c r="AY1187" s="263" t="s">
        <v>209</v>
      </c>
    </row>
    <row r="1188" spans="2:51" s="12" customFormat="1" ht="13.5">
      <c r="B1188" s="222"/>
      <c r="C1188" s="223"/>
      <c r="D1188" s="219" t="s">
        <v>274</v>
      </c>
      <c r="E1188" s="224" t="s">
        <v>34</v>
      </c>
      <c r="F1188" s="225" t="s">
        <v>1831</v>
      </c>
      <c r="G1188" s="223"/>
      <c r="H1188" s="226">
        <v>10.46</v>
      </c>
      <c r="I1188" s="227"/>
      <c r="J1188" s="223"/>
      <c r="K1188" s="223"/>
      <c r="L1188" s="228"/>
      <c r="M1188" s="229"/>
      <c r="N1188" s="230"/>
      <c r="O1188" s="230"/>
      <c r="P1188" s="230"/>
      <c r="Q1188" s="230"/>
      <c r="R1188" s="230"/>
      <c r="S1188" s="230"/>
      <c r="T1188" s="231"/>
      <c r="AT1188" s="232" t="s">
        <v>274</v>
      </c>
      <c r="AU1188" s="232" t="s">
        <v>224</v>
      </c>
      <c r="AV1188" s="12" t="s">
        <v>88</v>
      </c>
      <c r="AW1188" s="12" t="s">
        <v>41</v>
      </c>
      <c r="AX1188" s="12" t="s">
        <v>78</v>
      </c>
      <c r="AY1188" s="232" t="s">
        <v>209</v>
      </c>
    </row>
    <row r="1189" spans="2:51" s="12" customFormat="1" ht="13.5">
      <c r="B1189" s="222"/>
      <c r="C1189" s="223"/>
      <c r="D1189" s="219" t="s">
        <v>274</v>
      </c>
      <c r="E1189" s="224" t="s">
        <v>34</v>
      </c>
      <c r="F1189" s="225" t="s">
        <v>1832</v>
      </c>
      <c r="G1189" s="223"/>
      <c r="H1189" s="226">
        <v>4.47</v>
      </c>
      <c r="I1189" s="227"/>
      <c r="J1189" s="223"/>
      <c r="K1189" s="223"/>
      <c r="L1189" s="228"/>
      <c r="M1189" s="229"/>
      <c r="N1189" s="230"/>
      <c r="O1189" s="230"/>
      <c r="P1189" s="230"/>
      <c r="Q1189" s="230"/>
      <c r="R1189" s="230"/>
      <c r="S1189" s="230"/>
      <c r="T1189" s="231"/>
      <c r="AT1189" s="232" t="s">
        <v>274</v>
      </c>
      <c r="AU1189" s="232" t="s">
        <v>224</v>
      </c>
      <c r="AV1189" s="12" t="s">
        <v>88</v>
      </c>
      <c r="AW1189" s="12" t="s">
        <v>41</v>
      </c>
      <c r="AX1189" s="12" t="s">
        <v>78</v>
      </c>
      <c r="AY1189" s="232" t="s">
        <v>209</v>
      </c>
    </row>
    <row r="1190" spans="2:51" s="12" customFormat="1" ht="13.5">
      <c r="B1190" s="222"/>
      <c r="C1190" s="223"/>
      <c r="D1190" s="219" t="s">
        <v>274</v>
      </c>
      <c r="E1190" s="224" t="s">
        <v>34</v>
      </c>
      <c r="F1190" s="225" t="s">
        <v>1833</v>
      </c>
      <c r="G1190" s="223"/>
      <c r="H1190" s="226">
        <v>4.47</v>
      </c>
      <c r="I1190" s="227"/>
      <c r="J1190" s="223"/>
      <c r="K1190" s="223"/>
      <c r="L1190" s="228"/>
      <c r="M1190" s="229"/>
      <c r="N1190" s="230"/>
      <c r="O1190" s="230"/>
      <c r="P1190" s="230"/>
      <c r="Q1190" s="230"/>
      <c r="R1190" s="230"/>
      <c r="S1190" s="230"/>
      <c r="T1190" s="231"/>
      <c r="AT1190" s="232" t="s">
        <v>274</v>
      </c>
      <c r="AU1190" s="232" t="s">
        <v>224</v>
      </c>
      <c r="AV1190" s="12" t="s">
        <v>88</v>
      </c>
      <c r="AW1190" s="12" t="s">
        <v>41</v>
      </c>
      <c r="AX1190" s="12" t="s">
        <v>78</v>
      </c>
      <c r="AY1190" s="232" t="s">
        <v>209</v>
      </c>
    </row>
    <row r="1191" spans="2:51" s="12" customFormat="1" ht="13.5">
      <c r="B1191" s="222"/>
      <c r="C1191" s="223"/>
      <c r="D1191" s="219" t="s">
        <v>274</v>
      </c>
      <c r="E1191" s="224" t="s">
        <v>34</v>
      </c>
      <c r="F1191" s="225" t="s">
        <v>1834</v>
      </c>
      <c r="G1191" s="223"/>
      <c r="H1191" s="226">
        <v>22.91</v>
      </c>
      <c r="I1191" s="227"/>
      <c r="J1191" s="223"/>
      <c r="K1191" s="223"/>
      <c r="L1191" s="228"/>
      <c r="M1191" s="229"/>
      <c r="N1191" s="230"/>
      <c r="O1191" s="230"/>
      <c r="P1191" s="230"/>
      <c r="Q1191" s="230"/>
      <c r="R1191" s="230"/>
      <c r="S1191" s="230"/>
      <c r="T1191" s="231"/>
      <c r="AT1191" s="232" t="s">
        <v>274</v>
      </c>
      <c r="AU1191" s="232" t="s">
        <v>224</v>
      </c>
      <c r="AV1191" s="12" t="s">
        <v>88</v>
      </c>
      <c r="AW1191" s="12" t="s">
        <v>41</v>
      </c>
      <c r="AX1191" s="12" t="s">
        <v>78</v>
      </c>
      <c r="AY1191" s="232" t="s">
        <v>209</v>
      </c>
    </row>
    <row r="1192" spans="2:51" s="12" customFormat="1" ht="13.5">
      <c r="B1192" s="222"/>
      <c r="C1192" s="223"/>
      <c r="D1192" s="219" t="s">
        <v>274</v>
      </c>
      <c r="E1192" s="224" t="s">
        <v>34</v>
      </c>
      <c r="F1192" s="225" t="s">
        <v>1835</v>
      </c>
      <c r="G1192" s="223"/>
      <c r="H1192" s="226">
        <v>11.18</v>
      </c>
      <c r="I1192" s="227"/>
      <c r="J1192" s="223"/>
      <c r="K1192" s="223"/>
      <c r="L1192" s="228"/>
      <c r="M1192" s="229"/>
      <c r="N1192" s="230"/>
      <c r="O1192" s="230"/>
      <c r="P1192" s="230"/>
      <c r="Q1192" s="230"/>
      <c r="R1192" s="230"/>
      <c r="S1192" s="230"/>
      <c r="T1192" s="231"/>
      <c r="AT1192" s="232" t="s">
        <v>274</v>
      </c>
      <c r="AU1192" s="232" t="s">
        <v>224</v>
      </c>
      <c r="AV1192" s="12" t="s">
        <v>88</v>
      </c>
      <c r="AW1192" s="12" t="s">
        <v>41</v>
      </c>
      <c r="AX1192" s="12" t="s">
        <v>78</v>
      </c>
      <c r="AY1192" s="232" t="s">
        <v>209</v>
      </c>
    </row>
    <row r="1193" spans="2:51" s="14" customFormat="1" ht="13.5">
      <c r="B1193" s="254"/>
      <c r="C1193" s="255"/>
      <c r="D1193" s="219" t="s">
        <v>274</v>
      </c>
      <c r="E1193" s="256" t="s">
        <v>34</v>
      </c>
      <c r="F1193" s="257" t="s">
        <v>1517</v>
      </c>
      <c r="G1193" s="255"/>
      <c r="H1193" s="256" t="s">
        <v>34</v>
      </c>
      <c r="I1193" s="258"/>
      <c r="J1193" s="255"/>
      <c r="K1193" s="255"/>
      <c r="L1193" s="259"/>
      <c r="M1193" s="260"/>
      <c r="N1193" s="261"/>
      <c r="O1193" s="261"/>
      <c r="P1193" s="261"/>
      <c r="Q1193" s="261"/>
      <c r="R1193" s="261"/>
      <c r="S1193" s="261"/>
      <c r="T1193" s="262"/>
      <c r="AT1193" s="263" t="s">
        <v>274</v>
      </c>
      <c r="AU1193" s="263" t="s">
        <v>224</v>
      </c>
      <c r="AV1193" s="14" t="s">
        <v>86</v>
      </c>
      <c r="AW1193" s="14" t="s">
        <v>41</v>
      </c>
      <c r="AX1193" s="14" t="s">
        <v>78</v>
      </c>
      <c r="AY1193" s="263" t="s">
        <v>209</v>
      </c>
    </row>
    <row r="1194" spans="2:51" s="14" customFormat="1" ht="13.5">
      <c r="B1194" s="254"/>
      <c r="C1194" s="255"/>
      <c r="D1194" s="219" t="s">
        <v>274</v>
      </c>
      <c r="E1194" s="256" t="s">
        <v>34</v>
      </c>
      <c r="F1194" s="257" t="s">
        <v>1819</v>
      </c>
      <c r="G1194" s="255"/>
      <c r="H1194" s="256" t="s">
        <v>34</v>
      </c>
      <c r="I1194" s="258"/>
      <c r="J1194" s="255"/>
      <c r="K1194" s="255"/>
      <c r="L1194" s="259"/>
      <c r="M1194" s="260"/>
      <c r="N1194" s="261"/>
      <c r="O1194" s="261"/>
      <c r="P1194" s="261"/>
      <c r="Q1194" s="261"/>
      <c r="R1194" s="261"/>
      <c r="S1194" s="261"/>
      <c r="T1194" s="262"/>
      <c r="AT1194" s="263" t="s">
        <v>274</v>
      </c>
      <c r="AU1194" s="263" t="s">
        <v>224</v>
      </c>
      <c r="AV1194" s="14" t="s">
        <v>86</v>
      </c>
      <c r="AW1194" s="14" t="s">
        <v>41</v>
      </c>
      <c r="AX1194" s="14" t="s">
        <v>78</v>
      </c>
      <c r="AY1194" s="263" t="s">
        <v>209</v>
      </c>
    </row>
    <row r="1195" spans="2:51" s="14" customFormat="1" ht="13.5">
      <c r="B1195" s="254"/>
      <c r="C1195" s="255"/>
      <c r="D1195" s="219" t="s">
        <v>274</v>
      </c>
      <c r="E1195" s="256" t="s">
        <v>34</v>
      </c>
      <c r="F1195" s="257" t="s">
        <v>434</v>
      </c>
      <c r="G1195" s="255"/>
      <c r="H1195" s="256" t="s">
        <v>34</v>
      </c>
      <c r="I1195" s="258"/>
      <c r="J1195" s="255"/>
      <c r="K1195" s="255"/>
      <c r="L1195" s="259"/>
      <c r="M1195" s="260"/>
      <c r="N1195" s="261"/>
      <c r="O1195" s="261"/>
      <c r="P1195" s="261"/>
      <c r="Q1195" s="261"/>
      <c r="R1195" s="261"/>
      <c r="S1195" s="261"/>
      <c r="T1195" s="262"/>
      <c r="AT1195" s="263" t="s">
        <v>274</v>
      </c>
      <c r="AU1195" s="263" t="s">
        <v>224</v>
      </c>
      <c r="AV1195" s="14" t="s">
        <v>86</v>
      </c>
      <c r="AW1195" s="14" t="s">
        <v>41</v>
      </c>
      <c r="AX1195" s="14" t="s">
        <v>78</v>
      </c>
      <c r="AY1195" s="263" t="s">
        <v>209</v>
      </c>
    </row>
    <row r="1196" spans="2:51" s="12" customFormat="1" ht="13.5">
      <c r="B1196" s="222"/>
      <c r="C1196" s="223"/>
      <c r="D1196" s="219" t="s">
        <v>274</v>
      </c>
      <c r="E1196" s="224" t="s">
        <v>34</v>
      </c>
      <c r="F1196" s="225" t="s">
        <v>1554</v>
      </c>
      <c r="G1196" s="223"/>
      <c r="H1196" s="226">
        <v>9.93</v>
      </c>
      <c r="I1196" s="227"/>
      <c r="J1196" s="223"/>
      <c r="K1196" s="223"/>
      <c r="L1196" s="228"/>
      <c r="M1196" s="229"/>
      <c r="N1196" s="230"/>
      <c r="O1196" s="230"/>
      <c r="P1196" s="230"/>
      <c r="Q1196" s="230"/>
      <c r="R1196" s="230"/>
      <c r="S1196" s="230"/>
      <c r="T1196" s="231"/>
      <c r="AT1196" s="232" t="s">
        <v>274</v>
      </c>
      <c r="AU1196" s="232" t="s">
        <v>224</v>
      </c>
      <c r="AV1196" s="12" t="s">
        <v>88</v>
      </c>
      <c r="AW1196" s="12" t="s">
        <v>41</v>
      </c>
      <c r="AX1196" s="12" t="s">
        <v>78</v>
      </c>
      <c r="AY1196" s="232" t="s">
        <v>209</v>
      </c>
    </row>
    <row r="1197" spans="2:51" s="14" customFormat="1" ht="13.5">
      <c r="B1197" s="254"/>
      <c r="C1197" s="255"/>
      <c r="D1197" s="219" t="s">
        <v>274</v>
      </c>
      <c r="E1197" s="256" t="s">
        <v>34</v>
      </c>
      <c r="F1197" s="257" t="s">
        <v>875</v>
      </c>
      <c r="G1197" s="255"/>
      <c r="H1197" s="256" t="s">
        <v>34</v>
      </c>
      <c r="I1197" s="258"/>
      <c r="J1197" s="255"/>
      <c r="K1197" s="255"/>
      <c r="L1197" s="259"/>
      <c r="M1197" s="260"/>
      <c r="N1197" s="261"/>
      <c r="O1197" s="261"/>
      <c r="P1197" s="261"/>
      <c r="Q1197" s="261"/>
      <c r="R1197" s="261"/>
      <c r="S1197" s="261"/>
      <c r="T1197" s="262"/>
      <c r="AT1197" s="263" t="s">
        <v>274</v>
      </c>
      <c r="AU1197" s="263" t="s">
        <v>224</v>
      </c>
      <c r="AV1197" s="14" t="s">
        <v>86</v>
      </c>
      <c r="AW1197" s="14" t="s">
        <v>41</v>
      </c>
      <c r="AX1197" s="14" t="s">
        <v>78</v>
      </c>
      <c r="AY1197" s="263" t="s">
        <v>209</v>
      </c>
    </row>
    <row r="1198" spans="2:51" s="14" customFormat="1" ht="13.5">
      <c r="B1198" s="254"/>
      <c r="C1198" s="255"/>
      <c r="D1198" s="219" t="s">
        <v>274</v>
      </c>
      <c r="E1198" s="256" t="s">
        <v>34</v>
      </c>
      <c r="F1198" s="257" t="s">
        <v>1821</v>
      </c>
      <c r="G1198" s="255"/>
      <c r="H1198" s="256" t="s">
        <v>34</v>
      </c>
      <c r="I1198" s="258"/>
      <c r="J1198" s="255"/>
      <c r="K1198" s="255"/>
      <c r="L1198" s="259"/>
      <c r="M1198" s="260"/>
      <c r="N1198" s="261"/>
      <c r="O1198" s="261"/>
      <c r="P1198" s="261"/>
      <c r="Q1198" s="261"/>
      <c r="R1198" s="261"/>
      <c r="S1198" s="261"/>
      <c r="T1198" s="262"/>
      <c r="AT1198" s="263" t="s">
        <v>274</v>
      </c>
      <c r="AU1198" s="263" t="s">
        <v>224</v>
      </c>
      <c r="AV1198" s="14" t="s">
        <v>86</v>
      </c>
      <c r="AW1198" s="14" t="s">
        <v>41</v>
      </c>
      <c r="AX1198" s="14" t="s">
        <v>78</v>
      </c>
      <c r="AY1198" s="263" t="s">
        <v>209</v>
      </c>
    </row>
    <row r="1199" spans="2:51" s="14" customFormat="1" ht="13.5">
      <c r="B1199" s="254"/>
      <c r="C1199" s="255"/>
      <c r="D1199" s="219" t="s">
        <v>274</v>
      </c>
      <c r="E1199" s="256" t="s">
        <v>34</v>
      </c>
      <c r="F1199" s="257" t="s">
        <v>466</v>
      </c>
      <c r="G1199" s="255"/>
      <c r="H1199" s="256" t="s">
        <v>34</v>
      </c>
      <c r="I1199" s="258"/>
      <c r="J1199" s="255"/>
      <c r="K1199" s="255"/>
      <c r="L1199" s="259"/>
      <c r="M1199" s="260"/>
      <c r="N1199" s="261"/>
      <c r="O1199" s="261"/>
      <c r="P1199" s="261"/>
      <c r="Q1199" s="261"/>
      <c r="R1199" s="261"/>
      <c r="S1199" s="261"/>
      <c r="T1199" s="262"/>
      <c r="AT1199" s="263" t="s">
        <v>274</v>
      </c>
      <c r="AU1199" s="263" t="s">
        <v>224</v>
      </c>
      <c r="AV1199" s="14" t="s">
        <v>86</v>
      </c>
      <c r="AW1199" s="14" t="s">
        <v>41</v>
      </c>
      <c r="AX1199" s="14" t="s">
        <v>78</v>
      </c>
      <c r="AY1199" s="263" t="s">
        <v>209</v>
      </c>
    </row>
    <row r="1200" spans="2:51" s="12" customFormat="1" ht="13.5">
      <c r="B1200" s="222"/>
      <c r="C1200" s="223"/>
      <c r="D1200" s="219" t="s">
        <v>274</v>
      </c>
      <c r="E1200" s="224" t="s">
        <v>34</v>
      </c>
      <c r="F1200" s="225" t="s">
        <v>1836</v>
      </c>
      <c r="G1200" s="223"/>
      <c r="H1200" s="226">
        <v>12.45</v>
      </c>
      <c r="I1200" s="227"/>
      <c r="J1200" s="223"/>
      <c r="K1200" s="223"/>
      <c r="L1200" s="228"/>
      <c r="M1200" s="229"/>
      <c r="N1200" s="230"/>
      <c r="O1200" s="230"/>
      <c r="P1200" s="230"/>
      <c r="Q1200" s="230"/>
      <c r="R1200" s="230"/>
      <c r="S1200" s="230"/>
      <c r="T1200" s="231"/>
      <c r="AT1200" s="232" t="s">
        <v>274</v>
      </c>
      <c r="AU1200" s="232" t="s">
        <v>224</v>
      </c>
      <c r="AV1200" s="12" t="s">
        <v>88</v>
      </c>
      <c r="AW1200" s="12" t="s">
        <v>41</v>
      </c>
      <c r="AX1200" s="12" t="s">
        <v>78</v>
      </c>
      <c r="AY1200" s="232" t="s">
        <v>209</v>
      </c>
    </row>
    <row r="1201" spans="2:65" s="12" customFormat="1" ht="13.5">
      <c r="B1201" s="222"/>
      <c r="C1201" s="223"/>
      <c r="D1201" s="219" t="s">
        <v>274</v>
      </c>
      <c r="E1201" s="224" t="s">
        <v>34</v>
      </c>
      <c r="F1201" s="225" t="s">
        <v>1837</v>
      </c>
      <c r="G1201" s="223"/>
      <c r="H1201" s="226">
        <v>6.62</v>
      </c>
      <c r="I1201" s="227"/>
      <c r="J1201" s="223"/>
      <c r="K1201" s="223"/>
      <c r="L1201" s="228"/>
      <c r="M1201" s="229"/>
      <c r="N1201" s="230"/>
      <c r="O1201" s="230"/>
      <c r="P1201" s="230"/>
      <c r="Q1201" s="230"/>
      <c r="R1201" s="230"/>
      <c r="S1201" s="230"/>
      <c r="T1201" s="231"/>
      <c r="AT1201" s="232" t="s">
        <v>274</v>
      </c>
      <c r="AU1201" s="232" t="s">
        <v>224</v>
      </c>
      <c r="AV1201" s="12" t="s">
        <v>88</v>
      </c>
      <c r="AW1201" s="12" t="s">
        <v>41</v>
      </c>
      <c r="AX1201" s="12" t="s">
        <v>78</v>
      </c>
      <c r="AY1201" s="232" t="s">
        <v>209</v>
      </c>
    </row>
    <row r="1202" spans="2:65" s="12" customFormat="1" ht="13.5">
      <c r="B1202" s="222"/>
      <c r="C1202" s="223"/>
      <c r="D1202" s="219" t="s">
        <v>274</v>
      </c>
      <c r="E1202" s="224" t="s">
        <v>34</v>
      </c>
      <c r="F1202" s="225" t="s">
        <v>1838</v>
      </c>
      <c r="G1202" s="223"/>
      <c r="H1202" s="226">
        <v>22.78</v>
      </c>
      <c r="I1202" s="227"/>
      <c r="J1202" s="223"/>
      <c r="K1202" s="223"/>
      <c r="L1202" s="228"/>
      <c r="M1202" s="229"/>
      <c r="N1202" s="230"/>
      <c r="O1202" s="230"/>
      <c r="P1202" s="230"/>
      <c r="Q1202" s="230"/>
      <c r="R1202" s="230"/>
      <c r="S1202" s="230"/>
      <c r="T1202" s="231"/>
      <c r="AT1202" s="232" t="s">
        <v>274</v>
      </c>
      <c r="AU1202" s="232" t="s">
        <v>224</v>
      </c>
      <c r="AV1202" s="12" t="s">
        <v>88</v>
      </c>
      <c r="AW1202" s="12" t="s">
        <v>41</v>
      </c>
      <c r="AX1202" s="12" t="s">
        <v>78</v>
      </c>
      <c r="AY1202" s="232" t="s">
        <v>209</v>
      </c>
    </row>
    <row r="1203" spans="2:65" s="13" customFormat="1" ht="13.5">
      <c r="B1203" s="233"/>
      <c r="C1203" s="234"/>
      <c r="D1203" s="219" t="s">
        <v>274</v>
      </c>
      <c r="E1203" s="235" t="s">
        <v>34</v>
      </c>
      <c r="F1203" s="236" t="s">
        <v>302</v>
      </c>
      <c r="G1203" s="234"/>
      <c r="H1203" s="237">
        <v>1334.73</v>
      </c>
      <c r="I1203" s="238"/>
      <c r="J1203" s="234"/>
      <c r="K1203" s="234"/>
      <c r="L1203" s="239"/>
      <c r="M1203" s="240"/>
      <c r="N1203" s="241"/>
      <c r="O1203" s="241"/>
      <c r="P1203" s="241"/>
      <c r="Q1203" s="241"/>
      <c r="R1203" s="241"/>
      <c r="S1203" s="241"/>
      <c r="T1203" s="242"/>
      <c r="AT1203" s="243" t="s">
        <v>274</v>
      </c>
      <c r="AU1203" s="243" t="s">
        <v>224</v>
      </c>
      <c r="AV1203" s="13" t="s">
        <v>228</v>
      </c>
      <c r="AW1203" s="13" t="s">
        <v>41</v>
      </c>
      <c r="AX1203" s="13" t="s">
        <v>86</v>
      </c>
      <c r="AY1203" s="243" t="s">
        <v>209</v>
      </c>
    </row>
    <row r="1204" spans="2:65" s="1" customFormat="1" ht="16.5" customHeight="1">
      <c r="B1204" s="43"/>
      <c r="C1204" s="203" t="s">
        <v>1839</v>
      </c>
      <c r="D1204" s="203" t="s">
        <v>212</v>
      </c>
      <c r="E1204" s="204" t="s">
        <v>1840</v>
      </c>
      <c r="F1204" s="205" t="s">
        <v>1841</v>
      </c>
      <c r="G1204" s="206" t="s">
        <v>307</v>
      </c>
      <c r="H1204" s="207">
        <v>4.42</v>
      </c>
      <c r="I1204" s="208"/>
      <c r="J1204" s="209">
        <f>ROUND(I1204*H1204,2)</f>
        <v>0</v>
      </c>
      <c r="K1204" s="205" t="s">
        <v>216</v>
      </c>
      <c r="L1204" s="63"/>
      <c r="M1204" s="210" t="s">
        <v>34</v>
      </c>
      <c r="N1204" s="211" t="s">
        <v>49</v>
      </c>
      <c r="O1204" s="44"/>
      <c r="P1204" s="212">
        <f>O1204*H1204</f>
        <v>0</v>
      </c>
      <c r="Q1204" s="212">
        <v>1.0530600000000001</v>
      </c>
      <c r="R1204" s="212">
        <f>Q1204*H1204</f>
        <v>4.6545252000000001</v>
      </c>
      <c r="S1204" s="212">
        <v>0</v>
      </c>
      <c r="T1204" s="213">
        <f>S1204*H1204</f>
        <v>0</v>
      </c>
      <c r="AR1204" s="25" t="s">
        <v>228</v>
      </c>
      <c r="AT1204" s="25" t="s">
        <v>212</v>
      </c>
      <c r="AU1204" s="25" t="s">
        <v>224</v>
      </c>
      <c r="AY1204" s="25" t="s">
        <v>209</v>
      </c>
      <c r="BE1204" s="214">
        <f>IF(N1204="základní",J1204,0)</f>
        <v>0</v>
      </c>
      <c r="BF1204" s="214">
        <f>IF(N1204="snížená",J1204,0)</f>
        <v>0</v>
      </c>
      <c r="BG1204" s="214">
        <f>IF(N1204="zákl. přenesená",J1204,0)</f>
        <v>0</v>
      </c>
      <c r="BH1204" s="214">
        <f>IF(N1204="sníž. přenesená",J1204,0)</f>
        <v>0</v>
      </c>
      <c r="BI1204" s="214">
        <f>IF(N1204="nulová",J1204,0)</f>
        <v>0</v>
      </c>
      <c r="BJ1204" s="25" t="s">
        <v>86</v>
      </c>
      <c r="BK1204" s="214">
        <f>ROUND(I1204*H1204,2)</f>
        <v>0</v>
      </c>
      <c r="BL1204" s="25" t="s">
        <v>228</v>
      </c>
      <c r="BM1204" s="25" t="s">
        <v>1842</v>
      </c>
    </row>
    <row r="1205" spans="2:65" s="12" customFormat="1" ht="13.5">
      <c r="B1205" s="222"/>
      <c r="C1205" s="223"/>
      <c r="D1205" s="219" t="s">
        <v>274</v>
      </c>
      <c r="E1205" s="224" t="s">
        <v>34</v>
      </c>
      <c r="F1205" s="225" t="s">
        <v>1843</v>
      </c>
      <c r="G1205" s="223"/>
      <c r="H1205" s="226">
        <v>4.0179999999999998</v>
      </c>
      <c r="I1205" s="227"/>
      <c r="J1205" s="223"/>
      <c r="K1205" s="223"/>
      <c r="L1205" s="228"/>
      <c r="M1205" s="229"/>
      <c r="N1205" s="230"/>
      <c r="O1205" s="230"/>
      <c r="P1205" s="230"/>
      <c r="Q1205" s="230"/>
      <c r="R1205" s="230"/>
      <c r="S1205" s="230"/>
      <c r="T1205" s="231"/>
      <c r="AT1205" s="232" t="s">
        <v>274</v>
      </c>
      <c r="AU1205" s="232" t="s">
        <v>224</v>
      </c>
      <c r="AV1205" s="12" t="s">
        <v>88</v>
      </c>
      <c r="AW1205" s="12" t="s">
        <v>41</v>
      </c>
      <c r="AX1205" s="12" t="s">
        <v>86</v>
      </c>
      <c r="AY1205" s="232" t="s">
        <v>209</v>
      </c>
    </row>
    <row r="1206" spans="2:65" s="12" customFormat="1" ht="13.5">
      <c r="B1206" s="222"/>
      <c r="C1206" s="223"/>
      <c r="D1206" s="219" t="s">
        <v>274</v>
      </c>
      <c r="E1206" s="223"/>
      <c r="F1206" s="225" t="s">
        <v>1844</v>
      </c>
      <c r="G1206" s="223"/>
      <c r="H1206" s="226">
        <v>4.42</v>
      </c>
      <c r="I1206" s="227"/>
      <c r="J1206" s="223"/>
      <c r="K1206" s="223"/>
      <c r="L1206" s="228"/>
      <c r="M1206" s="229"/>
      <c r="N1206" s="230"/>
      <c r="O1206" s="230"/>
      <c r="P1206" s="230"/>
      <c r="Q1206" s="230"/>
      <c r="R1206" s="230"/>
      <c r="S1206" s="230"/>
      <c r="T1206" s="231"/>
      <c r="AT1206" s="232" t="s">
        <v>274</v>
      </c>
      <c r="AU1206" s="232" t="s">
        <v>224</v>
      </c>
      <c r="AV1206" s="12" t="s">
        <v>88</v>
      </c>
      <c r="AW1206" s="12" t="s">
        <v>6</v>
      </c>
      <c r="AX1206" s="12" t="s">
        <v>86</v>
      </c>
      <c r="AY1206" s="232" t="s">
        <v>209</v>
      </c>
    </row>
    <row r="1207" spans="2:65" s="1" customFormat="1" ht="16.5" customHeight="1">
      <c r="B1207" s="43"/>
      <c r="C1207" s="203" t="s">
        <v>1845</v>
      </c>
      <c r="D1207" s="203" t="s">
        <v>212</v>
      </c>
      <c r="E1207" s="204" t="s">
        <v>1846</v>
      </c>
      <c r="F1207" s="205" t="s">
        <v>1847</v>
      </c>
      <c r="G1207" s="206" t="s">
        <v>351</v>
      </c>
      <c r="H1207" s="207">
        <v>1334.73</v>
      </c>
      <c r="I1207" s="208"/>
      <c r="J1207" s="209">
        <f>ROUND(I1207*H1207,2)</f>
        <v>0</v>
      </c>
      <c r="K1207" s="205" t="s">
        <v>216</v>
      </c>
      <c r="L1207" s="63"/>
      <c r="M1207" s="210" t="s">
        <v>34</v>
      </c>
      <c r="N1207" s="211" t="s">
        <v>49</v>
      </c>
      <c r="O1207" s="44"/>
      <c r="P1207" s="212">
        <f>O1207*H1207</f>
        <v>0</v>
      </c>
      <c r="Q1207" s="212">
        <v>1.2E-4</v>
      </c>
      <c r="R1207" s="212">
        <f>Q1207*H1207</f>
        <v>0.16016759999999999</v>
      </c>
      <c r="S1207" s="212">
        <v>0</v>
      </c>
      <c r="T1207" s="213">
        <f>S1207*H1207</f>
        <v>0</v>
      </c>
      <c r="AR1207" s="25" t="s">
        <v>228</v>
      </c>
      <c r="AT1207" s="25" t="s">
        <v>212</v>
      </c>
      <c r="AU1207" s="25" t="s">
        <v>224</v>
      </c>
      <c r="AY1207" s="25" t="s">
        <v>209</v>
      </c>
      <c r="BE1207" s="214">
        <f>IF(N1207="základní",J1207,0)</f>
        <v>0</v>
      </c>
      <c r="BF1207" s="214">
        <f>IF(N1207="snížená",J1207,0)</f>
        <v>0</v>
      </c>
      <c r="BG1207" s="214">
        <f>IF(N1207="zákl. přenesená",J1207,0)</f>
        <v>0</v>
      </c>
      <c r="BH1207" s="214">
        <f>IF(N1207="sníž. přenesená",J1207,0)</f>
        <v>0</v>
      </c>
      <c r="BI1207" s="214">
        <f>IF(N1207="nulová",J1207,0)</f>
        <v>0</v>
      </c>
      <c r="BJ1207" s="25" t="s">
        <v>86</v>
      </c>
      <c r="BK1207" s="214">
        <f>ROUND(I1207*H1207,2)</f>
        <v>0</v>
      </c>
      <c r="BL1207" s="25" t="s">
        <v>228</v>
      </c>
      <c r="BM1207" s="25" t="s">
        <v>1848</v>
      </c>
    </row>
    <row r="1208" spans="2:65" s="1" customFormat="1" ht="16.5" customHeight="1">
      <c r="B1208" s="43"/>
      <c r="C1208" s="203" t="s">
        <v>1849</v>
      </c>
      <c r="D1208" s="203" t="s">
        <v>212</v>
      </c>
      <c r="E1208" s="204" t="s">
        <v>1850</v>
      </c>
      <c r="F1208" s="205" t="s">
        <v>1851</v>
      </c>
      <c r="G1208" s="206" t="s">
        <v>351</v>
      </c>
      <c r="H1208" s="207">
        <v>1334.73</v>
      </c>
      <c r="I1208" s="208"/>
      <c r="J1208" s="209">
        <f>ROUND(I1208*H1208,2)</f>
        <v>0</v>
      </c>
      <c r="K1208" s="205" t="s">
        <v>216</v>
      </c>
      <c r="L1208" s="63"/>
      <c r="M1208" s="210" t="s">
        <v>34</v>
      </c>
      <c r="N1208" s="211" t="s">
        <v>49</v>
      </c>
      <c r="O1208" s="44"/>
      <c r="P1208" s="212">
        <f>O1208*H1208</f>
        <v>0</v>
      </c>
      <c r="Q1208" s="212">
        <v>0</v>
      </c>
      <c r="R1208" s="212">
        <f>Q1208*H1208</f>
        <v>0</v>
      </c>
      <c r="S1208" s="212">
        <v>0</v>
      </c>
      <c r="T1208" s="213">
        <f>S1208*H1208</f>
        <v>0</v>
      </c>
      <c r="AR1208" s="25" t="s">
        <v>228</v>
      </c>
      <c r="AT1208" s="25" t="s">
        <v>212</v>
      </c>
      <c r="AU1208" s="25" t="s">
        <v>224</v>
      </c>
      <c r="AY1208" s="25" t="s">
        <v>209</v>
      </c>
      <c r="BE1208" s="214">
        <f>IF(N1208="základní",J1208,0)</f>
        <v>0</v>
      </c>
      <c r="BF1208" s="214">
        <f>IF(N1208="snížená",J1208,0)</f>
        <v>0</v>
      </c>
      <c r="BG1208" s="214">
        <f>IF(N1208="zákl. přenesená",J1208,0)</f>
        <v>0</v>
      </c>
      <c r="BH1208" s="214">
        <f>IF(N1208="sníž. přenesená",J1208,0)</f>
        <v>0</v>
      </c>
      <c r="BI1208" s="214">
        <f>IF(N1208="nulová",J1208,0)</f>
        <v>0</v>
      </c>
      <c r="BJ1208" s="25" t="s">
        <v>86</v>
      </c>
      <c r="BK1208" s="214">
        <f>ROUND(I1208*H1208,2)</f>
        <v>0</v>
      </c>
      <c r="BL1208" s="25" t="s">
        <v>228</v>
      </c>
      <c r="BM1208" s="25" t="s">
        <v>1852</v>
      </c>
    </row>
    <row r="1209" spans="2:65" s="1" customFormat="1" ht="25.5" customHeight="1">
      <c r="B1209" s="43"/>
      <c r="C1209" s="203" t="s">
        <v>1853</v>
      </c>
      <c r="D1209" s="203" t="s">
        <v>212</v>
      </c>
      <c r="E1209" s="204" t="s">
        <v>1854</v>
      </c>
      <c r="F1209" s="205" t="s">
        <v>1855</v>
      </c>
      <c r="G1209" s="206" t="s">
        <v>317</v>
      </c>
      <c r="H1209" s="207">
        <v>1500</v>
      </c>
      <c r="I1209" s="208"/>
      <c r="J1209" s="209">
        <f>ROUND(I1209*H1209,2)</f>
        <v>0</v>
      </c>
      <c r="K1209" s="205" t="s">
        <v>216</v>
      </c>
      <c r="L1209" s="63"/>
      <c r="M1209" s="210" t="s">
        <v>34</v>
      </c>
      <c r="N1209" s="211" t="s">
        <v>49</v>
      </c>
      <c r="O1209" s="44"/>
      <c r="P1209" s="212">
        <f>O1209*H1209</f>
        <v>0</v>
      </c>
      <c r="Q1209" s="212">
        <v>1.0000000000000001E-5</v>
      </c>
      <c r="R1209" s="212">
        <f>Q1209*H1209</f>
        <v>1.5000000000000001E-2</v>
      </c>
      <c r="S1209" s="212">
        <v>0</v>
      </c>
      <c r="T1209" s="213">
        <f>S1209*H1209</f>
        <v>0</v>
      </c>
      <c r="AR1209" s="25" t="s">
        <v>228</v>
      </c>
      <c r="AT1209" s="25" t="s">
        <v>212</v>
      </c>
      <c r="AU1209" s="25" t="s">
        <v>224</v>
      </c>
      <c r="AY1209" s="25" t="s">
        <v>209</v>
      </c>
      <c r="BE1209" s="214">
        <f>IF(N1209="základní",J1209,0)</f>
        <v>0</v>
      </c>
      <c r="BF1209" s="214">
        <f>IF(N1209="snížená",J1209,0)</f>
        <v>0</v>
      </c>
      <c r="BG1209" s="214">
        <f>IF(N1209="zákl. přenesená",J1209,0)</f>
        <v>0</v>
      </c>
      <c r="BH1209" s="214">
        <f>IF(N1209="sníž. přenesená",J1209,0)</f>
        <v>0</v>
      </c>
      <c r="BI1209" s="214">
        <f>IF(N1209="nulová",J1209,0)</f>
        <v>0</v>
      </c>
      <c r="BJ1209" s="25" t="s">
        <v>86</v>
      </c>
      <c r="BK1209" s="214">
        <f>ROUND(I1209*H1209,2)</f>
        <v>0</v>
      </c>
      <c r="BL1209" s="25" t="s">
        <v>228</v>
      </c>
      <c r="BM1209" s="25" t="s">
        <v>1856</v>
      </c>
    </row>
    <row r="1210" spans="2:65" s="1" customFormat="1" ht="25.5" customHeight="1">
      <c r="B1210" s="43"/>
      <c r="C1210" s="203" t="s">
        <v>1857</v>
      </c>
      <c r="D1210" s="203" t="s">
        <v>212</v>
      </c>
      <c r="E1210" s="204" t="s">
        <v>1858</v>
      </c>
      <c r="F1210" s="205" t="s">
        <v>1859</v>
      </c>
      <c r="G1210" s="206" t="s">
        <v>351</v>
      </c>
      <c r="H1210" s="207">
        <v>26.814</v>
      </c>
      <c r="I1210" s="208"/>
      <c r="J1210" s="209">
        <f>ROUND(I1210*H1210,2)</f>
        <v>0</v>
      </c>
      <c r="K1210" s="205" t="s">
        <v>216</v>
      </c>
      <c r="L1210" s="63"/>
      <c r="M1210" s="210" t="s">
        <v>34</v>
      </c>
      <c r="N1210" s="211" t="s">
        <v>49</v>
      </c>
      <c r="O1210" s="44"/>
      <c r="P1210" s="212">
        <f>O1210*H1210</f>
        <v>0</v>
      </c>
      <c r="Q1210" s="212">
        <v>0.45929999999999999</v>
      </c>
      <c r="R1210" s="212">
        <f>Q1210*H1210</f>
        <v>12.3156702</v>
      </c>
      <c r="S1210" s="212">
        <v>0</v>
      </c>
      <c r="T1210" s="213">
        <f>S1210*H1210</f>
        <v>0</v>
      </c>
      <c r="AR1210" s="25" t="s">
        <v>228</v>
      </c>
      <c r="AT1210" s="25" t="s">
        <v>212</v>
      </c>
      <c r="AU1210" s="25" t="s">
        <v>224</v>
      </c>
      <c r="AY1210" s="25" t="s">
        <v>209</v>
      </c>
      <c r="BE1210" s="214">
        <f>IF(N1210="základní",J1210,0)</f>
        <v>0</v>
      </c>
      <c r="BF1210" s="214">
        <f>IF(N1210="snížená",J1210,0)</f>
        <v>0</v>
      </c>
      <c r="BG1210" s="214">
        <f>IF(N1210="zákl. přenesená",J1210,0)</f>
        <v>0</v>
      </c>
      <c r="BH1210" s="214">
        <f>IF(N1210="sníž. přenesená",J1210,0)</f>
        <v>0</v>
      </c>
      <c r="BI1210" s="214">
        <f>IF(N1210="nulová",J1210,0)</f>
        <v>0</v>
      </c>
      <c r="BJ1210" s="25" t="s">
        <v>86</v>
      </c>
      <c r="BK1210" s="214">
        <f>ROUND(I1210*H1210,2)</f>
        <v>0</v>
      </c>
      <c r="BL1210" s="25" t="s">
        <v>228</v>
      </c>
      <c r="BM1210" s="25" t="s">
        <v>1860</v>
      </c>
    </row>
    <row r="1211" spans="2:65" s="14" customFormat="1" ht="13.5">
      <c r="B1211" s="254"/>
      <c r="C1211" s="255"/>
      <c r="D1211" s="219" t="s">
        <v>274</v>
      </c>
      <c r="E1211" s="256" t="s">
        <v>34</v>
      </c>
      <c r="F1211" s="257" t="s">
        <v>1861</v>
      </c>
      <c r="G1211" s="255"/>
      <c r="H1211" s="256" t="s">
        <v>34</v>
      </c>
      <c r="I1211" s="258"/>
      <c r="J1211" s="255"/>
      <c r="K1211" s="255"/>
      <c r="L1211" s="259"/>
      <c r="M1211" s="260"/>
      <c r="N1211" s="261"/>
      <c r="O1211" s="261"/>
      <c r="P1211" s="261"/>
      <c r="Q1211" s="261"/>
      <c r="R1211" s="261"/>
      <c r="S1211" s="261"/>
      <c r="T1211" s="262"/>
      <c r="AT1211" s="263" t="s">
        <v>274</v>
      </c>
      <c r="AU1211" s="263" t="s">
        <v>224</v>
      </c>
      <c r="AV1211" s="14" t="s">
        <v>86</v>
      </c>
      <c r="AW1211" s="14" t="s">
        <v>41</v>
      </c>
      <c r="AX1211" s="14" t="s">
        <v>78</v>
      </c>
      <c r="AY1211" s="263" t="s">
        <v>209</v>
      </c>
    </row>
    <row r="1212" spans="2:65" s="12" customFormat="1" ht="13.5">
      <c r="B1212" s="222"/>
      <c r="C1212" s="223"/>
      <c r="D1212" s="219" t="s">
        <v>274</v>
      </c>
      <c r="E1212" s="224" t="s">
        <v>34</v>
      </c>
      <c r="F1212" s="225" t="s">
        <v>1862</v>
      </c>
      <c r="G1212" s="223"/>
      <c r="H1212" s="226">
        <v>1.38</v>
      </c>
      <c r="I1212" s="227"/>
      <c r="J1212" s="223"/>
      <c r="K1212" s="223"/>
      <c r="L1212" s="228"/>
      <c r="M1212" s="229"/>
      <c r="N1212" s="230"/>
      <c r="O1212" s="230"/>
      <c r="P1212" s="230"/>
      <c r="Q1212" s="230"/>
      <c r="R1212" s="230"/>
      <c r="S1212" s="230"/>
      <c r="T1212" s="231"/>
      <c r="AT1212" s="232" t="s">
        <v>274</v>
      </c>
      <c r="AU1212" s="232" t="s">
        <v>224</v>
      </c>
      <c r="AV1212" s="12" t="s">
        <v>88</v>
      </c>
      <c r="AW1212" s="12" t="s">
        <v>41</v>
      </c>
      <c r="AX1212" s="12" t="s">
        <v>78</v>
      </c>
      <c r="AY1212" s="232" t="s">
        <v>209</v>
      </c>
    </row>
    <row r="1213" spans="2:65" s="12" customFormat="1" ht="13.5">
      <c r="B1213" s="222"/>
      <c r="C1213" s="223"/>
      <c r="D1213" s="219" t="s">
        <v>274</v>
      </c>
      <c r="E1213" s="224" t="s">
        <v>34</v>
      </c>
      <c r="F1213" s="225" t="s">
        <v>1863</v>
      </c>
      <c r="G1213" s="223"/>
      <c r="H1213" s="226">
        <v>3.8940000000000001</v>
      </c>
      <c r="I1213" s="227"/>
      <c r="J1213" s="223"/>
      <c r="K1213" s="223"/>
      <c r="L1213" s="228"/>
      <c r="M1213" s="229"/>
      <c r="N1213" s="230"/>
      <c r="O1213" s="230"/>
      <c r="P1213" s="230"/>
      <c r="Q1213" s="230"/>
      <c r="R1213" s="230"/>
      <c r="S1213" s="230"/>
      <c r="T1213" s="231"/>
      <c r="AT1213" s="232" t="s">
        <v>274</v>
      </c>
      <c r="AU1213" s="232" t="s">
        <v>224</v>
      </c>
      <c r="AV1213" s="12" t="s">
        <v>88</v>
      </c>
      <c r="AW1213" s="12" t="s">
        <v>41</v>
      </c>
      <c r="AX1213" s="12" t="s">
        <v>78</v>
      </c>
      <c r="AY1213" s="232" t="s">
        <v>209</v>
      </c>
    </row>
    <row r="1214" spans="2:65" s="14" customFormat="1" ht="13.5">
      <c r="B1214" s="254"/>
      <c r="C1214" s="255"/>
      <c r="D1214" s="219" t="s">
        <v>274</v>
      </c>
      <c r="E1214" s="256" t="s">
        <v>34</v>
      </c>
      <c r="F1214" s="257" t="s">
        <v>1864</v>
      </c>
      <c r="G1214" s="255"/>
      <c r="H1214" s="256" t="s">
        <v>34</v>
      </c>
      <c r="I1214" s="258"/>
      <c r="J1214" s="255"/>
      <c r="K1214" s="255"/>
      <c r="L1214" s="259"/>
      <c r="M1214" s="260"/>
      <c r="N1214" s="261"/>
      <c r="O1214" s="261"/>
      <c r="P1214" s="261"/>
      <c r="Q1214" s="261"/>
      <c r="R1214" s="261"/>
      <c r="S1214" s="261"/>
      <c r="T1214" s="262"/>
      <c r="AT1214" s="263" t="s">
        <v>274</v>
      </c>
      <c r="AU1214" s="263" t="s">
        <v>224</v>
      </c>
      <c r="AV1214" s="14" t="s">
        <v>86</v>
      </c>
      <c r="AW1214" s="14" t="s">
        <v>41</v>
      </c>
      <c r="AX1214" s="14" t="s">
        <v>78</v>
      </c>
      <c r="AY1214" s="263" t="s">
        <v>209</v>
      </c>
    </row>
    <row r="1215" spans="2:65" s="12" customFormat="1" ht="13.5">
      <c r="B1215" s="222"/>
      <c r="C1215" s="223"/>
      <c r="D1215" s="219" t="s">
        <v>274</v>
      </c>
      <c r="E1215" s="224" t="s">
        <v>34</v>
      </c>
      <c r="F1215" s="225" t="s">
        <v>1865</v>
      </c>
      <c r="G1215" s="223"/>
      <c r="H1215" s="226">
        <v>0.84</v>
      </c>
      <c r="I1215" s="227"/>
      <c r="J1215" s="223"/>
      <c r="K1215" s="223"/>
      <c r="L1215" s="228"/>
      <c r="M1215" s="229"/>
      <c r="N1215" s="230"/>
      <c r="O1215" s="230"/>
      <c r="P1215" s="230"/>
      <c r="Q1215" s="230"/>
      <c r="R1215" s="230"/>
      <c r="S1215" s="230"/>
      <c r="T1215" s="231"/>
      <c r="AT1215" s="232" t="s">
        <v>274</v>
      </c>
      <c r="AU1215" s="232" t="s">
        <v>224</v>
      </c>
      <c r="AV1215" s="12" t="s">
        <v>88</v>
      </c>
      <c r="AW1215" s="12" t="s">
        <v>41</v>
      </c>
      <c r="AX1215" s="12" t="s">
        <v>78</v>
      </c>
      <c r="AY1215" s="232" t="s">
        <v>209</v>
      </c>
    </row>
    <row r="1216" spans="2:65" s="12" customFormat="1" ht="13.5">
      <c r="B1216" s="222"/>
      <c r="C1216" s="223"/>
      <c r="D1216" s="219" t="s">
        <v>274</v>
      </c>
      <c r="E1216" s="224" t="s">
        <v>34</v>
      </c>
      <c r="F1216" s="225" t="s">
        <v>1866</v>
      </c>
      <c r="G1216" s="223"/>
      <c r="H1216" s="226">
        <v>20.7</v>
      </c>
      <c r="I1216" s="227"/>
      <c r="J1216" s="223"/>
      <c r="K1216" s="223"/>
      <c r="L1216" s="228"/>
      <c r="M1216" s="229"/>
      <c r="N1216" s="230"/>
      <c r="O1216" s="230"/>
      <c r="P1216" s="230"/>
      <c r="Q1216" s="230"/>
      <c r="R1216" s="230"/>
      <c r="S1216" s="230"/>
      <c r="T1216" s="231"/>
      <c r="AT1216" s="232" t="s">
        <v>274</v>
      </c>
      <c r="AU1216" s="232" t="s">
        <v>224</v>
      </c>
      <c r="AV1216" s="12" t="s">
        <v>88</v>
      </c>
      <c r="AW1216" s="12" t="s">
        <v>41</v>
      </c>
      <c r="AX1216" s="12" t="s">
        <v>78</v>
      </c>
      <c r="AY1216" s="232" t="s">
        <v>209</v>
      </c>
    </row>
    <row r="1217" spans="2:65" s="13" customFormat="1" ht="13.5">
      <c r="B1217" s="233"/>
      <c r="C1217" s="234"/>
      <c r="D1217" s="219" t="s">
        <v>274</v>
      </c>
      <c r="E1217" s="235" t="s">
        <v>34</v>
      </c>
      <c r="F1217" s="236" t="s">
        <v>302</v>
      </c>
      <c r="G1217" s="234"/>
      <c r="H1217" s="237">
        <v>26.814</v>
      </c>
      <c r="I1217" s="238"/>
      <c r="J1217" s="234"/>
      <c r="K1217" s="234"/>
      <c r="L1217" s="239"/>
      <c r="M1217" s="240"/>
      <c r="N1217" s="241"/>
      <c r="O1217" s="241"/>
      <c r="P1217" s="241"/>
      <c r="Q1217" s="241"/>
      <c r="R1217" s="241"/>
      <c r="S1217" s="241"/>
      <c r="T1217" s="242"/>
      <c r="AT1217" s="243" t="s">
        <v>274</v>
      </c>
      <c r="AU1217" s="243" t="s">
        <v>224</v>
      </c>
      <c r="AV1217" s="13" t="s">
        <v>228</v>
      </c>
      <c r="AW1217" s="13" t="s">
        <v>41</v>
      </c>
      <c r="AX1217" s="13" t="s">
        <v>86</v>
      </c>
      <c r="AY1217" s="243" t="s">
        <v>209</v>
      </c>
    </row>
    <row r="1218" spans="2:65" s="11" customFormat="1" ht="22.35" customHeight="1">
      <c r="B1218" s="187"/>
      <c r="C1218" s="188"/>
      <c r="D1218" s="189" t="s">
        <v>77</v>
      </c>
      <c r="E1218" s="201" t="s">
        <v>1242</v>
      </c>
      <c r="F1218" s="201" t="s">
        <v>1867</v>
      </c>
      <c r="G1218" s="188"/>
      <c r="H1218" s="188"/>
      <c r="I1218" s="191"/>
      <c r="J1218" s="202">
        <f>BK1218</f>
        <v>0</v>
      </c>
      <c r="K1218" s="188"/>
      <c r="L1218" s="193"/>
      <c r="M1218" s="194"/>
      <c r="N1218" s="195"/>
      <c r="O1218" s="195"/>
      <c r="P1218" s="196">
        <f>SUM(P1219:P1318)</f>
        <v>0</v>
      </c>
      <c r="Q1218" s="195"/>
      <c r="R1218" s="196">
        <f>SUM(R1219:R1318)</f>
        <v>12.429220000000001</v>
      </c>
      <c r="S1218" s="195"/>
      <c r="T1218" s="197">
        <f>SUM(T1219:T1318)</f>
        <v>0</v>
      </c>
      <c r="AR1218" s="198" t="s">
        <v>86</v>
      </c>
      <c r="AT1218" s="199" t="s">
        <v>77</v>
      </c>
      <c r="AU1218" s="199" t="s">
        <v>88</v>
      </c>
      <c r="AY1218" s="198" t="s">
        <v>209</v>
      </c>
      <c r="BK1218" s="200">
        <f>SUM(BK1219:BK1318)</f>
        <v>0</v>
      </c>
    </row>
    <row r="1219" spans="2:65" s="1" customFormat="1" ht="25.5" customHeight="1">
      <c r="B1219" s="43"/>
      <c r="C1219" s="203" t="s">
        <v>1868</v>
      </c>
      <c r="D1219" s="203" t="s">
        <v>212</v>
      </c>
      <c r="E1219" s="204" t="s">
        <v>1869</v>
      </c>
      <c r="F1219" s="205" t="s">
        <v>1870</v>
      </c>
      <c r="G1219" s="206" t="s">
        <v>357</v>
      </c>
      <c r="H1219" s="207">
        <v>31</v>
      </c>
      <c r="I1219" s="208"/>
      <c r="J1219" s="209">
        <f>ROUND(I1219*H1219,2)</f>
        <v>0</v>
      </c>
      <c r="K1219" s="205" t="s">
        <v>216</v>
      </c>
      <c r="L1219" s="63"/>
      <c r="M1219" s="210" t="s">
        <v>34</v>
      </c>
      <c r="N1219" s="211" t="s">
        <v>49</v>
      </c>
      <c r="O1219" s="44"/>
      <c r="P1219" s="212">
        <f>O1219*H1219</f>
        <v>0</v>
      </c>
      <c r="Q1219" s="212">
        <v>4.8000000000000001E-4</v>
      </c>
      <c r="R1219" s="212">
        <f>Q1219*H1219</f>
        <v>1.4880000000000001E-2</v>
      </c>
      <c r="S1219" s="212">
        <v>0</v>
      </c>
      <c r="T1219" s="213">
        <f>S1219*H1219</f>
        <v>0</v>
      </c>
      <c r="AR1219" s="25" t="s">
        <v>228</v>
      </c>
      <c r="AT1219" s="25" t="s">
        <v>212</v>
      </c>
      <c r="AU1219" s="25" t="s">
        <v>224</v>
      </c>
      <c r="AY1219" s="25" t="s">
        <v>209</v>
      </c>
      <c r="BE1219" s="214">
        <f>IF(N1219="základní",J1219,0)</f>
        <v>0</v>
      </c>
      <c r="BF1219" s="214">
        <f>IF(N1219="snížená",J1219,0)</f>
        <v>0</v>
      </c>
      <c r="BG1219" s="214">
        <f>IF(N1219="zákl. přenesená",J1219,0)</f>
        <v>0</v>
      </c>
      <c r="BH1219" s="214">
        <f>IF(N1219="sníž. přenesená",J1219,0)</f>
        <v>0</v>
      </c>
      <c r="BI1219" s="214">
        <f>IF(N1219="nulová",J1219,0)</f>
        <v>0</v>
      </c>
      <c r="BJ1219" s="25" t="s">
        <v>86</v>
      </c>
      <c r="BK1219" s="214">
        <f>ROUND(I1219*H1219,2)</f>
        <v>0</v>
      </c>
      <c r="BL1219" s="25" t="s">
        <v>228</v>
      </c>
      <c r="BM1219" s="25" t="s">
        <v>1871</v>
      </c>
    </row>
    <row r="1220" spans="2:65" s="1" customFormat="1" ht="121.5">
      <c r="B1220" s="43"/>
      <c r="C1220" s="65"/>
      <c r="D1220" s="219" t="s">
        <v>272</v>
      </c>
      <c r="E1220" s="65"/>
      <c r="F1220" s="220" t="s">
        <v>1872</v>
      </c>
      <c r="G1220" s="65"/>
      <c r="H1220" s="65"/>
      <c r="I1220" s="174"/>
      <c r="J1220" s="65"/>
      <c r="K1220" s="65"/>
      <c r="L1220" s="63"/>
      <c r="M1220" s="221"/>
      <c r="N1220" s="44"/>
      <c r="O1220" s="44"/>
      <c r="P1220" s="44"/>
      <c r="Q1220" s="44"/>
      <c r="R1220" s="44"/>
      <c r="S1220" s="44"/>
      <c r="T1220" s="80"/>
      <c r="AT1220" s="25" t="s">
        <v>272</v>
      </c>
      <c r="AU1220" s="25" t="s">
        <v>224</v>
      </c>
    </row>
    <row r="1221" spans="2:65" s="14" customFormat="1" ht="13.5">
      <c r="B1221" s="254"/>
      <c r="C1221" s="255"/>
      <c r="D1221" s="219" t="s">
        <v>274</v>
      </c>
      <c r="E1221" s="256" t="s">
        <v>34</v>
      </c>
      <c r="F1221" s="257" t="s">
        <v>1873</v>
      </c>
      <c r="G1221" s="255"/>
      <c r="H1221" s="256" t="s">
        <v>34</v>
      </c>
      <c r="I1221" s="258"/>
      <c r="J1221" s="255"/>
      <c r="K1221" s="255"/>
      <c r="L1221" s="259"/>
      <c r="M1221" s="260"/>
      <c r="N1221" s="261"/>
      <c r="O1221" s="261"/>
      <c r="P1221" s="261"/>
      <c r="Q1221" s="261"/>
      <c r="R1221" s="261"/>
      <c r="S1221" s="261"/>
      <c r="T1221" s="262"/>
      <c r="AT1221" s="263" t="s">
        <v>274</v>
      </c>
      <c r="AU1221" s="263" t="s">
        <v>224</v>
      </c>
      <c r="AV1221" s="14" t="s">
        <v>86</v>
      </c>
      <c r="AW1221" s="14" t="s">
        <v>41</v>
      </c>
      <c r="AX1221" s="14" t="s">
        <v>78</v>
      </c>
      <c r="AY1221" s="263" t="s">
        <v>209</v>
      </c>
    </row>
    <row r="1222" spans="2:65" s="14" customFormat="1" ht="13.5">
      <c r="B1222" s="254"/>
      <c r="C1222" s="255"/>
      <c r="D1222" s="219" t="s">
        <v>274</v>
      </c>
      <c r="E1222" s="256" t="s">
        <v>34</v>
      </c>
      <c r="F1222" s="257" t="s">
        <v>1874</v>
      </c>
      <c r="G1222" s="255"/>
      <c r="H1222" s="256" t="s">
        <v>34</v>
      </c>
      <c r="I1222" s="258"/>
      <c r="J1222" s="255"/>
      <c r="K1222" s="255"/>
      <c r="L1222" s="259"/>
      <c r="M1222" s="260"/>
      <c r="N1222" s="261"/>
      <c r="O1222" s="261"/>
      <c r="P1222" s="261"/>
      <c r="Q1222" s="261"/>
      <c r="R1222" s="261"/>
      <c r="S1222" s="261"/>
      <c r="T1222" s="262"/>
      <c r="AT1222" s="263" t="s">
        <v>274</v>
      </c>
      <c r="AU1222" s="263" t="s">
        <v>224</v>
      </c>
      <c r="AV1222" s="14" t="s">
        <v>86</v>
      </c>
      <c r="AW1222" s="14" t="s">
        <v>41</v>
      </c>
      <c r="AX1222" s="14" t="s">
        <v>78</v>
      </c>
      <c r="AY1222" s="263" t="s">
        <v>209</v>
      </c>
    </row>
    <row r="1223" spans="2:65" s="14" customFormat="1" ht="13.5">
      <c r="B1223" s="254"/>
      <c r="C1223" s="255"/>
      <c r="D1223" s="219" t="s">
        <v>274</v>
      </c>
      <c r="E1223" s="256" t="s">
        <v>34</v>
      </c>
      <c r="F1223" s="257" t="s">
        <v>1875</v>
      </c>
      <c r="G1223" s="255"/>
      <c r="H1223" s="256" t="s">
        <v>34</v>
      </c>
      <c r="I1223" s="258"/>
      <c r="J1223" s="255"/>
      <c r="K1223" s="255"/>
      <c r="L1223" s="259"/>
      <c r="M1223" s="260"/>
      <c r="N1223" s="261"/>
      <c r="O1223" s="261"/>
      <c r="P1223" s="261"/>
      <c r="Q1223" s="261"/>
      <c r="R1223" s="261"/>
      <c r="S1223" s="261"/>
      <c r="T1223" s="262"/>
      <c r="AT1223" s="263" t="s">
        <v>274</v>
      </c>
      <c r="AU1223" s="263" t="s">
        <v>224</v>
      </c>
      <c r="AV1223" s="14" t="s">
        <v>86</v>
      </c>
      <c r="AW1223" s="14" t="s">
        <v>41</v>
      </c>
      <c r="AX1223" s="14" t="s">
        <v>78</v>
      </c>
      <c r="AY1223" s="263" t="s">
        <v>209</v>
      </c>
    </row>
    <row r="1224" spans="2:65" s="12" customFormat="1" ht="13.5">
      <c r="B1224" s="222"/>
      <c r="C1224" s="223"/>
      <c r="D1224" s="219" t="s">
        <v>274</v>
      </c>
      <c r="E1224" s="224" t="s">
        <v>34</v>
      </c>
      <c r="F1224" s="225" t="s">
        <v>1876</v>
      </c>
      <c r="G1224" s="223"/>
      <c r="H1224" s="226">
        <v>3</v>
      </c>
      <c r="I1224" s="227"/>
      <c r="J1224" s="223"/>
      <c r="K1224" s="223"/>
      <c r="L1224" s="228"/>
      <c r="M1224" s="229"/>
      <c r="N1224" s="230"/>
      <c r="O1224" s="230"/>
      <c r="P1224" s="230"/>
      <c r="Q1224" s="230"/>
      <c r="R1224" s="230"/>
      <c r="S1224" s="230"/>
      <c r="T1224" s="231"/>
      <c r="AT1224" s="232" t="s">
        <v>274</v>
      </c>
      <c r="AU1224" s="232" t="s">
        <v>224</v>
      </c>
      <c r="AV1224" s="12" t="s">
        <v>88</v>
      </c>
      <c r="AW1224" s="12" t="s">
        <v>41</v>
      </c>
      <c r="AX1224" s="12" t="s">
        <v>78</v>
      </c>
      <c r="AY1224" s="232" t="s">
        <v>209</v>
      </c>
    </row>
    <row r="1225" spans="2:65" s="14" customFormat="1" ht="13.5">
      <c r="B1225" s="254"/>
      <c r="C1225" s="255"/>
      <c r="D1225" s="219" t="s">
        <v>274</v>
      </c>
      <c r="E1225" s="256" t="s">
        <v>34</v>
      </c>
      <c r="F1225" s="257" t="s">
        <v>1877</v>
      </c>
      <c r="G1225" s="255"/>
      <c r="H1225" s="256" t="s">
        <v>34</v>
      </c>
      <c r="I1225" s="258"/>
      <c r="J1225" s="255"/>
      <c r="K1225" s="255"/>
      <c r="L1225" s="259"/>
      <c r="M1225" s="260"/>
      <c r="N1225" s="261"/>
      <c r="O1225" s="261"/>
      <c r="P1225" s="261"/>
      <c r="Q1225" s="261"/>
      <c r="R1225" s="261"/>
      <c r="S1225" s="261"/>
      <c r="T1225" s="262"/>
      <c r="AT1225" s="263" t="s">
        <v>274</v>
      </c>
      <c r="AU1225" s="263" t="s">
        <v>224</v>
      </c>
      <c r="AV1225" s="14" t="s">
        <v>86</v>
      </c>
      <c r="AW1225" s="14" t="s">
        <v>41</v>
      </c>
      <c r="AX1225" s="14" t="s">
        <v>78</v>
      </c>
      <c r="AY1225" s="263" t="s">
        <v>209</v>
      </c>
    </row>
    <row r="1226" spans="2:65" s="12" customFormat="1" ht="13.5">
      <c r="B1226" s="222"/>
      <c r="C1226" s="223"/>
      <c r="D1226" s="219" t="s">
        <v>274</v>
      </c>
      <c r="E1226" s="224" t="s">
        <v>34</v>
      </c>
      <c r="F1226" s="225" t="s">
        <v>1878</v>
      </c>
      <c r="G1226" s="223"/>
      <c r="H1226" s="226">
        <v>1</v>
      </c>
      <c r="I1226" s="227"/>
      <c r="J1226" s="223"/>
      <c r="K1226" s="223"/>
      <c r="L1226" s="228"/>
      <c r="M1226" s="229"/>
      <c r="N1226" s="230"/>
      <c r="O1226" s="230"/>
      <c r="P1226" s="230"/>
      <c r="Q1226" s="230"/>
      <c r="R1226" s="230"/>
      <c r="S1226" s="230"/>
      <c r="T1226" s="231"/>
      <c r="AT1226" s="232" t="s">
        <v>274</v>
      </c>
      <c r="AU1226" s="232" t="s">
        <v>224</v>
      </c>
      <c r="AV1226" s="12" t="s">
        <v>88</v>
      </c>
      <c r="AW1226" s="12" t="s">
        <v>41</v>
      </c>
      <c r="AX1226" s="12" t="s">
        <v>78</v>
      </c>
      <c r="AY1226" s="232" t="s">
        <v>209</v>
      </c>
    </row>
    <row r="1227" spans="2:65" s="12" customFormat="1" ht="13.5">
      <c r="B1227" s="222"/>
      <c r="C1227" s="223"/>
      <c r="D1227" s="219" t="s">
        <v>274</v>
      </c>
      <c r="E1227" s="224" t="s">
        <v>34</v>
      </c>
      <c r="F1227" s="225" t="s">
        <v>1879</v>
      </c>
      <c r="G1227" s="223"/>
      <c r="H1227" s="226">
        <v>2</v>
      </c>
      <c r="I1227" s="227"/>
      <c r="J1227" s="223"/>
      <c r="K1227" s="223"/>
      <c r="L1227" s="228"/>
      <c r="M1227" s="229"/>
      <c r="N1227" s="230"/>
      <c r="O1227" s="230"/>
      <c r="P1227" s="230"/>
      <c r="Q1227" s="230"/>
      <c r="R1227" s="230"/>
      <c r="S1227" s="230"/>
      <c r="T1227" s="231"/>
      <c r="AT1227" s="232" t="s">
        <v>274</v>
      </c>
      <c r="AU1227" s="232" t="s">
        <v>224</v>
      </c>
      <c r="AV1227" s="12" t="s">
        <v>88</v>
      </c>
      <c r="AW1227" s="12" t="s">
        <v>41</v>
      </c>
      <c r="AX1227" s="12" t="s">
        <v>78</v>
      </c>
      <c r="AY1227" s="232" t="s">
        <v>209</v>
      </c>
    </row>
    <row r="1228" spans="2:65" s="12" customFormat="1" ht="13.5">
      <c r="B1228" s="222"/>
      <c r="C1228" s="223"/>
      <c r="D1228" s="219" t="s">
        <v>274</v>
      </c>
      <c r="E1228" s="224" t="s">
        <v>34</v>
      </c>
      <c r="F1228" s="225" t="s">
        <v>1880</v>
      </c>
      <c r="G1228" s="223"/>
      <c r="H1228" s="226">
        <v>2</v>
      </c>
      <c r="I1228" s="227"/>
      <c r="J1228" s="223"/>
      <c r="K1228" s="223"/>
      <c r="L1228" s="228"/>
      <c r="M1228" s="229"/>
      <c r="N1228" s="230"/>
      <c r="O1228" s="230"/>
      <c r="P1228" s="230"/>
      <c r="Q1228" s="230"/>
      <c r="R1228" s="230"/>
      <c r="S1228" s="230"/>
      <c r="T1228" s="231"/>
      <c r="AT1228" s="232" t="s">
        <v>274</v>
      </c>
      <c r="AU1228" s="232" t="s">
        <v>224</v>
      </c>
      <c r="AV1228" s="12" t="s">
        <v>88</v>
      </c>
      <c r="AW1228" s="12" t="s">
        <v>41</v>
      </c>
      <c r="AX1228" s="12" t="s">
        <v>78</v>
      </c>
      <c r="AY1228" s="232" t="s">
        <v>209</v>
      </c>
    </row>
    <row r="1229" spans="2:65" s="12" customFormat="1" ht="13.5">
      <c r="B1229" s="222"/>
      <c r="C1229" s="223"/>
      <c r="D1229" s="219" t="s">
        <v>274</v>
      </c>
      <c r="E1229" s="224" t="s">
        <v>34</v>
      </c>
      <c r="F1229" s="225" t="s">
        <v>1881</v>
      </c>
      <c r="G1229" s="223"/>
      <c r="H1229" s="226">
        <v>5</v>
      </c>
      <c r="I1229" s="227"/>
      <c r="J1229" s="223"/>
      <c r="K1229" s="223"/>
      <c r="L1229" s="228"/>
      <c r="M1229" s="229"/>
      <c r="N1229" s="230"/>
      <c r="O1229" s="230"/>
      <c r="P1229" s="230"/>
      <c r="Q1229" s="230"/>
      <c r="R1229" s="230"/>
      <c r="S1229" s="230"/>
      <c r="T1229" s="231"/>
      <c r="AT1229" s="232" t="s">
        <v>274</v>
      </c>
      <c r="AU1229" s="232" t="s">
        <v>224</v>
      </c>
      <c r="AV1229" s="12" t="s">
        <v>88</v>
      </c>
      <c r="AW1229" s="12" t="s">
        <v>41</v>
      </c>
      <c r="AX1229" s="12" t="s">
        <v>78</v>
      </c>
      <c r="AY1229" s="232" t="s">
        <v>209</v>
      </c>
    </row>
    <row r="1230" spans="2:65" s="12" customFormat="1" ht="13.5">
      <c r="B1230" s="222"/>
      <c r="C1230" s="223"/>
      <c r="D1230" s="219" t="s">
        <v>274</v>
      </c>
      <c r="E1230" s="224" t="s">
        <v>34</v>
      </c>
      <c r="F1230" s="225" t="s">
        <v>1882</v>
      </c>
      <c r="G1230" s="223"/>
      <c r="H1230" s="226">
        <v>1</v>
      </c>
      <c r="I1230" s="227"/>
      <c r="J1230" s="223"/>
      <c r="K1230" s="223"/>
      <c r="L1230" s="228"/>
      <c r="M1230" s="229"/>
      <c r="N1230" s="230"/>
      <c r="O1230" s="230"/>
      <c r="P1230" s="230"/>
      <c r="Q1230" s="230"/>
      <c r="R1230" s="230"/>
      <c r="S1230" s="230"/>
      <c r="T1230" s="231"/>
      <c r="AT1230" s="232" t="s">
        <v>274</v>
      </c>
      <c r="AU1230" s="232" t="s">
        <v>224</v>
      </c>
      <c r="AV1230" s="12" t="s">
        <v>88</v>
      </c>
      <c r="AW1230" s="12" t="s">
        <v>41</v>
      </c>
      <c r="AX1230" s="12" t="s">
        <v>78</v>
      </c>
      <c r="AY1230" s="232" t="s">
        <v>209</v>
      </c>
    </row>
    <row r="1231" spans="2:65" s="12" customFormat="1" ht="13.5">
      <c r="B1231" s="222"/>
      <c r="C1231" s="223"/>
      <c r="D1231" s="219" t="s">
        <v>274</v>
      </c>
      <c r="E1231" s="224" t="s">
        <v>34</v>
      </c>
      <c r="F1231" s="225" t="s">
        <v>1883</v>
      </c>
      <c r="G1231" s="223"/>
      <c r="H1231" s="226">
        <v>2</v>
      </c>
      <c r="I1231" s="227"/>
      <c r="J1231" s="223"/>
      <c r="K1231" s="223"/>
      <c r="L1231" s="228"/>
      <c r="M1231" s="229"/>
      <c r="N1231" s="230"/>
      <c r="O1231" s="230"/>
      <c r="P1231" s="230"/>
      <c r="Q1231" s="230"/>
      <c r="R1231" s="230"/>
      <c r="S1231" s="230"/>
      <c r="T1231" s="231"/>
      <c r="AT1231" s="232" t="s">
        <v>274</v>
      </c>
      <c r="AU1231" s="232" t="s">
        <v>224</v>
      </c>
      <c r="AV1231" s="12" t="s">
        <v>88</v>
      </c>
      <c r="AW1231" s="12" t="s">
        <v>41</v>
      </c>
      <c r="AX1231" s="12" t="s">
        <v>78</v>
      </c>
      <c r="AY1231" s="232" t="s">
        <v>209</v>
      </c>
    </row>
    <row r="1232" spans="2:65" s="12" customFormat="1" ht="13.5">
      <c r="B1232" s="222"/>
      <c r="C1232" s="223"/>
      <c r="D1232" s="219" t="s">
        <v>274</v>
      </c>
      <c r="E1232" s="224" t="s">
        <v>34</v>
      </c>
      <c r="F1232" s="225" t="s">
        <v>1884</v>
      </c>
      <c r="G1232" s="223"/>
      <c r="H1232" s="226">
        <v>4</v>
      </c>
      <c r="I1232" s="227"/>
      <c r="J1232" s="223"/>
      <c r="K1232" s="223"/>
      <c r="L1232" s="228"/>
      <c r="M1232" s="229"/>
      <c r="N1232" s="230"/>
      <c r="O1232" s="230"/>
      <c r="P1232" s="230"/>
      <c r="Q1232" s="230"/>
      <c r="R1232" s="230"/>
      <c r="S1232" s="230"/>
      <c r="T1232" s="231"/>
      <c r="AT1232" s="232" t="s">
        <v>274</v>
      </c>
      <c r="AU1232" s="232" t="s">
        <v>224</v>
      </c>
      <c r="AV1232" s="12" t="s">
        <v>88</v>
      </c>
      <c r="AW1232" s="12" t="s">
        <v>41</v>
      </c>
      <c r="AX1232" s="12" t="s">
        <v>78</v>
      </c>
      <c r="AY1232" s="232" t="s">
        <v>209</v>
      </c>
    </row>
    <row r="1233" spans="2:65" s="12" customFormat="1" ht="13.5">
      <c r="B1233" s="222"/>
      <c r="C1233" s="223"/>
      <c r="D1233" s="219" t="s">
        <v>274</v>
      </c>
      <c r="E1233" s="224" t="s">
        <v>34</v>
      </c>
      <c r="F1233" s="225" t="s">
        <v>1885</v>
      </c>
      <c r="G1233" s="223"/>
      <c r="H1233" s="226">
        <v>1</v>
      </c>
      <c r="I1233" s="227"/>
      <c r="J1233" s="223"/>
      <c r="K1233" s="223"/>
      <c r="L1233" s="228"/>
      <c r="M1233" s="229"/>
      <c r="N1233" s="230"/>
      <c r="O1233" s="230"/>
      <c r="P1233" s="230"/>
      <c r="Q1233" s="230"/>
      <c r="R1233" s="230"/>
      <c r="S1233" s="230"/>
      <c r="T1233" s="231"/>
      <c r="AT1233" s="232" t="s">
        <v>274</v>
      </c>
      <c r="AU1233" s="232" t="s">
        <v>224</v>
      </c>
      <c r="AV1233" s="12" t="s">
        <v>88</v>
      </c>
      <c r="AW1233" s="12" t="s">
        <v>41</v>
      </c>
      <c r="AX1233" s="12" t="s">
        <v>78</v>
      </c>
      <c r="AY1233" s="232" t="s">
        <v>209</v>
      </c>
    </row>
    <row r="1234" spans="2:65" s="14" customFormat="1" ht="13.5">
      <c r="B1234" s="254"/>
      <c r="C1234" s="255"/>
      <c r="D1234" s="219" t="s">
        <v>274</v>
      </c>
      <c r="E1234" s="256" t="s">
        <v>34</v>
      </c>
      <c r="F1234" s="257" t="s">
        <v>1886</v>
      </c>
      <c r="G1234" s="255"/>
      <c r="H1234" s="256" t="s">
        <v>34</v>
      </c>
      <c r="I1234" s="258"/>
      <c r="J1234" s="255"/>
      <c r="K1234" s="255"/>
      <c r="L1234" s="259"/>
      <c r="M1234" s="260"/>
      <c r="N1234" s="261"/>
      <c r="O1234" s="261"/>
      <c r="P1234" s="261"/>
      <c r="Q1234" s="261"/>
      <c r="R1234" s="261"/>
      <c r="S1234" s="261"/>
      <c r="T1234" s="262"/>
      <c r="AT1234" s="263" t="s">
        <v>274</v>
      </c>
      <c r="AU1234" s="263" t="s">
        <v>224</v>
      </c>
      <c r="AV1234" s="14" t="s">
        <v>86</v>
      </c>
      <c r="AW1234" s="14" t="s">
        <v>41</v>
      </c>
      <c r="AX1234" s="14" t="s">
        <v>78</v>
      </c>
      <c r="AY1234" s="263" t="s">
        <v>209</v>
      </c>
    </row>
    <row r="1235" spans="2:65" s="12" customFormat="1" ht="13.5">
      <c r="B1235" s="222"/>
      <c r="C1235" s="223"/>
      <c r="D1235" s="219" t="s">
        <v>274</v>
      </c>
      <c r="E1235" s="224" t="s">
        <v>34</v>
      </c>
      <c r="F1235" s="225" t="s">
        <v>1887</v>
      </c>
      <c r="G1235" s="223"/>
      <c r="H1235" s="226">
        <v>1</v>
      </c>
      <c r="I1235" s="227"/>
      <c r="J1235" s="223"/>
      <c r="K1235" s="223"/>
      <c r="L1235" s="228"/>
      <c r="M1235" s="229"/>
      <c r="N1235" s="230"/>
      <c r="O1235" s="230"/>
      <c r="P1235" s="230"/>
      <c r="Q1235" s="230"/>
      <c r="R1235" s="230"/>
      <c r="S1235" s="230"/>
      <c r="T1235" s="231"/>
      <c r="AT1235" s="232" t="s">
        <v>274</v>
      </c>
      <c r="AU1235" s="232" t="s">
        <v>224</v>
      </c>
      <c r="AV1235" s="12" t="s">
        <v>88</v>
      </c>
      <c r="AW1235" s="12" t="s">
        <v>41</v>
      </c>
      <c r="AX1235" s="12" t="s">
        <v>78</v>
      </c>
      <c r="AY1235" s="232" t="s">
        <v>209</v>
      </c>
    </row>
    <row r="1236" spans="2:65" s="12" customFormat="1" ht="13.5">
      <c r="B1236" s="222"/>
      <c r="C1236" s="223"/>
      <c r="D1236" s="219" t="s">
        <v>274</v>
      </c>
      <c r="E1236" s="224" t="s">
        <v>34</v>
      </c>
      <c r="F1236" s="225" t="s">
        <v>1888</v>
      </c>
      <c r="G1236" s="223"/>
      <c r="H1236" s="226">
        <v>1</v>
      </c>
      <c r="I1236" s="227"/>
      <c r="J1236" s="223"/>
      <c r="K1236" s="223"/>
      <c r="L1236" s="228"/>
      <c r="M1236" s="229"/>
      <c r="N1236" s="230"/>
      <c r="O1236" s="230"/>
      <c r="P1236" s="230"/>
      <c r="Q1236" s="230"/>
      <c r="R1236" s="230"/>
      <c r="S1236" s="230"/>
      <c r="T1236" s="231"/>
      <c r="AT1236" s="232" t="s">
        <v>274</v>
      </c>
      <c r="AU1236" s="232" t="s">
        <v>224</v>
      </c>
      <c r="AV1236" s="12" t="s">
        <v>88</v>
      </c>
      <c r="AW1236" s="12" t="s">
        <v>41</v>
      </c>
      <c r="AX1236" s="12" t="s">
        <v>78</v>
      </c>
      <c r="AY1236" s="232" t="s">
        <v>209</v>
      </c>
    </row>
    <row r="1237" spans="2:65" s="12" customFormat="1" ht="13.5">
      <c r="B1237" s="222"/>
      <c r="C1237" s="223"/>
      <c r="D1237" s="219" t="s">
        <v>274</v>
      </c>
      <c r="E1237" s="224" t="s">
        <v>34</v>
      </c>
      <c r="F1237" s="225" t="s">
        <v>1889</v>
      </c>
      <c r="G1237" s="223"/>
      <c r="H1237" s="226">
        <v>1</v>
      </c>
      <c r="I1237" s="227"/>
      <c r="J1237" s="223"/>
      <c r="K1237" s="223"/>
      <c r="L1237" s="228"/>
      <c r="M1237" s="229"/>
      <c r="N1237" s="230"/>
      <c r="O1237" s="230"/>
      <c r="P1237" s="230"/>
      <c r="Q1237" s="230"/>
      <c r="R1237" s="230"/>
      <c r="S1237" s="230"/>
      <c r="T1237" s="231"/>
      <c r="AT1237" s="232" t="s">
        <v>274</v>
      </c>
      <c r="AU1237" s="232" t="s">
        <v>224</v>
      </c>
      <c r="AV1237" s="12" t="s">
        <v>88</v>
      </c>
      <c r="AW1237" s="12" t="s">
        <v>41</v>
      </c>
      <c r="AX1237" s="12" t="s">
        <v>78</v>
      </c>
      <c r="AY1237" s="232" t="s">
        <v>209</v>
      </c>
    </row>
    <row r="1238" spans="2:65" s="12" customFormat="1" ht="13.5">
      <c r="B1238" s="222"/>
      <c r="C1238" s="223"/>
      <c r="D1238" s="219" t="s">
        <v>274</v>
      </c>
      <c r="E1238" s="224" t="s">
        <v>34</v>
      </c>
      <c r="F1238" s="225" t="s">
        <v>1890</v>
      </c>
      <c r="G1238" s="223"/>
      <c r="H1238" s="226">
        <v>1</v>
      </c>
      <c r="I1238" s="227"/>
      <c r="J1238" s="223"/>
      <c r="K1238" s="223"/>
      <c r="L1238" s="228"/>
      <c r="M1238" s="229"/>
      <c r="N1238" s="230"/>
      <c r="O1238" s="230"/>
      <c r="P1238" s="230"/>
      <c r="Q1238" s="230"/>
      <c r="R1238" s="230"/>
      <c r="S1238" s="230"/>
      <c r="T1238" s="231"/>
      <c r="AT1238" s="232" t="s">
        <v>274</v>
      </c>
      <c r="AU1238" s="232" t="s">
        <v>224</v>
      </c>
      <c r="AV1238" s="12" t="s">
        <v>88</v>
      </c>
      <c r="AW1238" s="12" t="s">
        <v>41</v>
      </c>
      <c r="AX1238" s="12" t="s">
        <v>78</v>
      </c>
      <c r="AY1238" s="232" t="s">
        <v>209</v>
      </c>
    </row>
    <row r="1239" spans="2:65" s="12" customFormat="1" ht="13.5">
      <c r="B1239" s="222"/>
      <c r="C1239" s="223"/>
      <c r="D1239" s="219" t="s">
        <v>274</v>
      </c>
      <c r="E1239" s="224" t="s">
        <v>34</v>
      </c>
      <c r="F1239" s="225" t="s">
        <v>1891</v>
      </c>
      <c r="G1239" s="223"/>
      <c r="H1239" s="226">
        <v>1</v>
      </c>
      <c r="I1239" s="227"/>
      <c r="J1239" s="223"/>
      <c r="K1239" s="223"/>
      <c r="L1239" s="228"/>
      <c r="M1239" s="229"/>
      <c r="N1239" s="230"/>
      <c r="O1239" s="230"/>
      <c r="P1239" s="230"/>
      <c r="Q1239" s="230"/>
      <c r="R1239" s="230"/>
      <c r="S1239" s="230"/>
      <c r="T1239" s="231"/>
      <c r="AT1239" s="232" t="s">
        <v>274</v>
      </c>
      <c r="AU1239" s="232" t="s">
        <v>224</v>
      </c>
      <c r="AV1239" s="12" t="s">
        <v>88</v>
      </c>
      <c r="AW1239" s="12" t="s">
        <v>41</v>
      </c>
      <c r="AX1239" s="12" t="s">
        <v>78</v>
      </c>
      <c r="AY1239" s="232" t="s">
        <v>209</v>
      </c>
    </row>
    <row r="1240" spans="2:65" s="12" customFormat="1" ht="13.5">
      <c r="B1240" s="222"/>
      <c r="C1240" s="223"/>
      <c r="D1240" s="219" t="s">
        <v>274</v>
      </c>
      <c r="E1240" s="224" t="s">
        <v>34</v>
      </c>
      <c r="F1240" s="225" t="s">
        <v>1892</v>
      </c>
      <c r="G1240" s="223"/>
      <c r="H1240" s="226">
        <v>1</v>
      </c>
      <c r="I1240" s="227"/>
      <c r="J1240" s="223"/>
      <c r="K1240" s="223"/>
      <c r="L1240" s="228"/>
      <c r="M1240" s="229"/>
      <c r="N1240" s="230"/>
      <c r="O1240" s="230"/>
      <c r="P1240" s="230"/>
      <c r="Q1240" s="230"/>
      <c r="R1240" s="230"/>
      <c r="S1240" s="230"/>
      <c r="T1240" s="231"/>
      <c r="AT1240" s="232" t="s">
        <v>274</v>
      </c>
      <c r="AU1240" s="232" t="s">
        <v>224</v>
      </c>
      <c r="AV1240" s="12" t="s">
        <v>88</v>
      </c>
      <c r="AW1240" s="12" t="s">
        <v>41</v>
      </c>
      <c r="AX1240" s="12" t="s">
        <v>78</v>
      </c>
      <c r="AY1240" s="232" t="s">
        <v>209</v>
      </c>
    </row>
    <row r="1241" spans="2:65" s="12" customFormat="1" ht="13.5">
      <c r="B1241" s="222"/>
      <c r="C1241" s="223"/>
      <c r="D1241" s="219" t="s">
        <v>274</v>
      </c>
      <c r="E1241" s="224" t="s">
        <v>34</v>
      </c>
      <c r="F1241" s="225" t="s">
        <v>1893</v>
      </c>
      <c r="G1241" s="223"/>
      <c r="H1241" s="226">
        <v>2</v>
      </c>
      <c r="I1241" s="227"/>
      <c r="J1241" s="223"/>
      <c r="K1241" s="223"/>
      <c r="L1241" s="228"/>
      <c r="M1241" s="229"/>
      <c r="N1241" s="230"/>
      <c r="O1241" s="230"/>
      <c r="P1241" s="230"/>
      <c r="Q1241" s="230"/>
      <c r="R1241" s="230"/>
      <c r="S1241" s="230"/>
      <c r="T1241" s="231"/>
      <c r="AT1241" s="232" t="s">
        <v>274</v>
      </c>
      <c r="AU1241" s="232" t="s">
        <v>224</v>
      </c>
      <c r="AV1241" s="12" t="s">
        <v>88</v>
      </c>
      <c r="AW1241" s="12" t="s">
        <v>41</v>
      </c>
      <c r="AX1241" s="12" t="s">
        <v>78</v>
      </c>
      <c r="AY1241" s="232" t="s">
        <v>209</v>
      </c>
    </row>
    <row r="1242" spans="2:65" s="14" customFormat="1" ht="13.5">
      <c r="B1242" s="254"/>
      <c r="C1242" s="255"/>
      <c r="D1242" s="219" t="s">
        <v>274</v>
      </c>
      <c r="E1242" s="256" t="s">
        <v>34</v>
      </c>
      <c r="F1242" s="257" t="s">
        <v>1894</v>
      </c>
      <c r="G1242" s="255"/>
      <c r="H1242" s="256" t="s">
        <v>34</v>
      </c>
      <c r="I1242" s="258"/>
      <c r="J1242" s="255"/>
      <c r="K1242" s="255"/>
      <c r="L1242" s="259"/>
      <c r="M1242" s="260"/>
      <c r="N1242" s="261"/>
      <c r="O1242" s="261"/>
      <c r="P1242" s="261"/>
      <c r="Q1242" s="261"/>
      <c r="R1242" s="261"/>
      <c r="S1242" s="261"/>
      <c r="T1242" s="262"/>
      <c r="AT1242" s="263" t="s">
        <v>274</v>
      </c>
      <c r="AU1242" s="263" t="s">
        <v>224</v>
      </c>
      <c r="AV1242" s="14" t="s">
        <v>86</v>
      </c>
      <c r="AW1242" s="14" t="s">
        <v>41</v>
      </c>
      <c r="AX1242" s="14" t="s">
        <v>78</v>
      </c>
      <c r="AY1242" s="263" t="s">
        <v>209</v>
      </c>
    </row>
    <row r="1243" spans="2:65" s="12" customFormat="1" ht="13.5">
      <c r="B1243" s="222"/>
      <c r="C1243" s="223"/>
      <c r="D1243" s="219" t="s">
        <v>274</v>
      </c>
      <c r="E1243" s="224" t="s">
        <v>34</v>
      </c>
      <c r="F1243" s="225" t="s">
        <v>1895</v>
      </c>
      <c r="G1243" s="223"/>
      <c r="H1243" s="226">
        <v>1</v>
      </c>
      <c r="I1243" s="227"/>
      <c r="J1243" s="223"/>
      <c r="K1243" s="223"/>
      <c r="L1243" s="228"/>
      <c r="M1243" s="229"/>
      <c r="N1243" s="230"/>
      <c r="O1243" s="230"/>
      <c r="P1243" s="230"/>
      <c r="Q1243" s="230"/>
      <c r="R1243" s="230"/>
      <c r="S1243" s="230"/>
      <c r="T1243" s="231"/>
      <c r="AT1243" s="232" t="s">
        <v>274</v>
      </c>
      <c r="AU1243" s="232" t="s">
        <v>224</v>
      </c>
      <c r="AV1243" s="12" t="s">
        <v>88</v>
      </c>
      <c r="AW1243" s="12" t="s">
        <v>41</v>
      </c>
      <c r="AX1243" s="12" t="s">
        <v>78</v>
      </c>
      <c r="AY1243" s="232" t="s">
        <v>209</v>
      </c>
    </row>
    <row r="1244" spans="2:65" s="14" customFormat="1" ht="13.5">
      <c r="B1244" s="254"/>
      <c r="C1244" s="255"/>
      <c r="D1244" s="219" t="s">
        <v>274</v>
      </c>
      <c r="E1244" s="256" t="s">
        <v>34</v>
      </c>
      <c r="F1244" s="257" t="s">
        <v>1896</v>
      </c>
      <c r="G1244" s="255"/>
      <c r="H1244" s="256" t="s">
        <v>34</v>
      </c>
      <c r="I1244" s="258"/>
      <c r="J1244" s="255"/>
      <c r="K1244" s="255"/>
      <c r="L1244" s="259"/>
      <c r="M1244" s="260"/>
      <c r="N1244" s="261"/>
      <c r="O1244" s="261"/>
      <c r="P1244" s="261"/>
      <c r="Q1244" s="261"/>
      <c r="R1244" s="261"/>
      <c r="S1244" s="261"/>
      <c r="T1244" s="262"/>
      <c r="AT1244" s="263" t="s">
        <v>274</v>
      </c>
      <c r="AU1244" s="263" t="s">
        <v>224</v>
      </c>
      <c r="AV1244" s="14" t="s">
        <v>86</v>
      </c>
      <c r="AW1244" s="14" t="s">
        <v>41</v>
      </c>
      <c r="AX1244" s="14" t="s">
        <v>78</v>
      </c>
      <c r="AY1244" s="263" t="s">
        <v>209</v>
      </c>
    </row>
    <row r="1245" spans="2:65" s="12" customFormat="1" ht="13.5">
      <c r="B1245" s="222"/>
      <c r="C1245" s="223"/>
      <c r="D1245" s="219" t="s">
        <v>274</v>
      </c>
      <c r="E1245" s="224" t="s">
        <v>34</v>
      </c>
      <c r="F1245" s="225" t="s">
        <v>1897</v>
      </c>
      <c r="G1245" s="223"/>
      <c r="H1245" s="226">
        <v>1</v>
      </c>
      <c r="I1245" s="227"/>
      <c r="J1245" s="223"/>
      <c r="K1245" s="223"/>
      <c r="L1245" s="228"/>
      <c r="M1245" s="229"/>
      <c r="N1245" s="230"/>
      <c r="O1245" s="230"/>
      <c r="P1245" s="230"/>
      <c r="Q1245" s="230"/>
      <c r="R1245" s="230"/>
      <c r="S1245" s="230"/>
      <c r="T1245" s="231"/>
      <c r="AT1245" s="232" t="s">
        <v>274</v>
      </c>
      <c r="AU1245" s="232" t="s">
        <v>224</v>
      </c>
      <c r="AV1245" s="12" t="s">
        <v>88</v>
      </c>
      <c r="AW1245" s="12" t="s">
        <v>41</v>
      </c>
      <c r="AX1245" s="12" t="s">
        <v>78</v>
      </c>
      <c r="AY1245" s="232" t="s">
        <v>209</v>
      </c>
    </row>
    <row r="1246" spans="2:65" s="13" customFormat="1" ht="13.5">
      <c r="B1246" s="233"/>
      <c r="C1246" s="234"/>
      <c r="D1246" s="219" t="s">
        <v>274</v>
      </c>
      <c r="E1246" s="235" t="s">
        <v>34</v>
      </c>
      <c r="F1246" s="236" t="s">
        <v>302</v>
      </c>
      <c r="G1246" s="234"/>
      <c r="H1246" s="237">
        <v>31</v>
      </c>
      <c r="I1246" s="238"/>
      <c r="J1246" s="234"/>
      <c r="K1246" s="234"/>
      <c r="L1246" s="239"/>
      <c r="M1246" s="240"/>
      <c r="N1246" s="241"/>
      <c r="O1246" s="241"/>
      <c r="P1246" s="241"/>
      <c r="Q1246" s="241"/>
      <c r="R1246" s="241"/>
      <c r="S1246" s="241"/>
      <c r="T1246" s="242"/>
      <c r="AT1246" s="243" t="s">
        <v>274</v>
      </c>
      <c r="AU1246" s="243" t="s">
        <v>224</v>
      </c>
      <c r="AV1246" s="13" t="s">
        <v>228</v>
      </c>
      <c r="AW1246" s="13" t="s">
        <v>41</v>
      </c>
      <c r="AX1246" s="13" t="s">
        <v>86</v>
      </c>
      <c r="AY1246" s="243" t="s">
        <v>209</v>
      </c>
    </row>
    <row r="1247" spans="2:65" s="1" customFormat="1" ht="16.5" customHeight="1">
      <c r="B1247" s="43"/>
      <c r="C1247" s="244" t="s">
        <v>1898</v>
      </c>
      <c r="D1247" s="244" t="s">
        <v>348</v>
      </c>
      <c r="E1247" s="245" t="s">
        <v>1899</v>
      </c>
      <c r="F1247" s="246" t="s">
        <v>1900</v>
      </c>
      <c r="G1247" s="247" t="s">
        <v>336</v>
      </c>
      <c r="H1247" s="248">
        <v>3</v>
      </c>
      <c r="I1247" s="249"/>
      <c r="J1247" s="250">
        <f t="shared" ref="J1247:J1252" si="10">ROUND(I1247*H1247,2)</f>
        <v>0</v>
      </c>
      <c r="K1247" s="246" t="s">
        <v>34</v>
      </c>
      <c r="L1247" s="251"/>
      <c r="M1247" s="252" t="s">
        <v>34</v>
      </c>
      <c r="N1247" s="253" t="s">
        <v>49</v>
      </c>
      <c r="O1247" s="44"/>
      <c r="P1247" s="212">
        <f t="shared" ref="P1247:P1252" si="11">O1247*H1247</f>
        <v>0</v>
      </c>
      <c r="Q1247" s="212">
        <v>0</v>
      </c>
      <c r="R1247" s="212">
        <f t="shared" ref="R1247:R1252" si="12">Q1247*H1247</f>
        <v>0</v>
      </c>
      <c r="S1247" s="212">
        <v>0</v>
      </c>
      <c r="T1247" s="213">
        <f t="shared" ref="T1247:T1252" si="13">S1247*H1247</f>
        <v>0</v>
      </c>
      <c r="AR1247" s="25" t="s">
        <v>247</v>
      </c>
      <c r="AT1247" s="25" t="s">
        <v>348</v>
      </c>
      <c r="AU1247" s="25" t="s">
        <v>224</v>
      </c>
      <c r="AY1247" s="25" t="s">
        <v>209</v>
      </c>
      <c r="BE1247" s="214">
        <f t="shared" ref="BE1247:BE1252" si="14">IF(N1247="základní",J1247,0)</f>
        <v>0</v>
      </c>
      <c r="BF1247" s="214">
        <f t="shared" ref="BF1247:BF1252" si="15">IF(N1247="snížená",J1247,0)</f>
        <v>0</v>
      </c>
      <c r="BG1247" s="214">
        <f t="shared" ref="BG1247:BG1252" si="16">IF(N1247="zákl. přenesená",J1247,0)</f>
        <v>0</v>
      </c>
      <c r="BH1247" s="214">
        <f t="shared" ref="BH1247:BH1252" si="17">IF(N1247="sníž. přenesená",J1247,0)</f>
        <v>0</v>
      </c>
      <c r="BI1247" s="214">
        <f t="shared" ref="BI1247:BI1252" si="18">IF(N1247="nulová",J1247,0)</f>
        <v>0</v>
      </c>
      <c r="BJ1247" s="25" t="s">
        <v>86</v>
      </c>
      <c r="BK1247" s="214">
        <f t="shared" ref="BK1247:BK1252" si="19">ROUND(I1247*H1247,2)</f>
        <v>0</v>
      </c>
      <c r="BL1247" s="25" t="s">
        <v>228</v>
      </c>
      <c r="BM1247" s="25" t="s">
        <v>1901</v>
      </c>
    </row>
    <row r="1248" spans="2:65" s="1" customFormat="1" ht="16.5" customHeight="1">
      <c r="B1248" s="43"/>
      <c r="C1248" s="244" t="s">
        <v>1902</v>
      </c>
      <c r="D1248" s="244" t="s">
        <v>348</v>
      </c>
      <c r="E1248" s="245" t="s">
        <v>1903</v>
      </c>
      <c r="F1248" s="246" t="s">
        <v>1904</v>
      </c>
      <c r="G1248" s="247" t="s">
        <v>336</v>
      </c>
      <c r="H1248" s="248">
        <v>18</v>
      </c>
      <c r="I1248" s="249"/>
      <c r="J1248" s="250">
        <f t="shared" si="10"/>
        <v>0</v>
      </c>
      <c r="K1248" s="246" t="s">
        <v>34</v>
      </c>
      <c r="L1248" s="251"/>
      <c r="M1248" s="252" t="s">
        <v>34</v>
      </c>
      <c r="N1248" s="253" t="s">
        <v>49</v>
      </c>
      <c r="O1248" s="44"/>
      <c r="P1248" s="212">
        <f t="shared" si="11"/>
        <v>0</v>
      </c>
      <c r="Q1248" s="212">
        <v>0</v>
      </c>
      <c r="R1248" s="212">
        <f t="shared" si="12"/>
        <v>0</v>
      </c>
      <c r="S1248" s="212">
        <v>0</v>
      </c>
      <c r="T1248" s="213">
        <f t="shared" si="13"/>
        <v>0</v>
      </c>
      <c r="AR1248" s="25" t="s">
        <v>247</v>
      </c>
      <c r="AT1248" s="25" t="s">
        <v>348</v>
      </c>
      <c r="AU1248" s="25" t="s">
        <v>224</v>
      </c>
      <c r="AY1248" s="25" t="s">
        <v>209</v>
      </c>
      <c r="BE1248" s="214">
        <f t="shared" si="14"/>
        <v>0</v>
      </c>
      <c r="BF1248" s="214">
        <f t="shared" si="15"/>
        <v>0</v>
      </c>
      <c r="BG1248" s="214">
        <f t="shared" si="16"/>
        <v>0</v>
      </c>
      <c r="BH1248" s="214">
        <f t="shared" si="17"/>
        <v>0</v>
      </c>
      <c r="BI1248" s="214">
        <f t="shared" si="18"/>
        <v>0</v>
      </c>
      <c r="BJ1248" s="25" t="s">
        <v>86</v>
      </c>
      <c r="BK1248" s="214">
        <f t="shared" si="19"/>
        <v>0</v>
      </c>
      <c r="BL1248" s="25" t="s">
        <v>228</v>
      </c>
      <c r="BM1248" s="25" t="s">
        <v>1905</v>
      </c>
    </row>
    <row r="1249" spans="2:65" s="1" customFormat="1" ht="16.5" customHeight="1">
      <c r="B1249" s="43"/>
      <c r="C1249" s="244" t="s">
        <v>1906</v>
      </c>
      <c r="D1249" s="244" t="s">
        <v>348</v>
      </c>
      <c r="E1249" s="245" t="s">
        <v>1907</v>
      </c>
      <c r="F1249" s="246" t="s">
        <v>1908</v>
      </c>
      <c r="G1249" s="247" t="s">
        <v>336</v>
      </c>
      <c r="H1249" s="248">
        <v>8</v>
      </c>
      <c r="I1249" s="249"/>
      <c r="J1249" s="250">
        <f t="shared" si="10"/>
        <v>0</v>
      </c>
      <c r="K1249" s="246" t="s">
        <v>34</v>
      </c>
      <c r="L1249" s="251"/>
      <c r="M1249" s="252" t="s">
        <v>34</v>
      </c>
      <c r="N1249" s="253" t="s">
        <v>49</v>
      </c>
      <c r="O1249" s="44"/>
      <c r="P1249" s="212">
        <f t="shared" si="11"/>
        <v>0</v>
      </c>
      <c r="Q1249" s="212">
        <v>0</v>
      </c>
      <c r="R1249" s="212">
        <f t="shared" si="12"/>
        <v>0</v>
      </c>
      <c r="S1249" s="212">
        <v>0</v>
      </c>
      <c r="T1249" s="213">
        <f t="shared" si="13"/>
        <v>0</v>
      </c>
      <c r="AR1249" s="25" t="s">
        <v>247</v>
      </c>
      <c r="AT1249" s="25" t="s">
        <v>348</v>
      </c>
      <c r="AU1249" s="25" t="s">
        <v>224</v>
      </c>
      <c r="AY1249" s="25" t="s">
        <v>209</v>
      </c>
      <c r="BE1249" s="214">
        <f t="shared" si="14"/>
        <v>0</v>
      </c>
      <c r="BF1249" s="214">
        <f t="shared" si="15"/>
        <v>0</v>
      </c>
      <c r="BG1249" s="214">
        <f t="shared" si="16"/>
        <v>0</v>
      </c>
      <c r="BH1249" s="214">
        <f t="shared" si="17"/>
        <v>0</v>
      </c>
      <c r="BI1249" s="214">
        <f t="shared" si="18"/>
        <v>0</v>
      </c>
      <c r="BJ1249" s="25" t="s">
        <v>86</v>
      </c>
      <c r="BK1249" s="214">
        <f t="shared" si="19"/>
        <v>0</v>
      </c>
      <c r="BL1249" s="25" t="s">
        <v>228</v>
      </c>
      <c r="BM1249" s="25" t="s">
        <v>1909</v>
      </c>
    </row>
    <row r="1250" spans="2:65" s="1" customFormat="1" ht="16.5" customHeight="1">
      <c r="B1250" s="43"/>
      <c r="C1250" s="244" t="s">
        <v>1910</v>
      </c>
      <c r="D1250" s="244" t="s">
        <v>348</v>
      </c>
      <c r="E1250" s="245" t="s">
        <v>1911</v>
      </c>
      <c r="F1250" s="246" t="s">
        <v>1912</v>
      </c>
      <c r="G1250" s="247" t="s">
        <v>336</v>
      </c>
      <c r="H1250" s="248">
        <v>1</v>
      </c>
      <c r="I1250" s="249"/>
      <c r="J1250" s="250">
        <f t="shared" si="10"/>
        <v>0</v>
      </c>
      <c r="K1250" s="246" t="s">
        <v>34</v>
      </c>
      <c r="L1250" s="251"/>
      <c r="M1250" s="252" t="s">
        <v>34</v>
      </c>
      <c r="N1250" s="253" t="s">
        <v>49</v>
      </c>
      <c r="O1250" s="44"/>
      <c r="P1250" s="212">
        <f t="shared" si="11"/>
        <v>0</v>
      </c>
      <c r="Q1250" s="212">
        <v>0</v>
      </c>
      <c r="R1250" s="212">
        <f t="shared" si="12"/>
        <v>0</v>
      </c>
      <c r="S1250" s="212">
        <v>0</v>
      </c>
      <c r="T1250" s="213">
        <f t="shared" si="13"/>
        <v>0</v>
      </c>
      <c r="AR1250" s="25" t="s">
        <v>247</v>
      </c>
      <c r="AT1250" s="25" t="s">
        <v>348</v>
      </c>
      <c r="AU1250" s="25" t="s">
        <v>224</v>
      </c>
      <c r="AY1250" s="25" t="s">
        <v>209</v>
      </c>
      <c r="BE1250" s="214">
        <f t="shared" si="14"/>
        <v>0</v>
      </c>
      <c r="BF1250" s="214">
        <f t="shared" si="15"/>
        <v>0</v>
      </c>
      <c r="BG1250" s="214">
        <f t="shared" si="16"/>
        <v>0</v>
      </c>
      <c r="BH1250" s="214">
        <f t="shared" si="17"/>
        <v>0</v>
      </c>
      <c r="BI1250" s="214">
        <f t="shared" si="18"/>
        <v>0</v>
      </c>
      <c r="BJ1250" s="25" t="s">
        <v>86</v>
      </c>
      <c r="BK1250" s="214">
        <f t="shared" si="19"/>
        <v>0</v>
      </c>
      <c r="BL1250" s="25" t="s">
        <v>228</v>
      </c>
      <c r="BM1250" s="25" t="s">
        <v>1913</v>
      </c>
    </row>
    <row r="1251" spans="2:65" s="1" customFormat="1" ht="16.5" customHeight="1">
      <c r="B1251" s="43"/>
      <c r="C1251" s="244" t="s">
        <v>1914</v>
      </c>
      <c r="D1251" s="244" t="s">
        <v>348</v>
      </c>
      <c r="E1251" s="245" t="s">
        <v>1915</v>
      </c>
      <c r="F1251" s="246" t="s">
        <v>1916</v>
      </c>
      <c r="G1251" s="247" t="s">
        <v>336</v>
      </c>
      <c r="H1251" s="248">
        <v>1</v>
      </c>
      <c r="I1251" s="249"/>
      <c r="J1251" s="250">
        <f t="shared" si="10"/>
        <v>0</v>
      </c>
      <c r="K1251" s="246" t="s">
        <v>34</v>
      </c>
      <c r="L1251" s="251"/>
      <c r="M1251" s="252" t="s">
        <v>34</v>
      </c>
      <c r="N1251" s="253" t="s">
        <v>49</v>
      </c>
      <c r="O1251" s="44"/>
      <c r="P1251" s="212">
        <f t="shared" si="11"/>
        <v>0</v>
      </c>
      <c r="Q1251" s="212">
        <v>0</v>
      </c>
      <c r="R1251" s="212">
        <f t="shared" si="12"/>
        <v>0</v>
      </c>
      <c r="S1251" s="212">
        <v>0</v>
      </c>
      <c r="T1251" s="213">
        <f t="shared" si="13"/>
        <v>0</v>
      </c>
      <c r="AR1251" s="25" t="s">
        <v>247</v>
      </c>
      <c r="AT1251" s="25" t="s">
        <v>348</v>
      </c>
      <c r="AU1251" s="25" t="s">
        <v>224</v>
      </c>
      <c r="AY1251" s="25" t="s">
        <v>209</v>
      </c>
      <c r="BE1251" s="214">
        <f t="shared" si="14"/>
        <v>0</v>
      </c>
      <c r="BF1251" s="214">
        <f t="shared" si="15"/>
        <v>0</v>
      </c>
      <c r="BG1251" s="214">
        <f t="shared" si="16"/>
        <v>0</v>
      </c>
      <c r="BH1251" s="214">
        <f t="shared" si="17"/>
        <v>0</v>
      </c>
      <c r="BI1251" s="214">
        <f t="shared" si="18"/>
        <v>0</v>
      </c>
      <c r="BJ1251" s="25" t="s">
        <v>86</v>
      </c>
      <c r="BK1251" s="214">
        <f t="shared" si="19"/>
        <v>0</v>
      </c>
      <c r="BL1251" s="25" t="s">
        <v>228</v>
      </c>
      <c r="BM1251" s="25" t="s">
        <v>1917</v>
      </c>
    </row>
    <row r="1252" spans="2:65" s="1" customFormat="1" ht="25.5" customHeight="1">
      <c r="B1252" s="43"/>
      <c r="C1252" s="203" t="s">
        <v>1918</v>
      </c>
      <c r="D1252" s="203" t="s">
        <v>212</v>
      </c>
      <c r="E1252" s="204" t="s">
        <v>1919</v>
      </c>
      <c r="F1252" s="205" t="s">
        <v>1920</v>
      </c>
      <c r="G1252" s="206" t="s">
        <v>357</v>
      </c>
      <c r="H1252" s="207">
        <v>4</v>
      </c>
      <c r="I1252" s="208"/>
      <c r="J1252" s="209">
        <f t="shared" si="10"/>
        <v>0</v>
      </c>
      <c r="K1252" s="205" t="s">
        <v>216</v>
      </c>
      <c r="L1252" s="63"/>
      <c r="M1252" s="210" t="s">
        <v>34</v>
      </c>
      <c r="N1252" s="211" t="s">
        <v>49</v>
      </c>
      <c r="O1252" s="44"/>
      <c r="P1252" s="212">
        <f t="shared" si="11"/>
        <v>0</v>
      </c>
      <c r="Q1252" s="212">
        <v>9.6000000000000002E-4</v>
      </c>
      <c r="R1252" s="212">
        <f t="shared" si="12"/>
        <v>3.8400000000000001E-3</v>
      </c>
      <c r="S1252" s="212">
        <v>0</v>
      </c>
      <c r="T1252" s="213">
        <f t="shared" si="13"/>
        <v>0</v>
      </c>
      <c r="AR1252" s="25" t="s">
        <v>228</v>
      </c>
      <c r="AT1252" s="25" t="s">
        <v>212</v>
      </c>
      <c r="AU1252" s="25" t="s">
        <v>224</v>
      </c>
      <c r="AY1252" s="25" t="s">
        <v>209</v>
      </c>
      <c r="BE1252" s="214">
        <f t="shared" si="14"/>
        <v>0</v>
      </c>
      <c r="BF1252" s="214">
        <f t="shared" si="15"/>
        <v>0</v>
      </c>
      <c r="BG1252" s="214">
        <f t="shared" si="16"/>
        <v>0</v>
      </c>
      <c r="BH1252" s="214">
        <f t="shared" si="17"/>
        <v>0</v>
      </c>
      <c r="BI1252" s="214">
        <f t="shared" si="18"/>
        <v>0</v>
      </c>
      <c r="BJ1252" s="25" t="s">
        <v>86</v>
      </c>
      <c r="BK1252" s="214">
        <f t="shared" si="19"/>
        <v>0</v>
      </c>
      <c r="BL1252" s="25" t="s">
        <v>228</v>
      </c>
      <c r="BM1252" s="25" t="s">
        <v>1921</v>
      </c>
    </row>
    <row r="1253" spans="2:65" s="1" customFormat="1" ht="121.5">
      <c r="B1253" s="43"/>
      <c r="C1253" s="65"/>
      <c r="D1253" s="219" t="s">
        <v>272</v>
      </c>
      <c r="E1253" s="65"/>
      <c r="F1253" s="220" t="s">
        <v>1872</v>
      </c>
      <c r="G1253" s="65"/>
      <c r="H1253" s="65"/>
      <c r="I1253" s="174"/>
      <c r="J1253" s="65"/>
      <c r="K1253" s="65"/>
      <c r="L1253" s="63"/>
      <c r="M1253" s="221"/>
      <c r="N1253" s="44"/>
      <c r="O1253" s="44"/>
      <c r="P1253" s="44"/>
      <c r="Q1253" s="44"/>
      <c r="R1253" s="44"/>
      <c r="S1253" s="44"/>
      <c r="T1253" s="80"/>
      <c r="AT1253" s="25" t="s">
        <v>272</v>
      </c>
      <c r="AU1253" s="25" t="s">
        <v>224</v>
      </c>
    </row>
    <row r="1254" spans="2:65" s="14" customFormat="1" ht="13.5">
      <c r="B1254" s="254"/>
      <c r="C1254" s="255"/>
      <c r="D1254" s="219" t="s">
        <v>274</v>
      </c>
      <c r="E1254" s="256" t="s">
        <v>34</v>
      </c>
      <c r="F1254" s="257" t="s">
        <v>1873</v>
      </c>
      <c r="G1254" s="255"/>
      <c r="H1254" s="256" t="s">
        <v>34</v>
      </c>
      <c r="I1254" s="258"/>
      <c r="J1254" s="255"/>
      <c r="K1254" s="255"/>
      <c r="L1254" s="259"/>
      <c r="M1254" s="260"/>
      <c r="N1254" s="261"/>
      <c r="O1254" s="261"/>
      <c r="P1254" s="261"/>
      <c r="Q1254" s="261"/>
      <c r="R1254" s="261"/>
      <c r="S1254" s="261"/>
      <c r="T1254" s="262"/>
      <c r="AT1254" s="263" t="s">
        <v>274</v>
      </c>
      <c r="AU1254" s="263" t="s">
        <v>224</v>
      </c>
      <c r="AV1254" s="14" t="s">
        <v>86</v>
      </c>
      <c r="AW1254" s="14" t="s">
        <v>41</v>
      </c>
      <c r="AX1254" s="14" t="s">
        <v>78</v>
      </c>
      <c r="AY1254" s="263" t="s">
        <v>209</v>
      </c>
    </row>
    <row r="1255" spans="2:65" s="14" customFormat="1" ht="13.5">
      <c r="B1255" s="254"/>
      <c r="C1255" s="255"/>
      <c r="D1255" s="219" t="s">
        <v>274</v>
      </c>
      <c r="E1255" s="256" t="s">
        <v>34</v>
      </c>
      <c r="F1255" s="257" t="s">
        <v>1874</v>
      </c>
      <c r="G1255" s="255"/>
      <c r="H1255" s="256" t="s">
        <v>34</v>
      </c>
      <c r="I1255" s="258"/>
      <c r="J1255" s="255"/>
      <c r="K1255" s="255"/>
      <c r="L1255" s="259"/>
      <c r="M1255" s="260"/>
      <c r="N1255" s="261"/>
      <c r="O1255" s="261"/>
      <c r="P1255" s="261"/>
      <c r="Q1255" s="261"/>
      <c r="R1255" s="261"/>
      <c r="S1255" s="261"/>
      <c r="T1255" s="262"/>
      <c r="AT1255" s="263" t="s">
        <v>274</v>
      </c>
      <c r="AU1255" s="263" t="s">
        <v>224</v>
      </c>
      <c r="AV1255" s="14" t="s">
        <v>86</v>
      </c>
      <c r="AW1255" s="14" t="s">
        <v>41</v>
      </c>
      <c r="AX1255" s="14" t="s">
        <v>78</v>
      </c>
      <c r="AY1255" s="263" t="s">
        <v>209</v>
      </c>
    </row>
    <row r="1256" spans="2:65" s="14" customFormat="1" ht="13.5">
      <c r="B1256" s="254"/>
      <c r="C1256" s="255"/>
      <c r="D1256" s="219" t="s">
        <v>274</v>
      </c>
      <c r="E1256" s="256" t="s">
        <v>34</v>
      </c>
      <c r="F1256" s="257" t="s">
        <v>1922</v>
      </c>
      <c r="G1256" s="255"/>
      <c r="H1256" s="256" t="s">
        <v>34</v>
      </c>
      <c r="I1256" s="258"/>
      <c r="J1256" s="255"/>
      <c r="K1256" s="255"/>
      <c r="L1256" s="259"/>
      <c r="M1256" s="260"/>
      <c r="N1256" s="261"/>
      <c r="O1256" s="261"/>
      <c r="P1256" s="261"/>
      <c r="Q1256" s="261"/>
      <c r="R1256" s="261"/>
      <c r="S1256" s="261"/>
      <c r="T1256" s="262"/>
      <c r="AT1256" s="263" t="s">
        <v>274</v>
      </c>
      <c r="AU1256" s="263" t="s">
        <v>224</v>
      </c>
      <c r="AV1256" s="14" t="s">
        <v>86</v>
      </c>
      <c r="AW1256" s="14" t="s">
        <v>41</v>
      </c>
      <c r="AX1256" s="14" t="s">
        <v>78</v>
      </c>
      <c r="AY1256" s="263" t="s">
        <v>209</v>
      </c>
    </row>
    <row r="1257" spans="2:65" s="12" customFormat="1" ht="13.5">
      <c r="B1257" s="222"/>
      <c r="C1257" s="223"/>
      <c r="D1257" s="219" t="s">
        <v>274</v>
      </c>
      <c r="E1257" s="224" t="s">
        <v>34</v>
      </c>
      <c r="F1257" s="225" t="s">
        <v>1923</v>
      </c>
      <c r="G1257" s="223"/>
      <c r="H1257" s="226">
        <v>3</v>
      </c>
      <c r="I1257" s="227"/>
      <c r="J1257" s="223"/>
      <c r="K1257" s="223"/>
      <c r="L1257" s="228"/>
      <c r="M1257" s="229"/>
      <c r="N1257" s="230"/>
      <c r="O1257" s="230"/>
      <c r="P1257" s="230"/>
      <c r="Q1257" s="230"/>
      <c r="R1257" s="230"/>
      <c r="S1257" s="230"/>
      <c r="T1257" s="231"/>
      <c r="AT1257" s="232" t="s">
        <v>274</v>
      </c>
      <c r="AU1257" s="232" t="s">
        <v>224</v>
      </c>
      <c r="AV1257" s="12" t="s">
        <v>88</v>
      </c>
      <c r="AW1257" s="12" t="s">
        <v>41</v>
      </c>
      <c r="AX1257" s="12" t="s">
        <v>78</v>
      </c>
      <c r="AY1257" s="232" t="s">
        <v>209</v>
      </c>
    </row>
    <row r="1258" spans="2:65" s="14" customFormat="1" ht="13.5">
      <c r="B1258" s="254"/>
      <c r="C1258" s="255"/>
      <c r="D1258" s="219" t="s">
        <v>274</v>
      </c>
      <c r="E1258" s="256" t="s">
        <v>34</v>
      </c>
      <c r="F1258" s="257" t="s">
        <v>1924</v>
      </c>
      <c r="G1258" s="255"/>
      <c r="H1258" s="256" t="s">
        <v>34</v>
      </c>
      <c r="I1258" s="258"/>
      <c r="J1258" s="255"/>
      <c r="K1258" s="255"/>
      <c r="L1258" s="259"/>
      <c r="M1258" s="260"/>
      <c r="N1258" s="261"/>
      <c r="O1258" s="261"/>
      <c r="P1258" s="261"/>
      <c r="Q1258" s="261"/>
      <c r="R1258" s="261"/>
      <c r="S1258" s="261"/>
      <c r="T1258" s="262"/>
      <c r="AT1258" s="263" t="s">
        <v>274</v>
      </c>
      <c r="AU1258" s="263" t="s">
        <v>224</v>
      </c>
      <c r="AV1258" s="14" t="s">
        <v>86</v>
      </c>
      <c r="AW1258" s="14" t="s">
        <v>41</v>
      </c>
      <c r="AX1258" s="14" t="s">
        <v>78</v>
      </c>
      <c r="AY1258" s="263" t="s">
        <v>209</v>
      </c>
    </row>
    <row r="1259" spans="2:65" s="12" customFormat="1" ht="13.5">
      <c r="B1259" s="222"/>
      <c r="C1259" s="223"/>
      <c r="D1259" s="219" t="s">
        <v>274</v>
      </c>
      <c r="E1259" s="224" t="s">
        <v>34</v>
      </c>
      <c r="F1259" s="225" t="s">
        <v>1925</v>
      </c>
      <c r="G1259" s="223"/>
      <c r="H1259" s="226">
        <v>1</v>
      </c>
      <c r="I1259" s="227"/>
      <c r="J1259" s="223"/>
      <c r="K1259" s="223"/>
      <c r="L1259" s="228"/>
      <c r="M1259" s="229"/>
      <c r="N1259" s="230"/>
      <c r="O1259" s="230"/>
      <c r="P1259" s="230"/>
      <c r="Q1259" s="230"/>
      <c r="R1259" s="230"/>
      <c r="S1259" s="230"/>
      <c r="T1259" s="231"/>
      <c r="AT1259" s="232" t="s">
        <v>274</v>
      </c>
      <c r="AU1259" s="232" t="s">
        <v>224</v>
      </c>
      <c r="AV1259" s="12" t="s">
        <v>88</v>
      </c>
      <c r="AW1259" s="12" t="s">
        <v>41</v>
      </c>
      <c r="AX1259" s="12" t="s">
        <v>78</v>
      </c>
      <c r="AY1259" s="232" t="s">
        <v>209</v>
      </c>
    </row>
    <row r="1260" spans="2:65" s="13" customFormat="1" ht="13.5">
      <c r="B1260" s="233"/>
      <c r="C1260" s="234"/>
      <c r="D1260" s="219" t="s">
        <v>274</v>
      </c>
      <c r="E1260" s="235" t="s">
        <v>34</v>
      </c>
      <c r="F1260" s="236" t="s">
        <v>302</v>
      </c>
      <c r="G1260" s="234"/>
      <c r="H1260" s="237">
        <v>4</v>
      </c>
      <c r="I1260" s="238"/>
      <c r="J1260" s="234"/>
      <c r="K1260" s="234"/>
      <c r="L1260" s="239"/>
      <c r="M1260" s="240"/>
      <c r="N1260" s="241"/>
      <c r="O1260" s="241"/>
      <c r="P1260" s="241"/>
      <c r="Q1260" s="241"/>
      <c r="R1260" s="241"/>
      <c r="S1260" s="241"/>
      <c r="T1260" s="242"/>
      <c r="AT1260" s="243" t="s">
        <v>274</v>
      </c>
      <c r="AU1260" s="243" t="s">
        <v>224</v>
      </c>
      <c r="AV1260" s="13" t="s">
        <v>228</v>
      </c>
      <c r="AW1260" s="13" t="s">
        <v>41</v>
      </c>
      <c r="AX1260" s="13" t="s">
        <v>86</v>
      </c>
      <c r="AY1260" s="243" t="s">
        <v>209</v>
      </c>
    </row>
    <row r="1261" spans="2:65" s="1" customFormat="1" ht="16.5" customHeight="1">
      <c r="B1261" s="43"/>
      <c r="C1261" s="244" t="s">
        <v>1926</v>
      </c>
      <c r="D1261" s="244" t="s">
        <v>348</v>
      </c>
      <c r="E1261" s="245" t="s">
        <v>1927</v>
      </c>
      <c r="F1261" s="246" t="s">
        <v>1928</v>
      </c>
      <c r="G1261" s="247" t="s">
        <v>336</v>
      </c>
      <c r="H1261" s="248">
        <v>3</v>
      </c>
      <c r="I1261" s="249"/>
      <c r="J1261" s="250">
        <f>ROUND(I1261*H1261,2)</f>
        <v>0</v>
      </c>
      <c r="K1261" s="246" t="s">
        <v>34</v>
      </c>
      <c r="L1261" s="251"/>
      <c r="M1261" s="252" t="s">
        <v>34</v>
      </c>
      <c r="N1261" s="253" t="s">
        <v>49</v>
      </c>
      <c r="O1261" s="44"/>
      <c r="P1261" s="212">
        <f>O1261*H1261</f>
        <v>0</v>
      </c>
      <c r="Q1261" s="212">
        <v>0</v>
      </c>
      <c r="R1261" s="212">
        <f>Q1261*H1261</f>
        <v>0</v>
      </c>
      <c r="S1261" s="212">
        <v>0</v>
      </c>
      <c r="T1261" s="213">
        <f>S1261*H1261</f>
        <v>0</v>
      </c>
      <c r="AR1261" s="25" t="s">
        <v>247</v>
      </c>
      <c r="AT1261" s="25" t="s">
        <v>348</v>
      </c>
      <c r="AU1261" s="25" t="s">
        <v>224</v>
      </c>
      <c r="AY1261" s="25" t="s">
        <v>209</v>
      </c>
      <c r="BE1261" s="214">
        <f>IF(N1261="základní",J1261,0)</f>
        <v>0</v>
      </c>
      <c r="BF1261" s="214">
        <f>IF(N1261="snížená",J1261,0)</f>
        <v>0</v>
      </c>
      <c r="BG1261" s="214">
        <f>IF(N1261="zákl. přenesená",J1261,0)</f>
        <v>0</v>
      </c>
      <c r="BH1261" s="214">
        <f>IF(N1261="sníž. přenesená",J1261,0)</f>
        <v>0</v>
      </c>
      <c r="BI1261" s="214">
        <f>IF(N1261="nulová",J1261,0)</f>
        <v>0</v>
      </c>
      <c r="BJ1261" s="25" t="s">
        <v>86</v>
      </c>
      <c r="BK1261" s="214">
        <f>ROUND(I1261*H1261,2)</f>
        <v>0</v>
      </c>
      <c r="BL1261" s="25" t="s">
        <v>228</v>
      </c>
      <c r="BM1261" s="25" t="s">
        <v>1929</v>
      </c>
    </row>
    <row r="1262" spans="2:65" s="1" customFormat="1" ht="16.5" customHeight="1">
      <c r="B1262" s="43"/>
      <c r="C1262" s="244" t="s">
        <v>1930</v>
      </c>
      <c r="D1262" s="244" t="s">
        <v>348</v>
      </c>
      <c r="E1262" s="245" t="s">
        <v>1931</v>
      </c>
      <c r="F1262" s="246" t="s">
        <v>1932</v>
      </c>
      <c r="G1262" s="247" t="s">
        <v>336</v>
      </c>
      <c r="H1262" s="248">
        <v>1</v>
      </c>
      <c r="I1262" s="249"/>
      <c r="J1262" s="250">
        <f>ROUND(I1262*H1262,2)</f>
        <v>0</v>
      </c>
      <c r="K1262" s="246" t="s">
        <v>34</v>
      </c>
      <c r="L1262" s="251"/>
      <c r="M1262" s="252" t="s">
        <v>34</v>
      </c>
      <c r="N1262" s="253" t="s">
        <v>49</v>
      </c>
      <c r="O1262" s="44"/>
      <c r="P1262" s="212">
        <f>O1262*H1262</f>
        <v>0</v>
      </c>
      <c r="Q1262" s="212">
        <v>0</v>
      </c>
      <c r="R1262" s="212">
        <f>Q1262*H1262</f>
        <v>0</v>
      </c>
      <c r="S1262" s="212">
        <v>0</v>
      </c>
      <c r="T1262" s="213">
        <f>S1262*H1262</f>
        <v>0</v>
      </c>
      <c r="AR1262" s="25" t="s">
        <v>247</v>
      </c>
      <c r="AT1262" s="25" t="s">
        <v>348</v>
      </c>
      <c r="AU1262" s="25" t="s">
        <v>224</v>
      </c>
      <c r="AY1262" s="25" t="s">
        <v>209</v>
      </c>
      <c r="BE1262" s="214">
        <f>IF(N1262="základní",J1262,0)</f>
        <v>0</v>
      </c>
      <c r="BF1262" s="214">
        <f>IF(N1262="snížená",J1262,0)</f>
        <v>0</v>
      </c>
      <c r="BG1262" s="214">
        <f>IF(N1262="zákl. přenesená",J1262,0)</f>
        <v>0</v>
      </c>
      <c r="BH1262" s="214">
        <f>IF(N1262="sníž. přenesená",J1262,0)</f>
        <v>0</v>
      </c>
      <c r="BI1262" s="214">
        <f>IF(N1262="nulová",J1262,0)</f>
        <v>0</v>
      </c>
      <c r="BJ1262" s="25" t="s">
        <v>86</v>
      </c>
      <c r="BK1262" s="214">
        <f>ROUND(I1262*H1262,2)</f>
        <v>0</v>
      </c>
      <c r="BL1262" s="25" t="s">
        <v>228</v>
      </c>
      <c r="BM1262" s="25" t="s">
        <v>1933</v>
      </c>
    </row>
    <row r="1263" spans="2:65" s="1" customFormat="1" ht="25.5" customHeight="1">
      <c r="B1263" s="43"/>
      <c r="C1263" s="203" t="s">
        <v>1934</v>
      </c>
      <c r="D1263" s="203" t="s">
        <v>212</v>
      </c>
      <c r="E1263" s="204" t="s">
        <v>1935</v>
      </c>
      <c r="F1263" s="205" t="s">
        <v>1936</v>
      </c>
      <c r="G1263" s="206" t="s">
        <v>357</v>
      </c>
      <c r="H1263" s="207">
        <v>13</v>
      </c>
      <c r="I1263" s="208"/>
      <c r="J1263" s="209">
        <f>ROUND(I1263*H1263,2)</f>
        <v>0</v>
      </c>
      <c r="K1263" s="205" t="s">
        <v>216</v>
      </c>
      <c r="L1263" s="63"/>
      <c r="M1263" s="210" t="s">
        <v>34</v>
      </c>
      <c r="N1263" s="211" t="s">
        <v>49</v>
      </c>
      <c r="O1263" s="44"/>
      <c r="P1263" s="212">
        <f>O1263*H1263</f>
        <v>0</v>
      </c>
      <c r="Q1263" s="212">
        <v>0.44169999999999998</v>
      </c>
      <c r="R1263" s="212">
        <f>Q1263*H1263</f>
        <v>5.7420999999999998</v>
      </c>
      <c r="S1263" s="212">
        <v>0</v>
      </c>
      <c r="T1263" s="213">
        <f>S1263*H1263</f>
        <v>0</v>
      </c>
      <c r="AR1263" s="25" t="s">
        <v>228</v>
      </c>
      <c r="AT1263" s="25" t="s">
        <v>212</v>
      </c>
      <c r="AU1263" s="25" t="s">
        <v>224</v>
      </c>
      <c r="AY1263" s="25" t="s">
        <v>209</v>
      </c>
      <c r="BE1263" s="214">
        <f>IF(N1263="základní",J1263,0)</f>
        <v>0</v>
      </c>
      <c r="BF1263" s="214">
        <f>IF(N1263="snížená",J1263,0)</f>
        <v>0</v>
      </c>
      <c r="BG1263" s="214">
        <f>IF(N1263="zákl. přenesená",J1263,0)</f>
        <v>0</v>
      </c>
      <c r="BH1263" s="214">
        <f>IF(N1263="sníž. přenesená",J1263,0)</f>
        <v>0</v>
      </c>
      <c r="BI1263" s="214">
        <f>IF(N1263="nulová",J1263,0)</f>
        <v>0</v>
      </c>
      <c r="BJ1263" s="25" t="s">
        <v>86</v>
      </c>
      <c r="BK1263" s="214">
        <f>ROUND(I1263*H1263,2)</f>
        <v>0</v>
      </c>
      <c r="BL1263" s="25" t="s">
        <v>228</v>
      </c>
      <c r="BM1263" s="25" t="s">
        <v>1937</v>
      </c>
    </row>
    <row r="1264" spans="2:65" s="1" customFormat="1" ht="108">
      <c r="B1264" s="43"/>
      <c r="C1264" s="65"/>
      <c r="D1264" s="219" t="s">
        <v>272</v>
      </c>
      <c r="E1264" s="65"/>
      <c r="F1264" s="220" t="s">
        <v>1938</v>
      </c>
      <c r="G1264" s="65"/>
      <c r="H1264" s="65"/>
      <c r="I1264" s="174"/>
      <c r="J1264" s="65"/>
      <c r="K1264" s="65"/>
      <c r="L1264" s="63"/>
      <c r="M1264" s="221"/>
      <c r="N1264" s="44"/>
      <c r="O1264" s="44"/>
      <c r="P1264" s="44"/>
      <c r="Q1264" s="44"/>
      <c r="R1264" s="44"/>
      <c r="S1264" s="44"/>
      <c r="T1264" s="80"/>
      <c r="AT1264" s="25" t="s">
        <v>272</v>
      </c>
      <c r="AU1264" s="25" t="s">
        <v>224</v>
      </c>
    </row>
    <row r="1265" spans="2:51" s="14" customFormat="1" ht="13.5">
      <c r="B1265" s="254"/>
      <c r="C1265" s="255"/>
      <c r="D1265" s="219" t="s">
        <v>274</v>
      </c>
      <c r="E1265" s="256" t="s">
        <v>34</v>
      </c>
      <c r="F1265" s="257" t="s">
        <v>1873</v>
      </c>
      <c r="G1265" s="255"/>
      <c r="H1265" s="256" t="s">
        <v>34</v>
      </c>
      <c r="I1265" s="258"/>
      <c r="J1265" s="255"/>
      <c r="K1265" s="255"/>
      <c r="L1265" s="259"/>
      <c r="M1265" s="260"/>
      <c r="N1265" s="261"/>
      <c r="O1265" s="261"/>
      <c r="P1265" s="261"/>
      <c r="Q1265" s="261"/>
      <c r="R1265" s="261"/>
      <c r="S1265" s="261"/>
      <c r="T1265" s="262"/>
      <c r="AT1265" s="263" t="s">
        <v>274</v>
      </c>
      <c r="AU1265" s="263" t="s">
        <v>224</v>
      </c>
      <c r="AV1265" s="14" t="s">
        <v>86</v>
      </c>
      <c r="AW1265" s="14" t="s">
        <v>41</v>
      </c>
      <c r="AX1265" s="14" t="s">
        <v>78</v>
      </c>
      <c r="AY1265" s="263" t="s">
        <v>209</v>
      </c>
    </row>
    <row r="1266" spans="2:51" s="14" customFormat="1" ht="13.5">
      <c r="B1266" s="254"/>
      <c r="C1266" s="255"/>
      <c r="D1266" s="219" t="s">
        <v>274</v>
      </c>
      <c r="E1266" s="256" t="s">
        <v>34</v>
      </c>
      <c r="F1266" s="257" t="s">
        <v>1939</v>
      </c>
      <c r="G1266" s="255"/>
      <c r="H1266" s="256" t="s">
        <v>34</v>
      </c>
      <c r="I1266" s="258"/>
      <c r="J1266" s="255"/>
      <c r="K1266" s="255"/>
      <c r="L1266" s="259"/>
      <c r="M1266" s="260"/>
      <c r="N1266" s="261"/>
      <c r="O1266" s="261"/>
      <c r="P1266" s="261"/>
      <c r="Q1266" s="261"/>
      <c r="R1266" s="261"/>
      <c r="S1266" s="261"/>
      <c r="T1266" s="262"/>
      <c r="AT1266" s="263" t="s">
        <v>274</v>
      </c>
      <c r="AU1266" s="263" t="s">
        <v>224</v>
      </c>
      <c r="AV1266" s="14" t="s">
        <v>86</v>
      </c>
      <c r="AW1266" s="14" t="s">
        <v>41</v>
      </c>
      <c r="AX1266" s="14" t="s">
        <v>78</v>
      </c>
      <c r="AY1266" s="263" t="s">
        <v>209</v>
      </c>
    </row>
    <row r="1267" spans="2:51" s="12" customFormat="1" ht="13.5">
      <c r="B1267" s="222"/>
      <c r="C1267" s="223"/>
      <c r="D1267" s="219" t="s">
        <v>274</v>
      </c>
      <c r="E1267" s="224" t="s">
        <v>34</v>
      </c>
      <c r="F1267" s="225" t="s">
        <v>1940</v>
      </c>
      <c r="G1267" s="223"/>
      <c r="H1267" s="226">
        <v>1</v>
      </c>
      <c r="I1267" s="227"/>
      <c r="J1267" s="223"/>
      <c r="K1267" s="223"/>
      <c r="L1267" s="228"/>
      <c r="M1267" s="229"/>
      <c r="N1267" s="230"/>
      <c r="O1267" s="230"/>
      <c r="P1267" s="230"/>
      <c r="Q1267" s="230"/>
      <c r="R1267" s="230"/>
      <c r="S1267" s="230"/>
      <c r="T1267" s="231"/>
      <c r="AT1267" s="232" t="s">
        <v>274</v>
      </c>
      <c r="AU1267" s="232" t="s">
        <v>224</v>
      </c>
      <c r="AV1267" s="12" t="s">
        <v>88</v>
      </c>
      <c r="AW1267" s="12" t="s">
        <v>41</v>
      </c>
      <c r="AX1267" s="12" t="s">
        <v>78</v>
      </c>
      <c r="AY1267" s="232" t="s">
        <v>209</v>
      </c>
    </row>
    <row r="1268" spans="2:51" s="14" customFormat="1" ht="13.5">
      <c r="B1268" s="254"/>
      <c r="C1268" s="255"/>
      <c r="D1268" s="219" t="s">
        <v>274</v>
      </c>
      <c r="E1268" s="256" t="s">
        <v>34</v>
      </c>
      <c r="F1268" s="257" t="s">
        <v>1874</v>
      </c>
      <c r="G1268" s="255"/>
      <c r="H1268" s="256" t="s">
        <v>34</v>
      </c>
      <c r="I1268" s="258"/>
      <c r="J1268" s="255"/>
      <c r="K1268" s="255"/>
      <c r="L1268" s="259"/>
      <c r="M1268" s="260"/>
      <c r="N1268" s="261"/>
      <c r="O1268" s="261"/>
      <c r="P1268" s="261"/>
      <c r="Q1268" s="261"/>
      <c r="R1268" s="261"/>
      <c r="S1268" s="261"/>
      <c r="T1268" s="262"/>
      <c r="AT1268" s="263" t="s">
        <v>274</v>
      </c>
      <c r="AU1268" s="263" t="s">
        <v>224</v>
      </c>
      <c r="AV1268" s="14" t="s">
        <v>86</v>
      </c>
      <c r="AW1268" s="14" t="s">
        <v>41</v>
      </c>
      <c r="AX1268" s="14" t="s">
        <v>78</v>
      </c>
      <c r="AY1268" s="263" t="s">
        <v>209</v>
      </c>
    </row>
    <row r="1269" spans="2:51" s="14" customFormat="1" ht="13.5">
      <c r="B1269" s="254"/>
      <c r="C1269" s="255"/>
      <c r="D1269" s="219" t="s">
        <v>274</v>
      </c>
      <c r="E1269" s="256" t="s">
        <v>34</v>
      </c>
      <c r="F1269" s="257" t="s">
        <v>1877</v>
      </c>
      <c r="G1269" s="255"/>
      <c r="H1269" s="256" t="s">
        <v>34</v>
      </c>
      <c r="I1269" s="258"/>
      <c r="J1269" s="255"/>
      <c r="K1269" s="255"/>
      <c r="L1269" s="259"/>
      <c r="M1269" s="260"/>
      <c r="N1269" s="261"/>
      <c r="O1269" s="261"/>
      <c r="P1269" s="261"/>
      <c r="Q1269" s="261"/>
      <c r="R1269" s="261"/>
      <c r="S1269" s="261"/>
      <c r="T1269" s="262"/>
      <c r="AT1269" s="263" t="s">
        <v>274</v>
      </c>
      <c r="AU1269" s="263" t="s">
        <v>224</v>
      </c>
      <c r="AV1269" s="14" t="s">
        <v>86</v>
      </c>
      <c r="AW1269" s="14" t="s">
        <v>41</v>
      </c>
      <c r="AX1269" s="14" t="s">
        <v>78</v>
      </c>
      <c r="AY1269" s="263" t="s">
        <v>209</v>
      </c>
    </row>
    <row r="1270" spans="2:51" s="12" customFormat="1" ht="13.5">
      <c r="B1270" s="222"/>
      <c r="C1270" s="223"/>
      <c r="D1270" s="219" t="s">
        <v>274</v>
      </c>
      <c r="E1270" s="224" t="s">
        <v>34</v>
      </c>
      <c r="F1270" s="225" t="s">
        <v>1941</v>
      </c>
      <c r="G1270" s="223"/>
      <c r="H1270" s="226">
        <v>1</v>
      </c>
      <c r="I1270" s="227"/>
      <c r="J1270" s="223"/>
      <c r="K1270" s="223"/>
      <c r="L1270" s="228"/>
      <c r="M1270" s="229"/>
      <c r="N1270" s="230"/>
      <c r="O1270" s="230"/>
      <c r="P1270" s="230"/>
      <c r="Q1270" s="230"/>
      <c r="R1270" s="230"/>
      <c r="S1270" s="230"/>
      <c r="T1270" s="231"/>
      <c r="AT1270" s="232" t="s">
        <v>274</v>
      </c>
      <c r="AU1270" s="232" t="s">
        <v>224</v>
      </c>
      <c r="AV1270" s="12" t="s">
        <v>88</v>
      </c>
      <c r="AW1270" s="12" t="s">
        <v>41</v>
      </c>
      <c r="AX1270" s="12" t="s">
        <v>78</v>
      </c>
      <c r="AY1270" s="232" t="s">
        <v>209</v>
      </c>
    </row>
    <row r="1271" spans="2:51" s="12" customFormat="1" ht="13.5">
      <c r="B1271" s="222"/>
      <c r="C1271" s="223"/>
      <c r="D1271" s="219" t="s">
        <v>274</v>
      </c>
      <c r="E1271" s="224" t="s">
        <v>34</v>
      </c>
      <c r="F1271" s="225" t="s">
        <v>1942</v>
      </c>
      <c r="G1271" s="223"/>
      <c r="H1271" s="226">
        <v>1</v>
      </c>
      <c r="I1271" s="227"/>
      <c r="J1271" s="223"/>
      <c r="K1271" s="223"/>
      <c r="L1271" s="228"/>
      <c r="M1271" s="229"/>
      <c r="N1271" s="230"/>
      <c r="O1271" s="230"/>
      <c r="P1271" s="230"/>
      <c r="Q1271" s="230"/>
      <c r="R1271" s="230"/>
      <c r="S1271" s="230"/>
      <c r="T1271" s="231"/>
      <c r="AT1271" s="232" t="s">
        <v>274</v>
      </c>
      <c r="AU1271" s="232" t="s">
        <v>224</v>
      </c>
      <c r="AV1271" s="12" t="s">
        <v>88</v>
      </c>
      <c r="AW1271" s="12" t="s">
        <v>41</v>
      </c>
      <c r="AX1271" s="12" t="s">
        <v>78</v>
      </c>
      <c r="AY1271" s="232" t="s">
        <v>209</v>
      </c>
    </row>
    <row r="1272" spans="2:51" s="12" customFormat="1" ht="13.5">
      <c r="B1272" s="222"/>
      <c r="C1272" s="223"/>
      <c r="D1272" s="219" t="s">
        <v>274</v>
      </c>
      <c r="E1272" s="224" t="s">
        <v>34</v>
      </c>
      <c r="F1272" s="225" t="s">
        <v>1943</v>
      </c>
      <c r="G1272" s="223"/>
      <c r="H1272" s="226">
        <v>1</v>
      </c>
      <c r="I1272" s="227"/>
      <c r="J1272" s="223"/>
      <c r="K1272" s="223"/>
      <c r="L1272" s="228"/>
      <c r="M1272" s="229"/>
      <c r="N1272" s="230"/>
      <c r="O1272" s="230"/>
      <c r="P1272" s="230"/>
      <c r="Q1272" s="230"/>
      <c r="R1272" s="230"/>
      <c r="S1272" s="230"/>
      <c r="T1272" s="231"/>
      <c r="AT1272" s="232" t="s">
        <v>274</v>
      </c>
      <c r="AU1272" s="232" t="s">
        <v>224</v>
      </c>
      <c r="AV1272" s="12" t="s">
        <v>88</v>
      </c>
      <c r="AW1272" s="12" t="s">
        <v>41</v>
      </c>
      <c r="AX1272" s="12" t="s">
        <v>78</v>
      </c>
      <c r="AY1272" s="232" t="s">
        <v>209</v>
      </c>
    </row>
    <row r="1273" spans="2:51" s="12" customFormat="1" ht="13.5">
      <c r="B1273" s="222"/>
      <c r="C1273" s="223"/>
      <c r="D1273" s="219" t="s">
        <v>274</v>
      </c>
      <c r="E1273" s="224" t="s">
        <v>34</v>
      </c>
      <c r="F1273" s="225" t="s">
        <v>1944</v>
      </c>
      <c r="G1273" s="223"/>
      <c r="H1273" s="226">
        <v>1</v>
      </c>
      <c r="I1273" s="227"/>
      <c r="J1273" s="223"/>
      <c r="K1273" s="223"/>
      <c r="L1273" s="228"/>
      <c r="M1273" s="229"/>
      <c r="N1273" s="230"/>
      <c r="O1273" s="230"/>
      <c r="P1273" s="230"/>
      <c r="Q1273" s="230"/>
      <c r="R1273" s="230"/>
      <c r="S1273" s="230"/>
      <c r="T1273" s="231"/>
      <c r="AT1273" s="232" t="s">
        <v>274</v>
      </c>
      <c r="AU1273" s="232" t="s">
        <v>224</v>
      </c>
      <c r="AV1273" s="12" t="s">
        <v>88</v>
      </c>
      <c r="AW1273" s="12" t="s">
        <v>41</v>
      </c>
      <c r="AX1273" s="12" t="s">
        <v>78</v>
      </c>
      <c r="AY1273" s="232" t="s">
        <v>209</v>
      </c>
    </row>
    <row r="1274" spans="2:51" s="14" customFormat="1" ht="13.5">
      <c r="B1274" s="254"/>
      <c r="C1274" s="255"/>
      <c r="D1274" s="219" t="s">
        <v>274</v>
      </c>
      <c r="E1274" s="256" t="s">
        <v>34</v>
      </c>
      <c r="F1274" s="257" t="s">
        <v>1886</v>
      </c>
      <c r="G1274" s="255"/>
      <c r="H1274" s="256" t="s">
        <v>34</v>
      </c>
      <c r="I1274" s="258"/>
      <c r="J1274" s="255"/>
      <c r="K1274" s="255"/>
      <c r="L1274" s="259"/>
      <c r="M1274" s="260"/>
      <c r="N1274" s="261"/>
      <c r="O1274" s="261"/>
      <c r="P1274" s="261"/>
      <c r="Q1274" s="261"/>
      <c r="R1274" s="261"/>
      <c r="S1274" s="261"/>
      <c r="T1274" s="262"/>
      <c r="AT1274" s="263" t="s">
        <v>274</v>
      </c>
      <c r="AU1274" s="263" t="s">
        <v>224</v>
      </c>
      <c r="AV1274" s="14" t="s">
        <v>86</v>
      </c>
      <c r="AW1274" s="14" t="s">
        <v>41</v>
      </c>
      <c r="AX1274" s="14" t="s">
        <v>78</v>
      </c>
      <c r="AY1274" s="263" t="s">
        <v>209</v>
      </c>
    </row>
    <row r="1275" spans="2:51" s="12" customFormat="1" ht="13.5">
      <c r="B1275" s="222"/>
      <c r="C1275" s="223"/>
      <c r="D1275" s="219" t="s">
        <v>274</v>
      </c>
      <c r="E1275" s="224" t="s">
        <v>34</v>
      </c>
      <c r="F1275" s="225" t="s">
        <v>1945</v>
      </c>
      <c r="G1275" s="223"/>
      <c r="H1275" s="226">
        <v>1</v>
      </c>
      <c r="I1275" s="227"/>
      <c r="J1275" s="223"/>
      <c r="K1275" s="223"/>
      <c r="L1275" s="228"/>
      <c r="M1275" s="229"/>
      <c r="N1275" s="230"/>
      <c r="O1275" s="230"/>
      <c r="P1275" s="230"/>
      <c r="Q1275" s="230"/>
      <c r="R1275" s="230"/>
      <c r="S1275" s="230"/>
      <c r="T1275" s="231"/>
      <c r="AT1275" s="232" t="s">
        <v>274</v>
      </c>
      <c r="AU1275" s="232" t="s">
        <v>224</v>
      </c>
      <c r="AV1275" s="12" t="s">
        <v>88</v>
      </c>
      <c r="AW1275" s="12" t="s">
        <v>41</v>
      </c>
      <c r="AX1275" s="12" t="s">
        <v>78</v>
      </c>
      <c r="AY1275" s="232" t="s">
        <v>209</v>
      </c>
    </row>
    <row r="1276" spans="2:51" s="12" customFormat="1" ht="13.5">
      <c r="B1276" s="222"/>
      <c r="C1276" s="223"/>
      <c r="D1276" s="219" t="s">
        <v>274</v>
      </c>
      <c r="E1276" s="224" t="s">
        <v>34</v>
      </c>
      <c r="F1276" s="225" t="s">
        <v>1946</v>
      </c>
      <c r="G1276" s="223"/>
      <c r="H1276" s="226">
        <v>1</v>
      </c>
      <c r="I1276" s="227"/>
      <c r="J1276" s="223"/>
      <c r="K1276" s="223"/>
      <c r="L1276" s="228"/>
      <c r="M1276" s="229"/>
      <c r="N1276" s="230"/>
      <c r="O1276" s="230"/>
      <c r="P1276" s="230"/>
      <c r="Q1276" s="230"/>
      <c r="R1276" s="230"/>
      <c r="S1276" s="230"/>
      <c r="T1276" s="231"/>
      <c r="AT1276" s="232" t="s">
        <v>274</v>
      </c>
      <c r="AU1276" s="232" t="s">
        <v>224</v>
      </c>
      <c r="AV1276" s="12" t="s">
        <v>88</v>
      </c>
      <c r="AW1276" s="12" t="s">
        <v>41</v>
      </c>
      <c r="AX1276" s="12" t="s">
        <v>78</v>
      </c>
      <c r="AY1276" s="232" t="s">
        <v>209</v>
      </c>
    </row>
    <row r="1277" spans="2:51" s="12" customFormat="1" ht="13.5">
      <c r="B1277" s="222"/>
      <c r="C1277" s="223"/>
      <c r="D1277" s="219" t="s">
        <v>274</v>
      </c>
      <c r="E1277" s="224" t="s">
        <v>34</v>
      </c>
      <c r="F1277" s="225" t="s">
        <v>1947</v>
      </c>
      <c r="G1277" s="223"/>
      <c r="H1277" s="226">
        <v>1</v>
      </c>
      <c r="I1277" s="227"/>
      <c r="J1277" s="223"/>
      <c r="K1277" s="223"/>
      <c r="L1277" s="228"/>
      <c r="M1277" s="229"/>
      <c r="N1277" s="230"/>
      <c r="O1277" s="230"/>
      <c r="P1277" s="230"/>
      <c r="Q1277" s="230"/>
      <c r="R1277" s="230"/>
      <c r="S1277" s="230"/>
      <c r="T1277" s="231"/>
      <c r="AT1277" s="232" t="s">
        <v>274</v>
      </c>
      <c r="AU1277" s="232" t="s">
        <v>224</v>
      </c>
      <c r="AV1277" s="12" t="s">
        <v>88</v>
      </c>
      <c r="AW1277" s="12" t="s">
        <v>41</v>
      </c>
      <c r="AX1277" s="12" t="s">
        <v>78</v>
      </c>
      <c r="AY1277" s="232" t="s">
        <v>209</v>
      </c>
    </row>
    <row r="1278" spans="2:51" s="12" customFormat="1" ht="13.5">
      <c r="B1278" s="222"/>
      <c r="C1278" s="223"/>
      <c r="D1278" s="219" t="s">
        <v>274</v>
      </c>
      <c r="E1278" s="224" t="s">
        <v>34</v>
      </c>
      <c r="F1278" s="225" t="s">
        <v>1948</v>
      </c>
      <c r="G1278" s="223"/>
      <c r="H1278" s="226">
        <v>1</v>
      </c>
      <c r="I1278" s="227"/>
      <c r="J1278" s="223"/>
      <c r="K1278" s="223"/>
      <c r="L1278" s="228"/>
      <c r="M1278" s="229"/>
      <c r="N1278" s="230"/>
      <c r="O1278" s="230"/>
      <c r="P1278" s="230"/>
      <c r="Q1278" s="230"/>
      <c r="R1278" s="230"/>
      <c r="S1278" s="230"/>
      <c r="T1278" s="231"/>
      <c r="AT1278" s="232" t="s">
        <v>274</v>
      </c>
      <c r="AU1278" s="232" t="s">
        <v>224</v>
      </c>
      <c r="AV1278" s="12" t="s">
        <v>88</v>
      </c>
      <c r="AW1278" s="12" t="s">
        <v>41</v>
      </c>
      <c r="AX1278" s="12" t="s">
        <v>78</v>
      </c>
      <c r="AY1278" s="232" t="s">
        <v>209</v>
      </c>
    </row>
    <row r="1279" spans="2:51" s="12" customFormat="1" ht="13.5">
      <c r="B1279" s="222"/>
      <c r="C1279" s="223"/>
      <c r="D1279" s="219" t="s">
        <v>274</v>
      </c>
      <c r="E1279" s="224" t="s">
        <v>34</v>
      </c>
      <c r="F1279" s="225" t="s">
        <v>1949</v>
      </c>
      <c r="G1279" s="223"/>
      <c r="H1279" s="226">
        <v>1</v>
      </c>
      <c r="I1279" s="227"/>
      <c r="J1279" s="223"/>
      <c r="K1279" s="223"/>
      <c r="L1279" s="228"/>
      <c r="M1279" s="229"/>
      <c r="N1279" s="230"/>
      <c r="O1279" s="230"/>
      <c r="P1279" s="230"/>
      <c r="Q1279" s="230"/>
      <c r="R1279" s="230"/>
      <c r="S1279" s="230"/>
      <c r="T1279" s="231"/>
      <c r="AT1279" s="232" t="s">
        <v>274</v>
      </c>
      <c r="AU1279" s="232" t="s">
        <v>224</v>
      </c>
      <c r="AV1279" s="12" t="s">
        <v>88</v>
      </c>
      <c r="AW1279" s="12" t="s">
        <v>41</v>
      </c>
      <c r="AX1279" s="12" t="s">
        <v>78</v>
      </c>
      <c r="AY1279" s="232" t="s">
        <v>209</v>
      </c>
    </row>
    <row r="1280" spans="2:51" s="12" customFormat="1" ht="13.5">
      <c r="B1280" s="222"/>
      <c r="C1280" s="223"/>
      <c r="D1280" s="219" t="s">
        <v>274</v>
      </c>
      <c r="E1280" s="224" t="s">
        <v>34</v>
      </c>
      <c r="F1280" s="225" t="s">
        <v>1950</v>
      </c>
      <c r="G1280" s="223"/>
      <c r="H1280" s="226">
        <v>1</v>
      </c>
      <c r="I1280" s="227"/>
      <c r="J1280" s="223"/>
      <c r="K1280" s="223"/>
      <c r="L1280" s="228"/>
      <c r="M1280" s="229"/>
      <c r="N1280" s="230"/>
      <c r="O1280" s="230"/>
      <c r="P1280" s="230"/>
      <c r="Q1280" s="230"/>
      <c r="R1280" s="230"/>
      <c r="S1280" s="230"/>
      <c r="T1280" s="231"/>
      <c r="AT1280" s="232" t="s">
        <v>274</v>
      </c>
      <c r="AU1280" s="232" t="s">
        <v>224</v>
      </c>
      <c r="AV1280" s="12" t="s">
        <v>88</v>
      </c>
      <c r="AW1280" s="12" t="s">
        <v>41</v>
      </c>
      <c r="AX1280" s="12" t="s">
        <v>78</v>
      </c>
      <c r="AY1280" s="232" t="s">
        <v>209</v>
      </c>
    </row>
    <row r="1281" spans="2:65" s="12" customFormat="1" ht="13.5">
      <c r="B1281" s="222"/>
      <c r="C1281" s="223"/>
      <c r="D1281" s="219" t="s">
        <v>274</v>
      </c>
      <c r="E1281" s="224" t="s">
        <v>34</v>
      </c>
      <c r="F1281" s="225" t="s">
        <v>1951</v>
      </c>
      <c r="G1281" s="223"/>
      <c r="H1281" s="226">
        <v>1</v>
      </c>
      <c r="I1281" s="227"/>
      <c r="J1281" s="223"/>
      <c r="K1281" s="223"/>
      <c r="L1281" s="228"/>
      <c r="M1281" s="229"/>
      <c r="N1281" s="230"/>
      <c r="O1281" s="230"/>
      <c r="P1281" s="230"/>
      <c r="Q1281" s="230"/>
      <c r="R1281" s="230"/>
      <c r="S1281" s="230"/>
      <c r="T1281" s="231"/>
      <c r="AT1281" s="232" t="s">
        <v>274</v>
      </c>
      <c r="AU1281" s="232" t="s">
        <v>224</v>
      </c>
      <c r="AV1281" s="12" t="s">
        <v>88</v>
      </c>
      <c r="AW1281" s="12" t="s">
        <v>41</v>
      </c>
      <c r="AX1281" s="12" t="s">
        <v>78</v>
      </c>
      <c r="AY1281" s="232" t="s">
        <v>209</v>
      </c>
    </row>
    <row r="1282" spans="2:65" s="12" customFormat="1" ht="13.5">
      <c r="B1282" s="222"/>
      <c r="C1282" s="223"/>
      <c r="D1282" s="219" t="s">
        <v>274</v>
      </c>
      <c r="E1282" s="224" t="s">
        <v>34</v>
      </c>
      <c r="F1282" s="225" t="s">
        <v>1952</v>
      </c>
      <c r="G1282" s="223"/>
      <c r="H1282" s="226">
        <v>1</v>
      </c>
      <c r="I1282" s="227"/>
      <c r="J1282" s="223"/>
      <c r="K1282" s="223"/>
      <c r="L1282" s="228"/>
      <c r="M1282" s="229"/>
      <c r="N1282" s="230"/>
      <c r="O1282" s="230"/>
      <c r="P1282" s="230"/>
      <c r="Q1282" s="230"/>
      <c r="R1282" s="230"/>
      <c r="S1282" s="230"/>
      <c r="T1282" s="231"/>
      <c r="AT1282" s="232" t="s">
        <v>274</v>
      </c>
      <c r="AU1282" s="232" t="s">
        <v>224</v>
      </c>
      <c r="AV1282" s="12" t="s">
        <v>88</v>
      </c>
      <c r="AW1282" s="12" t="s">
        <v>41</v>
      </c>
      <c r="AX1282" s="12" t="s">
        <v>78</v>
      </c>
      <c r="AY1282" s="232" t="s">
        <v>209</v>
      </c>
    </row>
    <row r="1283" spans="2:65" s="13" customFormat="1" ht="13.5">
      <c r="B1283" s="233"/>
      <c r="C1283" s="234"/>
      <c r="D1283" s="219" t="s">
        <v>274</v>
      </c>
      <c r="E1283" s="235" t="s">
        <v>34</v>
      </c>
      <c r="F1283" s="236" t="s">
        <v>302</v>
      </c>
      <c r="G1283" s="234"/>
      <c r="H1283" s="237">
        <v>13</v>
      </c>
      <c r="I1283" s="238"/>
      <c r="J1283" s="234"/>
      <c r="K1283" s="234"/>
      <c r="L1283" s="239"/>
      <c r="M1283" s="240"/>
      <c r="N1283" s="241"/>
      <c r="O1283" s="241"/>
      <c r="P1283" s="241"/>
      <c r="Q1283" s="241"/>
      <c r="R1283" s="241"/>
      <c r="S1283" s="241"/>
      <c r="T1283" s="242"/>
      <c r="AT1283" s="243" t="s">
        <v>274</v>
      </c>
      <c r="AU1283" s="243" t="s">
        <v>224</v>
      </c>
      <c r="AV1283" s="13" t="s">
        <v>228</v>
      </c>
      <c r="AW1283" s="13" t="s">
        <v>41</v>
      </c>
      <c r="AX1283" s="13" t="s">
        <v>86</v>
      </c>
      <c r="AY1283" s="243" t="s">
        <v>209</v>
      </c>
    </row>
    <row r="1284" spans="2:65" s="1" customFormat="1" ht="16.5" customHeight="1">
      <c r="B1284" s="43"/>
      <c r="C1284" s="244" t="s">
        <v>1953</v>
      </c>
      <c r="D1284" s="244" t="s">
        <v>348</v>
      </c>
      <c r="E1284" s="245" t="s">
        <v>1954</v>
      </c>
      <c r="F1284" s="246" t="s">
        <v>1955</v>
      </c>
      <c r="G1284" s="247" t="s">
        <v>336</v>
      </c>
      <c r="H1284" s="248">
        <v>1</v>
      </c>
      <c r="I1284" s="249"/>
      <c r="J1284" s="250">
        <f>ROUND(I1284*H1284,2)</f>
        <v>0</v>
      </c>
      <c r="K1284" s="246" t="s">
        <v>34</v>
      </c>
      <c r="L1284" s="251"/>
      <c r="M1284" s="252" t="s">
        <v>34</v>
      </c>
      <c r="N1284" s="253" t="s">
        <v>49</v>
      </c>
      <c r="O1284" s="44"/>
      <c r="P1284" s="212">
        <f>O1284*H1284</f>
        <v>0</v>
      </c>
      <c r="Q1284" s="212">
        <v>0</v>
      </c>
      <c r="R1284" s="212">
        <f>Q1284*H1284</f>
        <v>0</v>
      </c>
      <c r="S1284" s="212">
        <v>0</v>
      </c>
      <c r="T1284" s="213">
        <f>S1284*H1284</f>
        <v>0</v>
      </c>
      <c r="AR1284" s="25" t="s">
        <v>247</v>
      </c>
      <c r="AT1284" s="25" t="s">
        <v>348</v>
      </c>
      <c r="AU1284" s="25" t="s">
        <v>224</v>
      </c>
      <c r="AY1284" s="25" t="s">
        <v>209</v>
      </c>
      <c r="BE1284" s="214">
        <f>IF(N1284="základní",J1284,0)</f>
        <v>0</v>
      </c>
      <c r="BF1284" s="214">
        <f>IF(N1284="snížená",J1284,0)</f>
        <v>0</v>
      </c>
      <c r="BG1284" s="214">
        <f>IF(N1284="zákl. přenesená",J1284,0)</f>
        <v>0</v>
      </c>
      <c r="BH1284" s="214">
        <f>IF(N1284="sníž. přenesená",J1284,0)</f>
        <v>0</v>
      </c>
      <c r="BI1284" s="214">
        <f>IF(N1284="nulová",J1284,0)</f>
        <v>0</v>
      </c>
      <c r="BJ1284" s="25" t="s">
        <v>86</v>
      </c>
      <c r="BK1284" s="214">
        <f>ROUND(I1284*H1284,2)</f>
        <v>0</v>
      </c>
      <c r="BL1284" s="25" t="s">
        <v>228</v>
      </c>
      <c r="BM1284" s="25" t="s">
        <v>1956</v>
      </c>
    </row>
    <row r="1285" spans="2:65" s="1" customFormat="1" ht="16.5" customHeight="1">
      <c r="B1285" s="43"/>
      <c r="C1285" s="244" t="s">
        <v>1957</v>
      </c>
      <c r="D1285" s="244" t="s">
        <v>348</v>
      </c>
      <c r="E1285" s="245" t="s">
        <v>1958</v>
      </c>
      <c r="F1285" s="246" t="s">
        <v>1959</v>
      </c>
      <c r="G1285" s="247" t="s">
        <v>336</v>
      </c>
      <c r="H1285" s="248">
        <v>4</v>
      </c>
      <c r="I1285" s="249"/>
      <c r="J1285" s="250">
        <f>ROUND(I1285*H1285,2)</f>
        <v>0</v>
      </c>
      <c r="K1285" s="246" t="s">
        <v>34</v>
      </c>
      <c r="L1285" s="251"/>
      <c r="M1285" s="252" t="s">
        <v>34</v>
      </c>
      <c r="N1285" s="253" t="s">
        <v>49</v>
      </c>
      <c r="O1285" s="44"/>
      <c r="P1285" s="212">
        <f>O1285*H1285</f>
        <v>0</v>
      </c>
      <c r="Q1285" s="212">
        <v>0</v>
      </c>
      <c r="R1285" s="212">
        <f>Q1285*H1285</f>
        <v>0</v>
      </c>
      <c r="S1285" s="212">
        <v>0</v>
      </c>
      <c r="T1285" s="213">
        <f>S1285*H1285</f>
        <v>0</v>
      </c>
      <c r="AR1285" s="25" t="s">
        <v>247</v>
      </c>
      <c r="AT1285" s="25" t="s">
        <v>348</v>
      </c>
      <c r="AU1285" s="25" t="s">
        <v>224</v>
      </c>
      <c r="AY1285" s="25" t="s">
        <v>209</v>
      </c>
      <c r="BE1285" s="214">
        <f>IF(N1285="základní",J1285,0)</f>
        <v>0</v>
      </c>
      <c r="BF1285" s="214">
        <f>IF(N1285="snížená",J1285,0)</f>
        <v>0</v>
      </c>
      <c r="BG1285" s="214">
        <f>IF(N1285="zákl. přenesená",J1285,0)</f>
        <v>0</v>
      </c>
      <c r="BH1285" s="214">
        <f>IF(N1285="sníž. přenesená",J1285,0)</f>
        <v>0</v>
      </c>
      <c r="BI1285" s="214">
        <f>IF(N1285="nulová",J1285,0)</f>
        <v>0</v>
      </c>
      <c r="BJ1285" s="25" t="s">
        <v>86</v>
      </c>
      <c r="BK1285" s="214">
        <f>ROUND(I1285*H1285,2)</f>
        <v>0</v>
      </c>
      <c r="BL1285" s="25" t="s">
        <v>228</v>
      </c>
      <c r="BM1285" s="25" t="s">
        <v>1960</v>
      </c>
    </row>
    <row r="1286" spans="2:65" s="1" customFormat="1" ht="16.5" customHeight="1">
      <c r="B1286" s="43"/>
      <c r="C1286" s="244" t="s">
        <v>1961</v>
      </c>
      <c r="D1286" s="244" t="s">
        <v>348</v>
      </c>
      <c r="E1286" s="245" t="s">
        <v>1962</v>
      </c>
      <c r="F1286" s="246" t="s">
        <v>1963</v>
      </c>
      <c r="G1286" s="247" t="s">
        <v>336</v>
      </c>
      <c r="H1286" s="248">
        <v>8</v>
      </c>
      <c r="I1286" s="249"/>
      <c r="J1286" s="250">
        <f>ROUND(I1286*H1286,2)</f>
        <v>0</v>
      </c>
      <c r="K1286" s="246" t="s">
        <v>34</v>
      </c>
      <c r="L1286" s="251"/>
      <c r="M1286" s="252" t="s">
        <v>34</v>
      </c>
      <c r="N1286" s="253" t="s">
        <v>49</v>
      </c>
      <c r="O1286" s="44"/>
      <c r="P1286" s="212">
        <f>O1286*H1286</f>
        <v>0</v>
      </c>
      <c r="Q1286" s="212">
        <v>0</v>
      </c>
      <c r="R1286" s="212">
        <f>Q1286*H1286</f>
        <v>0</v>
      </c>
      <c r="S1286" s="212">
        <v>0</v>
      </c>
      <c r="T1286" s="213">
        <f>S1286*H1286</f>
        <v>0</v>
      </c>
      <c r="AR1286" s="25" t="s">
        <v>247</v>
      </c>
      <c r="AT1286" s="25" t="s">
        <v>348</v>
      </c>
      <c r="AU1286" s="25" t="s">
        <v>224</v>
      </c>
      <c r="AY1286" s="25" t="s">
        <v>209</v>
      </c>
      <c r="BE1286" s="214">
        <f>IF(N1286="základní",J1286,0)</f>
        <v>0</v>
      </c>
      <c r="BF1286" s="214">
        <f>IF(N1286="snížená",J1286,0)</f>
        <v>0</v>
      </c>
      <c r="BG1286" s="214">
        <f>IF(N1286="zákl. přenesená",J1286,0)</f>
        <v>0</v>
      </c>
      <c r="BH1286" s="214">
        <f>IF(N1286="sníž. přenesená",J1286,0)</f>
        <v>0</v>
      </c>
      <c r="BI1286" s="214">
        <f>IF(N1286="nulová",J1286,0)</f>
        <v>0</v>
      </c>
      <c r="BJ1286" s="25" t="s">
        <v>86</v>
      </c>
      <c r="BK1286" s="214">
        <f>ROUND(I1286*H1286,2)</f>
        <v>0</v>
      </c>
      <c r="BL1286" s="25" t="s">
        <v>228</v>
      </c>
      <c r="BM1286" s="25" t="s">
        <v>1964</v>
      </c>
    </row>
    <row r="1287" spans="2:65" s="1" customFormat="1" ht="38.25" customHeight="1">
      <c r="B1287" s="43"/>
      <c r="C1287" s="203" t="s">
        <v>1965</v>
      </c>
      <c r="D1287" s="203" t="s">
        <v>212</v>
      </c>
      <c r="E1287" s="204" t="s">
        <v>1966</v>
      </c>
      <c r="F1287" s="205" t="s">
        <v>1967</v>
      </c>
      <c r="G1287" s="206" t="s">
        <v>357</v>
      </c>
      <c r="H1287" s="207">
        <v>12</v>
      </c>
      <c r="I1287" s="208"/>
      <c r="J1287" s="209">
        <f>ROUND(I1287*H1287,2)</f>
        <v>0</v>
      </c>
      <c r="K1287" s="205" t="s">
        <v>216</v>
      </c>
      <c r="L1287" s="63"/>
      <c r="M1287" s="210" t="s">
        <v>34</v>
      </c>
      <c r="N1287" s="211" t="s">
        <v>49</v>
      </c>
      <c r="O1287" s="44"/>
      <c r="P1287" s="212">
        <f>O1287*H1287</f>
        <v>0</v>
      </c>
      <c r="Q1287" s="212">
        <v>0.54769000000000001</v>
      </c>
      <c r="R1287" s="212">
        <f>Q1287*H1287</f>
        <v>6.5722800000000001</v>
      </c>
      <c r="S1287" s="212">
        <v>0</v>
      </c>
      <c r="T1287" s="213">
        <f>S1287*H1287</f>
        <v>0</v>
      </c>
      <c r="AR1287" s="25" t="s">
        <v>228</v>
      </c>
      <c r="AT1287" s="25" t="s">
        <v>212</v>
      </c>
      <c r="AU1287" s="25" t="s">
        <v>224</v>
      </c>
      <c r="AY1287" s="25" t="s">
        <v>209</v>
      </c>
      <c r="BE1287" s="214">
        <f>IF(N1287="základní",J1287,0)</f>
        <v>0</v>
      </c>
      <c r="BF1287" s="214">
        <f>IF(N1287="snížená",J1287,0)</f>
        <v>0</v>
      </c>
      <c r="BG1287" s="214">
        <f>IF(N1287="zákl. přenesená",J1287,0)</f>
        <v>0</v>
      </c>
      <c r="BH1287" s="214">
        <f>IF(N1287="sníž. přenesená",J1287,0)</f>
        <v>0</v>
      </c>
      <c r="BI1287" s="214">
        <f>IF(N1287="nulová",J1287,0)</f>
        <v>0</v>
      </c>
      <c r="BJ1287" s="25" t="s">
        <v>86</v>
      </c>
      <c r="BK1287" s="214">
        <f>ROUND(I1287*H1287,2)</f>
        <v>0</v>
      </c>
      <c r="BL1287" s="25" t="s">
        <v>228</v>
      </c>
      <c r="BM1287" s="25" t="s">
        <v>1968</v>
      </c>
    </row>
    <row r="1288" spans="2:65" s="1" customFormat="1" ht="108">
      <c r="B1288" s="43"/>
      <c r="C1288" s="65"/>
      <c r="D1288" s="219" t="s">
        <v>272</v>
      </c>
      <c r="E1288" s="65"/>
      <c r="F1288" s="220" t="s">
        <v>1938</v>
      </c>
      <c r="G1288" s="65"/>
      <c r="H1288" s="65"/>
      <c r="I1288" s="174"/>
      <c r="J1288" s="65"/>
      <c r="K1288" s="65"/>
      <c r="L1288" s="63"/>
      <c r="M1288" s="221"/>
      <c r="N1288" s="44"/>
      <c r="O1288" s="44"/>
      <c r="P1288" s="44"/>
      <c r="Q1288" s="44"/>
      <c r="R1288" s="44"/>
      <c r="S1288" s="44"/>
      <c r="T1288" s="80"/>
      <c r="AT1288" s="25" t="s">
        <v>272</v>
      </c>
      <c r="AU1288" s="25" t="s">
        <v>224</v>
      </c>
    </row>
    <row r="1289" spans="2:65" s="14" customFormat="1" ht="13.5">
      <c r="B1289" s="254"/>
      <c r="C1289" s="255"/>
      <c r="D1289" s="219" t="s">
        <v>274</v>
      </c>
      <c r="E1289" s="256" t="s">
        <v>34</v>
      </c>
      <c r="F1289" s="257" t="s">
        <v>1873</v>
      </c>
      <c r="G1289" s="255"/>
      <c r="H1289" s="256" t="s">
        <v>34</v>
      </c>
      <c r="I1289" s="258"/>
      <c r="J1289" s="255"/>
      <c r="K1289" s="255"/>
      <c r="L1289" s="259"/>
      <c r="M1289" s="260"/>
      <c r="N1289" s="261"/>
      <c r="O1289" s="261"/>
      <c r="P1289" s="261"/>
      <c r="Q1289" s="261"/>
      <c r="R1289" s="261"/>
      <c r="S1289" s="261"/>
      <c r="T1289" s="262"/>
      <c r="AT1289" s="263" t="s">
        <v>274</v>
      </c>
      <c r="AU1289" s="263" t="s">
        <v>224</v>
      </c>
      <c r="AV1289" s="14" t="s">
        <v>86</v>
      </c>
      <c r="AW1289" s="14" t="s">
        <v>41</v>
      </c>
      <c r="AX1289" s="14" t="s">
        <v>78</v>
      </c>
      <c r="AY1289" s="263" t="s">
        <v>209</v>
      </c>
    </row>
    <row r="1290" spans="2:65" s="14" customFormat="1" ht="13.5">
      <c r="B1290" s="254"/>
      <c r="C1290" s="255"/>
      <c r="D1290" s="219" t="s">
        <v>274</v>
      </c>
      <c r="E1290" s="256" t="s">
        <v>34</v>
      </c>
      <c r="F1290" s="257" t="s">
        <v>1939</v>
      </c>
      <c r="G1290" s="255"/>
      <c r="H1290" s="256" t="s">
        <v>34</v>
      </c>
      <c r="I1290" s="258"/>
      <c r="J1290" s="255"/>
      <c r="K1290" s="255"/>
      <c r="L1290" s="259"/>
      <c r="M1290" s="260"/>
      <c r="N1290" s="261"/>
      <c r="O1290" s="261"/>
      <c r="P1290" s="261"/>
      <c r="Q1290" s="261"/>
      <c r="R1290" s="261"/>
      <c r="S1290" s="261"/>
      <c r="T1290" s="262"/>
      <c r="AT1290" s="263" t="s">
        <v>274</v>
      </c>
      <c r="AU1290" s="263" t="s">
        <v>224</v>
      </c>
      <c r="AV1290" s="14" t="s">
        <v>86</v>
      </c>
      <c r="AW1290" s="14" t="s">
        <v>41</v>
      </c>
      <c r="AX1290" s="14" t="s">
        <v>78</v>
      </c>
      <c r="AY1290" s="263" t="s">
        <v>209</v>
      </c>
    </row>
    <row r="1291" spans="2:65" s="12" customFormat="1" ht="13.5">
      <c r="B1291" s="222"/>
      <c r="C1291" s="223"/>
      <c r="D1291" s="219" t="s">
        <v>274</v>
      </c>
      <c r="E1291" s="224" t="s">
        <v>34</v>
      </c>
      <c r="F1291" s="225" t="s">
        <v>1969</v>
      </c>
      <c r="G1291" s="223"/>
      <c r="H1291" s="226">
        <v>1</v>
      </c>
      <c r="I1291" s="227"/>
      <c r="J1291" s="223"/>
      <c r="K1291" s="223"/>
      <c r="L1291" s="228"/>
      <c r="M1291" s="229"/>
      <c r="N1291" s="230"/>
      <c r="O1291" s="230"/>
      <c r="P1291" s="230"/>
      <c r="Q1291" s="230"/>
      <c r="R1291" s="230"/>
      <c r="S1291" s="230"/>
      <c r="T1291" s="231"/>
      <c r="AT1291" s="232" t="s">
        <v>274</v>
      </c>
      <c r="AU1291" s="232" t="s">
        <v>224</v>
      </c>
      <c r="AV1291" s="12" t="s">
        <v>88</v>
      </c>
      <c r="AW1291" s="12" t="s">
        <v>41</v>
      </c>
      <c r="AX1291" s="12" t="s">
        <v>78</v>
      </c>
      <c r="AY1291" s="232" t="s">
        <v>209</v>
      </c>
    </row>
    <row r="1292" spans="2:65" s="12" customFormat="1" ht="13.5">
      <c r="B1292" s="222"/>
      <c r="C1292" s="223"/>
      <c r="D1292" s="219" t="s">
        <v>274</v>
      </c>
      <c r="E1292" s="224" t="s">
        <v>34</v>
      </c>
      <c r="F1292" s="225" t="s">
        <v>1970</v>
      </c>
      <c r="G1292" s="223"/>
      <c r="H1292" s="226">
        <v>1</v>
      </c>
      <c r="I1292" s="227"/>
      <c r="J1292" s="223"/>
      <c r="K1292" s="223"/>
      <c r="L1292" s="228"/>
      <c r="M1292" s="229"/>
      <c r="N1292" s="230"/>
      <c r="O1292" s="230"/>
      <c r="P1292" s="230"/>
      <c r="Q1292" s="230"/>
      <c r="R1292" s="230"/>
      <c r="S1292" s="230"/>
      <c r="T1292" s="231"/>
      <c r="AT1292" s="232" t="s">
        <v>274</v>
      </c>
      <c r="AU1292" s="232" t="s">
        <v>224</v>
      </c>
      <c r="AV1292" s="12" t="s">
        <v>88</v>
      </c>
      <c r="AW1292" s="12" t="s">
        <v>41</v>
      </c>
      <c r="AX1292" s="12" t="s">
        <v>78</v>
      </c>
      <c r="AY1292" s="232" t="s">
        <v>209</v>
      </c>
    </row>
    <row r="1293" spans="2:65" s="12" customFormat="1" ht="13.5">
      <c r="B1293" s="222"/>
      <c r="C1293" s="223"/>
      <c r="D1293" s="219" t="s">
        <v>274</v>
      </c>
      <c r="E1293" s="224" t="s">
        <v>34</v>
      </c>
      <c r="F1293" s="225" t="s">
        <v>1971</v>
      </c>
      <c r="G1293" s="223"/>
      <c r="H1293" s="226">
        <v>1</v>
      </c>
      <c r="I1293" s="227"/>
      <c r="J1293" s="223"/>
      <c r="K1293" s="223"/>
      <c r="L1293" s="228"/>
      <c r="M1293" s="229"/>
      <c r="N1293" s="230"/>
      <c r="O1293" s="230"/>
      <c r="P1293" s="230"/>
      <c r="Q1293" s="230"/>
      <c r="R1293" s="230"/>
      <c r="S1293" s="230"/>
      <c r="T1293" s="231"/>
      <c r="AT1293" s="232" t="s">
        <v>274</v>
      </c>
      <c r="AU1293" s="232" t="s">
        <v>224</v>
      </c>
      <c r="AV1293" s="12" t="s">
        <v>88</v>
      </c>
      <c r="AW1293" s="12" t="s">
        <v>41</v>
      </c>
      <c r="AX1293" s="12" t="s">
        <v>78</v>
      </c>
      <c r="AY1293" s="232" t="s">
        <v>209</v>
      </c>
    </row>
    <row r="1294" spans="2:65" s="14" customFormat="1" ht="13.5">
      <c r="B1294" s="254"/>
      <c r="C1294" s="255"/>
      <c r="D1294" s="219" t="s">
        <v>274</v>
      </c>
      <c r="E1294" s="256" t="s">
        <v>34</v>
      </c>
      <c r="F1294" s="257" t="s">
        <v>1874</v>
      </c>
      <c r="G1294" s="255"/>
      <c r="H1294" s="256" t="s">
        <v>34</v>
      </c>
      <c r="I1294" s="258"/>
      <c r="J1294" s="255"/>
      <c r="K1294" s="255"/>
      <c r="L1294" s="259"/>
      <c r="M1294" s="260"/>
      <c r="N1294" s="261"/>
      <c r="O1294" s="261"/>
      <c r="P1294" s="261"/>
      <c r="Q1294" s="261"/>
      <c r="R1294" s="261"/>
      <c r="S1294" s="261"/>
      <c r="T1294" s="262"/>
      <c r="AT1294" s="263" t="s">
        <v>274</v>
      </c>
      <c r="AU1294" s="263" t="s">
        <v>224</v>
      </c>
      <c r="AV1294" s="14" t="s">
        <v>86</v>
      </c>
      <c r="AW1294" s="14" t="s">
        <v>41</v>
      </c>
      <c r="AX1294" s="14" t="s">
        <v>78</v>
      </c>
      <c r="AY1294" s="263" t="s">
        <v>209</v>
      </c>
    </row>
    <row r="1295" spans="2:65" s="14" customFormat="1" ht="13.5">
      <c r="B1295" s="254"/>
      <c r="C1295" s="255"/>
      <c r="D1295" s="219" t="s">
        <v>274</v>
      </c>
      <c r="E1295" s="256" t="s">
        <v>34</v>
      </c>
      <c r="F1295" s="257" t="s">
        <v>1972</v>
      </c>
      <c r="G1295" s="255"/>
      <c r="H1295" s="256" t="s">
        <v>34</v>
      </c>
      <c r="I1295" s="258"/>
      <c r="J1295" s="255"/>
      <c r="K1295" s="255"/>
      <c r="L1295" s="259"/>
      <c r="M1295" s="260"/>
      <c r="N1295" s="261"/>
      <c r="O1295" s="261"/>
      <c r="P1295" s="261"/>
      <c r="Q1295" s="261"/>
      <c r="R1295" s="261"/>
      <c r="S1295" s="261"/>
      <c r="T1295" s="262"/>
      <c r="AT1295" s="263" t="s">
        <v>274</v>
      </c>
      <c r="AU1295" s="263" t="s">
        <v>224</v>
      </c>
      <c r="AV1295" s="14" t="s">
        <v>86</v>
      </c>
      <c r="AW1295" s="14" t="s">
        <v>41</v>
      </c>
      <c r="AX1295" s="14" t="s">
        <v>78</v>
      </c>
      <c r="AY1295" s="263" t="s">
        <v>209</v>
      </c>
    </row>
    <row r="1296" spans="2:65" s="12" customFormat="1" ht="13.5">
      <c r="B1296" s="222"/>
      <c r="C1296" s="223"/>
      <c r="D1296" s="219" t="s">
        <v>274</v>
      </c>
      <c r="E1296" s="224" t="s">
        <v>34</v>
      </c>
      <c r="F1296" s="225" t="s">
        <v>1973</v>
      </c>
      <c r="G1296" s="223"/>
      <c r="H1296" s="226">
        <v>1</v>
      </c>
      <c r="I1296" s="227"/>
      <c r="J1296" s="223"/>
      <c r="K1296" s="223"/>
      <c r="L1296" s="228"/>
      <c r="M1296" s="229"/>
      <c r="N1296" s="230"/>
      <c r="O1296" s="230"/>
      <c r="P1296" s="230"/>
      <c r="Q1296" s="230"/>
      <c r="R1296" s="230"/>
      <c r="S1296" s="230"/>
      <c r="T1296" s="231"/>
      <c r="AT1296" s="232" t="s">
        <v>274</v>
      </c>
      <c r="AU1296" s="232" t="s">
        <v>224</v>
      </c>
      <c r="AV1296" s="12" t="s">
        <v>88</v>
      </c>
      <c r="AW1296" s="12" t="s">
        <v>41</v>
      </c>
      <c r="AX1296" s="12" t="s">
        <v>78</v>
      </c>
      <c r="AY1296" s="232" t="s">
        <v>209</v>
      </c>
    </row>
    <row r="1297" spans="2:65" s="12" customFormat="1" ht="13.5">
      <c r="B1297" s="222"/>
      <c r="C1297" s="223"/>
      <c r="D1297" s="219" t="s">
        <v>274</v>
      </c>
      <c r="E1297" s="224" t="s">
        <v>34</v>
      </c>
      <c r="F1297" s="225" t="s">
        <v>1974</v>
      </c>
      <c r="G1297" s="223"/>
      <c r="H1297" s="226">
        <v>1</v>
      </c>
      <c r="I1297" s="227"/>
      <c r="J1297" s="223"/>
      <c r="K1297" s="223"/>
      <c r="L1297" s="228"/>
      <c r="M1297" s="229"/>
      <c r="N1297" s="230"/>
      <c r="O1297" s="230"/>
      <c r="P1297" s="230"/>
      <c r="Q1297" s="230"/>
      <c r="R1297" s="230"/>
      <c r="S1297" s="230"/>
      <c r="T1297" s="231"/>
      <c r="AT1297" s="232" t="s">
        <v>274</v>
      </c>
      <c r="AU1297" s="232" t="s">
        <v>224</v>
      </c>
      <c r="AV1297" s="12" t="s">
        <v>88</v>
      </c>
      <c r="AW1297" s="12" t="s">
        <v>41</v>
      </c>
      <c r="AX1297" s="12" t="s">
        <v>78</v>
      </c>
      <c r="AY1297" s="232" t="s">
        <v>209</v>
      </c>
    </row>
    <row r="1298" spans="2:65" s="12" customFormat="1" ht="13.5">
      <c r="B1298" s="222"/>
      <c r="C1298" s="223"/>
      <c r="D1298" s="219" t="s">
        <v>274</v>
      </c>
      <c r="E1298" s="224" t="s">
        <v>34</v>
      </c>
      <c r="F1298" s="225" t="s">
        <v>1975</v>
      </c>
      <c r="G1298" s="223"/>
      <c r="H1298" s="226">
        <v>1</v>
      </c>
      <c r="I1298" s="227"/>
      <c r="J1298" s="223"/>
      <c r="K1298" s="223"/>
      <c r="L1298" s="228"/>
      <c r="M1298" s="229"/>
      <c r="N1298" s="230"/>
      <c r="O1298" s="230"/>
      <c r="P1298" s="230"/>
      <c r="Q1298" s="230"/>
      <c r="R1298" s="230"/>
      <c r="S1298" s="230"/>
      <c r="T1298" s="231"/>
      <c r="AT1298" s="232" t="s">
        <v>274</v>
      </c>
      <c r="AU1298" s="232" t="s">
        <v>224</v>
      </c>
      <c r="AV1298" s="12" t="s">
        <v>88</v>
      </c>
      <c r="AW1298" s="12" t="s">
        <v>41</v>
      </c>
      <c r="AX1298" s="12" t="s">
        <v>78</v>
      </c>
      <c r="AY1298" s="232" t="s">
        <v>209</v>
      </c>
    </row>
    <row r="1299" spans="2:65" s="14" customFormat="1" ht="13.5">
      <c r="B1299" s="254"/>
      <c r="C1299" s="255"/>
      <c r="D1299" s="219" t="s">
        <v>274</v>
      </c>
      <c r="E1299" s="256" t="s">
        <v>34</v>
      </c>
      <c r="F1299" s="257" t="s">
        <v>1922</v>
      </c>
      <c r="G1299" s="255"/>
      <c r="H1299" s="256" t="s">
        <v>34</v>
      </c>
      <c r="I1299" s="258"/>
      <c r="J1299" s="255"/>
      <c r="K1299" s="255"/>
      <c r="L1299" s="259"/>
      <c r="M1299" s="260"/>
      <c r="N1299" s="261"/>
      <c r="O1299" s="261"/>
      <c r="P1299" s="261"/>
      <c r="Q1299" s="261"/>
      <c r="R1299" s="261"/>
      <c r="S1299" s="261"/>
      <c r="T1299" s="262"/>
      <c r="AT1299" s="263" t="s">
        <v>274</v>
      </c>
      <c r="AU1299" s="263" t="s">
        <v>224</v>
      </c>
      <c r="AV1299" s="14" t="s">
        <v>86</v>
      </c>
      <c r="AW1299" s="14" t="s">
        <v>41</v>
      </c>
      <c r="AX1299" s="14" t="s">
        <v>78</v>
      </c>
      <c r="AY1299" s="263" t="s">
        <v>209</v>
      </c>
    </row>
    <row r="1300" spans="2:65" s="12" customFormat="1" ht="13.5">
      <c r="B1300" s="222"/>
      <c r="C1300" s="223"/>
      <c r="D1300" s="219" t="s">
        <v>274</v>
      </c>
      <c r="E1300" s="224" t="s">
        <v>34</v>
      </c>
      <c r="F1300" s="225" t="s">
        <v>1976</v>
      </c>
      <c r="G1300" s="223"/>
      <c r="H1300" s="226">
        <v>3</v>
      </c>
      <c r="I1300" s="227"/>
      <c r="J1300" s="223"/>
      <c r="K1300" s="223"/>
      <c r="L1300" s="228"/>
      <c r="M1300" s="229"/>
      <c r="N1300" s="230"/>
      <c r="O1300" s="230"/>
      <c r="P1300" s="230"/>
      <c r="Q1300" s="230"/>
      <c r="R1300" s="230"/>
      <c r="S1300" s="230"/>
      <c r="T1300" s="231"/>
      <c r="AT1300" s="232" t="s">
        <v>274</v>
      </c>
      <c r="AU1300" s="232" t="s">
        <v>224</v>
      </c>
      <c r="AV1300" s="12" t="s">
        <v>88</v>
      </c>
      <c r="AW1300" s="12" t="s">
        <v>41</v>
      </c>
      <c r="AX1300" s="12" t="s">
        <v>78</v>
      </c>
      <c r="AY1300" s="232" t="s">
        <v>209</v>
      </c>
    </row>
    <row r="1301" spans="2:65" s="14" customFormat="1" ht="13.5">
      <c r="B1301" s="254"/>
      <c r="C1301" s="255"/>
      <c r="D1301" s="219" t="s">
        <v>274</v>
      </c>
      <c r="E1301" s="256" t="s">
        <v>34</v>
      </c>
      <c r="F1301" s="257" t="s">
        <v>1924</v>
      </c>
      <c r="G1301" s="255"/>
      <c r="H1301" s="256" t="s">
        <v>34</v>
      </c>
      <c r="I1301" s="258"/>
      <c r="J1301" s="255"/>
      <c r="K1301" s="255"/>
      <c r="L1301" s="259"/>
      <c r="M1301" s="260"/>
      <c r="N1301" s="261"/>
      <c r="O1301" s="261"/>
      <c r="P1301" s="261"/>
      <c r="Q1301" s="261"/>
      <c r="R1301" s="261"/>
      <c r="S1301" s="261"/>
      <c r="T1301" s="262"/>
      <c r="AT1301" s="263" t="s">
        <v>274</v>
      </c>
      <c r="AU1301" s="263" t="s">
        <v>224</v>
      </c>
      <c r="AV1301" s="14" t="s">
        <v>86</v>
      </c>
      <c r="AW1301" s="14" t="s">
        <v>41</v>
      </c>
      <c r="AX1301" s="14" t="s">
        <v>78</v>
      </c>
      <c r="AY1301" s="263" t="s">
        <v>209</v>
      </c>
    </row>
    <row r="1302" spans="2:65" s="12" customFormat="1" ht="13.5">
      <c r="B1302" s="222"/>
      <c r="C1302" s="223"/>
      <c r="D1302" s="219" t="s">
        <v>274</v>
      </c>
      <c r="E1302" s="224" t="s">
        <v>34</v>
      </c>
      <c r="F1302" s="225" t="s">
        <v>1977</v>
      </c>
      <c r="G1302" s="223"/>
      <c r="H1302" s="226">
        <v>1</v>
      </c>
      <c r="I1302" s="227"/>
      <c r="J1302" s="223"/>
      <c r="K1302" s="223"/>
      <c r="L1302" s="228"/>
      <c r="M1302" s="229"/>
      <c r="N1302" s="230"/>
      <c r="O1302" s="230"/>
      <c r="P1302" s="230"/>
      <c r="Q1302" s="230"/>
      <c r="R1302" s="230"/>
      <c r="S1302" s="230"/>
      <c r="T1302" s="231"/>
      <c r="AT1302" s="232" t="s">
        <v>274</v>
      </c>
      <c r="AU1302" s="232" t="s">
        <v>224</v>
      </c>
      <c r="AV1302" s="12" t="s">
        <v>88</v>
      </c>
      <c r="AW1302" s="12" t="s">
        <v>41</v>
      </c>
      <c r="AX1302" s="12" t="s">
        <v>78</v>
      </c>
      <c r="AY1302" s="232" t="s">
        <v>209</v>
      </c>
    </row>
    <row r="1303" spans="2:65" s="12" customFormat="1" ht="13.5">
      <c r="B1303" s="222"/>
      <c r="C1303" s="223"/>
      <c r="D1303" s="219" t="s">
        <v>274</v>
      </c>
      <c r="E1303" s="224" t="s">
        <v>34</v>
      </c>
      <c r="F1303" s="225" t="s">
        <v>1978</v>
      </c>
      <c r="G1303" s="223"/>
      <c r="H1303" s="226">
        <v>1</v>
      </c>
      <c r="I1303" s="227"/>
      <c r="J1303" s="223"/>
      <c r="K1303" s="223"/>
      <c r="L1303" s="228"/>
      <c r="M1303" s="229"/>
      <c r="N1303" s="230"/>
      <c r="O1303" s="230"/>
      <c r="P1303" s="230"/>
      <c r="Q1303" s="230"/>
      <c r="R1303" s="230"/>
      <c r="S1303" s="230"/>
      <c r="T1303" s="231"/>
      <c r="AT1303" s="232" t="s">
        <v>274</v>
      </c>
      <c r="AU1303" s="232" t="s">
        <v>224</v>
      </c>
      <c r="AV1303" s="12" t="s">
        <v>88</v>
      </c>
      <c r="AW1303" s="12" t="s">
        <v>41</v>
      </c>
      <c r="AX1303" s="12" t="s">
        <v>78</v>
      </c>
      <c r="AY1303" s="232" t="s">
        <v>209</v>
      </c>
    </row>
    <row r="1304" spans="2:65" s="14" customFormat="1" ht="13.5">
      <c r="B1304" s="254"/>
      <c r="C1304" s="255"/>
      <c r="D1304" s="219" t="s">
        <v>274</v>
      </c>
      <c r="E1304" s="256" t="s">
        <v>34</v>
      </c>
      <c r="F1304" s="257" t="s">
        <v>1979</v>
      </c>
      <c r="G1304" s="255"/>
      <c r="H1304" s="256" t="s">
        <v>34</v>
      </c>
      <c r="I1304" s="258"/>
      <c r="J1304" s="255"/>
      <c r="K1304" s="255"/>
      <c r="L1304" s="259"/>
      <c r="M1304" s="260"/>
      <c r="N1304" s="261"/>
      <c r="O1304" s="261"/>
      <c r="P1304" s="261"/>
      <c r="Q1304" s="261"/>
      <c r="R1304" s="261"/>
      <c r="S1304" s="261"/>
      <c r="T1304" s="262"/>
      <c r="AT1304" s="263" t="s">
        <v>274</v>
      </c>
      <c r="AU1304" s="263" t="s">
        <v>224</v>
      </c>
      <c r="AV1304" s="14" t="s">
        <v>86</v>
      </c>
      <c r="AW1304" s="14" t="s">
        <v>41</v>
      </c>
      <c r="AX1304" s="14" t="s">
        <v>78</v>
      </c>
      <c r="AY1304" s="263" t="s">
        <v>209</v>
      </c>
    </row>
    <row r="1305" spans="2:65" s="12" customFormat="1" ht="13.5">
      <c r="B1305" s="222"/>
      <c r="C1305" s="223"/>
      <c r="D1305" s="219" t="s">
        <v>274</v>
      </c>
      <c r="E1305" s="224" t="s">
        <v>34</v>
      </c>
      <c r="F1305" s="225" t="s">
        <v>1980</v>
      </c>
      <c r="G1305" s="223"/>
      <c r="H1305" s="226">
        <v>1</v>
      </c>
      <c r="I1305" s="227"/>
      <c r="J1305" s="223"/>
      <c r="K1305" s="223"/>
      <c r="L1305" s="228"/>
      <c r="M1305" s="229"/>
      <c r="N1305" s="230"/>
      <c r="O1305" s="230"/>
      <c r="P1305" s="230"/>
      <c r="Q1305" s="230"/>
      <c r="R1305" s="230"/>
      <c r="S1305" s="230"/>
      <c r="T1305" s="231"/>
      <c r="AT1305" s="232" t="s">
        <v>274</v>
      </c>
      <c r="AU1305" s="232" t="s">
        <v>224</v>
      </c>
      <c r="AV1305" s="12" t="s">
        <v>88</v>
      </c>
      <c r="AW1305" s="12" t="s">
        <v>41</v>
      </c>
      <c r="AX1305" s="12" t="s">
        <v>78</v>
      </c>
      <c r="AY1305" s="232" t="s">
        <v>209</v>
      </c>
    </row>
    <row r="1306" spans="2:65" s="13" customFormat="1" ht="13.5">
      <c r="B1306" s="233"/>
      <c r="C1306" s="234"/>
      <c r="D1306" s="219" t="s">
        <v>274</v>
      </c>
      <c r="E1306" s="235" t="s">
        <v>34</v>
      </c>
      <c r="F1306" s="236" t="s">
        <v>302</v>
      </c>
      <c r="G1306" s="234"/>
      <c r="H1306" s="237">
        <v>12</v>
      </c>
      <c r="I1306" s="238"/>
      <c r="J1306" s="234"/>
      <c r="K1306" s="234"/>
      <c r="L1306" s="239"/>
      <c r="M1306" s="240"/>
      <c r="N1306" s="241"/>
      <c r="O1306" s="241"/>
      <c r="P1306" s="241"/>
      <c r="Q1306" s="241"/>
      <c r="R1306" s="241"/>
      <c r="S1306" s="241"/>
      <c r="T1306" s="242"/>
      <c r="AT1306" s="243" t="s">
        <v>274</v>
      </c>
      <c r="AU1306" s="243" t="s">
        <v>224</v>
      </c>
      <c r="AV1306" s="13" t="s">
        <v>228</v>
      </c>
      <c r="AW1306" s="13" t="s">
        <v>41</v>
      </c>
      <c r="AX1306" s="13" t="s">
        <v>86</v>
      </c>
      <c r="AY1306" s="243" t="s">
        <v>209</v>
      </c>
    </row>
    <row r="1307" spans="2:65" s="1" customFormat="1" ht="16.5" customHeight="1">
      <c r="B1307" s="43"/>
      <c r="C1307" s="244" t="s">
        <v>1981</v>
      </c>
      <c r="D1307" s="244" t="s">
        <v>348</v>
      </c>
      <c r="E1307" s="245" t="s">
        <v>1982</v>
      </c>
      <c r="F1307" s="246" t="s">
        <v>1983</v>
      </c>
      <c r="G1307" s="247" t="s">
        <v>336</v>
      </c>
      <c r="H1307" s="248">
        <v>1</v>
      </c>
      <c r="I1307" s="249"/>
      <c r="J1307" s="250">
        <f t="shared" ref="J1307:J1314" si="20">ROUND(I1307*H1307,2)</f>
        <v>0</v>
      </c>
      <c r="K1307" s="246" t="s">
        <v>34</v>
      </c>
      <c r="L1307" s="251"/>
      <c r="M1307" s="252" t="s">
        <v>34</v>
      </c>
      <c r="N1307" s="253" t="s">
        <v>49</v>
      </c>
      <c r="O1307" s="44"/>
      <c r="P1307" s="212">
        <f t="shared" ref="P1307:P1314" si="21">O1307*H1307</f>
        <v>0</v>
      </c>
      <c r="Q1307" s="212">
        <v>0</v>
      </c>
      <c r="R1307" s="212">
        <f t="shared" ref="R1307:R1314" si="22">Q1307*H1307</f>
        <v>0</v>
      </c>
      <c r="S1307" s="212">
        <v>0</v>
      </c>
      <c r="T1307" s="213">
        <f t="shared" ref="T1307:T1314" si="23">S1307*H1307</f>
        <v>0</v>
      </c>
      <c r="AR1307" s="25" t="s">
        <v>247</v>
      </c>
      <c r="AT1307" s="25" t="s">
        <v>348</v>
      </c>
      <c r="AU1307" s="25" t="s">
        <v>224</v>
      </c>
      <c r="AY1307" s="25" t="s">
        <v>209</v>
      </c>
      <c r="BE1307" s="214">
        <f t="shared" ref="BE1307:BE1314" si="24">IF(N1307="základní",J1307,0)</f>
        <v>0</v>
      </c>
      <c r="BF1307" s="214">
        <f t="shared" ref="BF1307:BF1314" si="25">IF(N1307="snížená",J1307,0)</f>
        <v>0</v>
      </c>
      <c r="BG1307" s="214">
        <f t="shared" ref="BG1307:BG1314" si="26">IF(N1307="zákl. přenesená",J1307,0)</f>
        <v>0</v>
      </c>
      <c r="BH1307" s="214">
        <f t="shared" ref="BH1307:BH1314" si="27">IF(N1307="sníž. přenesená",J1307,0)</f>
        <v>0</v>
      </c>
      <c r="BI1307" s="214">
        <f t="shared" ref="BI1307:BI1314" si="28">IF(N1307="nulová",J1307,0)</f>
        <v>0</v>
      </c>
      <c r="BJ1307" s="25" t="s">
        <v>86</v>
      </c>
      <c r="BK1307" s="214">
        <f t="shared" ref="BK1307:BK1314" si="29">ROUND(I1307*H1307,2)</f>
        <v>0</v>
      </c>
      <c r="BL1307" s="25" t="s">
        <v>228</v>
      </c>
      <c r="BM1307" s="25" t="s">
        <v>1984</v>
      </c>
    </row>
    <row r="1308" spans="2:65" s="1" customFormat="1" ht="16.5" customHeight="1">
      <c r="B1308" s="43"/>
      <c r="C1308" s="244" t="s">
        <v>1985</v>
      </c>
      <c r="D1308" s="244" t="s">
        <v>348</v>
      </c>
      <c r="E1308" s="245" t="s">
        <v>1986</v>
      </c>
      <c r="F1308" s="246" t="s">
        <v>1987</v>
      </c>
      <c r="G1308" s="247" t="s">
        <v>336</v>
      </c>
      <c r="H1308" s="248">
        <v>1</v>
      </c>
      <c r="I1308" s="249"/>
      <c r="J1308" s="250">
        <f t="shared" si="20"/>
        <v>0</v>
      </c>
      <c r="K1308" s="246" t="s">
        <v>34</v>
      </c>
      <c r="L1308" s="251"/>
      <c r="M1308" s="252" t="s">
        <v>34</v>
      </c>
      <c r="N1308" s="253" t="s">
        <v>49</v>
      </c>
      <c r="O1308" s="44"/>
      <c r="P1308" s="212">
        <f t="shared" si="21"/>
        <v>0</v>
      </c>
      <c r="Q1308" s="212">
        <v>0</v>
      </c>
      <c r="R1308" s="212">
        <f t="shared" si="22"/>
        <v>0</v>
      </c>
      <c r="S1308" s="212">
        <v>0</v>
      </c>
      <c r="T1308" s="213">
        <f t="shared" si="23"/>
        <v>0</v>
      </c>
      <c r="AR1308" s="25" t="s">
        <v>247</v>
      </c>
      <c r="AT1308" s="25" t="s">
        <v>348</v>
      </c>
      <c r="AU1308" s="25" t="s">
        <v>224</v>
      </c>
      <c r="AY1308" s="25" t="s">
        <v>209</v>
      </c>
      <c r="BE1308" s="214">
        <f t="shared" si="24"/>
        <v>0</v>
      </c>
      <c r="BF1308" s="214">
        <f t="shared" si="25"/>
        <v>0</v>
      </c>
      <c r="BG1308" s="214">
        <f t="shared" si="26"/>
        <v>0</v>
      </c>
      <c r="BH1308" s="214">
        <f t="shared" si="27"/>
        <v>0</v>
      </c>
      <c r="BI1308" s="214">
        <f t="shared" si="28"/>
        <v>0</v>
      </c>
      <c r="BJ1308" s="25" t="s">
        <v>86</v>
      </c>
      <c r="BK1308" s="214">
        <f t="shared" si="29"/>
        <v>0</v>
      </c>
      <c r="BL1308" s="25" t="s">
        <v>228</v>
      </c>
      <c r="BM1308" s="25" t="s">
        <v>1988</v>
      </c>
    </row>
    <row r="1309" spans="2:65" s="1" customFormat="1" ht="16.5" customHeight="1">
      <c r="B1309" s="43"/>
      <c r="C1309" s="244" t="s">
        <v>1989</v>
      </c>
      <c r="D1309" s="244" t="s">
        <v>348</v>
      </c>
      <c r="E1309" s="245" t="s">
        <v>1990</v>
      </c>
      <c r="F1309" s="246" t="s">
        <v>1991</v>
      </c>
      <c r="G1309" s="247" t="s">
        <v>336</v>
      </c>
      <c r="H1309" s="248">
        <v>1</v>
      </c>
      <c r="I1309" s="249"/>
      <c r="J1309" s="250">
        <f t="shared" si="20"/>
        <v>0</v>
      </c>
      <c r="K1309" s="246" t="s">
        <v>34</v>
      </c>
      <c r="L1309" s="251"/>
      <c r="M1309" s="252" t="s">
        <v>34</v>
      </c>
      <c r="N1309" s="253" t="s">
        <v>49</v>
      </c>
      <c r="O1309" s="44"/>
      <c r="P1309" s="212">
        <f t="shared" si="21"/>
        <v>0</v>
      </c>
      <c r="Q1309" s="212">
        <v>0</v>
      </c>
      <c r="R1309" s="212">
        <f t="shared" si="22"/>
        <v>0</v>
      </c>
      <c r="S1309" s="212">
        <v>0</v>
      </c>
      <c r="T1309" s="213">
        <f t="shared" si="23"/>
        <v>0</v>
      </c>
      <c r="AR1309" s="25" t="s">
        <v>247</v>
      </c>
      <c r="AT1309" s="25" t="s">
        <v>348</v>
      </c>
      <c r="AU1309" s="25" t="s">
        <v>224</v>
      </c>
      <c r="AY1309" s="25" t="s">
        <v>209</v>
      </c>
      <c r="BE1309" s="214">
        <f t="shared" si="24"/>
        <v>0</v>
      </c>
      <c r="BF1309" s="214">
        <f t="shared" si="25"/>
        <v>0</v>
      </c>
      <c r="BG1309" s="214">
        <f t="shared" si="26"/>
        <v>0</v>
      </c>
      <c r="BH1309" s="214">
        <f t="shared" si="27"/>
        <v>0</v>
      </c>
      <c r="BI1309" s="214">
        <f t="shared" si="28"/>
        <v>0</v>
      </c>
      <c r="BJ1309" s="25" t="s">
        <v>86</v>
      </c>
      <c r="BK1309" s="214">
        <f t="shared" si="29"/>
        <v>0</v>
      </c>
      <c r="BL1309" s="25" t="s">
        <v>228</v>
      </c>
      <c r="BM1309" s="25" t="s">
        <v>1992</v>
      </c>
    </row>
    <row r="1310" spans="2:65" s="1" customFormat="1" ht="16.5" customHeight="1">
      <c r="B1310" s="43"/>
      <c r="C1310" s="244" t="s">
        <v>1993</v>
      </c>
      <c r="D1310" s="244" t="s">
        <v>348</v>
      </c>
      <c r="E1310" s="245" t="s">
        <v>1994</v>
      </c>
      <c r="F1310" s="246" t="s">
        <v>1995</v>
      </c>
      <c r="G1310" s="247" t="s">
        <v>336</v>
      </c>
      <c r="H1310" s="248">
        <v>3</v>
      </c>
      <c r="I1310" s="249"/>
      <c r="J1310" s="250">
        <f t="shared" si="20"/>
        <v>0</v>
      </c>
      <c r="K1310" s="246" t="s">
        <v>34</v>
      </c>
      <c r="L1310" s="251"/>
      <c r="M1310" s="252" t="s">
        <v>34</v>
      </c>
      <c r="N1310" s="253" t="s">
        <v>49</v>
      </c>
      <c r="O1310" s="44"/>
      <c r="P1310" s="212">
        <f t="shared" si="21"/>
        <v>0</v>
      </c>
      <c r="Q1310" s="212">
        <v>0</v>
      </c>
      <c r="R1310" s="212">
        <f t="shared" si="22"/>
        <v>0</v>
      </c>
      <c r="S1310" s="212">
        <v>0</v>
      </c>
      <c r="T1310" s="213">
        <f t="shared" si="23"/>
        <v>0</v>
      </c>
      <c r="AR1310" s="25" t="s">
        <v>247</v>
      </c>
      <c r="AT1310" s="25" t="s">
        <v>348</v>
      </c>
      <c r="AU1310" s="25" t="s">
        <v>224</v>
      </c>
      <c r="AY1310" s="25" t="s">
        <v>209</v>
      </c>
      <c r="BE1310" s="214">
        <f t="shared" si="24"/>
        <v>0</v>
      </c>
      <c r="BF1310" s="214">
        <f t="shared" si="25"/>
        <v>0</v>
      </c>
      <c r="BG1310" s="214">
        <f t="shared" si="26"/>
        <v>0</v>
      </c>
      <c r="BH1310" s="214">
        <f t="shared" si="27"/>
        <v>0</v>
      </c>
      <c r="BI1310" s="214">
        <f t="shared" si="28"/>
        <v>0</v>
      </c>
      <c r="BJ1310" s="25" t="s">
        <v>86</v>
      </c>
      <c r="BK1310" s="214">
        <f t="shared" si="29"/>
        <v>0</v>
      </c>
      <c r="BL1310" s="25" t="s">
        <v>228</v>
      </c>
      <c r="BM1310" s="25" t="s">
        <v>1996</v>
      </c>
    </row>
    <row r="1311" spans="2:65" s="1" customFormat="1" ht="16.5" customHeight="1">
      <c r="B1311" s="43"/>
      <c r="C1311" s="244" t="s">
        <v>1997</v>
      </c>
      <c r="D1311" s="244" t="s">
        <v>348</v>
      </c>
      <c r="E1311" s="245" t="s">
        <v>1998</v>
      </c>
      <c r="F1311" s="246" t="s">
        <v>1999</v>
      </c>
      <c r="G1311" s="247" t="s">
        <v>336</v>
      </c>
      <c r="H1311" s="248">
        <v>3</v>
      </c>
      <c r="I1311" s="249"/>
      <c r="J1311" s="250">
        <f t="shared" si="20"/>
        <v>0</v>
      </c>
      <c r="K1311" s="246" t="s">
        <v>34</v>
      </c>
      <c r="L1311" s="251"/>
      <c r="M1311" s="252" t="s">
        <v>34</v>
      </c>
      <c r="N1311" s="253" t="s">
        <v>49</v>
      </c>
      <c r="O1311" s="44"/>
      <c r="P1311" s="212">
        <f t="shared" si="21"/>
        <v>0</v>
      </c>
      <c r="Q1311" s="212">
        <v>0</v>
      </c>
      <c r="R1311" s="212">
        <f t="shared" si="22"/>
        <v>0</v>
      </c>
      <c r="S1311" s="212">
        <v>0</v>
      </c>
      <c r="T1311" s="213">
        <f t="shared" si="23"/>
        <v>0</v>
      </c>
      <c r="AR1311" s="25" t="s">
        <v>247</v>
      </c>
      <c r="AT1311" s="25" t="s">
        <v>348</v>
      </c>
      <c r="AU1311" s="25" t="s">
        <v>224</v>
      </c>
      <c r="AY1311" s="25" t="s">
        <v>209</v>
      </c>
      <c r="BE1311" s="214">
        <f t="shared" si="24"/>
        <v>0</v>
      </c>
      <c r="BF1311" s="214">
        <f t="shared" si="25"/>
        <v>0</v>
      </c>
      <c r="BG1311" s="214">
        <f t="shared" si="26"/>
        <v>0</v>
      </c>
      <c r="BH1311" s="214">
        <f t="shared" si="27"/>
        <v>0</v>
      </c>
      <c r="BI1311" s="214">
        <f t="shared" si="28"/>
        <v>0</v>
      </c>
      <c r="BJ1311" s="25" t="s">
        <v>86</v>
      </c>
      <c r="BK1311" s="214">
        <f t="shared" si="29"/>
        <v>0</v>
      </c>
      <c r="BL1311" s="25" t="s">
        <v>228</v>
      </c>
      <c r="BM1311" s="25" t="s">
        <v>2000</v>
      </c>
    </row>
    <row r="1312" spans="2:65" s="1" customFormat="1" ht="16.5" customHeight="1">
      <c r="B1312" s="43"/>
      <c r="C1312" s="244" t="s">
        <v>2001</v>
      </c>
      <c r="D1312" s="244" t="s">
        <v>348</v>
      </c>
      <c r="E1312" s="245" t="s">
        <v>2002</v>
      </c>
      <c r="F1312" s="246" t="s">
        <v>2003</v>
      </c>
      <c r="G1312" s="247" t="s">
        <v>336</v>
      </c>
      <c r="H1312" s="248">
        <v>2</v>
      </c>
      <c r="I1312" s="249"/>
      <c r="J1312" s="250">
        <f t="shared" si="20"/>
        <v>0</v>
      </c>
      <c r="K1312" s="246" t="s">
        <v>34</v>
      </c>
      <c r="L1312" s="251"/>
      <c r="M1312" s="252" t="s">
        <v>34</v>
      </c>
      <c r="N1312" s="253" t="s">
        <v>49</v>
      </c>
      <c r="O1312" s="44"/>
      <c r="P1312" s="212">
        <f t="shared" si="21"/>
        <v>0</v>
      </c>
      <c r="Q1312" s="212">
        <v>0</v>
      </c>
      <c r="R1312" s="212">
        <f t="shared" si="22"/>
        <v>0</v>
      </c>
      <c r="S1312" s="212">
        <v>0</v>
      </c>
      <c r="T1312" s="213">
        <f t="shared" si="23"/>
        <v>0</v>
      </c>
      <c r="AR1312" s="25" t="s">
        <v>247</v>
      </c>
      <c r="AT1312" s="25" t="s">
        <v>348</v>
      </c>
      <c r="AU1312" s="25" t="s">
        <v>224</v>
      </c>
      <c r="AY1312" s="25" t="s">
        <v>209</v>
      </c>
      <c r="BE1312" s="214">
        <f t="shared" si="24"/>
        <v>0</v>
      </c>
      <c r="BF1312" s="214">
        <f t="shared" si="25"/>
        <v>0</v>
      </c>
      <c r="BG1312" s="214">
        <f t="shared" si="26"/>
        <v>0</v>
      </c>
      <c r="BH1312" s="214">
        <f t="shared" si="27"/>
        <v>0</v>
      </c>
      <c r="BI1312" s="214">
        <f t="shared" si="28"/>
        <v>0</v>
      </c>
      <c r="BJ1312" s="25" t="s">
        <v>86</v>
      </c>
      <c r="BK1312" s="214">
        <f t="shared" si="29"/>
        <v>0</v>
      </c>
      <c r="BL1312" s="25" t="s">
        <v>228</v>
      </c>
      <c r="BM1312" s="25" t="s">
        <v>2004</v>
      </c>
    </row>
    <row r="1313" spans="2:65" s="1" customFormat="1" ht="16.5" customHeight="1">
      <c r="B1313" s="43"/>
      <c r="C1313" s="244" t="s">
        <v>2005</v>
      </c>
      <c r="D1313" s="244" t="s">
        <v>348</v>
      </c>
      <c r="E1313" s="245" t="s">
        <v>2006</v>
      </c>
      <c r="F1313" s="246" t="s">
        <v>2007</v>
      </c>
      <c r="G1313" s="247" t="s">
        <v>336</v>
      </c>
      <c r="H1313" s="248">
        <v>1</v>
      </c>
      <c r="I1313" s="249"/>
      <c r="J1313" s="250">
        <f t="shared" si="20"/>
        <v>0</v>
      </c>
      <c r="K1313" s="246" t="s">
        <v>34</v>
      </c>
      <c r="L1313" s="251"/>
      <c r="M1313" s="252" t="s">
        <v>34</v>
      </c>
      <c r="N1313" s="253" t="s">
        <v>49</v>
      </c>
      <c r="O1313" s="44"/>
      <c r="P1313" s="212">
        <f t="shared" si="21"/>
        <v>0</v>
      </c>
      <c r="Q1313" s="212">
        <v>0</v>
      </c>
      <c r="R1313" s="212">
        <f t="shared" si="22"/>
        <v>0</v>
      </c>
      <c r="S1313" s="212">
        <v>0</v>
      </c>
      <c r="T1313" s="213">
        <f t="shared" si="23"/>
        <v>0</v>
      </c>
      <c r="AR1313" s="25" t="s">
        <v>247</v>
      </c>
      <c r="AT1313" s="25" t="s">
        <v>348</v>
      </c>
      <c r="AU1313" s="25" t="s">
        <v>224</v>
      </c>
      <c r="AY1313" s="25" t="s">
        <v>209</v>
      </c>
      <c r="BE1313" s="214">
        <f t="shared" si="24"/>
        <v>0</v>
      </c>
      <c r="BF1313" s="214">
        <f t="shared" si="25"/>
        <v>0</v>
      </c>
      <c r="BG1313" s="214">
        <f t="shared" si="26"/>
        <v>0</v>
      </c>
      <c r="BH1313" s="214">
        <f t="shared" si="27"/>
        <v>0</v>
      </c>
      <c r="BI1313" s="214">
        <f t="shared" si="28"/>
        <v>0</v>
      </c>
      <c r="BJ1313" s="25" t="s">
        <v>86</v>
      </c>
      <c r="BK1313" s="214">
        <f t="shared" si="29"/>
        <v>0</v>
      </c>
      <c r="BL1313" s="25" t="s">
        <v>228</v>
      </c>
      <c r="BM1313" s="25" t="s">
        <v>2008</v>
      </c>
    </row>
    <row r="1314" spans="2:65" s="1" customFormat="1" ht="25.5" customHeight="1">
      <c r="B1314" s="43"/>
      <c r="C1314" s="203" t="s">
        <v>2009</v>
      </c>
      <c r="D1314" s="203" t="s">
        <v>212</v>
      </c>
      <c r="E1314" s="204" t="s">
        <v>2010</v>
      </c>
      <c r="F1314" s="205" t="s">
        <v>2011</v>
      </c>
      <c r="G1314" s="206" t="s">
        <v>357</v>
      </c>
      <c r="H1314" s="207">
        <v>1</v>
      </c>
      <c r="I1314" s="208"/>
      <c r="J1314" s="209">
        <f t="shared" si="20"/>
        <v>0</v>
      </c>
      <c r="K1314" s="205" t="s">
        <v>216</v>
      </c>
      <c r="L1314" s="63"/>
      <c r="M1314" s="210" t="s">
        <v>34</v>
      </c>
      <c r="N1314" s="211" t="s">
        <v>49</v>
      </c>
      <c r="O1314" s="44"/>
      <c r="P1314" s="212">
        <f t="shared" si="21"/>
        <v>0</v>
      </c>
      <c r="Q1314" s="212">
        <v>5.3620000000000001E-2</v>
      </c>
      <c r="R1314" s="212">
        <f t="shared" si="22"/>
        <v>5.3620000000000001E-2</v>
      </c>
      <c r="S1314" s="212">
        <v>0</v>
      </c>
      <c r="T1314" s="213">
        <f t="shared" si="23"/>
        <v>0</v>
      </c>
      <c r="AR1314" s="25" t="s">
        <v>228</v>
      </c>
      <c r="AT1314" s="25" t="s">
        <v>212</v>
      </c>
      <c r="AU1314" s="25" t="s">
        <v>224</v>
      </c>
      <c r="AY1314" s="25" t="s">
        <v>209</v>
      </c>
      <c r="BE1314" s="214">
        <f t="shared" si="24"/>
        <v>0</v>
      </c>
      <c r="BF1314" s="214">
        <f t="shared" si="25"/>
        <v>0</v>
      </c>
      <c r="BG1314" s="214">
        <f t="shared" si="26"/>
        <v>0</v>
      </c>
      <c r="BH1314" s="214">
        <f t="shared" si="27"/>
        <v>0</v>
      </c>
      <c r="BI1314" s="214">
        <f t="shared" si="28"/>
        <v>0</v>
      </c>
      <c r="BJ1314" s="25" t="s">
        <v>86</v>
      </c>
      <c r="BK1314" s="214">
        <f t="shared" si="29"/>
        <v>0</v>
      </c>
      <c r="BL1314" s="25" t="s">
        <v>228</v>
      </c>
      <c r="BM1314" s="25" t="s">
        <v>2012</v>
      </c>
    </row>
    <row r="1315" spans="2:65" s="1" customFormat="1" ht="94.5">
      <c r="B1315" s="43"/>
      <c r="C1315" s="65"/>
      <c r="D1315" s="219" t="s">
        <v>272</v>
      </c>
      <c r="E1315" s="65"/>
      <c r="F1315" s="220" t="s">
        <v>2013</v>
      </c>
      <c r="G1315" s="65"/>
      <c r="H1315" s="65"/>
      <c r="I1315" s="174"/>
      <c r="J1315" s="65"/>
      <c r="K1315" s="65"/>
      <c r="L1315" s="63"/>
      <c r="M1315" s="221"/>
      <c r="N1315" s="44"/>
      <c r="O1315" s="44"/>
      <c r="P1315" s="44"/>
      <c r="Q1315" s="44"/>
      <c r="R1315" s="44"/>
      <c r="S1315" s="44"/>
      <c r="T1315" s="80"/>
      <c r="AT1315" s="25" t="s">
        <v>272</v>
      </c>
      <c r="AU1315" s="25" t="s">
        <v>224</v>
      </c>
    </row>
    <row r="1316" spans="2:65" s="14" customFormat="1" ht="13.5">
      <c r="B1316" s="254"/>
      <c r="C1316" s="255"/>
      <c r="D1316" s="219" t="s">
        <v>274</v>
      </c>
      <c r="E1316" s="256" t="s">
        <v>34</v>
      </c>
      <c r="F1316" s="257" t="s">
        <v>2014</v>
      </c>
      <c r="G1316" s="255"/>
      <c r="H1316" s="256" t="s">
        <v>34</v>
      </c>
      <c r="I1316" s="258"/>
      <c r="J1316" s="255"/>
      <c r="K1316" s="255"/>
      <c r="L1316" s="259"/>
      <c r="M1316" s="260"/>
      <c r="N1316" s="261"/>
      <c r="O1316" s="261"/>
      <c r="P1316" s="261"/>
      <c r="Q1316" s="261"/>
      <c r="R1316" s="261"/>
      <c r="S1316" s="261"/>
      <c r="T1316" s="262"/>
      <c r="AT1316" s="263" t="s">
        <v>274</v>
      </c>
      <c r="AU1316" s="263" t="s">
        <v>224</v>
      </c>
      <c r="AV1316" s="14" t="s">
        <v>86</v>
      </c>
      <c r="AW1316" s="14" t="s">
        <v>41</v>
      </c>
      <c r="AX1316" s="14" t="s">
        <v>78</v>
      </c>
      <c r="AY1316" s="263" t="s">
        <v>209</v>
      </c>
    </row>
    <row r="1317" spans="2:65" s="12" customFormat="1" ht="13.5">
      <c r="B1317" s="222"/>
      <c r="C1317" s="223"/>
      <c r="D1317" s="219" t="s">
        <v>274</v>
      </c>
      <c r="E1317" s="224" t="s">
        <v>34</v>
      </c>
      <c r="F1317" s="225" t="s">
        <v>2015</v>
      </c>
      <c r="G1317" s="223"/>
      <c r="H1317" s="226">
        <v>1</v>
      </c>
      <c r="I1317" s="227"/>
      <c r="J1317" s="223"/>
      <c r="K1317" s="223"/>
      <c r="L1317" s="228"/>
      <c r="M1317" s="229"/>
      <c r="N1317" s="230"/>
      <c r="O1317" s="230"/>
      <c r="P1317" s="230"/>
      <c r="Q1317" s="230"/>
      <c r="R1317" s="230"/>
      <c r="S1317" s="230"/>
      <c r="T1317" s="231"/>
      <c r="AT1317" s="232" t="s">
        <v>274</v>
      </c>
      <c r="AU1317" s="232" t="s">
        <v>224</v>
      </c>
      <c r="AV1317" s="12" t="s">
        <v>88</v>
      </c>
      <c r="AW1317" s="12" t="s">
        <v>41</v>
      </c>
      <c r="AX1317" s="12" t="s">
        <v>86</v>
      </c>
      <c r="AY1317" s="232" t="s">
        <v>209</v>
      </c>
    </row>
    <row r="1318" spans="2:65" s="1" customFormat="1" ht="25.5" customHeight="1">
      <c r="B1318" s="43"/>
      <c r="C1318" s="244" t="s">
        <v>2016</v>
      </c>
      <c r="D1318" s="244" t="s">
        <v>348</v>
      </c>
      <c r="E1318" s="245" t="s">
        <v>2017</v>
      </c>
      <c r="F1318" s="246" t="s">
        <v>2018</v>
      </c>
      <c r="G1318" s="247" t="s">
        <v>357</v>
      </c>
      <c r="H1318" s="248">
        <v>1</v>
      </c>
      <c r="I1318" s="249"/>
      <c r="J1318" s="250">
        <f>ROUND(I1318*H1318,2)</f>
        <v>0</v>
      </c>
      <c r="K1318" s="246" t="s">
        <v>216</v>
      </c>
      <c r="L1318" s="251"/>
      <c r="M1318" s="252" t="s">
        <v>34</v>
      </c>
      <c r="N1318" s="253" t="s">
        <v>49</v>
      </c>
      <c r="O1318" s="44"/>
      <c r="P1318" s="212">
        <f>O1318*H1318</f>
        <v>0</v>
      </c>
      <c r="Q1318" s="212">
        <v>4.2500000000000003E-2</v>
      </c>
      <c r="R1318" s="212">
        <f>Q1318*H1318</f>
        <v>4.2500000000000003E-2</v>
      </c>
      <c r="S1318" s="212">
        <v>0</v>
      </c>
      <c r="T1318" s="213">
        <f>S1318*H1318</f>
        <v>0</v>
      </c>
      <c r="AR1318" s="25" t="s">
        <v>247</v>
      </c>
      <c r="AT1318" s="25" t="s">
        <v>348</v>
      </c>
      <c r="AU1318" s="25" t="s">
        <v>224</v>
      </c>
      <c r="AY1318" s="25" t="s">
        <v>209</v>
      </c>
      <c r="BE1318" s="214">
        <f>IF(N1318="základní",J1318,0)</f>
        <v>0</v>
      </c>
      <c r="BF1318" s="214">
        <f>IF(N1318="snížená",J1318,0)</f>
        <v>0</v>
      </c>
      <c r="BG1318" s="214">
        <f>IF(N1318="zákl. přenesená",J1318,0)</f>
        <v>0</v>
      </c>
      <c r="BH1318" s="214">
        <f>IF(N1318="sníž. přenesená",J1318,0)</f>
        <v>0</v>
      </c>
      <c r="BI1318" s="214">
        <f>IF(N1318="nulová",J1318,0)</f>
        <v>0</v>
      </c>
      <c r="BJ1318" s="25" t="s">
        <v>86</v>
      </c>
      <c r="BK1318" s="214">
        <f>ROUND(I1318*H1318,2)</f>
        <v>0</v>
      </c>
      <c r="BL1318" s="25" t="s">
        <v>228</v>
      </c>
      <c r="BM1318" s="25" t="s">
        <v>2019</v>
      </c>
    </row>
    <row r="1319" spans="2:65" s="11" customFormat="1" ht="29.85" customHeight="1">
      <c r="B1319" s="187"/>
      <c r="C1319" s="188"/>
      <c r="D1319" s="189" t="s">
        <v>77</v>
      </c>
      <c r="E1319" s="201" t="s">
        <v>311</v>
      </c>
      <c r="F1319" s="201" t="s">
        <v>312</v>
      </c>
      <c r="G1319" s="188"/>
      <c r="H1319" s="188"/>
      <c r="I1319" s="191"/>
      <c r="J1319" s="202">
        <f>BK1319</f>
        <v>0</v>
      </c>
      <c r="K1319" s="188"/>
      <c r="L1319" s="193"/>
      <c r="M1319" s="194"/>
      <c r="N1319" s="195"/>
      <c r="O1319" s="195"/>
      <c r="P1319" s="196">
        <f>P1320+P1327+P1348+P1431</f>
        <v>0</v>
      </c>
      <c r="Q1319" s="195"/>
      <c r="R1319" s="196">
        <f>R1320+R1327+R1348+R1431</f>
        <v>8.9706551999999995</v>
      </c>
      <c r="S1319" s="195"/>
      <c r="T1319" s="197">
        <f>T1320+T1327+T1348+T1431</f>
        <v>0</v>
      </c>
      <c r="AR1319" s="198" t="s">
        <v>86</v>
      </c>
      <c r="AT1319" s="199" t="s">
        <v>77</v>
      </c>
      <c r="AU1319" s="199" t="s">
        <v>86</v>
      </c>
      <c r="AY1319" s="198" t="s">
        <v>209</v>
      </c>
      <c r="BK1319" s="200">
        <f>BK1320+BK1327+BK1348+BK1431</f>
        <v>0</v>
      </c>
    </row>
    <row r="1320" spans="2:65" s="11" customFormat="1" ht="14.85" customHeight="1">
      <c r="B1320" s="187"/>
      <c r="C1320" s="188"/>
      <c r="D1320" s="189" t="s">
        <v>77</v>
      </c>
      <c r="E1320" s="201" t="s">
        <v>1424</v>
      </c>
      <c r="F1320" s="201" t="s">
        <v>2020</v>
      </c>
      <c r="G1320" s="188"/>
      <c r="H1320" s="188"/>
      <c r="I1320" s="191"/>
      <c r="J1320" s="202">
        <f>BK1320</f>
        <v>0</v>
      </c>
      <c r="K1320" s="188"/>
      <c r="L1320" s="193"/>
      <c r="M1320" s="194"/>
      <c r="N1320" s="195"/>
      <c r="O1320" s="195"/>
      <c r="P1320" s="196">
        <f>SUM(P1321:P1326)</f>
        <v>0</v>
      </c>
      <c r="Q1320" s="195"/>
      <c r="R1320" s="196">
        <f>SUM(R1321:R1326)</f>
        <v>7.2784620000000002</v>
      </c>
      <c r="S1320" s="195"/>
      <c r="T1320" s="197">
        <f>SUM(T1321:T1326)</f>
        <v>0</v>
      </c>
      <c r="AR1320" s="198" t="s">
        <v>86</v>
      </c>
      <c r="AT1320" s="199" t="s">
        <v>77</v>
      </c>
      <c r="AU1320" s="199" t="s">
        <v>88</v>
      </c>
      <c r="AY1320" s="198" t="s">
        <v>209</v>
      </c>
      <c r="BK1320" s="200">
        <f>SUM(BK1321:BK1326)</f>
        <v>0</v>
      </c>
    </row>
    <row r="1321" spans="2:65" s="1" customFormat="1" ht="38.25" customHeight="1">
      <c r="B1321" s="43"/>
      <c r="C1321" s="203" t="s">
        <v>2021</v>
      </c>
      <c r="D1321" s="203" t="s">
        <v>212</v>
      </c>
      <c r="E1321" s="204" t="s">
        <v>2022</v>
      </c>
      <c r="F1321" s="205" t="s">
        <v>2023</v>
      </c>
      <c r="G1321" s="206" t="s">
        <v>317</v>
      </c>
      <c r="H1321" s="207">
        <v>56.2</v>
      </c>
      <c r="I1321" s="208"/>
      <c r="J1321" s="209">
        <f>ROUND(I1321*H1321,2)</f>
        <v>0</v>
      </c>
      <c r="K1321" s="205" t="s">
        <v>216</v>
      </c>
      <c r="L1321" s="63"/>
      <c r="M1321" s="210" t="s">
        <v>34</v>
      </c>
      <c r="N1321" s="211" t="s">
        <v>49</v>
      </c>
      <c r="O1321" s="44"/>
      <c r="P1321" s="212">
        <f>O1321*H1321</f>
        <v>0</v>
      </c>
      <c r="Q1321" s="212">
        <v>0.10095</v>
      </c>
      <c r="R1321" s="212">
        <f>Q1321*H1321</f>
        <v>5.6733900000000004</v>
      </c>
      <c r="S1321" s="212">
        <v>0</v>
      </c>
      <c r="T1321" s="213">
        <f>S1321*H1321</f>
        <v>0</v>
      </c>
      <c r="AR1321" s="25" t="s">
        <v>228</v>
      </c>
      <c r="AT1321" s="25" t="s">
        <v>212</v>
      </c>
      <c r="AU1321" s="25" t="s">
        <v>224</v>
      </c>
      <c r="AY1321" s="25" t="s">
        <v>209</v>
      </c>
      <c r="BE1321" s="214">
        <f>IF(N1321="základní",J1321,0)</f>
        <v>0</v>
      </c>
      <c r="BF1321" s="214">
        <f>IF(N1321="snížená",J1321,0)</f>
        <v>0</v>
      </c>
      <c r="BG1321" s="214">
        <f>IF(N1321="zákl. přenesená",J1321,0)</f>
        <v>0</v>
      </c>
      <c r="BH1321" s="214">
        <f>IF(N1321="sníž. přenesená",J1321,0)</f>
        <v>0</v>
      </c>
      <c r="BI1321" s="214">
        <f>IF(N1321="nulová",J1321,0)</f>
        <v>0</v>
      </c>
      <c r="BJ1321" s="25" t="s">
        <v>86</v>
      </c>
      <c r="BK1321" s="214">
        <f>ROUND(I1321*H1321,2)</f>
        <v>0</v>
      </c>
      <c r="BL1321" s="25" t="s">
        <v>228</v>
      </c>
      <c r="BM1321" s="25" t="s">
        <v>2024</v>
      </c>
    </row>
    <row r="1322" spans="2:65" s="1" customFormat="1" ht="67.5">
      <c r="B1322" s="43"/>
      <c r="C1322" s="65"/>
      <c r="D1322" s="219" t="s">
        <v>272</v>
      </c>
      <c r="E1322" s="65"/>
      <c r="F1322" s="220" t="s">
        <v>2025</v>
      </c>
      <c r="G1322" s="65"/>
      <c r="H1322" s="65"/>
      <c r="I1322" s="174"/>
      <c r="J1322" s="65"/>
      <c r="K1322" s="65"/>
      <c r="L1322" s="63"/>
      <c r="M1322" s="221"/>
      <c r="N1322" s="44"/>
      <c r="O1322" s="44"/>
      <c r="P1322" s="44"/>
      <c r="Q1322" s="44"/>
      <c r="R1322" s="44"/>
      <c r="S1322" s="44"/>
      <c r="T1322" s="80"/>
      <c r="AT1322" s="25" t="s">
        <v>272</v>
      </c>
      <c r="AU1322" s="25" t="s">
        <v>224</v>
      </c>
    </row>
    <row r="1323" spans="2:65" s="14" customFormat="1" ht="13.5">
      <c r="B1323" s="254"/>
      <c r="C1323" s="255"/>
      <c r="D1323" s="219" t="s">
        <v>274</v>
      </c>
      <c r="E1323" s="256" t="s">
        <v>34</v>
      </c>
      <c r="F1323" s="257" t="s">
        <v>2026</v>
      </c>
      <c r="G1323" s="255"/>
      <c r="H1323" s="256" t="s">
        <v>34</v>
      </c>
      <c r="I1323" s="258"/>
      <c r="J1323" s="255"/>
      <c r="K1323" s="255"/>
      <c r="L1323" s="259"/>
      <c r="M1323" s="260"/>
      <c r="N1323" s="261"/>
      <c r="O1323" s="261"/>
      <c r="P1323" s="261"/>
      <c r="Q1323" s="261"/>
      <c r="R1323" s="261"/>
      <c r="S1323" s="261"/>
      <c r="T1323" s="262"/>
      <c r="AT1323" s="263" t="s">
        <v>274</v>
      </c>
      <c r="AU1323" s="263" t="s">
        <v>224</v>
      </c>
      <c r="AV1323" s="14" t="s">
        <v>86</v>
      </c>
      <c r="AW1323" s="14" t="s">
        <v>41</v>
      </c>
      <c r="AX1323" s="14" t="s">
        <v>78</v>
      </c>
      <c r="AY1323" s="263" t="s">
        <v>209</v>
      </c>
    </row>
    <row r="1324" spans="2:65" s="12" customFormat="1" ht="13.5">
      <c r="B1324" s="222"/>
      <c r="C1324" s="223"/>
      <c r="D1324" s="219" t="s">
        <v>274</v>
      </c>
      <c r="E1324" s="224" t="s">
        <v>34</v>
      </c>
      <c r="F1324" s="225" t="s">
        <v>2027</v>
      </c>
      <c r="G1324" s="223"/>
      <c r="H1324" s="226">
        <v>56.2</v>
      </c>
      <c r="I1324" s="227"/>
      <c r="J1324" s="223"/>
      <c r="K1324" s="223"/>
      <c r="L1324" s="228"/>
      <c r="M1324" s="229"/>
      <c r="N1324" s="230"/>
      <c r="O1324" s="230"/>
      <c r="P1324" s="230"/>
      <c r="Q1324" s="230"/>
      <c r="R1324" s="230"/>
      <c r="S1324" s="230"/>
      <c r="T1324" s="231"/>
      <c r="AT1324" s="232" t="s">
        <v>274</v>
      </c>
      <c r="AU1324" s="232" t="s">
        <v>224</v>
      </c>
      <c r="AV1324" s="12" t="s">
        <v>88</v>
      </c>
      <c r="AW1324" s="12" t="s">
        <v>41</v>
      </c>
      <c r="AX1324" s="12" t="s">
        <v>86</v>
      </c>
      <c r="AY1324" s="232" t="s">
        <v>209</v>
      </c>
    </row>
    <row r="1325" spans="2:65" s="1" customFormat="1" ht="16.5" customHeight="1">
      <c r="B1325" s="43"/>
      <c r="C1325" s="244" t="s">
        <v>2028</v>
      </c>
      <c r="D1325" s="244" t="s">
        <v>348</v>
      </c>
      <c r="E1325" s="245" t="s">
        <v>2029</v>
      </c>
      <c r="F1325" s="246" t="s">
        <v>2030</v>
      </c>
      <c r="G1325" s="247" t="s">
        <v>357</v>
      </c>
      <c r="H1325" s="248">
        <v>57.323999999999998</v>
      </c>
      <c r="I1325" s="249"/>
      <c r="J1325" s="250">
        <f>ROUND(I1325*H1325,2)</f>
        <v>0</v>
      </c>
      <c r="K1325" s="246" t="s">
        <v>216</v>
      </c>
      <c r="L1325" s="251"/>
      <c r="M1325" s="252" t="s">
        <v>34</v>
      </c>
      <c r="N1325" s="253" t="s">
        <v>49</v>
      </c>
      <c r="O1325" s="44"/>
      <c r="P1325" s="212">
        <f>O1325*H1325</f>
        <v>0</v>
      </c>
      <c r="Q1325" s="212">
        <v>2.8000000000000001E-2</v>
      </c>
      <c r="R1325" s="212">
        <f>Q1325*H1325</f>
        <v>1.6050720000000001</v>
      </c>
      <c r="S1325" s="212">
        <v>0</v>
      </c>
      <c r="T1325" s="213">
        <f>S1325*H1325</f>
        <v>0</v>
      </c>
      <c r="AR1325" s="25" t="s">
        <v>247</v>
      </c>
      <c r="AT1325" s="25" t="s">
        <v>348</v>
      </c>
      <c r="AU1325" s="25" t="s">
        <v>224</v>
      </c>
      <c r="AY1325" s="25" t="s">
        <v>209</v>
      </c>
      <c r="BE1325" s="214">
        <f>IF(N1325="základní",J1325,0)</f>
        <v>0</v>
      </c>
      <c r="BF1325" s="214">
        <f>IF(N1325="snížená",J1325,0)</f>
        <v>0</v>
      </c>
      <c r="BG1325" s="214">
        <f>IF(N1325="zákl. přenesená",J1325,0)</f>
        <v>0</v>
      </c>
      <c r="BH1325" s="214">
        <f>IF(N1325="sníž. přenesená",J1325,0)</f>
        <v>0</v>
      </c>
      <c r="BI1325" s="214">
        <f>IF(N1325="nulová",J1325,0)</f>
        <v>0</v>
      </c>
      <c r="BJ1325" s="25" t="s">
        <v>86</v>
      </c>
      <c r="BK1325" s="214">
        <f>ROUND(I1325*H1325,2)</f>
        <v>0</v>
      </c>
      <c r="BL1325" s="25" t="s">
        <v>228</v>
      </c>
      <c r="BM1325" s="25" t="s">
        <v>2031</v>
      </c>
    </row>
    <row r="1326" spans="2:65" s="12" customFormat="1" ht="13.5">
      <c r="B1326" s="222"/>
      <c r="C1326" s="223"/>
      <c r="D1326" s="219" t="s">
        <v>274</v>
      </c>
      <c r="E1326" s="223"/>
      <c r="F1326" s="225" t="s">
        <v>2032</v>
      </c>
      <c r="G1326" s="223"/>
      <c r="H1326" s="226">
        <v>57.323999999999998</v>
      </c>
      <c r="I1326" s="227"/>
      <c r="J1326" s="223"/>
      <c r="K1326" s="223"/>
      <c r="L1326" s="228"/>
      <c r="M1326" s="229"/>
      <c r="N1326" s="230"/>
      <c r="O1326" s="230"/>
      <c r="P1326" s="230"/>
      <c r="Q1326" s="230"/>
      <c r="R1326" s="230"/>
      <c r="S1326" s="230"/>
      <c r="T1326" s="231"/>
      <c r="AT1326" s="232" t="s">
        <v>274</v>
      </c>
      <c r="AU1326" s="232" t="s">
        <v>224</v>
      </c>
      <c r="AV1326" s="12" t="s">
        <v>88</v>
      </c>
      <c r="AW1326" s="12" t="s">
        <v>6</v>
      </c>
      <c r="AX1326" s="12" t="s">
        <v>86</v>
      </c>
      <c r="AY1326" s="232" t="s">
        <v>209</v>
      </c>
    </row>
    <row r="1327" spans="2:65" s="11" customFormat="1" ht="22.35" customHeight="1">
      <c r="B1327" s="187"/>
      <c r="C1327" s="188"/>
      <c r="D1327" s="189" t="s">
        <v>77</v>
      </c>
      <c r="E1327" s="201" t="s">
        <v>313</v>
      </c>
      <c r="F1327" s="201" t="s">
        <v>314</v>
      </c>
      <c r="G1327" s="188"/>
      <c r="H1327" s="188"/>
      <c r="I1327" s="191"/>
      <c r="J1327" s="202">
        <f>BK1327</f>
        <v>0</v>
      </c>
      <c r="K1327" s="188"/>
      <c r="L1327" s="193"/>
      <c r="M1327" s="194"/>
      <c r="N1327" s="195"/>
      <c r="O1327" s="195"/>
      <c r="P1327" s="196">
        <f>SUM(P1328:P1347)</f>
        <v>0</v>
      </c>
      <c r="Q1327" s="195"/>
      <c r="R1327" s="196">
        <f>SUM(R1328:R1347)</f>
        <v>0</v>
      </c>
      <c r="S1327" s="195"/>
      <c r="T1327" s="197">
        <f>SUM(T1328:T1347)</f>
        <v>0</v>
      </c>
      <c r="AR1327" s="198" t="s">
        <v>86</v>
      </c>
      <c r="AT1327" s="199" t="s">
        <v>77</v>
      </c>
      <c r="AU1327" s="199" t="s">
        <v>88</v>
      </c>
      <c r="AY1327" s="198" t="s">
        <v>209</v>
      </c>
      <c r="BK1327" s="200">
        <f>SUM(BK1328:BK1347)</f>
        <v>0</v>
      </c>
    </row>
    <row r="1328" spans="2:65" s="1" customFormat="1" ht="38.25" customHeight="1">
      <c r="B1328" s="43"/>
      <c r="C1328" s="203" t="s">
        <v>2033</v>
      </c>
      <c r="D1328" s="203" t="s">
        <v>212</v>
      </c>
      <c r="E1328" s="204" t="s">
        <v>2034</v>
      </c>
      <c r="F1328" s="205" t="s">
        <v>2035</v>
      </c>
      <c r="G1328" s="206" t="s">
        <v>351</v>
      </c>
      <c r="H1328" s="207">
        <v>1500</v>
      </c>
      <c r="I1328" s="208"/>
      <c r="J1328" s="209">
        <f>ROUND(I1328*H1328,2)</f>
        <v>0</v>
      </c>
      <c r="K1328" s="205" t="s">
        <v>216</v>
      </c>
      <c r="L1328" s="63"/>
      <c r="M1328" s="210" t="s">
        <v>34</v>
      </c>
      <c r="N1328" s="211" t="s">
        <v>49</v>
      </c>
      <c r="O1328" s="44"/>
      <c r="P1328" s="212">
        <f>O1328*H1328</f>
        <v>0</v>
      </c>
      <c r="Q1328" s="212">
        <v>0</v>
      </c>
      <c r="R1328" s="212">
        <f>Q1328*H1328</f>
        <v>0</v>
      </c>
      <c r="S1328" s="212">
        <v>0</v>
      </c>
      <c r="T1328" s="213">
        <f>S1328*H1328</f>
        <v>0</v>
      </c>
      <c r="AR1328" s="25" t="s">
        <v>228</v>
      </c>
      <c r="AT1328" s="25" t="s">
        <v>212</v>
      </c>
      <c r="AU1328" s="25" t="s">
        <v>224</v>
      </c>
      <c r="AY1328" s="25" t="s">
        <v>209</v>
      </c>
      <c r="BE1328" s="214">
        <f>IF(N1328="základní",J1328,0)</f>
        <v>0</v>
      </c>
      <c r="BF1328" s="214">
        <f>IF(N1328="snížená",J1328,0)</f>
        <v>0</v>
      </c>
      <c r="BG1328" s="214">
        <f>IF(N1328="zákl. přenesená",J1328,0)</f>
        <v>0</v>
      </c>
      <c r="BH1328" s="214">
        <f>IF(N1328="sníž. přenesená",J1328,0)</f>
        <v>0</v>
      </c>
      <c r="BI1328" s="214">
        <f>IF(N1328="nulová",J1328,0)</f>
        <v>0</v>
      </c>
      <c r="BJ1328" s="25" t="s">
        <v>86</v>
      </c>
      <c r="BK1328" s="214">
        <f>ROUND(I1328*H1328,2)</f>
        <v>0</v>
      </c>
      <c r="BL1328" s="25" t="s">
        <v>228</v>
      </c>
      <c r="BM1328" s="25" t="s">
        <v>2036</v>
      </c>
    </row>
    <row r="1329" spans="2:65" s="1" customFormat="1" ht="67.5">
      <c r="B1329" s="43"/>
      <c r="C1329" s="65"/>
      <c r="D1329" s="219" t="s">
        <v>272</v>
      </c>
      <c r="E1329" s="65"/>
      <c r="F1329" s="220" t="s">
        <v>402</v>
      </c>
      <c r="G1329" s="65"/>
      <c r="H1329" s="65"/>
      <c r="I1329" s="174"/>
      <c r="J1329" s="65"/>
      <c r="K1329" s="65"/>
      <c r="L1329" s="63"/>
      <c r="M1329" s="221"/>
      <c r="N1329" s="44"/>
      <c r="O1329" s="44"/>
      <c r="P1329" s="44"/>
      <c r="Q1329" s="44"/>
      <c r="R1329" s="44"/>
      <c r="S1329" s="44"/>
      <c r="T1329" s="80"/>
      <c r="AT1329" s="25" t="s">
        <v>272</v>
      </c>
      <c r="AU1329" s="25" t="s">
        <v>224</v>
      </c>
    </row>
    <row r="1330" spans="2:65" s="1" customFormat="1" ht="38.25" customHeight="1">
      <c r="B1330" s="43"/>
      <c r="C1330" s="203" t="s">
        <v>2037</v>
      </c>
      <c r="D1330" s="203" t="s">
        <v>212</v>
      </c>
      <c r="E1330" s="204" t="s">
        <v>2038</v>
      </c>
      <c r="F1330" s="205" t="s">
        <v>2039</v>
      </c>
      <c r="G1330" s="206" t="s">
        <v>351</v>
      </c>
      <c r="H1330" s="207">
        <v>90000</v>
      </c>
      <c r="I1330" s="208"/>
      <c r="J1330" s="209">
        <f>ROUND(I1330*H1330,2)</f>
        <v>0</v>
      </c>
      <c r="K1330" s="205" t="s">
        <v>216</v>
      </c>
      <c r="L1330" s="63"/>
      <c r="M1330" s="210" t="s">
        <v>34</v>
      </c>
      <c r="N1330" s="211" t="s">
        <v>49</v>
      </c>
      <c r="O1330" s="44"/>
      <c r="P1330" s="212">
        <f>O1330*H1330</f>
        <v>0</v>
      </c>
      <c r="Q1330" s="212">
        <v>0</v>
      </c>
      <c r="R1330" s="212">
        <f>Q1330*H1330</f>
        <v>0</v>
      </c>
      <c r="S1330" s="212">
        <v>0</v>
      </c>
      <c r="T1330" s="213">
        <f>S1330*H1330</f>
        <v>0</v>
      </c>
      <c r="AR1330" s="25" t="s">
        <v>228</v>
      </c>
      <c r="AT1330" s="25" t="s">
        <v>212</v>
      </c>
      <c r="AU1330" s="25" t="s">
        <v>224</v>
      </c>
      <c r="AY1330" s="25" t="s">
        <v>209</v>
      </c>
      <c r="BE1330" s="214">
        <f>IF(N1330="základní",J1330,0)</f>
        <v>0</v>
      </c>
      <c r="BF1330" s="214">
        <f>IF(N1330="snížená",J1330,0)</f>
        <v>0</v>
      </c>
      <c r="BG1330" s="214">
        <f>IF(N1330="zákl. přenesená",J1330,0)</f>
        <v>0</v>
      </c>
      <c r="BH1330" s="214">
        <f>IF(N1330="sníž. přenesená",J1330,0)</f>
        <v>0</v>
      </c>
      <c r="BI1330" s="214">
        <f>IF(N1330="nulová",J1330,0)</f>
        <v>0</v>
      </c>
      <c r="BJ1330" s="25" t="s">
        <v>86</v>
      </c>
      <c r="BK1330" s="214">
        <f>ROUND(I1330*H1330,2)</f>
        <v>0</v>
      </c>
      <c r="BL1330" s="25" t="s">
        <v>228</v>
      </c>
      <c r="BM1330" s="25" t="s">
        <v>2040</v>
      </c>
    </row>
    <row r="1331" spans="2:65" s="1" customFormat="1" ht="67.5">
      <c r="B1331" s="43"/>
      <c r="C1331" s="65"/>
      <c r="D1331" s="219" t="s">
        <v>272</v>
      </c>
      <c r="E1331" s="65"/>
      <c r="F1331" s="220" t="s">
        <v>402</v>
      </c>
      <c r="G1331" s="65"/>
      <c r="H1331" s="65"/>
      <c r="I1331" s="174"/>
      <c r="J1331" s="65"/>
      <c r="K1331" s="65"/>
      <c r="L1331" s="63"/>
      <c r="M1331" s="221"/>
      <c r="N1331" s="44"/>
      <c r="O1331" s="44"/>
      <c r="P1331" s="44"/>
      <c r="Q1331" s="44"/>
      <c r="R1331" s="44"/>
      <c r="S1331" s="44"/>
      <c r="T1331" s="80"/>
      <c r="AT1331" s="25" t="s">
        <v>272</v>
      </c>
      <c r="AU1331" s="25" t="s">
        <v>224</v>
      </c>
    </row>
    <row r="1332" spans="2:65" s="12" customFormat="1" ht="13.5">
      <c r="B1332" s="222"/>
      <c r="C1332" s="223"/>
      <c r="D1332" s="219" t="s">
        <v>274</v>
      </c>
      <c r="E1332" s="223"/>
      <c r="F1332" s="225" t="s">
        <v>2041</v>
      </c>
      <c r="G1332" s="223"/>
      <c r="H1332" s="226">
        <v>90000</v>
      </c>
      <c r="I1332" s="227"/>
      <c r="J1332" s="223"/>
      <c r="K1332" s="223"/>
      <c r="L1332" s="228"/>
      <c r="M1332" s="229"/>
      <c r="N1332" s="230"/>
      <c r="O1332" s="230"/>
      <c r="P1332" s="230"/>
      <c r="Q1332" s="230"/>
      <c r="R1332" s="230"/>
      <c r="S1332" s="230"/>
      <c r="T1332" s="231"/>
      <c r="AT1332" s="232" t="s">
        <v>274</v>
      </c>
      <c r="AU1332" s="232" t="s">
        <v>224</v>
      </c>
      <c r="AV1332" s="12" t="s">
        <v>88</v>
      </c>
      <c r="AW1332" s="12" t="s">
        <v>6</v>
      </c>
      <c r="AX1332" s="12" t="s">
        <v>86</v>
      </c>
      <c r="AY1332" s="232" t="s">
        <v>209</v>
      </c>
    </row>
    <row r="1333" spans="2:65" s="1" customFormat="1" ht="38.25" customHeight="1">
      <c r="B1333" s="43"/>
      <c r="C1333" s="203" t="s">
        <v>2042</v>
      </c>
      <c r="D1333" s="203" t="s">
        <v>212</v>
      </c>
      <c r="E1333" s="204" t="s">
        <v>2043</v>
      </c>
      <c r="F1333" s="205" t="s">
        <v>2044</v>
      </c>
      <c r="G1333" s="206" t="s">
        <v>351</v>
      </c>
      <c r="H1333" s="207">
        <v>1500</v>
      </c>
      <c r="I1333" s="208"/>
      <c r="J1333" s="209">
        <f>ROUND(I1333*H1333,2)</f>
        <v>0</v>
      </c>
      <c r="K1333" s="205" t="s">
        <v>216</v>
      </c>
      <c r="L1333" s="63"/>
      <c r="M1333" s="210" t="s">
        <v>34</v>
      </c>
      <c r="N1333" s="211" t="s">
        <v>49</v>
      </c>
      <c r="O1333" s="44"/>
      <c r="P1333" s="212">
        <f>O1333*H1333</f>
        <v>0</v>
      </c>
      <c r="Q1333" s="212">
        <v>0</v>
      </c>
      <c r="R1333" s="212">
        <f>Q1333*H1333</f>
        <v>0</v>
      </c>
      <c r="S1333" s="212">
        <v>0</v>
      </c>
      <c r="T1333" s="213">
        <f>S1333*H1333</f>
        <v>0</v>
      </c>
      <c r="AR1333" s="25" t="s">
        <v>228</v>
      </c>
      <c r="AT1333" s="25" t="s">
        <v>212</v>
      </c>
      <c r="AU1333" s="25" t="s">
        <v>224</v>
      </c>
      <c r="AY1333" s="25" t="s">
        <v>209</v>
      </c>
      <c r="BE1333" s="214">
        <f>IF(N1333="základní",J1333,0)</f>
        <v>0</v>
      </c>
      <c r="BF1333" s="214">
        <f>IF(N1333="snížená",J1333,0)</f>
        <v>0</v>
      </c>
      <c r="BG1333" s="214">
        <f>IF(N1333="zákl. přenesená",J1333,0)</f>
        <v>0</v>
      </c>
      <c r="BH1333" s="214">
        <f>IF(N1333="sníž. přenesená",J1333,0)</f>
        <v>0</v>
      </c>
      <c r="BI1333" s="214">
        <f>IF(N1333="nulová",J1333,0)</f>
        <v>0</v>
      </c>
      <c r="BJ1333" s="25" t="s">
        <v>86</v>
      </c>
      <c r="BK1333" s="214">
        <f>ROUND(I1333*H1333,2)</f>
        <v>0</v>
      </c>
      <c r="BL1333" s="25" t="s">
        <v>228</v>
      </c>
      <c r="BM1333" s="25" t="s">
        <v>2045</v>
      </c>
    </row>
    <row r="1334" spans="2:65" s="1" customFormat="1" ht="27">
      <c r="B1334" s="43"/>
      <c r="C1334" s="65"/>
      <c r="D1334" s="219" t="s">
        <v>272</v>
      </c>
      <c r="E1334" s="65"/>
      <c r="F1334" s="220" t="s">
        <v>411</v>
      </c>
      <c r="G1334" s="65"/>
      <c r="H1334" s="65"/>
      <c r="I1334" s="174"/>
      <c r="J1334" s="65"/>
      <c r="K1334" s="65"/>
      <c r="L1334" s="63"/>
      <c r="M1334" s="221"/>
      <c r="N1334" s="44"/>
      <c r="O1334" s="44"/>
      <c r="P1334" s="44"/>
      <c r="Q1334" s="44"/>
      <c r="R1334" s="44"/>
      <c r="S1334" s="44"/>
      <c r="T1334" s="80"/>
      <c r="AT1334" s="25" t="s">
        <v>272</v>
      </c>
      <c r="AU1334" s="25" t="s">
        <v>224</v>
      </c>
    </row>
    <row r="1335" spans="2:65" s="1" customFormat="1" ht="25.5" customHeight="1">
      <c r="B1335" s="43"/>
      <c r="C1335" s="203" t="s">
        <v>2046</v>
      </c>
      <c r="D1335" s="203" t="s">
        <v>212</v>
      </c>
      <c r="E1335" s="204" t="s">
        <v>2047</v>
      </c>
      <c r="F1335" s="205" t="s">
        <v>2048</v>
      </c>
      <c r="G1335" s="206" t="s">
        <v>351</v>
      </c>
      <c r="H1335" s="207">
        <v>1500</v>
      </c>
      <c r="I1335" s="208"/>
      <c r="J1335" s="209">
        <f>ROUND(I1335*H1335,2)</f>
        <v>0</v>
      </c>
      <c r="K1335" s="205" t="s">
        <v>216</v>
      </c>
      <c r="L1335" s="63"/>
      <c r="M1335" s="210" t="s">
        <v>34</v>
      </c>
      <c r="N1335" s="211" t="s">
        <v>49</v>
      </c>
      <c r="O1335" s="44"/>
      <c r="P1335" s="212">
        <f>O1335*H1335</f>
        <v>0</v>
      </c>
      <c r="Q1335" s="212">
        <v>0</v>
      </c>
      <c r="R1335" s="212">
        <f>Q1335*H1335</f>
        <v>0</v>
      </c>
      <c r="S1335" s="212">
        <v>0</v>
      </c>
      <c r="T1335" s="213">
        <f>S1335*H1335</f>
        <v>0</v>
      </c>
      <c r="AR1335" s="25" t="s">
        <v>228</v>
      </c>
      <c r="AT1335" s="25" t="s">
        <v>212</v>
      </c>
      <c r="AU1335" s="25" t="s">
        <v>224</v>
      </c>
      <c r="AY1335" s="25" t="s">
        <v>209</v>
      </c>
      <c r="BE1335" s="214">
        <f>IF(N1335="základní",J1335,0)</f>
        <v>0</v>
      </c>
      <c r="BF1335" s="214">
        <f>IF(N1335="snížená",J1335,0)</f>
        <v>0</v>
      </c>
      <c r="BG1335" s="214">
        <f>IF(N1335="zákl. přenesená",J1335,0)</f>
        <v>0</v>
      </c>
      <c r="BH1335" s="214">
        <f>IF(N1335="sníž. přenesená",J1335,0)</f>
        <v>0</v>
      </c>
      <c r="BI1335" s="214">
        <f>IF(N1335="nulová",J1335,0)</f>
        <v>0</v>
      </c>
      <c r="BJ1335" s="25" t="s">
        <v>86</v>
      </c>
      <c r="BK1335" s="214">
        <f>ROUND(I1335*H1335,2)</f>
        <v>0</v>
      </c>
      <c r="BL1335" s="25" t="s">
        <v>228</v>
      </c>
      <c r="BM1335" s="25" t="s">
        <v>2049</v>
      </c>
    </row>
    <row r="1336" spans="2:65" s="1" customFormat="1" ht="40.5">
      <c r="B1336" s="43"/>
      <c r="C1336" s="65"/>
      <c r="D1336" s="219" t="s">
        <v>272</v>
      </c>
      <c r="E1336" s="65"/>
      <c r="F1336" s="220" t="s">
        <v>2050</v>
      </c>
      <c r="G1336" s="65"/>
      <c r="H1336" s="65"/>
      <c r="I1336" s="174"/>
      <c r="J1336" s="65"/>
      <c r="K1336" s="65"/>
      <c r="L1336" s="63"/>
      <c r="M1336" s="221"/>
      <c r="N1336" s="44"/>
      <c r="O1336" s="44"/>
      <c r="P1336" s="44"/>
      <c r="Q1336" s="44"/>
      <c r="R1336" s="44"/>
      <c r="S1336" s="44"/>
      <c r="T1336" s="80"/>
      <c r="AT1336" s="25" t="s">
        <v>272</v>
      </c>
      <c r="AU1336" s="25" t="s">
        <v>224</v>
      </c>
    </row>
    <row r="1337" spans="2:65" s="1" customFormat="1" ht="25.5" customHeight="1">
      <c r="B1337" s="43"/>
      <c r="C1337" s="203" t="s">
        <v>2051</v>
      </c>
      <c r="D1337" s="203" t="s">
        <v>212</v>
      </c>
      <c r="E1337" s="204" t="s">
        <v>2052</v>
      </c>
      <c r="F1337" s="205" t="s">
        <v>2053</v>
      </c>
      <c r="G1337" s="206" t="s">
        <v>351</v>
      </c>
      <c r="H1337" s="207">
        <v>90000</v>
      </c>
      <c r="I1337" s="208"/>
      <c r="J1337" s="209">
        <f>ROUND(I1337*H1337,2)</f>
        <v>0</v>
      </c>
      <c r="K1337" s="205" t="s">
        <v>216</v>
      </c>
      <c r="L1337" s="63"/>
      <c r="M1337" s="210" t="s">
        <v>34</v>
      </c>
      <c r="N1337" s="211" t="s">
        <v>49</v>
      </c>
      <c r="O1337" s="44"/>
      <c r="P1337" s="212">
        <f>O1337*H1337</f>
        <v>0</v>
      </c>
      <c r="Q1337" s="212">
        <v>0</v>
      </c>
      <c r="R1337" s="212">
        <f>Q1337*H1337</f>
        <v>0</v>
      </c>
      <c r="S1337" s="212">
        <v>0</v>
      </c>
      <c r="T1337" s="213">
        <f>S1337*H1337</f>
        <v>0</v>
      </c>
      <c r="AR1337" s="25" t="s">
        <v>228</v>
      </c>
      <c r="AT1337" s="25" t="s">
        <v>212</v>
      </c>
      <c r="AU1337" s="25" t="s">
        <v>224</v>
      </c>
      <c r="AY1337" s="25" t="s">
        <v>209</v>
      </c>
      <c r="BE1337" s="214">
        <f>IF(N1337="základní",J1337,0)</f>
        <v>0</v>
      </c>
      <c r="BF1337" s="214">
        <f>IF(N1337="snížená",J1337,0)</f>
        <v>0</v>
      </c>
      <c r="BG1337" s="214">
        <f>IF(N1337="zákl. přenesená",J1337,0)</f>
        <v>0</v>
      </c>
      <c r="BH1337" s="214">
        <f>IF(N1337="sníž. přenesená",J1337,0)</f>
        <v>0</v>
      </c>
      <c r="BI1337" s="214">
        <f>IF(N1337="nulová",J1337,0)</f>
        <v>0</v>
      </c>
      <c r="BJ1337" s="25" t="s">
        <v>86</v>
      </c>
      <c r="BK1337" s="214">
        <f>ROUND(I1337*H1337,2)</f>
        <v>0</v>
      </c>
      <c r="BL1337" s="25" t="s">
        <v>228</v>
      </c>
      <c r="BM1337" s="25" t="s">
        <v>2054</v>
      </c>
    </row>
    <row r="1338" spans="2:65" s="1" customFormat="1" ht="40.5">
      <c r="B1338" s="43"/>
      <c r="C1338" s="65"/>
      <c r="D1338" s="219" t="s">
        <v>272</v>
      </c>
      <c r="E1338" s="65"/>
      <c r="F1338" s="220" t="s">
        <v>2050</v>
      </c>
      <c r="G1338" s="65"/>
      <c r="H1338" s="65"/>
      <c r="I1338" s="174"/>
      <c r="J1338" s="65"/>
      <c r="K1338" s="65"/>
      <c r="L1338" s="63"/>
      <c r="M1338" s="221"/>
      <c r="N1338" s="44"/>
      <c r="O1338" s="44"/>
      <c r="P1338" s="44"/>
      <c r="Q1338" s="44"/>
      <c r="R1338" s="44"/>
      <c r="S1338" s="44"/>
      <c r="T1338" s="80"/>
      <c r="AT1338" s="25" t="s">
        <v>272</v>
      </c>
      <c r="AU1338" s="25" t="s">
        <v>224</v>
      </c>
    </row>
    <row r="1339" spans="2:65" s="12" customFormat="1" ht="13.5">
      <c r="B1339" s="222"/>
      <c r="C1339" s="223"/>
      <c r="D1339" s="219" t="s">
        <v>274</v>
      </c>
      <c r="E1339" s="223"/>
      <c r="F1339" s="225" t="s">
        <v>2041</v>
      </c>
      <c r="G1339" s="223"/>
      <c r="H1339" s="226">
        <v>90000</v>
      </c>
      <c r="I1339" s="227"/>
      <c r="J1339" s="223"/>
      <c r="K1339" s="223"/>
      <c r="L1339" s="228"/>
      <c r="M1339" s="229"/>
      <c r="N1339" s="230"/>
      <c r="O1339" s="230"/>
      <c r="P1339" s="230"/>
      <c r="Q1339" s="230"/>
      <c r="R1339" s="230"/>
      <c r="S1339" s="230"/>
      <c r="T1339" s="231"/>
      <c r="AT1339" s="232" t="s">
        <v>274</v>
      </c>
      <c r="AU1339" s="232" t="s">
        <v>224</v>
      </c>
      <c r="AV1339" s="12" t="s">
        <v>88</v>
      </c>
      <c r="AW1339" s="12" t="s">
        <v>6</v>
      </c>
      <c r="AX1339" s="12" t="s">
        <v>86</v>
      </c>
      <c r="AY1339" s="232" t="s">
        <v>209</v>
      </c>
    </row>
    <row r="1340" spans="2:65" s="1" customFormat="1" ht="25.5" customHeight="1">
      <c r="B1340" s="43"/>
      <c r="C1340" s="203" t="s">
        <v>2055</v>
      </c>
      <c r="D1340" s="203" t="s">
        <v>212</v>
      </c>
      <c r="E1340" s="204" t="s">
        <v>2056</v>
      </c>
      <c r="F1340" s="205" t="s">
        <v>2057</v>
      </c>
      <c r="G1340" s="206" t="s">
        <v>351</v>
      </c>
      <c r="H1340" s="207">
        <v>1500</v>
      </c>
      <c r="I1340" s="208"/>
      <c r="J1340" s="209">
        <f>ROUND(I1340*H1340,2)</f>
        <v>0</v>
      </c>
      <c r="K1340" s="205" t="s">
        <v>216</v>
      </c>
      <c r="L1340" s="63"/>
      <c r="M1340" s="210" t="s">
        <v>34</v>
      </c>
      <c r="N1340" s="211" t="s">
        <v>49</v>
      </c>
      <c r="O1340" s="44"/>
      <c r="P1340" s="212">
        <f>O1340*H1340</f>
        <v>0</v>
      </c>
      <c r="Q1340" s="212">
        <v>0</v>
      </c>
      <c r="R1340" s="212">
        <f>Q1340*H1340</f>
        <v>0</v>
      </c>
      <c r="S1340" s="212">
        <v>0</v>
      </c>
      <c r="T1340" s="213">
        <f>S1340*H1340</f>
        <v>0</v>
      </c>
      <c r="AR1340" s="25" t="s">
        <v>228</v>
      </c>
      <c r="AT1340" s="25" t="s">
        <v>212</v>
      </c>
      <c r="AU1340" s="25" t="s">
        <v>224</v>
      </c>
      <c r="AY1340" s="25" t="s">
        <v>209</v>
      </c>
      <c r="BE1340" s="214">
        <f>IF(N1340="základní",J1340,0)</f>
        <v>0</v>
      </c>
      <c r="BF1340" s="214">
        <f>IF(N1340="snížená",J1340,0)</f>
        <v>0</v>
      </c>
      <c r="BG1340" s="214">
        <f>IF(N1340="zákl. přenesená",J1340,0)</f>
        <v>0</v>
      </c>
      <c r="BH1340" s="214">
        <f>IF(N1340="sníž. přenesená",J1340,0)</f>
        <v>0</v>
      </c>
      <c r="BI1340" s="214">
        <f>IF(N1340="nulová",J1340,0)</f>
        <v>0</v>
      </c>
      <c r="BJ1340" s="25" t="s">
        <v>86</v>
      </c>
      <c r="BK1340" s="214">
        <f>ROUND(I1340*H1340,2)</f>
        <v>0</v>
      </c>
      <c r="BL1340" s="25" t="s">
        <v>228</v>
      </c>
      <c r="BM1340" s="25" t="s">
        <v>2058</v>
      </c>
    </row>
    <row r="1341" spans="2:65" s="1" customFormat="1" ht="25.5" customHeight="1">
      <c r="B1341" s="43"/>
      <c r="C1341" s="203" t="s">
        <v>2059</v>
      </c>
      <c r="D1341" s="203" t="s">
        <v>212</v>
      </c>
      <c r="E1341" s="204" t="s">
        <v>2060</v>
      </c>
      <c r="F1341" s="205" t="s">
        <v>2061</v>
      </c>
      <c r="G1341" s="206" t="s">
        <v>2062</v>
      </c>
      <c r="H1341" s="207">
        <v>5</v>
      </c>
      <c r="I1341" s="208"/>
      <c r="J1341" s="209">
        <f>ROUND(I1341*H1341,2)</f>
        <v>0</v>
      </c>
      <c r="K1341" s="205" t="s">
        <v>216</v>
      </c>
      <c r="L1341" s="63"/>
      <c r="M1341" s="210" t="s">
        <v>34</v>
      </c>
      <c r="N1341" s="211" t="s">
        <v>49</v>
      </c>
      <c r="O1341" s="44"/>
      <c r="P1341" s="212">
        <f>O1341*H1341</f>
        <v>0</v>
      </c>
      <c r="Q1341" s="212">
        <v>0</v>
      </c>
      <c r="R1341" s="212">
        <f>Q1341*H1341</f>
        <v>0</v>
      </c>
      <c r="S1341" s="212">
        <v>0</v>
      </c>
      <c r="T1341" s="213">
        <f>S1341*H1341</f>
        <v>0</v>
      </c>
      <c r="AR1341" s="25" t="s">
        <v>228</v>
      </c>
      <c r="AT1341" s="25" t="s">
        <v>212</v>
      </c>
      <c r="AU1341" s="25" t="s">
        <v>224</v>
      </c>
      <c r="AY1341" s="25" t="s">
        <v>209</v>
      </c>
      <c r="BE1341" s="214">
        <f>IF(N1341="základní",J1341,0)</f>
        <v>0</v>
      </c>
      <c r="BF1341" s="214">
        <f>IF(N1341="snížená",J1341,0)</f>
        <v>0</v>
      </c>
      <c r="BG1341" s="214">
        <f>IF(N1341="zákl. přenesená",J1341,0)</f>
        <v>0</v>
      </c>
      <c r="BH1341" s="214">
        <f>IF(N1341="sníž. přenesená",J1341,0)</f>
        <v>0</v>
      </c>
      <c r="BI1341" s="214">
        <f>IF(N1341="nulová",J1341,0)</f>
        <v>0</v>
      </c>
      <c r="BJ1341" s="25" t="s">
        <v>86</v>
      </c>
      <c r="BK1341" s="214">
        <f>ROUND(I1341*H1341,2)</f>
        <v>0</v>
      </c>
      <c r="BL1341" s="25" t="s">
        <v>228</v>
      </c>
      <c r="BM1341" s="25" t="s">
        <v>2063</v>
      </c>
    </row>
    <row r="1342" spans="2:65" s="1" customFormat="1" ht="40.5">
      <c r="B1342" s="43"/>
      <c r="C1342" s="65"/>
      <c r="D1342" s="219" t="s">
        <v>272</v>
      </c>
      <c r="E1342" s="65"/>
      <c r="F1342" s="220" t="s">
        <v>2064</v>
      </c>
      <c r="G1342" s="65"/>
      <c r="H1342" s="65"/>
      <c r="I1342" s="174"/>
      <c r="J1342" s="65"/>
      <c r="K1342" s="65"/>
      <c r="L1342" s="63"/>
      <c r="M1342" s="221"/>
      <c r="N1342" s="44"/>
      <c r="O1342" s="44"/>
      <c r="P1342" s="44"/>
      <c r="Q1342" s="44"/>
      <c r="R1342" s="44"/>
      <c r="S1342" s="44"/>
      <c r="T1342" s="80"/>
      <c r="AT1342" s="25" t="s">
        <v>272</v>
      </c>
      <c r="AU1342" s="25" t="s">
        <v>224</v>
      </c>
    </row>
    <row r="1343" spans="2:65" s="1" customFormat="1" ht="25.5" customHeight="1">
      <c r="B1343" s="43"/>
      <c r="C1343" s="203" t="s">
        <v>2065</v>
      </c>
      <c r="D1343" s="203" t="s">
        <v>212</v>
      </c>
      <c r="E1343" s="204" t="s">
        <v>2066</v>
      </c>
      <c r="F1343" s="205" t="s">
        <v>2067</v>
      </c>
      <c r="G1343" s="206" t="s">
        <v>2062</v>
      </c>
      <c r="H1343" s="207">
        <v>1500</v>
      </c>
      <c r="I1343" s="208"/>
      <c r="J1343" s="209">
        <f>ROUND(I1343*H1343,2)</f>
        <v>0</v>
      </c>
      <c r="K1343" s="205" t="s">
        <v>216</v>
      </c>
      <c r="L1343" s="63"/>
      <c r="M1343" s="210" t="s">
        <v>34</v>
      </c>
      <c r="N1343" s="211" t="s">
        <v>49</v>
      </c>
      <c r="O1343" s="44"/>
      <c r="P1343" s="212">
        <f>O1343*H1343</f>
        <v>0</v>
      </c>
      <c r="Q1343" s="212">
        <v>0</v>
      </c>
      <c r="R1343" s="212">
        <f>Q1343*H1343</f>
        <v>0</v>
      </c>
      <c r="S1343" s="212">
        <v>0</v>
      </c>
      <c r="T1343" s="213">
        <f>S1343*H1343</f>
        <v>0</v>
      </c>
      <c r="AR1343" s="25" t="s">
        <v>228</v>
      </c>
      <c r="AT1343" s="25" t="s">
        <v>212</v>
      </c>
      <c r="AU1343" s="25" t="s">
        <v>224</v>
      </c>
      <c r="AY1343" s="25" t="s">
        <v>209</v>
      </c>
      <c r="BE1343" s="214">
        <f>IF(N1343="základní",J1343,0)</f>
        <v>0</v>
      </c>
      <c r="BF1343" s="214">
        <f>IF(N1343="snížená",J1343,0)</f>
        <v>0</v>
      </c>
      <c r="BG1343" s="214">
        <f>IF(N1343="zákl. přenesená",J1343,0)</f>
        <v>0</v>
      </c>
      <c r="BH1343" s="214">
        <f>IF(N1343="sníž. přenesená",J1343,0)</f>
        <v>0</v>
      </c>
      <c r="BI1343" s="214">
        <f>IF(N1343="nulová",J1343,0)</f>
        <v>0</v>
      </c>
      <c r="BJ1343" s="25" t="s">
        <v>86</v>
      </c>
      <c r="BK1343" s="214">
        <f>ROUND(I1343*H1343,2)</f>
        <v>0</v>
      </c>
      <c r="BL1343" s="25" t="s">
        <v>228</v>
      </c>
      <c r="BM1343" s="25" t="s">
        <v>2068</v>
      </c>
    </row>
    <row r="1344" spans="2:65" s="1" customFormat="1" ht="40.5">
      <c r="B1344" s="43"/>
      <c r="C1344" s="65"/>
      <c r="D1344" s="219" t="s">
        <v>272</v>
      </c>
      <c r="E1344" s="65"/>
      <c r="F1344" s="220" t="s">
        <v>2064</v>
      </c>
      <c r="G1344" s="65"/>
      <c r="H1344" s="65"/>
      <c r="I1344" s="174"/>
      <c r="J1344" s="65"/>
      <c r="K1344" s="65"/>
      <c r="L1344" s="63"/>
      <c r="M1344" s="221"/>
      <c r="N1344" s="44"/>
      <c r="O1344" s="44"/>
      <c r="P1344" s="44"/>
      <c r="Q1344" s="44"/>
      <c r="R1344" s="44"/>
      <c r="S1344" s="44"/>
      <c r="T1344" s="80"/>
      <c r="AT1344" s="25" t="s">
        <v>272</v>
      </c>
      <c r="AU1344" s="25" t="s">
        <v>224</v>
      </c>
    </row>
    <row r="1345" spans="2:65" s="12" customFormat="1" ht="13.5">
      <c r="B1345" s="222"/>
      <c r="C1345" s="223"/>
      <c r="D1345" s="219" t="s">
        <v>274</v>
      </c>
      <c r="E1345" s="223"/>
      <c r="F1345" s="225" t="s">
        <v>2069</v>
      </c>
      <c r="G1345" s="223"/>
      <c r="H1345" s="226">
        <v>1500</v>
      </c>
      <c r="I1345" s="227"/>
      <c r="J1345" s="223"/>
      <c r="K1345" s="223"/>
      <c r="L1345" s="228"/>
      <c r="M1345" s="229"/>
      <c r="N1345" s="230"/>
      <c r="O1345" s="230"/>
      <c r="P1345" s="230"/>
      <c r="Q1345" s="230"/>
      <c r="R1345" s="230"/>
      <c r="S1345" s="230"/>
      <c r="T1345" s="231"/>
      <c r="AT1345" s="232" t="s">
        <v>274</v>
      </c>
      <c r="AU1345" s="232" t="s">
        <v>224</v>
      </c>
      <c r="AV1345" s="12" t="s">
        <v>88</v>
      </c>
      <c r="AW1345" s="12" t="s">
        <v>6</v>
      </c>
      <c r="AX1345" s="12" t="s">
        <v>86</v>
      </c>
      <c r="AY1345" s="232" t="s">
        <v>209</v>
      </c>
    </row>
    <row r="1346" spans="2:65" s="1" customFormat="1" ht="25.5" customHeight="1">
      <c r="B1346" s="43"/>
      <c r="C1346" s="203" t="s">
        <v>2070</v>
      </c>
      <c r="D1346" s="203" t="s">
        <v>212</v>
      </c>
      <c r="E1346" s="204" t="s">
        <v>2071</v>
      </c>
      <c r="F1346" s="205" t="s">
        <v>2072</v>
      </c>
      <c r="G1346" s="206" t="s">
        <v>2062</v>
      </c>
      <c r="H1346" s="207">
        <v>5</v>
      </c>
      <c r="I1346" s="208"/>
      <c r="J1346" s="209">
        <f>ROUND(I1346*H1346,2)</f>
        <v>0</v>
      </c>
      <c r="K1346" s="205" t="s">
        <v>216</v>
      </c>
      <c r="L1346" s="63"/>
      <c r="M1346" s="210" t="s">
        <v>34</v>
      </c>
      <c r="N1346" s="211" t="s">
        <v>49</v>
      </c>
      <c r="O1346" s="44"/>
      <c r="P1346" s="212">
        <f>O1346*H1346</f>
        <v>0</v>
      </c>
      <c r="Q1346" s="212">
        <v>0</v>
      </c>
      <c r="R1346" s="212">
        <f>Q1346*H1346</f>
        <v>0</v>
      </c>
      <c r="S1346" s="212">
        <v>0</v>
      </c>
      <c r="T1346" s="213">
        <f>S1346*H1346</f>
        <v>0</v>
      </c>
      <c r="AR1346" s="25" t="s">
        <v>228</v>
      </c>
      <c r="AT1346" s="25" t="s">
        <v>212</v>
      </c>
      <c r="AU1346" s="25" t="s">
        <v>224</v>
      </c>
      <c r="AY1346" s="25" t="s">
        <v>209</v>
      </c>
      <c r="BE1346" s="214">
        <f>IF(N1346="základní",J1346,0)</f>
        <v>0</v>
      </c>
      <c r="BF1346" s="214">
        <f>IF(N1346="snížená",J1346,0)</f>
        <v>0</v>
      </c>
      <c r="BG1346" s="214">
        <f>IF(N1346="zákl. přenesená",J1346,0)</f>
        <v>0</v>
      </c>
      <c r="BH1346" s="214">
        <f>IF(N1346="sníž. přenesená",J1346,0)</f>
        <v>0</v>
      </c>
      <c r="BI1346" s="214">
        <f>IF(N1346="nulová",J1346,0)</f>
        <v>0</v>
      </c>
      <c r="BJ1346" s="25" t="s">
        <v>86</v>
      </c>
      <c r="BK1346" s="214">
        <f>ROUND(I1346*H1346,2)</f>
        <v>0</v>
      </c>
      <c r="BL1346" s="25" t="s">
        <v>228</v>
      </c>
      <c r="BM1346" s="25" t="s">
        <v>2073</v>
      </c>
    </row>
    <row r="1347" spans="2:65" s="1" customFormat="1" ht="27">
      <c r="B1347" s="43"/>
      <c r="C1347" s="65"/>
      <c r="D1347" s="219" t="s">
        <v>272</v>
      </c>
      <c r="E1347" s="65"/>
      <c r="F1347" s="220" t="s">
        <v>2074</v>
      </c>
      <c r="G1347" s="65"/>
      <c r="H1347" s="65"/>
      <c r="I1347" s="174"/>
      <c r="J1347" s="65"/>
      <c r="K1347" s="65"/>
      <c r="L1347" s="63"/>
      <c r="M1347" s="221"/>
      <c r="N1347" s="44"/>
      <c r="O1347" s="44"/>
      <c r="P1347" s="44"/>
      <c r="Q1347" s="44"/>
      <c r="R1347" s="44"/>
      <c r="S1347" s="44"/>
      <c r="T1347" s="80"/>
      <c r="AT1347" s="25" t="s">
        <v>272</v>
      </c>
      <c r="AU1347" s="25" t="s">
        <v>224</v>
      </c>
    </row>
    <row r="1348" spans="2:65" s="11" customFormat="1" ht="22.35" customHeight="1">
      <c r="B1348" s="187"/>
      <c r="C1348" s="188"/>
      <c r="D1348" s="189" t="s">
        <v>77</v>
      </c>
      <c r="E1348" s="201" t="s">
        <v>346</v>
      </c>
      <c r="F1348" s="201" t="s">
        <v>347</v>
      </c>
      <c r="G1348" s="188"/>
      <c r="H1348" s="188"/>
      <c r="I1348" s="191"/>
      <c r="J1348" s="202">
        <f>BK1348</f>
        <v>0</v>
      </c>
      <c r="K1348" s="188"/>
      <c r="L1348" s="193"/>
      <c r="M1348" s="194"/>
      <c r="N1348" s="195"/>
      <c r="O1348" s="195"/>
      <c r="P1348" s="196">
        <f>SUM(P1349:P1430)</f>
        <v>0</v>
      </c>
      <c r="Q1348" s="195"/>
      <c r="R1348" s="196">
        <f>SUM(R1349:R1430)</f>
        <v>0.10113040000000002</v>
      </c>
      <c r="S1348" s="195"/>
      <c r="T1348" s="197">
        <f>SUM(T1349:T1430)</f>
        <v>0</v>
      </c>
      <c r="AR1348" s="198" t="s">
        <v>86</v>
      </c>
      <c r="AT1348" s="199" t="s">
        <v>77</v>
      </c>
      <c r="AU1348" s="199" t="s">
        <v>88</v>
      </c>
      <c r="AY1348" s="198" t="s">
        <v>209</v>
      </c>
      <c r="BK1348" s="200">
        <f>SUM(BK1349:BK1430)</f>
        <v>0</v>
      </c>
    </row>
    <row r="1349" spans="2:65" s="1" customFormat="1" ht="63.75" customHeight="1">
      <c r="B1349" s="43"/>
      <c r="C1349" s="203" t="s">
        <v>2075</v>
      </c>
      <c r="D1349" s="203" t="s">
        <v>212</v>
      </c>
      <c r="E1349" s="204" t="s">
        <v>2076</v>
      </c>
      <c r="F1349" s="205" t="s">
        <v>2077</v>
      </c>
      <c r="G1349" s="206" t="s">
        <v>351</v>
      </c>
      <c r="H1349" s="207">
        <v>2528.2600000000002</v>
      </c>
      <c r="I1349" s="208"/>
      <c r="J1349" s="209">
        <f>ROUND(I1349*H1349,2)</f>
        <v>0</v>
      </c>
      <c r="K1349" s="205" t="s">
        <v>216</v>
      </c>
      <c r="L1349" s="63"/>
      <c r="M1349" s="210" t="s">
        <v>34</v>
      </c>
      <c r="N1349" s="211" t="s">
        <v>49</v>
      </c>
      <c r="O1349" s="44"/>
      <c r="P1349" s="212">
        <f>O1349*H1349</f>
        <v>0</v>
      </c>
      <c r="Q1349" s="212">
        <v>4.0000000000000003E-5</v>
      </c>
      <c r="R1349" s="212">
        <f>Q1349*H1349</f>
        <v>0.10113040000000002</v>
      </c>
      <c r="S1349" s="212">
        <v>0</v>
      </c>
      <c r="T1349" s="213">
        <f>S1349*H1349</f>
        <v>0</v>
      </c>
      <c r="AR1349" s="25" t="s">
        <v>228</v>
      </c>
      <c r="AT1349" s="25" t="s">
        <v>212</v>
      </c>
      <c r="AU1349" s="25" t="s">
        <v>224</v>
      </c>
      <c r="AY1349" s="25" t="s">
        <v>209</v>
      </c>
      <c r="BE1349" s="214">
        <f>IF(N1349="základní",J1349,0)</f>
        <v>0</v>
      </c>
      <c r="BF1349" s="214">
        <f>IF(N1349="snížená",J1349,0)</f>
        <v>0</v>
      </c>
      <c r="BG1349" s="214">
        <f>IF(N1349="zákl. přenesená",J1349,0)</f>
        <v>0</v>
      </c>
      <c r="BH1349" s="214">
        <f>IF(N1349="sníž. přenesená",J1349,0)</f>
        <v>0</v>
      </c>
      <c r="BI1349" s="214">
        <f>IF(N1349="nulová",J1349,0)</f>
        <v>0</v>
      </c>
      <c r="BJ1349" s="25" t="s">
        <v>86</v>
      </c>
      <c r="BK1349" s="214">
        <f>ROUND(I1349*H1349,2)</f>
        <v>0</v>
      </c>
      <c r="BL1349" s="25" t="s">
        <v>228</v>
      </c>
      <c r="BM1349" s="25" t="s">
        <v>2078</v>
      </c>
    </row>
    <row r="1350" spans="2:65" s="1" customFormat="1" ht="94.5">
      <c r="B1350" s="43"/>
      <c r="C1350" s="65"/>
      <c r="D1350" s="219" t="s">
        <v>272</v>
      </c>
      <c r="E1350" s="65"/>
      <c r="F1350" s="220" t="s">
        <v>2079</v>
      </c>
      <c r="G1350" s="65"/>
      <c r="H1350" s="65"/>
      <c r="I1350" s="174"/>
      <c r="J1350" s="65"/>
      <c r="K1350" s="65"/>
      <c r="L1350" s="63"/>
      <c r="M1350" s="221"/>
      <c r="N1350" s="44"/>
      <c r="O1350" s="44"/>
      <c r="P1350" s="44"/>
      <c r="Q1350" s="44"/>
      <c r="R1350" s="44"/>
      <c r="S1350" s="44"/>
      <c r="T1350" s="80"/>
      <c r="AT1350" s="25" t="s">
        <v>272</v>
      </c>
      <c r="AU1350" s="25" t="s">
        <v>224</v>
      </c>
    </row>
    <row r="1351" spans="2:65" s="14" customFormat="1" ht="13.5">
      <c r="B1351" s="254"/>
      <c r="C1351" s="255"/>
      <c r="D1351" s="219" t="s">
        <v>274</v>
      </c>
      <c r="E1351" s="256" t="s">
        <v>34</v>
      </c>
      <c r="F1351" s="257" t="s">
        <v>466</v>
      </c>
      <c r="G1351" s="255"/>
      <c r="H1351" s="256" t="s">
        <v>34</v>
      </c>
      <c r="I1351" s="258"/>
      <c r="J1351" s="255"/>
      <c r="K1351" s="255"/>
      <c r="L1351" s="259"/>
      <c r="M1351" s="260"/>
      <c r="N1351" s="261"/>
      <c r="O1351" s="261"/>
      <c r="P1351" s="261"/>
      <c r="Q1351" s="261"/>
      <c r="R1351" s="261"/>
      <c r="S1351" s="261"/>
      <c r="T1351" s="262"/>
      <c r="AT1351" s="263" t="s">
        <v>274</v>
      </c>
      <c r="AU1351" s="263" t="s">
        <v>224</v>
      </c>
      <c r="AV1351" s="14" t="s">
        <v>86</v>
      </c>
      <c r="AW1351" s="14" t="s">
        <v>41</v>
      </c>
      <c r="AX1351" s="14" t="s">
        <v>78</v>
      </c>
      <c r="AY1351" s="263" t="s">
        <v>209</v>
      </c>
    </row>
    <row r="1352" spans="2:65" s="12" customFormat="1" ht="13.5">
      <c r="B1352" s="222"/>
      <c r="C1352" s="223"/>
      <c r="D1352" s="219" t="s">
        <v>274</v>
      </c>
      <c r="E1352" s="224" t="s">
        <v>34</v>
      </c>
      <c r="F1352" s="225" t="s">
        <v>1653</v>
      </c>
      <c r="G1352" s="223"/>
      <c r="H1352" s="226">
        <v>104.43</v>
      </c>
      <c r="I1352" s="227"/>
      <c r="J1352" s="223"/>
      <c r="K1352" s="223"/>
      <c r="L1352" s="228"/>
      <c r="M1352" s="229"/>
      <c r="N1352" s="230"/>
      <c r="O1352" s="230"/>
      <c r="P1352" s="230"/>
      <c r="Q1352" s="230"/>
      <c r="R1352" s="230"/>
      <c r="S1352" s="230"/>
      <c r="T1352" s="231"/>
      <c r="AT1352" s="232" t="s">
        <v>274</v>
      </c>
      <c r="AU1352" s="232" t="s">
        <v>224</v>
      </c>
      <c r="AV1352" s="12" t="s">
        <v>88</v>
      </c>
      <c r="AW1352" s="12" t="s">
        <v>41</v>
      </c>
      <c r="AX1352" s="12" t="s">
        <v>78</v>
      </c>
      <c r="AY1352" s="232" t="s">
        <v>209</v>
      </c>
    </row>
    <row r="1353" spans="2:65" s="12" customFormat="1" ht="13.5">
      <c r="B1353" s="222"/>
      <c r="C1353" s="223"/>
      <c r="D1353" s="219" t="s">
        <v>274</v>
      </c>
      <c r="E1353" s="224" t="s">
        <v>34</v>
      </c>
      <c r="F1353" s="225" t="s">
        <v>2080</v>
      </c>
      <c r="G1353" s="223"/>
      <c r="H1353" s="226">
        <v>118.58</v>
      </c>
      <c r="I1353" s="227"/>
      <c r="J1353" s="223"/>
      <c r="K1353" s="223"/>
      <c r="L1353" s="228"/>
      <c r="M1353" s="229"/>
      <c r="N1353" s="230"/>
      <c r="O1353" s="230"/>
      <c r="P1353" s="230"/>
      <c r="Q1353" s="230"/>
      <c r="R1353" s="230"/>
      <c r="S1353" s="230"/>
      <c r="T1353" s="231"/>
      <c r="AT1353" s="232" t="s">
        <v>274</v>
      </c>
      <c r="AU1353" s="232" t="s">
        <v>224</v>
      </c>
      <c r="AV1353" s="12" t="s">
        <v>88</v>
      </c>
      <c r="AW1353" s="12" t="s">
        <v>41</v>
      </c>
      <c r="AX1353" s="12" t="s">
        <v>78</v>
      </c>
      <c r="AY1353" s="232" t="s">
        <v>209</v>
      </c>
    </row>
    <row r="1354" spans="2:65" s="12" customFormat="1" ht="13.5">
      <c r="B1354" s="222"/>
      <c r="C1354" s="223"/>
      <c r="D1354" s="219" t="s">
        <v>274</v>
      </c>
      <c r="E1354" s="224" t="s">
        <v>34</v>
      </c>
      <c r="F1354" s="225" t="s">
        <v>2081</v>
      </c>
      <c r="G1354" s="223"/>
      <c r="H1354" s="226">
        <v>107.93</v>
      </c>
      <c r="I1354" s="227"/>
      <c r="J1354" s="223"/>
      <c r="K1354" s="223"/>
      <c r="L1354" s="228"/>
      <c r="M1354" s="229"/>
      <c r="N1354" s="230"/>
      <c r="O1354" s="230"/>
      <c r="P1354" s="230"/>
      <c r="Q1354" s="230"/>
      <c r="R1354" s="230"/>
      <c r="S1354" s="230"/>
      <c r="T1354" s="231"/>
      <c r="AT1354" s="232" t="s">
        <v>274</v>
      </c>
      <c r="AU1354" s="232" t="s">
        <v>224</v>
      </c>
      <c r="AV1354" s="12" t="s">
        <v>88</v>
      </c>
      <c r="AW1354" s="12" t="s">
        <v>41</v>
      </c>
      <c r="AX1354" s="12" t="s">
        <v>78</v>
      </c>
      <c r="AY1354" s="232" t="s">
        <v>209</v>
      </c>
    </row>
    <row r="1355" spans="2:65" s="12" customFormat="1" ht="13.5">
      <c r="B1355" s="222"/>
      <c r="C1355" s="223"/>
      <c r="D1355" s="219" t="s">
        <v>274</v>
      </c>
      <c r="E1355" s="224" t="s">
        <v>34</v>
      </c>
      <c r="F1355" s="225" t="s">
        <v>2082</v>
      </c>
      <c r="G1355" s="223"/>
      <c r="H1355" s="226">
        <v>20.9</v>
      </c>
      <c r="I1355" s="227"/>
      <c r="J1355" s="223"/>
      <c r="K1355" s="223"/>
      <c r="L1355" s="228"/>
      <c r="M1355" s="229"/>
      <c r="N1355" s="230"/>
      <c r="O1355" s="230"/>
      <c r="P1355" s="230"/>
      <c r="Q1355" s="230"/>
      <c r="R1355" s="230"/>
      <c r="S1355" s="230"/>
      <c r="T1355" s="231"/>
      <c r="AT1355" s="232" t="s">
        <v>274</v>
      </c>
      <c r="AU1355" s="232" t="s">
        <v>224</v>
      </c>
      <c r="AV1355" s="12" t="s">
        <v>88</v>
      </c>
      <c r="AW1355" s="12" t="s">
        <v>41</v>
      </c>
      <c r="AX1355" s="12" t="s">
        <v>78</v>
      </c>
      <c r="AY1355" s="232" t="s">
        <v>209</v>
      </c>
    </row>
    <row r="1356" spans="2:65" s="12" customFormat="1" ht="13.5">
      <c r="B1356" s="222"/>
      <c r="C1356" s="223"/>
      <c r="D1356" s="219" t="s">
        <v>274</v>
      </c>
      <c r="E1356" s="224" t="s">
        <v>34</v>
      </c>
      <c r="F1356" s="225" t="s">
        <v>2083</v>
      </c>
      <c r="G1356" s="223"/>
      <c r="H1356" s="226">
        <v>24.14</v>
      </c>
      <c r="I1356" s="227"/>
      <c r="J1356" s="223"/>
      <c r="K1356" s="223"/>
      <c r="L1356" s="228"/>
      <c r="M1356" s="229"/>
      <c r="N1356" s="230"/>
      <c r="O1356" s="230"/>
      <c r="P1356" s="230"/>
      <c r="Q1356" s="230"/>
      <c r="R1356" s="230"/>
      <c r="S1356" s="230"/>
      <c r="T1356" s="231"/>
      <c r="AT1356" s="232" t="s">
        <v>274</v>
      </c>
      <c r="AU1356" s="232" t="s">
        <v>224</v>
      </c>
      <c r="AV1356" s="12" t="s">
        <v>88</v>
      </c>
      <c r="AW1356" s="12" t="s">
        <v>41</v>
      </c>
      <c r="AX1356" s="12" t="s">
        <v>78</v>
      </c>
      <c r="AY1356" s="232" t="s">
        <v>209</v>
      </c>
    </row>
    <row r="1357" spans="2:65" s="12" customFormat="1" ht="13.5">
      <c r="B1357" s="222"/>
      <c r="C1357" s="223"/>
      <c r="D1357" s="219" t="s">
        <v>274</v>
      </c>
      <c r="E1357" s="224" t="s">
        <v>34</v>
      </c>
      <c r="F1357" s="225" t="s">
        <v>1836</v>
      </c>
      <c r="G1357" s="223"/>
      <c r="H1357" s="226">
        <v>12.45</v>
      </c>
      <c r="I1357" s="227"/>
      <c r="J1357" s="223"/>
      <c r="K1357" s="223"/>
      <c r="L1357" s="228"/>
      <c r="M1357" s="229"/>
      <c r="N1357" s="230"/>
      <c r="O1357" s="230"/>
      <c r="P1357" s="230"/>
      <c r="Q1357" s="230"/>
      <c r="R1357" s="230"/>
      <c r="S1357" s="230"/>
      <c r="T1357" s="231"/>
      <c r="AT1357" s="232" t="s">
        <v>274</v>
      </c>
      <c r="AU1357" s="232" t="s">
        <v>224</v>
      </c>
      <c r="AV1357" s="12" t="s">
        <v>88</v>
      </c>
      <c r="AW1357" s="12" t="s">
        <v>41</v>
      </c>
      <c r="AX1357" s="12" t="s">
        <v>78</v>
      </c>
      <c r="AY1357" s="232" t="s">
        <v>209</v>
      </c>
    </row>
    <row r="1358" spans="2:65" s="12" customFormat="1" ht="13.5">
      <c r="B1358" s="222"/>
      <c r="C1358" s="223"/>
      <c r="D1358" s="219" t="s">
        <v>274</v>
      </c>
      <c r="E1358" s="224" t="s">
        <v>34</v>
      </c>
      <c r="F1358" s="225" t="s">
        <v>2084</v>
      </c>
      <c r="G1358" s="223"/>
      <c r="H1358" s="226">
        <v>77.75</v>
      </c>
      <c r="I1358" s="227"/>
      <c r="J1358" s="223"/>
      <c r="K1358" s="223"/>
      <c r="L1358" s="228"/>
      <c r="M1358" s="229"/>
      <c r="N1358" s="230"/>
      <c r="O1358" s="230"/>
      <c r="P1358" s="230"/>
      <c r="Q1358" s="230"/>
      <c r="R1358" s="230"/>
      <c r="S1358" s="230"/>
      <c r="T1358" s="231"/>
      <c r="AT1358" s="232" t="s">
        <v>274</v>
      </c>
      <c r="AU1358" s="232" t="s">
        <v>224</v>
      </c>
      <c r="AV1358" s="12" t="s">
        <v>88</v>
      </c>
      <c r="AW1358" s="12" t="s">
        <v>41</v>
      </c>
      <c r="AX1358" s="12" t="s">
        <v>78</v>
      </c>
      <c r="AY1358" s="232" t="s">
        <v>209</v>
      </c>
    </row>
    <row r="1359" spans="2:65" s="12" customFormat="1" ht="13.5">
      <c r="B1359" s="222"/>
      <c r="C1359" s="223"/>
      <c r="D1359" s="219" t="s">
        <v>274</v>
      </c>
      <c r="E1359" s="224" t="s">
        <v>34</v>
      </c>
      <c r="F1359" s="225" t="s">
        <v>1837</v>
      </c>
      <c r="G1359" s="223"/>
      <c r="H1359" s="226">
        <v>6.62</v>
      </c>
      <c r="I1359" s="227"/>
      <c r="J1359" s="223"/>
      <c r="K1359" s="223"/>
      <c r="L1359" s="228"/>
      <c r="M1359" s="229"/>
      <c r="N1359" s="230"/>
      <c r="O1359" s="230"/>
      <c r="P1359" s="230"/>
      <c r="Q1359" s="230"/>
      <c r="R1359" s="230"/>
      <c r="S1359" s="230"/>
      <c r="T1359" s="231"/>
      <c r="AT1359" s="232" t="s">
        <v>274</v>
      </c>
      <c r="AU1359" s="232" t="s">
        <v>224</v>
      </c>
      <c r="AV1359" s="12" t="s">
        <v>88</v>
      </c>
      <c r="AW1359" s="12" t="s">
        <v>41</v>
      </c>
      <c r="AX1359" s="12" t="s">
        <v>78</v>
      </c>
      <c r="AY1359" s="232" t="s">
        <v>209</v>
      </c>
    </row>
    <row r="1360" spans="2:65" s="12" customFormat="1" ht="13.5">
      <c r="B1360" s="222"/>
      <c r="C1360" s="223"/>
      <c r="D1360" s="219" t="s">
        <v>274</v>
      </c>
      <c r="E1360" s="224" t="s">
        <v>34</v>
      </c>
      <c r="F1360" s="225" t="s">
        <v>2085</v>
      </c>
      <c r="G1360" s="223"/>
      <c r="H1360" s="226">
        <v>38.909999999999997</v>
      </c>
      <c r="I1360" s="227"/>
      <c r="J1360" s="223"/>
      <c r="K1360" s="223"/>
      <c r="L1360" s="228"/>
      <c r="M1360" s="229"/>
      <c r="N1360" s="230"/>
      <c r="O1360" s="230"/>
      <c r="P1360" s="230"/>
      <c r="Q1360" s="230"/>
      <c r="R1360" s="230"/>
      <c r="S1360" s="230"/>
      <c r="T1360" s="231"/>
      <c r="AT1360" s="232" t="s">
        <v>274</v>
      </c>
      <c r="AU1360" s="232" t="s">
        <v>224</v>
      </c>
      <c r="AV1360" s="12" t="s">
        <v>88</v>
      </c>
      <c r="AW1360" s="12" t="s">
        <v>41</v>
      </c>
      <c r="AX1360" s="12" t="s">
        <v>78</v>
      </c>
      <c r="AY1360" s="232" t="s">
        <v>209</v>
      </c>
    </row>
    <row r="1361" spans="2:51" s="12" customFormat="1" ht="13.5">
      <c r="B1361" s="222"/>
      <c r="C1361" s="223"/>
      <c r="D1361" s="219" t="s">
        <v>274</v>
      </c>
      <c r="E1361" s="224" t="s">
        <v>34</v>
      </c>
      <c r="F1361" s="225" t="s">
        <v>1838</v>
      </c>
      <c r="G1361" s="223"/>
      <c r="H1361" s="226">
        <v>22.78</v>
      </c>
      <c r="I1361" s="227"/>
      <c r="J1361" s="223"/>
      <c r="K1361" s="223"/>
      <c r="L1361" s="228"/>
      <c r="M1361" s="229"/>
      <c r="N1361" s="230"/>
      <c r="O1361" s="230"/>
      <c r="P1361" s="230"/>
      <c r="Q1361" s="230"/>
      <c r="R1361" s="230"/>
      <c r="S1361" s="230"/>
      <c r="T1361" s="231"/>
      <c r="AT1361" s="232" t="s">
        <v>274</v>
      </c>
      <c r="AU1361" s="232" t="s">
        <v>224</v>
      </c>
      <c r="AV1361" s="12" t="s">
        <v>88</v>
      </c>
      <c r="AW1361" s="12" t="s">
        <v>41</v>
      </c>
      <c r="AX1361" s="12" t="s">
        <v>78</v>
      </c>
      <c r="AY1361" s="232" t="s">
        <v>209</v>
      </c>
    </row>
    <row r="1362" spans="2:51" s="15" customFormat="1" ht="13.5">
      <c r="B1362" s="267"/>
      <c r="C1362" s="268"/>
      <c r="D1362" s="219" t="s">
        <v>274</v>
      </c>
      <c r="E1362" s="269" t="s">
        <v>34</v>
      </c>
      <c r="F1362" s="270" t="s">
        <v>470</v>
      </c>
      <c r="G1362" s="268"/>
      <c r="H1362" s="271">
        <v>534.49</v>
      </c>
      <c r="I1362" s="272"/>
      <c r="J1362" s="268"/>
      <c r="K1362" s="268"/>
      <c r="L1362" s="273"/>
      <c r="M1362" s="274"/>
      <c r="N1362" s="275"/>
      <c r="O1362" s="275"/>
      <c r="P1362" s="275"/>
      <c r="Q1362" s="275"/>
      <c r="R1362" s="275"/>
      <c r="S1362" s="275"/>
      <c r="T1362" s="276"/>
      <c r="AT1362" s="277" t="s">
        <v>274</v>
      </c>
      <c r="AU1362" s="277" t="s">
        <v>224</v>
      </c>
      <c r="AV1362" s="15" t="s">
        <v>224</v>
      </c>
      <c r="AW1362" s="15" t="s">
        <v>41</v>
      </c>
      <c r="AX1362" s="15" t="s">
        <v>78</v>
      </c>
      <c r="AY1362" s="277" t="s">
        <v>209</v>
      </c>
    </row>
    <row r="1363" spans="2:51" s="14" customFormat="1" ht="13.5">
      <c r="B1363" s="254"/>
      <c r="C1363" s="255"/>
      <c r="D1363" s="219" t="s">
        <v>274</v>
      </c>
      <c r="E1363" s="256" t="s">
        <v>34</v>
      </c>
      <c r="F1363" s="257" t="s">
        <v>434</v>
      </c>
      <c r="G1363" s="255"/>
      <c r="H1363" s="256" t="s">
        <v>34</v>
      </c>
      <c r="I1363" s="258"/>
      <c r="J1363" s="255"/>
      <c r="K1363" s="255"/>
      <c r="L1363" s="259"/>
      <c r="M1363" s="260"/>
      <c r="N1363" s="261"/>
      <c r="O1363" s="261"/>
      <c r="P1363" s="261"/>
      <c r="Q1363" s="261"/>
      <c r="R1363" s="261"/>
      <c r="S1363" s="261"/>
      <c r="T1363" s="262"/>
      <c r="AT1363" s="263" t="s">
        <v>274</v>
      </c>
      <c r="AU1363" s="263" t="s">
        <v>224</v>
      </c>
      <c r="AV1363" s="14" t="s">
        <v>86</v>
      </c>
      <c r="AW1363" s="14" t="s">
        <v>41</v>
      </c>
      <c r="AX1363" s="14" t="s">
        <v>78</v>
      </c>
      <c r="AY1363" s="263" t="s">
        <v>209</v>
      </c>
    </row>
    <row r="1364" spans="2:51" s="12" customFormat="1" ht="13.5">
      <c r="B1364" s="222"/>
      <c r="C1364" s="223"/>
      <c r="D1364" s="219" t="s">
        <v>274</v>
      </c>
      <c r="E1364" s="224" t="s">
        <v>34</v>
      </c>
      <c r="F1364" s="225" t="s">
        <v>1824</v>
      </c>
      <c r="G1364" s="223"/>
      <c r="H1364" s="226">
        <v>14.85</v>
      </c>
      <c r="I1364" s="227"/>
      <c r="J1364" s="223"/>
      <c r="K1364" s="223"/>
      <c r="L1364" s="228"/>
      <c r="M1364" s="229"/>
      <c r="N1364" s="230"/>
      <c r="O1364" s="230"/>
      <c r="P1364" s="230"/>
      <c r="Q1364" s="230"/>
      <c r="R1364" s="230"/>
      <c r="S1364" s="230"/>
      <c r="T1364" s="231"/>
      <c r="AT1364" s="232" t="s">
        <v>274</v>
      </c>
      <c r="AU1364" s="232" t="s">
        <v>224</v>
      </c>
      <c r="AV1364" s="12" t="s">
        <v>88</v>
      </c>
      <c r="AW1364" s="12" t="s">
        <v>41</v>
      </c>
      <c r="AX1364" s="12" t="s">
        <v>78</v>
      </c>
      <c r="AY1364" s="232" t="s">
        <v>209</v>
      </c>
    </row>
    <row r="1365" spans="2:51" s="12" customFormat="1" ht="13.5">
      <c r="B1365" s="222"/>
      <c r="C1365" s="223"/>
      <c r="D1365" s="219" t="s">
        <v>274</v>
      </c>
      <c r="E1365" s="224" t="s">
        <v>34</v>
      </c>
      <c r="F1365" s="225" t="s">
        <v>1825</v>
      </c>
      <c r="G1365" s="223"/>
      <c r="H1365" s="226">
        <v>151.82</v>
      </c>
      <c r="I1365" s="227"/>
      <c r="J1365" s="223"/>
      <c r="K1365" s="223"/>
      <c r="L1365" s="228"/>
      <c r="M1365" s="229"/>
      <c r="N1365" s="230"/>
      <c r="O1365" s="230"/>
      <c r="P1365" s="230"/>
      <c r="Q1365" s="230"/>
      <c r="R1365" s="230"/>
      <c r="S1365" s="230"/>
      <c r="T1365" s="231"/>
      <c r="AT1365" s="232" t="s">
        <v>274</v>
      </c>
      <c r="AU1365" s="232" t="s">
        <v>224</v>
      </c>
      <c r="AV1365" s="12" t="s">
        <v>88</v>
      </c>
      <c r="AW1365" s="12" t="s">
        <v>41</v>
      </c>
      <c r="AX1365" s="12" t="s">
        <v>78</v>
      </c>
      <c r="AY1365" s="232" t="s">
        <v>209</v>
      </c>
    </row>
    <row r="1366" spans="2:51" s="12" customFormat="1" ht="13.5">
      <c r="B1366" s="222"/>
      <c r="C1366" s="223"/>
      <c r="D1366" s="219" t="s">
        <v>274</v>
      </c>
      <c r="E1366" s="224" t="s">
        <v>34</v>
      </c>
      <c r="F1366" s="225" t="s">
        <v>1826</v>
      </c>
      <c r="G1366" s="223"/>
      <c r="H1366" s="226">
        <v>27.87</v>
      </c>
      <c r="I1366" s="227"/>
      <c r="J1366" s="223"/>
      <c r="K1366" s="223"/>
      <c r="L1366" s="228"/>
      <c r="M1366" s="229"/>
      <c r="N1366" s="230"/>
      <c r="O1366" s="230"/>
      <c r="P1366" s="230"/>
      <c r="Q1366" s="230"/>
      <c r="R1366" s="230"/>
      <c r="S1366" s="230"/>
      <c r="T1366" s="231"/>
      <c r="AT1366" s="232" t="s">
        <v>274</v>
      </c>
      <c r="AU1366" s="232" t="s">
        <v>224</v>
      </c>
      <c r="AV1366" s="12" t="s">
        <v>88</v>
      </c>
      <c r="AW1366" s="12" t="s">
        <v>41</v>
      </c>
      <c r="AX1366" s="12" t="s">
        <v>78</v>
      </c>
      <c r="AY1366" s="232" t="s">
        <v>209</v>
      </c>
    </row>
    <row r="1367" spans="2:51" s="12" customFormat="1" ht="13.5">
      <c r="B1367" s="222"/>
      <c r="C1367" s="223"/>
      <c r="D1367" s="219" t="s">
        <v>274</v>
      </c>
      <c r="E1367" s="224" t="s">
        <v>34</v>
      </c>
      <c r="F1367" s="225" t="s">
        <v>1827</v>
      </c>
      <c r="G1367" s="223"/>
      <c r="H1367" s="226">
        <v>4.51</v>
      </c>
      <c r="I1367" s="227"/>
      <c r="J1367" s="223"/>
      <c r="K1367" s="223"/>
      <c r="L1367" s="228"/>
      <c r="M1367" s="229"/>
      <c r="N1367" s="230"/>
      <c r="O1367" s="230"/>
      <c r="P1367" s="230"/>
      <c r="Q1367" s="230"/>
      <c r="R1367" s="230"/>
      <c r="S1367" s="230"/>
      <c r="T1367" s="231"/>
      <c r="AT1367" s="232" t="s">
        <v>274</v>
      </c>
      <c r="AU1367" s="232" t="s">
        <v>224</v>
      </c>
      <c r="AV1367" s="12" t="s">
        <v>88</v>
      </c>
      <c r="AW1367" s="12" t="s">
        <v>41</v>
      </c>
      <c r="AX1367" s="12" t="s">
        <v>78</v>
      </c>
      <c r="AY1367" s="232" t="s">
        <v>209</v>
      </c>
    </row>
    <row r="1368" spans="2:51" s="12" customFormat="1" ht="13.5">
      <c r="B1368" s="222"/>
      <c r="C1368" s="223"/>
      <c r="D1368" s="219" t="s">
        <v>274</v>
      </c>
      <c r="E1368" s="224" t="s">
        <v>34</v>
      </c>
      <c r="F1368" s="225" t="s">
        <v>1828</v>
      </c>
      <c r="G1368" s="223"/>
      <c r="H1368" s="226">
        <v>4.78</v>
      </c>
      <c r="I1368" s="227"/>
      <c r="J1368" s="223"/>
      <c r="K1368" s="223"/>
      <c r="L1368" s="228"/>
      <c r="M1368" s="229"/>
      <c r="N1368" s="230"/>
      <c r="O1368" s="230"/>
      <c r="P1368" s="230"/>
      <c r="Q1368" s="230"/>
      <c r="R1368" s="230"/>
      <c r="S1368" s="230"/>
      <c r="T1368" s="231"/>
      <c r="AT1368" s="232" t="s">
        <v>274</v>
      </c>
      <c r="AU1368" s="232" t="s">
        <v>224</v>
      </c>
      <c r="AV1368" s="12" t="s">
        <v>88</v>
      </c>
      <c r="AW1368" s="12" t="s">
        <v>41</v>
      </c>
      <c r="AX1368" s="12" t="s">
        <v>78</v>
      </c>
      <c r="AY1368" s="232" t="s">
        <v>209</v>
      </c>
    </row>
    <row r="1369" spans="2:51" s="12" customFormat="1" ht="13.5">
      <c r="B1369" s="222"/>
      <c r="C1369" s="223"/>
      <c r="D1369" s="219" t="s">
        <v>274</v>
      </c>
      <c r="E1369" s="224" t="s">
        <v>34</v>
      </c>
      <c r="F1369" s="225" t="s">
        <v>1540</v>
      </c>
      <c r="G1369" s="223"/>
      <c r="H1369" s="226">
        <v>54.71</v>
      </c>
      <c r="I1369" s="227"/>
      <c r="J1369" s="223"/>
      <c r="K1369" s="223"/>
      <c r="L1369" s="228"/>
      <c r="M1369" s="229"/>
      <c r="N1369" s="230"/>
      <c r="O1369" s="230"/>
      <c r="P1369" s="230"/>
      <c r="Q1369" s="230"/>
      <c r="R1369" s="230"/>
      <c r="S1369" s="230"/>
      <c r="T1369" s="231"/>
      <c r="AT1369" s="232" t="s">
        <v>274</v>
      </c>
      <c r="AU1369" s="232" t="s">
        <v>224</v>
      </c>
      <c r="AV1369" s="12" t="s">
        <v>88</v>
      </c>
      <c r="AW1369" s="12" t="s">
        <v>41</v>
      </c>
      <c r="AX1369" s="12" t="s">
        <v>78</v>
      </c>
      <c r="AY1369" s="232" t="s">
        <v>209</v>
      </c>
    </row>
    <row r="1370" spans="2:51" s="12" customFormat="1" ht="13.5">
      <c r="B1370" s="222"/>
      <c r="C1370" s="223"/>
      <c r="D1370" s="219" t="s">
        <v>274</v>
      </c>
      <c r="E1370" s="224" t="s">
        <v>34</v>
      </c>
      <c r="F1370" s="225" t="s">
        <v>1541</v>
      </c>
      <c r="G1370" s="223"/>
      <c r="H1370" s="226">
        <v>100.23</v>
      </c>
      <c r="I1370" s="227"/>
      <c r="J1370" s="223"/>
      <c r="K1370" s="223"/>
      <c r="L1370" s="228"/>
      <c r="M1370" s="229"/>
      <c r="N1370" s="230"/>
      <c r="O1370" s="230"/>
      <c r="P1370" s="230"/>
      <c r="Q1370" s="230"/>
      <c r="R1370" s="230"/>
      <c r="S1370" s="230"/>
      <c r="T1370" s="231"/>
      <c r="AT1370" s="232" t="s">
        <v>274</v>
      </c>
      <c r="AU1370" s="232" t="s">
        <v>224</v>
      </c>
      <c r="AV1370" s="12" t="s">
        <v>88</v>
      </c>
      <c r="AW1370" s="12" t="s">
        <v>41</v>
      </c>
      <c r="AX1370" s="12" t="s">
        <v>78</v>
      </c>
      <c r="AY1370" s="232" t="s">
        <v>209</v>
      </c>
    </row>
    <row r="1371" spans="2:51" s="12" customFormat="1" ht="13.5">
      <c r="B1371" s="222"/>
      <c r="C1371" s="223"/>
      <c r="D1371" s="219" t="s">
        <v>274</v>
      </c>
      <c r="E1371" s="224" t="s">
        <v>34</v>
      </c>
      <c r="F1371" s="225" t="s">
        <v>1542</v>
      </c>
      <c r="G1371" s="223"/>
      <c r="H1371" s="226">
        <v>11.83</v>
      </c>
      <c r="I1371" s="227"/>
      <c r="J1371" s="223"/>
      <c r="K1371" s="223"/>
      <c r="L1371" s="228"/>
      <c r="M1371" s="229"/>
      <c r="N1371" s="230"/>
      <c r="O1371" s="230"/>
      <c r="P1371" s="230"/>
      <c r="Q1371" s="230"/>
      <c r="R1371" s="230"/>
      <c r="S1371" s="230"/>
      <c r="T1371" s="231"/>
      <c r="AT1371" s="232" t="s">
        <v>274</v>
      </c>
      <c r="AU1371" s="232" t="s">
        <v>224</v>
      </c>
      <c r="AV1371" s="12" t="s">
        <v>88</v>
      </c>
      <c r="AW1371" s="12" t="s">
        <v>41</v>
      </c>
      <c r="AX1371" s="12" t="s">
        <v>78</v>
      </c>
      <c r="AY1371" s="232" t="s">
        <v>209</v>
      </c>
    </row>
    <row r="1372" spans="2:51" s="12" customFormat="1" ht="13.5">
      <c r="B1372" s="222"/>
      <c r="C1372" s="223"/>
      <c r="D1372" s="219" t="s">
        <v>274</v>
      </c>
      <c r="E1372" s="224" t="s">
        <v>34</v>
      </c>
      <c r="F1372" s="225" t="s">
        <v>1543</v>
      </c>
      <c r="G1372" s="223"/>
      <c r="H1372" s="226">
        <v>10.11</v>
      </c>
      <c r="I1372" s="227"/>
      <c r="J1372" s="223"/>
      <c r="K1372" s="223"/>
      <c r="L1372" s="228"/>
      <c r="M1372" s="229"/>
      <c r="N1372" s="230"/>
      <c r="O1372" s="230"/>
      <c r="P1372" s="230"/>
      <c r="Q1372" s="230"/>
      <c r="R1372" s="230"/>
      <c r="S1372" s="230"/>
      <c r="T1372" s="231"/>
      <c r="AT1372" s="232" t="s">
        <v>274</v>
      </c>
      <c r="AU1372" s="232" t="s">
        <v>224</v>
      </c>
      <c r="AV1372" s="12" t="s">
        <v>88</v>
      </c>
      <c r="AW1372" s="12" t="s">
        <v>41</v>
      </c>
      <c r="AX1372" s="12" t="s">
        <v>78</v>
      </c>
      <c r="AY1372" s="232" t="s">
        <v>209</v>
      </c>
    </row>
    <row r="1373" spans="2:51" s="12" customFormat="1" ht="13.5">
      <c r="B1373" s="222"/>
      <c r="C1373" s="223"/>
      <c r="D1373" s="219" t="s">
        <v>274</v>
      </c>
      <c r="E1373" s="224" t="s">
        <v>34</v>
      </c>
      <c r="F1373" s="225" t="s">
        <v>1544</v>
      </c>
      <c r="G1373" s="223"/>
      <c r="H1373" s="226">
        <v>7.58</v>
      </c>
      <c r="I1373" s="227"/>
      <c r="J1373" s="223"/>
      <c r="K1373" s="223"/>
      <c r="L1373" s="228"/>
      <c r="M1373" s="229"/>
      <c r="N1373" s="230"/>
      <c r="O1373" s="230"/>
      <c r="P1373" s="230"/>
      <c r="Q1373" s="230"/>
      <c r="R1373" s="230"/>
      <c r="S1373" s="230"/>
      <c r="T1373" s="231"/>
      <c r="AT1373" s="232" t="s">
        <v>274</v>
      </c>
      <c r="AU1373" s="232" t="s">
        <v>224</v>
      </c>
      <c r="AV1373" s="12" t="s">
        <v>88</v>
      </c>
      <c r="AW1373" s="12" t="s">
        <v>41</v>
      </c>
      <c r="AX1373" s="12" t="s">
        <v>78</v>
      </c>
      <c r="AY1373" s="232" t="s">
        <v>209</v>
      </c>
    </row>
    <row r="1374" spans="2:51" s="12" customFormat="1" ht="13.5">
      <c r="B1374" s="222"/>
      <c r="C1374" s="223"/>
      <c r="D1374" s="219" t="s">
        <v>274</v>
      </c>
      <c r="E1374" s="224" t="s">
        <v>34</v>
      </c>
      <c r="F1374" s="225" t="s">
        <v>1545</v>
      </c>
      <c r="G1374" s="223"/>
      <c r="H1374" s="226">
        <v>4.5199999999999996</v>
      </c>
      <c r="I1374" s="227"/>
      <c r="J1374" s="223"/>
      <c r="K1374" s="223"/>
      <c r="L1374" s="228"/>
      <c r="M1374" s="229"/>
      <c r="N1374" s="230"/>
      <c r="O1374" s="230"/>
      <c r="P1374" s="230"/>
      <c r="Q1374" s="230"/>
      <c r="R1374" s="230"/>
      <c r="S1374" s="230"/>
      <c r="T1374" s="231"/>
      <c r="AT1374" s="232" t="s">
        <v>274</v>
      </c>
      <c r="AU1374" s="232" t="s">
        <v>224</v>
      </c>
      <c r="AV1374" s="12" t="s">
        <v>88</v>
      </c>
      <c r="AW1374" s="12" t="s">
        <v>41</v>
      </c>
      <c r="AX1374" s="12" t="s">
        <v>78</v>
      </c>
      <c r="AY1374" s="232" t="s">
        <v>209</v>
      </c>
    </row>
    <row r="1375" spans="2:51" s="12" customFormat="1" ht="13.5">
      <c r="B1375" s="222"/>
      <c r="C1375" s="223"/>
      <c r="D1375" s="219" t="s">
        <v>274</v>
      </c>
      <c r="E1375" s="224" t="s">
        <v>34</v>
      </c>
      <c r="F1375" s="225" t="s">
        <v>1546</v>
      </c>
      <c r="G1375" s="223"/>
      <c r="H1375" s="226">
        <v>4.21</v>
      </c>
      <c r="I1375" s="227"/>
      <c r="J1375" s="223"/>
      <c r="K1375" s="223"/>
      <c r="L1375" s="228"/>
      <c r="M1375" s="229"/>
      <c r="N1375" s="230"/>
      <c r="O1375" s="230"/>
      <c r="P1375" s="230"/>
      <c r="Q1375" s="230"/>
      <c r="R1375" s="230"/>
      <c r="S1375" s="230"/>
      <c r="T1375" s="231"/>
      <c r="AT1375" s="232" t="s">
        <v>274</v>
      </c>
      <c r="AU1375" s="232" t="s">
        <v>224</v>
      </c>
      <c r="AV1375" s="12" t="s">
        <v>88</v>
      </c>
      <c r="AW1375" s="12" t="s">
        <v>41</v>
      </c>
      <c r="AX1375" s="12" t="s">
        <v>78</v>
      </c>
      <c r="AY1375" s="232" t="s">
        <v>209</v>
      </c>
    </row>
    <row r="1376" spans="2:51" s="12" customFormat="1" ht="13.5">
      <c r="B1376" s="222"/>
      <c r="C1376" s="223"/>
      <c r="D1376" s="219" t="s">
        <v>274</v>
      </c>
      <c r="E1376" s="224" t="s">
        <v>34</v>
      </c>
      <c r="F1376" s="225" t="s">
        <v>1547</v>
      </c>
      <c r="G1376" s="223"/>
      <c r="H1376" s="226">
        <v>8.76</v>
      </c>
      <c r="I1376" s="227"/>
      <c r="J1376" s="223"/>
      <c r="K1376" s="223"/>
      <c r="L1376" s="228"/>
      <c r="M1376" s="229"/>
      <c r="N1376" s="230"/>
      <c r="O1376" s="230"/>
      <c r="P1376" s="230"/>
      <c r="Q1376" s="230"/>
      <c r="R1376" s="230"/>
      <c r="S1376" s="230"/>
      <c r="T1376" s="231"/>
      <c r="AT1376" s="232" t="s">
        <v>274</v>
      </c>
      <c r="AU1376" s="232" t="s">
        <v>224</v>
      </c>
      <c r="AV1376" s="12" t="s">
        <v>88</v>
      </c>
      <c r="AW1376" s="12" t="s">
        <v>41</v>
      </c>
      <c r="AX1376" s="12" t="s">
        <v>78</v>
      </c>
      <c r="AY1376" s="232" t="s">
        <v>209</v>
      </c>
    </row>
    <row r="1377" spans="2:51" s="12" customFormat="1" ht="13.5">
      <c r="B1377" s="222"/>
      <c r="C1377" s="223"/>
      <c r="D1377" s="219" t="s">
        <v>274</v>
      </c>
      <c r="E1377" s="224" t="s">
        <v>34</v>
      </c>
      <c r="F1377" s="225" t="s">
        <v>1548</v>
      </c>
      <c r="G1377" s="223"/>
      <c r="H1377" s="226">
        <v>2.0299999999999998</v>
      </c>
      <c r="I1377" s="227"/>
      <c r="J1377" s="223"/>
      <c r="K1377" s="223"/>
      <c r="L1377" s="228"/>
      <c r="M1377" s="229"/>
      <c r="N1377" s="230"/>
      <c r="O1377" s="230"/>
      <c r="P1377" s="230"/>
      <c r="Q1377" s="230"/>
      <c r="R1377" s="230"/>
      <c r="S1377" s="230"/>
      <c r="T1377" s="231"/>
      <c r="AT1377" s="232" t="s">
        <v>274</v>
      </c>
      <c r="AU1377" s="232" t="s">
        <v>224</v>
      </c>
      <c r="AV1377" s="12" t="s">
        <v>88</v>
      </c>
      <c r="AW1377" s="12" t="s">
        <v>41</v>
      </c>
      <c r="AX1377" s="12" t="s">
        <v>78</v>
      </c>
      <c r="AY1377" s="232" t="s">
        <v>209</v>
      </c>
    </row>
    <row r="1378" spans="2:51" s="12" customFormat="1" ht="13.5">
      <c r="B1378" s="222"/>
      <c r="C1378" s="223"/>
      <c r="D1378" s="219" t="s">
        <v>274</v>
      </c>
      <c r="E1378" s="224" t="s">
        <v>34</v>
      </c>
      <c r="F1378" s="225" t="s">
        <v>1549</v>
      </c>
      <c r="G1378" s="223"/>
      <c r="H1378" s="226">
        <v>6.9</v>
      </c>
      <c r="I1378" s="227"/>
      <c r="J1378" s="223"/>
      <c r="K1378" s="223"/>
      <c r="L1378" s="228"/>
      <c r="M1378" s="229"/>
      <c r="N1378" s="230"/>
      <c r="O1378" s="230"/>
      <c r="P1378" s="230"/>
      <c r="Q1378" s="230"/>
      <c r="R1378" s="230"/>
      <c r="S1378" s="230"/>
      <c r="T1378" s="231"/>
      <c r="AT1378" s="232" t="s">
        <v>274</v>
      </c>
      <c r="AU1378" s="232" t="s">
        <v>224</v>
      </c>
      <c r="AV1378" s="12" t="s">
        <v>88</v>
      </c>
      <c r="AW1378" s="12" t="s">
        <v>41</v>
      </c>
      <c r="AX1378" s="12" t="s">
        <v>78</v>
      </c>
      <c r="AY1378" s="232" t="s">
        <v>209</v>
      </c>
    </row>
    <row r="1379" spans="2:51" s="12" customFormat="1" ht="13.5">
      <c r="B1379" s="222"/>
      <c r="C1379" s="223"/>
      <c r="D1379" s="219" t="s">
        <v>274</v>
      </c>
      <c r="E1379" s="224" t="s">
        <v>34</v>
      </c>
      <c r="F1379" s="225" t="s">
        <v>1550</v>
      </c>
      <c r="G1379" s="223"/>
      <c r="H1379" s="226">
        <v>11.23</v>
      </c>
      <c r="I1379" s="227"/>
      <c r="J1379" s="223"/>
      <c r="K1379" s="223"/>
      <c r="L1379" s="228"/>
      <c r="M1379" s="229"/>
      <c r="N1379" s="230"/>
      <c r="O1379" s="230"/>
      <c r="P1379" s="230"/>
      <c r="Q1379" s="230"/>
      <c r="R1379" s="230"/>
      <c r="S1379" s="230"/>
      <c r="T1379" s="231"/>
      <c r="AT1379" s="232" t="s">
        <v>274</v>
      </c>
      <c r="AU1379" s="232" t="s">
        <v>224</v>
      </c>
      <c r="AV1379" s="12" t="s">
        <v>88</v>
      </c>
      <c r="AW1379" s="12" t="s">
        <v>41</v>
      </c>
      <c r="AX1379" s="12" t="s">
        <v>78</v>
      </c>
      <c r="AY1379" s="232" t="s">
        <v>209</v>
      </c>
    </row>
    <row r="1380" spans="2:51" s="12" customFormat="1" ht="13.5">
      <c r="B1380" s="222"/>
      <c r="C1380" s="223"/>
      <c r="D1380" s="219" t="s">
        <v>274</v>
      </c>
      <c r="E1380" s="224" t="s">
        <v>34</v>
      </c>
      <c r="F1380" s="225" t="s">
        <v>2086</v>
      </c>
      <c r="G1380" s="223"/>
      <c r="H1380" s="226">
        <v>8.17</v>
      </c>
      <c r="I1380" s="227"/>
      <c r="J1380" s="223"/>
      <c r="K1380" s="223"/>
      <c r="L1380" s="228"/>
      <c r="M1380" s="229"/>
      <c r="N1380" s="230"/>
      <c r="O1380" s="230"/>
      <c r="P1380" s="230"/>
      <c r="Q1380" s="230"/>
      <c r="R1380" s="230"/>
      <c r="S1380" s="230"/>
      <c r="T1380" s="231"/>
      <c r="AT1380" s="232" t="s">
        <v>274</v>
      </c>
      <c r="AU1380" s="232" t="s">
        <v>224</v>
      </c>
      <c r="AV1380" s="12" t="s">
        <v>88</v>
      </c>
      <c r="AW1380" s="12" t="s">
        <v>41</v>
      </c>
      <c r="AX1380" s="12" t="s">
        <v>78</v>
      </c>
      <c r="AY1380" s="232" t="s">
        <v>209</v>
      </c>
    </row>
    <row r="1381" spans="2:51" s="12" customFormat="1" ht="13.5">
      <c r="B1381" s="222"/>
      <c r="C1381" s="223"/>
      <c r="D1381" s="219" t="s">
        <v>274</v>
      </c>
      <c r="E1381" s="224" t="s">
        <v>34</v>
      </c>
      <c r="F1381" s="225" t="s">
        <v>1551</v>
      </c>
      <c r="G1381" s="223"/>
      <c r="H1381" s="226">
        <v>11.3</v>
      </c>
      <c r="I1381" s="227"/>
      <c r="J1381" s="223"/>
      <c r="K1381" s="223"/>
      <c r="L1381" s="228"/>
      <c r="M1381" s="229"/>
      <c r="N1381" s="230"/>
      <c r="O1381" s="230"/>
      <c r="P1381" s="230"/>
      <c r="Q1381" s="230"/>
      <c r="R1381" s="230"/>
      <c r="S1381" s="230"/>
      <c r="T1381" s="231"/>
      <c r="AT1381" s="232" t="s">
        <v>274</v>
      </c>
      <c r="AU1381" s="232" t="s">
        <v>224</v>
      </c>
      <c r="AV1381" s="12" t="s">
        <v>88</v>
      </c>
      <c r="AW1381" s="12" t="s">
        <v>41</v>
      </c>
      <c r="AX1381" s="12" t="s">
        <v>78</v>
      </c>
      <c r="AY1381" s="232" t="s">
        <v>209</v>
      </c>
    </row>
    <row r="1382" spans="2:51" s="12" customFormat="1" ht="13.5">
      <c r="B1382" s="222"/>
      <c r="C1382" s="223"/>
      <c r="D1382" s="219" t="s">
        <v>274</v>
      </c>
      <c r="E1382" s="224" t="s">
        <v>34</v>
      </c>
      <c r="F1382" s="225" t="s">
        <v>1820</v>
      </c>
      <c r="G1382" s="223"/>
      <c r="H1382" s="226">
        <v>43.01</v>
      </c>
      <c r="I1382" s="227"/>
      <c r="J1382" s="223"/>
      <c r="K1382" s="223"/>
      <c r="L1382" s="228"/>
      <c r="M1382" s="229"/>
      <c r="N1382" s="230"/>
      <c r="O1382" s="230"/>
      <c r="P1382" s="230"/>
      <c r="Q1382" s="230"/>
      <c r="R1382" s="230"/>
      <c r="S1382" s="230"/>
      <c r="T1382" s="231"/>
      <c r="AT1382" s="232" t="s">
        <v>274</v>
      </c>
      <c r="AU1382" s="232" t="s">
        <v>224</v>
      </c>
      <c r="AV1382" s="12" t="s">
        <v>88</v>
      </c>
      <c r="AW1382" s="12" t="s">
        <v>41</v>
      </c>
      <c r="AX1382" s="12" t="s">
        <v>78</v>
      </c>
      <c r="AY1382" s="232" t="s">
        <v>209</v>
      </c>
    </row>
    <row r="1383" spans="2:51" s="12" customFormat="1" ht="13.5">
      <c r="B1383" s="222"/>
      <c r="C1383" s="223"/>
      <c r="D1383" s="219" t="s">
        <v>274</v>
      </c>
      <c r="E1383" s="224" t="s">
        <v>34</v>
      </c>
      <c r="F1383" s="225" t="s">
        <v>562</v>
      </c>
      <c r="G1383" s="223"/>
      <c r="H1383" s="226">
        <v>8.2799999999999994</v>
      </c>
      <c r="I1383" s="227"/>
      <c r="J1383" s="223"/>
      <c r="K1383" s="223"/>
      <c r="L1383" s="228"/>
      <c r="M1383" s="229"/>
      <c r="N1383" s="230"/>
      <c r="O1383" s="230"/>
      <c r="P1383" s="230"/>
      <c r="Q1383" s="230"/>
      <c r="R1383" s="230"/>
      <c r="S1383" s="230"/>
      <c r="T1383" s="231"/>
      <c r="AT1383" s="232" t="s">
        <v>274</v>
      </c>
      <c r="AU1383" s="232" t="s">
        <v>224</v>
      </c>
      <c r="AV1383" s="12" t="s">
        <v>88</v>
      </c>
      <c r="AW1383" s="12" t="s">
        <v>41</v>
      </c>
      <c r="AX1383" s="12" t="s">
        <v>78</v>
      </c>
      <c r="AY1383" s="232" t="s">
        <v>209</v>
      </c>
    </row>
    <row r="1384" spans="2:51" s="12" customFormat="1" ht="13.5">
      <c r="B1384" s="222"/>
      <c r="C1384" s="223"/>
      <c r="D1384" s="219" t="s">
        <v>274</v>
      </c>
      <c r="E1384" s="224" t="s">
        <v>34</v>
      </c>
      <c r="F1384" s="225" t="s">
        <v>1552</v>
      </c>
      <c r="G1384" s="223"/>
      <c r="H1384" s="226">
        <v>2.33</v>
      </c>
      <c r="I1384" s="227"/>
      <c r="J1384" s="223"/>
      <c r="K1384" s="223"/>
      <c r="L1384" s="228"/>
      <c r="M1384" s="229"/>
      <c r="N1384" s="230"/>
      <c r="O1384" s="230"/>
      <c r="P1384" s="230"/>
      <c r="Q1384" s="230"/>
      <c r="R1384" s="230"/>
      <c r="S1384" s="230"/>
      <c r="T1384" s="231"/>
      <c r="AT1384" s="232" t="s">
        <v>274</v>
      </c>
      <c r="AU1384" s="232" t="s">
        <v>224</v>
      </c>
      <c r="AV1384" s="12" t="s">
        <v>88</v>
      </c>
      <c r="AW1384" s="12" t="s">
        <v>41</v>
      </c>
      <c r="AX1384" s="12" t="s">
        <v>78</v>
      </c>
      <c r="AY1384" s="232" t="s">
        <v>209</v>
      </c>
    </row>
    <row r="1385" spans="2:51" s="12" customFormat="1" ht="13.5">
      <c r="B1385" s="222"/>
      <c r="C1385" s="223"/>
      <c r="D1385" s="219" t="s">
        <v>274</v>
      </c>
      <c r="E1385" s="224" t="s">
        <v>34</v>
      </c>
      <c r="F1385" s="225" t="s">
        <v>1553</v>
      </c>
      <c r="G1385" s="223"/>
      <c r="H1385" s="226">
        <v>1.66</v>
      </c>
      <c r="I1385" s="227"/>
      <c r="J1385" s="223"/>
      <c r="K1385" s="223"/>
      <c r="L1385" s="228"/>
      <c r="M1385" s="229"/>
      <c r="N1385" s="230"/>
      <c r="O1385" s="230"/>
      <c r="P1385" s="230"/>
      <c r="Q1385" s="230"/>
      <c r="R1385" s="230"/>
      <c r="S1385" s="230"/>
      <c r="T1385" s="231"/>
      <c r="AT1385" s="232" t="s">
        <v>274</v>
      </c>
      <c r="AU1385" s="232" t="s">
        <v>224</v>
      </c>
      <c r="AV1385" s="12" t="s">
        <v>88</v>
      </c>
      <c r="AW1385" s="12" t="s">
        <v>41</v>
      </c>
      <c r="AX1385" s="12" t="s">
        <v>78</v>
      </c>
      <c r="AY1385" s="232" t="s">
        <v>209</v>
      </c>
    </row>
    <row r="1386" spans="2:51" s="12" customFormat="1" ht="13.5">
      <c r="B1386" s="222"/>
      <c r="C1386" s="223"/>
      <c r="D1386" s="219" t="s">
        <v>274</v>
      </c>
      <c r="E1386" s="224" t="s">
        <v>34</v>
      </c>
      <c r="F1386" s="225" t="s">
        <v>563</v>
      </c>
      <c r="G1386" s="223"/>
      <c r="H1386" s="226">
        <v>6.04</v>
      </c>
      <c r="I1386" s="227"/>
      <c r="J1386" s="223"/>
      <c r="K1386" s="223"/>
      <c r="L1386" s="228"/>
      <c r="M1386" s="229"/>
      <c r="N1386" s="230"/>
      <c r="O1386" s="230"/>
      <c r="P1386" s="230"/>
      <c r="Q1386" s="230"/>
      <c r="R1386" s="230"/>
      <c r="S1386" s="230"/>
      <c r="T1386" s="231"/>
      <c r="AT1386" s="232" t="s">
        <v>274</v>
      </c>
      <c r="AU1386" s="232" t="s">
        <v>224</v>
      </c>
      <c r="AV1386" s="12" t="s">
        <v>88</v>
      </c>
      <c r="AW1386" s="12" t="s">
        <v>41</v>
      </c>
      <c r="AX1386" s="12" t="s">
        <v>78</v>
      </c>
      <c r="AY1386" s="232" t="s">
        <v>209</v>
      </c>
    </row>
    <row r="1387" spans="2:51" s="12" customFormat="1" ht="13.5">
      <c r="B1387" s="222"/>
      <c r="C1387" s="223"/>
      <c r="D1387" s="219" t="s">
        <v>274</v>
      </c>
      <c r="E1387" s="224" t="s">
        <v>34</v>
      </c>
      <c r="F1387" s="225" t="s">
        <v>564</v>
      </c>
      <c r="G1387" s="223"/>
      <c r="H1387" s="226">
        <v>57.52</v>
      </c>
      <c r="I1387" s="227"/>
      <c r="J1387" s="223"/>
      <c r="K1387" s="223"/>
      <c r="L1387" s="228"/>
      <c r="M1387" s="229"/>
      <c r="N1387" s="230"/>
      <c r="O1387" s="230"/>
      <c r="P1387" s="230"/>
      <c r="Q1387" s="230"/>
      <c r="R1387" s="230"/>
      <c r="S1387" s="230"/>
      <c r="T1387" s="231"/>
      <c r="AT1387" s="232" t="s">
        <v>274</v>
      </c>
      <c r="AU1387" s="232" t="s">
        <v>224</v>
      </c>
      <c r="AV1387" s="12" t="s">
        <v>88</v>
      </c>
      <c r="AW1387" s="12" t="s">
        <v>41</v>
      </c>
      <c r="AX1387" s="12" t="s">
        <v>78</v>
      </c>
      <c r="AY1387" s="232" t="s">
        <v>209</v>
      </c>
    </row>
    <row r="1388" spans="2:51" s="12" customFormat="1" ht="13.5">
      <c r="B1388" s="222"/>
      <c r="C1388" s="223"/>
      <c r="D1388" s="219" t="s">
        <v>274</v>
      </c>
      <c r="E1388" s="224" t="s">
        <v>34</v>
      </c>
      <c r="F1388" s="225" t="s">
        <v>565</v>
      </c>
      <c r="G1388" s="223"/>
      <c r="H1388" s="226">
        <v>33.67</v>
      </c>
      <c r="I1388" s="227"/>
      <c r="J1388" s="223"/>
      <c r="K1388" s="223"/>
      <c r="L1388" s="228"/>
      <c r="M1388" s="229"/>
      <c r="N1388" s="230"/>
      <c r="O1388" s="230"/>
      <c r="P1388" s="230"/>
      <c r="Q1388" s="230"/>
      <c r="R1388" s="230"/>
      <c r="S1388" s="230"/>
      <c r="T1388" s="231"/>
      <c r="AT1388" s="232" t="s">
        <v>274</v>
      </c>
      <c r="AU1388" s="232" t="s">
        <v>224</v>
      </c>
      <c r="AV1388" s="12" t="s">
        <v>88</v>
      </c>
      <c r="AW1388" s="12" t="s">
        <v>41</v>
      </c>
      <c r="AX1388" s="12" t="s">
        <v>78</v>
      </c>
      <c r="AY1388" s="232" t="s">
        <v>209</v>
      </c>
    </row>
    <row r="1389" spans="2:51" s="12" customFormat="1" ht="13.5">
      <c r="B1389" s="222"/>
      <c r="C1389" s="223"/>
      <c r="D1389" s="219" t="s">
        <v>274</v>
      </c>
      <c r="E1389" s="224" t="s">
        <v>34</v>
      </c>
      <c r="F1389" s="225" t="s">
        <v>572</v>
      </c>
      <c r="G1389" s="223"/>
      <c r="H1389" s="226">
        <v>13.92</v>
      </c>
      <c r="I1389" s="227"/>
      <c r="J1389" s="223"/>
      <c r="K1389" s="223"/>
      <c r="L1389" s="228"/>
      <c r="M1389" s="229"/>
      <c r="N1389" s="230"/>
      <c r="O1389" s="230"/>
      <c r="P1389" s="230"/>
      <c r="Q1389" s="230"/>
      <c r="R1389" s="230"/>
      <c r="S1389" s="230"/>
      <c r="T1389" s="231"/>
      <c r="AT1389" s="232" t="s">
        <v>274</v>
      </c>
      <c r="AU1389" s="232" t="s">
        <v>224</v>
      </c>
      <c r="AV1389" s="12" t="s">
        <v>88</v>
      </c>
      <c r="AW1389" s="12" t="s">
        <v>41</v>
      </c>
      <c r="AX1389" s="12" t="s">
        <v>78</v>
      </c>
      <c r="AY1389" s="232" t="s">
        <v>209</v>
      </c>
    </row>
    <row r="1390" spans="2:51" s="12" customFormat="1" ht="13.5">
      <c r="B1390" s="222"/>
      <c r="C1390" s="223"/>
      <c r="D1390" s="219" t="s">
        <v>274</v>
      </c>
      <c r="E1390" s="224" t="s">
        <v>34</v>
      </c>
      <c r="F1390" s="225" t="s">
        <v>573</v>
      </c>
      <c r="G1390" s="223"/>
      <c r="H1390" s="226">
        <v>14.21</v>
      </c>
      <c r="I1390" s="227"/>
      <c r="J1390" s="223"/>
      <c r="K1390" s="223"/>
      <c r="L1390" s="228"/>
      <c r="M1390" s="229"/>
      <c r="N1390" s="230"/>
      <c r="O1390" s="230"/>
      <c r="P1390" s="230"/>
      <c r="Q1390" s="230"/>
      <c r="R1390" s="230"/>
      <c r="S1390" s="230"/>
      <c r="T1390" s="231"/>
      <c r="AT1390" s="232" t="s">
        <v>274</v>
      </c>
      <c r="AU1390" s="232" t="s">
        <v>224</v>
      </c>
      <c r="AV1390" s="12" t="s">
        <v>88</v>
      </c>
      <c r="AW1390" s="12" t="s">
        <v>41</v>
      </c>
      <c r="AX1390" s="12" t="s">
        <v>78</v>
      </c>
      <c r="AY1390" s="232" t="s">
        <v>209</v>
      </c>
    </row>
    <row r="1391" spans="2:51" s="12" customFormat="1" ht="13.5">
      <c r="B1391" s="222"/>
      <c r="C1391" s="223"/>
      <c r="D1391" s="219" t="s">
        <v>274</v>
      </c>
      <c r="E1391" s="224" t="s">
        <v>34</v>
      </c>
      <c r="F1391" s="225" t="s">
        <v>566</v>
      </c>
      <c r="G1391" s="223"/>
      <c r="H1391" s="226">
        <v>3.29</v>
      </c>
      <c r="I1391" s="227"/>
      <c r="J1391" s="223"/>
      <c r="K1391" s="223"/>
      <c r="L1391" s="228"/>
      <c r="M1391" s="229"/>
      <c r="N1391" s="230"/>
      <c r="O1391" s="230"/>
      <c r="P1391" s="230"/>
      <c r="Q1391" s="230"/>
      <c r="R1391" s="230"/>
      <c r="S1391" s="230"/>
      <c r="T1391" s="231"/>
      <c r="AT1391" s="232" t="s">
        <v>274</v>
      </c>
      <c r="AU1391" s="232" t="s">
        <v>224</v>
      </c>
      <c r="AV1391" s="12" t="s">
        <v>88</v>
      </c>
      <c r="AW1391" s="12" t="s">
        <v>41</v>
      </c>
      <c r="AX1391" s="12" t="s">
        <v>78</v>
      </c>
      <c r="AY1391" s="232" t="s">
        <v>209</v>
      </c>
    </row>
    <row r="1392" spans="2:51" s="12" customFormat="1" ht="13.5">
      <c r="B1392" s="222"/>
      <c r="C1392" s="223"/>
      <c r="D1392" s="219" t="s">
        <v>274</v>
      </c>
      <c r="E1392" s="224" t="s">
        <v>34</v>
      </c>
      <c r="F1392" s="225" t="s">
        <v>567</v>
      </c>
      <c r="G1392" s="223"/>
      <c r="H1392" s="226">
        <v>5.61</v>
      </c>
      <c r="I1392" s="227"/>
      <c r="J1392" s="223"/>
      <c r="K1392" s="223"/>
      <c r="L1392" s="228"/>
      <c r="M1392" s="229"/>
      <c r="N1392" s="230"/>
      <c r="O1392" s="230"/>
      <c r="P1392" s="230"/>
      <c r="Q1392" s="230"/>
      <c r="R1392" s="230"/>
      <c r="S1392" s="230"/>
      <c r="T1392" s="231"/>
      <c r="AT1392" s="232" t="s">
        <v>274</v>
      </c>
      <c r="AU1392" s="232" t="s">
        <v>224</v>
      </c>
      <c r="AV1392" s="12" t="s">
        <v>88</v>
      </c>
      <c r="AW1392" s="12" t="s">
        <v>41</v>
      </c>
      <c r="AX1392" s="12" t="s">
        <v>78</v>
      </c>
      <c r="AY1392" s="232" t="s">
        <v>209</v>
      </c>
    </row>
    <row r="1393" spans="2:51" s="12" customFormat="1" ht="13.5">
      <c r="B1393" s="222"/>
      <c r="C1393" s="223"/>
      <c r="D1393" s="219" t="s">
        <v>274</v>
      </c>
      <c r="E1393" s="224" t="s">
        <v>34</v>
      </c>
      <c r="F1393" s="225" t="s">
        <v>568</v>
      </c>
      <c r="G1393" s="223"/>
      <c r="H1393" s="226">
        <v>2.16</v>
      </c>
      <c r="I1393" s="227"/>
      <c r="J1393" s="223"/>
      <c r="K1393" s="223"/>
      <c r="L1393" s="228"/>
      <c r="M1393" s="229"/>
      <c r="N1393" s="230"/>
      <c r="O1393" s="230"/>
      <c r="P1393" s="230"/>
      <c r="Q1393" s="230"/>
      <c r="R1393" s="230"/>
      <c r="S1393" s="230"/>
      <c r="T1393" s="231"/>
      <c r="AT1393" s="232" t="s">
        <v>274</v>
      </c>
      <c r="AU1393" s="232" t="s">
        <v>224</v>
      </c>
      <c r="AV1393" s="12" t="s">
        <v>88</v>
      </c>
      <c r="AW1393" s="12" t="s">
        <v>41</v>
      </c>
      <c r="AX1393" s="12" t="s">
        <v>78</v>
      </c>
      <c r="AY1393" s="232" t="s">
        <v>209</v>
      </c>
    </row>
    <row r="1394" spans="2:51" s="12" customFormat="1" ht="13.5">
      <c r="B1394" s="222"/>
      <c r="C1394" s="223"/>
      <c r="D1394" s="219" t="s">
        <v>274</v>
      </c>
      <c r="E1394" s="224" t="s">
        <v>34</v>
      </c>
      <c r="F1394" s="225" t="s">
        <v>569</v>
      </c>
      <c r="G1394" s="223"/>
      <c r="H1394" s="226">
        <v>2.2000000000000002</v>
      </c>
      <c r="I1394" s="227"/>
      <c r="J1394" s="223"/>
      <c r="K1394" s="223"/>
      <c r="L1394" s="228"/>
      <c r="M1394" s="229"/>
      <c r="N1394" s="230"/>
      <c r="O1394" s="230"/>
      <c r="P1394" s="230"/>
      <c r="Q1394" s="230"/>
      <c r="R1394" s="230"/>
      <c r="S1394" s="230"/>
      <c r="T1394" s="231"/>
      <c r="AT1394" s="232" t="s">
        <v>274</v>
      </c>
      <c r="AU1394" s="232" t="s">
        <v>224</v>
      </c>
      <c r="AV1394" s="12" t="s">
        <v>88</v>
      </c>
      <c r="AW1394" s="12" t="s">
        <v>41</v>
      </c>
      <c r="AX1394" s="12" t="s">
        <v>78</v>
      </c>
      <c r="AY1394" s="232" t="s">
        <v>209</v>
      </c>
    </row>
    <row r="1395" spans="2:51" s="12" customFormat="1" ht="13.5">
      <c r="B1395" s="222"/>
      <c r="C1395" s="223"/>
      <c r="D1395" s="219" t="s">
        <v>274</v>
      </c>
      <c r="E1395" s="224" t="s">
        <v>34</v>
      </c>
      <c r="F1395" s="225" t="s">
        <v>555</v>
      </c>
      <c r="G1395" s="223"/>
      <c r="H1395" s="226">
        <v>116.96</v>
      </c>
      <c r="I1395" s="227"/>
      <c r="J1395" s="223"/>
      <c r="K1395" s="223"/>
      <c r="L1395" s="228"/>
      <c r="M1395" s="229"/>
      <c r="N1395" s="230"/>
      <c r="O1395" s="230"/>
      <c r="P1395" s="230"/>
      <c r="Q1395" s="230"/>
      <c r="R1395" s="230"/>
      <c r="S1395" s="230"/>
      <c r="T1395" s="231"/>
      <c r="AT1395" s="232" t="s">
        <v>274</v>
      </c>
      <c r="AU1395" s="232" t="s">
        <v>224</v>
      </c>
      <c r="AV1395" s="12" t="s">
        <v>88</v>
      </c>
      <c r="AW1395" s="12" t="s">
        <v>41</v>
      </c>
      <c r="AX1395" s="12" t="s">
        <v>78</v>
      </c>
      <c r="AY1395" s="232" t="s">
        <v>209</v>
      </c>
    </row>
    <row r="1396" spans="2:51" s="12" customFormat="1" ht="13.5">
      <c r="B1396" s="222"/>
      <c r="C1396" s="223"/>
      <c r="D1396" s="219" t="s">
        <v>274</v>
      </c>
      <c r="E1396" s="224" t="s">
        <v>34</v>
      </c>
      <c r="F1396" s="225" t="s">
        <v>556</v>
      </c>
      <c r="G1396" s="223"/>
      <c r="H1396" s="226">
        <v>53.39</v>
      </c>
      <c r="I1396" s="227"/>
      <c r="J1396" s="223"/>
      <c r="K1396" s="223"/>
      <c r="L1396" s="228"/>
      <c r="M1396" s="229"/>
      <c r="N1396" s="230"/>
      <c r="O1396" s="230"/>
      <c r="P1396" s="230"/>
      <c r="Q1396" s="230"/>
      <c r="R1396" s="230"/>
      <c r="S1396" s="230"/>
      <c r="T1396" s="231"/>
      <c r="AT1396" s="232" t="s">
        <v>274</v>
      </c>
      <c r="AU1396" s="232" t="s">
        <v>224</v>
      </c>
      <c r="AV1396" s="12" t="s">
        <v>88</v>
      </c>
      <c r="AW1396" s="12" t="s">
        <v>41</v>
      </c>
      <c r="AX1396" s="12" t="s">
        <v>78</v>
      </c>
      <c r="AY1396" s="232" t="s">
        <v>209</v>
      </c>
    </row>
    <row r="1397" spans="2:51" s="12" customFormat="1" ht="13.5">
      <c r="B1397" s="222"/>
      <c r="C1397" s="223"/>
      <c r="D1397" s="219" t="s">
        <v>274</v>
      </c>
      <c r="E1397" s="224" t="s">
        <v>34</v>
      </c>
      <c r="F1397" s="225" t="s">
        <v>570</v>
      </c>
      <c r="G1397" s="223"/>
      <c r="H1397" s="226">
        <v>5.22</v>
      </c>
      <c r="I1397" s="227"/>
      <c r="J1397" s="223"/>
      <c r="K1397" s="223"/>
      <c r="L1397" s="228"/>
      <c r="M1397" s="229"/>
      <c r="N1397" s="230"/>
      <c r="O1397" s="230"/>
      <c r="P1397" s="230"/>
      <c r="Q1397" s="230"/>
      <c r="R1397" s="230"/>
      <c r="S1397" s="230"/>
      <c r="T1397" s="231"/>
      <c r="AT1397" s="232" t="s">
        <v>274</v>
      </c>
      <c r="AU1397" s="232" t="s">
        <v>224</v>
      </c>
      <c r="AV1397" s="12" t="s">
        <v>88</v>
      </c>
      <c r="AW1397" s="12" t="s">
        <v>41</v>
      </c>
      <c r="AX1397" s="12" t="s">
        <v>78</v>
      </c>
      <c r="AY1397" s="232" t="s">
        <v>209</v>
      </c>
    </row>
    <row r="1398" spans="2:51" s="12" customFormat="1" ht="13.5">
      <c r="B1398" s="222"/>
      <c r="C1398" s="223"/>
      <c r="D1398" s="219" t="s">
        <v>274</v>
      </c>
      <c r="E1398" s="224" t="s">
        <v>34</v>
      </c>
      <c r="F1398" s="225" t="s">
        <v>571</v>
      </c>
      <c r="G1398" s="223"/>
      <c r="H1398" s="226">
        <v>18.309999999999999</v>
      </c>
      <c r="I1398" s="227"/>
      <c r="J1398" s="223"/>
      <c r="K1398" s="223"/>
      <c r="L1398" s="228"/>
      <c r="M1398" s="229"/>
      <c r="N1398" s="230"/>
      <c r="O1398" s="230"/>
      <c r="P1398" s="230"/>
      <c r="Q1398" s="230"/>
      <c r="R1398" s="230"/>
      <c r="S1398" s="230"/>
      <c r="T1398" s="231"/>
      <c r="AT1398" s="232" t="s">
        <v>274</v>
      </c>
      <c r="AU1398" s="232" t="s">
        <v>224</v>
      </c>
      <c r="AV1398" s="12" t="s">
        <v>88</v>
      </c>
      <c r="AW1398" s="12" t="s">
        <v>41</v>
      </c>
      <c r="AX1398" s="12" t="s">
        <v>78</v>
      </c>
      <c r="AY1398" s="232" t="s">
        <v>209</v>
      </c>
    </row>
    <row r="1399" spans="2:51" s="12" customFormat="1" ht="13.5">
      <c r="B1399" s="222"/>
      <c r="C1399" s="223"/>
      <c r="D1399" s="219" t="s">
        <v>274</v>
      </c>
      <c r="E1399" s="224" t="s">
        <v>34</v>
      </c>
      <c r="F1399" s="225" t="s">
        <v>557</v>
      </c>
      <c r="G1399" s="223"/>
      <c r="H1399" s="226">
        <v>3.42</v>
      </c>
      <c r="I1399" s="227"/>
      <c r="J1399" s="223"/>
      <c r="K1399" s="223"/>
      <c r="L1399" s="228"/>
      <c r="M1399" s="229"/>
      <c r="N1399" s="230"/>
      <c r="O1399" s="230"/>
      <c r="P1399" s="230"/>
      <c r="Q1399" s="230"/>
      <c r="R1399" s="230"/>
      <c r="S1399" s="230"/>
      <c r="T1399" s="231"/>
      <c r="AT1399" s="232" t="s">
        <v>274</v>
      </c>
      <c r="AU1399" s="232" t="s">
        <v>224</v>
      </c>
      <c r="AV1399" s="12" t="s">
        <v>88</v>
      </c>
      <c r="AW1399" s="12" t="s">
        <v>41</v>
      </c>
      <c r="AX1399" s="12" t="s">
        <v>78</v>
      </c>
      <c r="AY1399" s="232" t="s">
        <v>209</v>
      </c>
    </row>
    <row r="1400" spans="2:51" s="12" customFormat="1" ht="13.5">
      <c r="B1400" s="222"/>
      <c r="C1400" s="223"/>
      <c r="D1400" s="219" t="s">
        <v>274</v>
      </c>
      <c r="E1400" s="224" t="s">
        <v>34</v>
      </c>
      <c r="F1400" s="225" t="s">
        <v>558</v>
      </c>
      <c r="G1400" s="223"/>
      <c r="H1400" s="226">
        <v>5.18</v>
      </c>
      <c r="I1400" s="227"/>
      <c r="J1400" s="223"/>
      <c r="K1400" s="223"/>
      <c r="L1400" s="228"/>
      <c r="M1400" s="229"/>
      <c r="N1400" s="230"/>
      <c r="O1400" s="230"/>
      <c r="P1400" s="230"/>
      <c r="Q1400" s="230"/>
      <c r="R1400" s="230"/>
      <c r="S1400" s="230"/>
      <c r="T1400" s="231"/>
      <c r="AT1400" s="232" t="s">
        <v>274</v>
      </c>
      <c r="AU1400" s="232" t="s">
        <v>224</v>
      </c>
      <c r="AV1400" s="12" t="s">
        <v>88</v>
      </c>
      <c r="AW1400" s="12" t="s">
        <v>41</v>
      </c>
      <c r="AX1400" s="12" t="s">
        <v>78</v>
      </c>
      <c r="AY1400" s="232" t="s">
        <v>209</v>
      </c>
    </row>
    <row r="1401" spans="2:51" s="12" customFormat="1" ht="13.5">
      <c r="B1401" s="222"/>
      <c r="C1401" s="223"/>
      <c r="D1401" s="219" t="s">
        <v>274</v>
      </c>
      <c r="E1401" s="224" t="s">
        <v>34</v>
      </c>
      <c r="F1401" s="225" t="s">
        <v>559</v>
      </c>
      <c r="G1401" s="223"/>
      <c r="H1401" s="226">
        <v>10.64</v>
      </c>
      <c r="I1401" s="227"/>
      <c r="J1401" s="223"/>
      <c r="K1401" s="223"/>
      <c r="L1401" s="228"/>
      <c r="M1401" s="229"/>
      <c r="N1401" s="230"/>
      <c r="O1401" s="230"/>
      <c r="P1401" s="230"/>
      <c r="Q1401" s="230"/>
      <c r="R1401" s="230"/>
      <c r="S1401" s="230"/>
      <c r="T1401" s="231"/>
      <c r="AT1401" s="232" t="s">
        <v>274</v>
      </c>
      <c r="AU1401" s="232" t="s">
        <v>224</v>
      </c>
      <c r="AV1401" s="12" t="s">
        <v>88</v>
      </c>
      <c r="AW1401" s="12" t="s">
        <v>41</v>
      </c>
      <c r="AX1401" s="12" t="s">
        <v>78</v>
      </c>
      <c r="AY1401" s="232" t="s">
        <v>209</v>
      </c>
    </row>
    <row r="1402" spans="2:51" s="12" customFormat="1" ht="13.5">
      <c r="B1402" s="222"/>
      <c r="C1402" s="223"/>
      <c r="D1402" s="219" t="s">
        <v>274</v>
      </c>
      <c r="E1402" s="224" t="s">
        <v>34</v>
      </c>
      <c r="F1402" s="225" t="s">
        <v>560</v>
      </c>
      <c r="G1402" s="223"/>
      <c r="H1402" s="226">
        <v>5.39</v>
      </c>
      <c r="I1402" s="227"/>
      <c r="J1402" s="223"/>
      <c r="K1402" s="223"/>
      <c r="L1402" s="228"/>
      <c r="M1402" s="229"/>
      <c r="N1402" s="230"/>
      <c r="O1402" s="230"/>
      <c r="P1402" s="230"/>
      <c r="Q1402" s="230"/>
      <c r="R1402" s="230"/>
      <c r="S1402" s="230"/>
      <c r="T1402" s="231"/>
      <c r="AT1402" s="232" t="s">
        <v>274</v>
      </c>
      <c r="AU1402" s="232" t="s">
        <v>224</v>
      </c>
      <c r="AV1402" s="12" t="s">
        <v>88</v>
      </c>
      <c r="AW1402" s="12" t="s">
        <v>41</v>
      </c>
      <c r="AX1402" s="12" t="s">
        <v>78</v>
      </c>
      <c r="AY1402" s="232" t="s">
        <v>209</v>
      </c>
    </row>
    <row r="1403" spans="2:51" s="12" customFormat="1" ht="13.5">
      <c r="B1403" s="222"/>
      <c r="C1403" s="223"/>
      <c r="D1403" s="219" t="s">
        <v>274</v>
      </c>
      <c r="E1403" s="224" t="s">
        <v>34</v>
      </c>
      <c r="F1403" s="225" t="s">
        <v>561</v>
      </c>
      <c r="G1403" s="223"/>
      <c r="H1403" s="226">
        <v>7.92</v>
      </c>
      <c r="I1403" s="227"/>
      <c r="J1403" s="223"/>
      <c r="K1403" s="223"/>
      <c r="L1403" s="228"/>
      <c r="M1403" s="229"/>
      <c r="N1403" s="230"/>
      <c r="O1403" s="230"/>
      <c r="P1403" s="230"/>
      <c r="Q1403" s="230"/>
      <c r="R1403" s="230"/>
      <c r="S1403" s="230"/>
      <c r="T1403" s="231"/>
      <c r="AT1403" s="232" t="s">
        <v>274</v>
      </c>
      <c r="AU1403" s="232" t="s">
        <v>224</v>
      </c>
      <c r="AV1403" s="12" t="s">
        <v>88</v>
      </c>
      <c r="AW1403" s="12" t="s">
        <v>41</v>
      </c>
      <c r="AX1403" s="12" t="s">
        <v>78</v>
      </c>
      <c r="AY1403" s="232" t="s">
        <v>209</v>
      </c>
    </row>
    <row r="1404" spans="2:51" s="12" customFormat="1" ht="13.5">
      <c r="B1404" s="222"/>
      <c r="C1404" s="223"/>
      <c r="D1404" s="219" t="s">
        <v>274</v>
      </c>
      <c r="E1404" s="224" t="s">
        <v>34</v>
      </c>
      <c r="F1404" s="225" t="s">
        <v>574</v>
      </c>
      <c r="G1404" s="223"/>
      <c r="H1404" s="226">
        <v>11.43</v>
      </c>
      <c r="I1404" s="227"/>
      <c r="J1404" s="223"/>
      <c r="K1404" s="223"/>
      <c r="L1404" s="228"/>
      <c r="M1404" s="229"/>
      <c r="N1404" s="230"/>
      <c r="O1404" s="230"/>
      <c r="P1404" s="230"/>
      <c r="Q1404" s="230"/>
      <c r="R1404" s="230"/>
      <c r="S1404" s="230"/>
      <c r="T1404" s="231"/>
      <c r="AT1404" s="232" t="s">
        <v>274</v>
      </c>
      <c r="AU1404" s="232" t="s">
        <v>224</v>
      </c>
      <c r="AV1404" s="12" t="s">
        <v>88</v>
      </c>
      <c r="AW1404" s="12" t="s">
        <v>41</v>
      </c>
      <c r="AX1404" s="12" t="s">
        <v>78</v>
      </c>
      <c r="AY1404" s="232" t="s">
        <v>209</v>
      </c>
    </row>
    <row r="1405" spans="2:51" s="12" customFormat="1" ht="13.5">
      <c r="B1405" s="222"/>
      <c r="C1405" s="223"/>
      <c r="D1405" s="219" t="s">
        <v>274</v>
      </c>
      <c r="E1405" s="224" t="s">
        <v>34</v>
      </c>
      <c r="F1405" s="225" t="s">
        <v>575</v>
      </c>
      <c r="G1405" s="223"/>
      <c r="H1405" s="226">
        <v>37.1</v>
      </c>
      <c r="I1405" s="227"/>
      <c r="J1405" s="223"/>
      <c r="K1405" s="223"/>
      <c r="L1405" s="228"/>
      <c r="M1405" s="229"/>
      <c r="N1405" s="230"/>
      <c r="O1405" s="230"/>
      <c r="P1405" s="230"/>
      <c r="Q1405" s="230"/>
      <c r="R1405" s="230"/>
      <c r="S1405" s="230"/>
      <c r="T1405" s="231"/>
      <c r="AT1405" s="232" t="s">
        <v>274</v>
      </c>
      <c r="AU1405" s="232" t="s">
        <v>224</v>
      </c>
      <c r="AV1405" s="12" t="s">
        <v>88</v>
      </c>
      <c r="AW1405" s="12" t="s">
        <v>41</v>
      </c>
      <c r="AX1405" s="12" t="s">
        <v>78</v>
      </c>
      <c r="AY1405" s="232" t="s">
        <v>209</v>
      </c>
    </row>
    <row r="1406" spans="2:51" s="12" customFormat="1" ht="13.5">
      <c r="B1406" s="222"/>
      <c r="C1406" s="223"/>
      <c r="D1406" s="219" t="s">
        <v>274</v>
      </c>
      <c r="E1406" s="224" t="s">
        <v>34</v>
      </c>
      <c r="F1406" s="225" t="s">
        <v>2087</v>
      </c>
      <c r="G1406" s="223"/>
      <c r="H1406" s="226">
        <v>117.02</v>
      </c>
      <c r="I1406" s="227"/>
      <c r="J1406" s="223"/>
      <c r="K1406" s="223"/>
      <c r="L1406" s="228"/>
      <c r="M1406" s="229"/>
      <c r="N1406" s="230"/>
      <c r="O1406" s="230"/>
      <c r="P1406" s="230"/>
      <c r="Q1406" s="230"/>
      <c r="R1406" s="230"/>
      <c r="S1406" s="230"/>
      <c r="T1406" s="231"/>
      <c r="AT1406" s="232" t="s">
        <v>274</v>
      </c>
      <c r="AU1406" s="232" t="s">
        <v>224</v>
      </c>
      <c r="AV1406" s="12" t="s">
        <v>88</v>
      </c>
      <c r="AW1406" s="12" t="s">
        <v>41</v>
      </c>
      <c r="AX1406" s="12" t="s">
        <v>78</v>
      </c>
      <c r="AY1406" s="232" t="s">
        <v>209</v>
      </c>
    </row>
    <row r="1407" spans="2:51" s="12" customFormat="1" ht="13.5">
      <c r="B1407" s="222"/>
      <c r="C1407" s="223"/>
      <c r="D1407" s="219" t="s">
        <v>274</v>
      </c>
      <c r="E1407" s="224" t="s">
        <v>34</v>
      </c>
      <c r="F1407" s="225" t="s">
        <v>2088</v>
      </c>
      <c r="G1407" s="223"/>
      <c r="H1407" s="226">
        <v>191</v>
      </c>
      <c r="I1407" s="227"/>
      <c r="J1407" s="223"/>
      <c r="K1407" s="223"/>
      <c r="L1407" s="228"/>
      <c r="M1407" s="229"/>
      <c r="N1407" s="230"/>
      <c r="O1407" s="230"/>
      <c r="P1407" s="230"/>
      <c r="Q1407" s="230"/>
      <c r="R1407" s="230"/>
      <c r="S1407" s="230"/>
      <c r="T1407" s="231"/>
      <c r="AT1407" s="232" t="s">
        <v>274</v>
      </c>
      <c r="AU1407" s="232" t="s">
        <v>224</v>
      </c>
      <c r="AV1407" s="12" t="s">
        <v>88</v>
      </c>
      <c r="AW1407" s="12" t="s">
        <v>41</v>
      </c>
      <c r="AX1407" s="12" t="s">
        <v>78</v>
      </c>
      <c r="AY1407" s="232" t="s">
        <v>209</v>
      </c>
    </row>
    <row r="1408" spans="2:51" s="12" customFormat="1" ht="13.5">
      <c r="B1408" s="222"/>
      <c r="C1408" s="223"/>
      <c r="D1408" s="219" t="s">
        <v>274</v>
      </c>
      <c r="E1408" s="224" t="s">
        <v>34</v>
      </c>
      <c r="F1408" s="225" t="s">
        <v>1554</v>
      </c>
      <c r="G1408" s="223"/>
      <c r="H1408" s="226">
        <v>9.93</v>
      </c>
      <c r="I1408" s="227"/>
      <c r="J1408" s="223"/>
      <c r="K1408" s="223"/>
      <c r="L1408" s="228"/>
      <c r="M1408" s="229"/>
      <c r="N1408" s="230"/>
      <c r="O1408" s="230"/>
      <c r="P1408" s="230"/>
      <c r="Q1408" s="230"/>
      <c r="R1408" s="230"/>
      <c r="S1408" s="230"/>
      <c r="T1408" s="231"/>
      <c r="AT1408" s="232" t="s">
        <v>274</v>
      </c>
      <c r="AU1408" s="232" t="s">
        <v>224</v>
      </c>
      <c r="AV1408" s="12" t="s">
        <v>88</v>
      </c>
      <c r="AW1408" s="12" t="s">
        <v>41</v>
      </c>
      <c r="AX1408" s="12" t="s">
        <v>78</v>
      </c>
      <c r="AY1408" s="232" t="s">
        <v>209</v>
      </c>
    </row>
    <row r="1409" spans="2:51" s="12" customFormat="1" ht="13.5">
      <c r="B1409" s="222"/>
      <c r="C1409" s="223"/>
      <c r="D1409" s="219" t="s">
        <v>274</v>
      </c>
      <c r="E1409" s="224" t="s">
        <v>34</v>
      </c>
      <c r="F1409" s="225" t="s">
        <v>1654</v>
      </c>
      <c r="G1409" s="223"/>
      <c r="H1409" s="226">
        <v>12.22</v>
      </c>
      <c r="I1409" s="227"/>
      <c r="J1409" s="223"/>
      <c r="K1409" s="223"/>
      <c r="L1409" s="228"/>
      <c r="M1409" s="229"/>
      <c r="N1409" s="230"/>
      <c r="O1409" s="230"/>
      <c r="P1409" s="230"/>
      <c r="Q1409" s="230"/>
      <c r="R1409" s="230"/>
      <c r="S1409" s="230"/>
      <c r="T1409" s="231"/>
      <c r="AT1409" s="232" t="s">
        <v>274</v>
      </c>
      <c r="AU1409" s="232" t="s">
        <v>224</v>
      </c>
      <c r="AV1409" s="12" t="s">
        <v>88</v>
      </c>
      <c r="AW1409" s="12" t="s">
        <v>41</v>
      </c>
      <c r="AX1409" s="12" t="s">
        <v>78</v>
      </c>
      <c r="AY1409" s="232" t="s">
        <v>209</v>
      </c>
    </row>
    <row r="1410" spans="2:51" s="12" customFormat="1" ht="13.5">
      <c r="B1410" s="222"/>
      <c r="C1410" s="223"/>
      <c r="D1410" s="219" t="s">
        <v>274</v>
      </c>
      <c r="E1410" s="224" t="s">
        <v>34</v>
      </c>
      <c r="F1410" s="225" t="s">
        <v>2089</v>
      </c>
      <c r="G1410" s="223"/>
      <c r="H1410" s="226">
        <v>14.5</v>
      </c>
      <c r="I1410" s="227"/>
      <c r="J1410" s="223"/>
      <c r="K1410" s="223"/>
      <c r="L1410" s="228"/>
      <c r="M1410" s="229"/>
      <c r="N1410" s="230"/>
      <c r="O1410" s="230"/>
      <c r="P1410" s="230"/>
      <c r="Q1410" s="230"/>
      <c r="R1410" s="230"/>
      <c r="S1410" s="230"/>
      <c r="T1410" s="231"/>
      <c r="AT1410" s="232" t="s">
        <v>274</v>
      </c>
      <c r="AU1410" s="232" t="s">
        <v>224</v>
      </c>
      <c r="AV1410" s="12" t="s">
        <v>88</v>
      </c>
      <c r="AW1410" s="12" t="s">
        <v>41</v>
      </c>
      <c r="AX1410" s="12" t="s">
        <v>78</v>
      </c>
      <c r="AY1410" s="232" t="s">
        <v>209</v>
      </c>
    </row>
    <row r="1411" spans="2:51" s="15" customFormat="1" ht="13.5">
      <c r="B1411" s="267"/>
      <c r="C1411" s="268"/>
      <c r="D1411" s="219" t="s">
        <v>274</v>
      </c>
      <c r="E1411" s="269" t="s">
        <v>34</v>
      </c>
      <c r="F1411" s="270" t="s">
        <v>476</v>
      </c>
      <c r="G1411" s="268"/>
      <c r="H1411" s="271">
        <v>1258.94</v>
      </c>
      <c r="I1411" s="272"/>
      <c r="J1411" s="268"/>
      <c r="K1411" s="268"/>
      <c r="L1411" s="273"/>
      <c r="M1411" s="274"/>
      <c r="N1411" s="275"/>
      <c r="O1411" s="275"/>
      <c r="P1411" s="275"/>
      <c r="Q1411" s="275"/>
      <c r="R1411" s="275"/>
      <c r="S1411" s="275"/>
      <c r="T1411" s="276"/>
      <c r="AT1411" s="277" t="s">
        <v>274</v>
      </c>
      <c r="AU1411" s="277" t="s">
        <v>224</v>
      </c>
      <c r="AV1411" s="15" t="s">
        <v>224</v>
      </c>
      <c r="AW1411" s="15" t="s">
        <v>41</v>
      </c>
      <c r="AX1411" s="15" t="s">
        <v>78</v>
      </c>
      <c r="AY1411" s="277" t="s">
        <v>209</v>
      </c>
    </row>
    <row r="1412" spans="2:51" s="14" customFormat="1" ht="13.5">
      <c r="B1412" s="254"/>
      <c r="C1412" s="255"/>
      <c r="D1412" s="219" t="s">
        <v>274</v>
      </c>
      <c r="E1412" s="256" t="s">
        <v>34</v>
      </c>
      <c r="F1412" s="257" t="s">
        <v>437</v>
      </c>
      <c r="G1412" s="255"/>
      <c r="H1412" s="256" t="s">
        <v>34</v>
      </c>
      <c r="I1412" s="258"/>
      <c r="J1412" s="255"/>
      <c r="K1412" s="255"/>
      <c r="L1412" s="259"/>
      <c r="M1412" s="260"/>
      <c r="N1412" s="261"/>
      <c r="O1412" s="261"/>
      <c r="P1412" s="261"/>
      <c r="Q1412" s="261"/>
      <c r="R1412" s="261"/>
      <c r="S1412" s="261"/>
      <c r="T1412" s="262"/>
      <c r="AT1412" s="263" t="s">
        <v>274</v>
      </c>
      <c r="AU1412" s="263" t="s">
        <v>224</v>
      </c>
      <c r="AV1412" s="14" t="s">
        <v>86</v>
      </c>
      <c r="AW1412" s="14" t="s">
        <v>41</v>
      </c>
      <c r="AX1412" s="14" t="s">
        <v>78</v>
      </c>
      <c r="AY1412" s="263" t="s">
        <v>209</v>
      </c>
    </row>
    <row r="1413" spans="2:51" s="12" customFormat="1" ht="13.5">
      <c r="B1413" s="222"/>
      <c r="C1413" s="223"/>
      <c r="D1413" s="219" t="s">
        <v>274</v>
      </c>
      <c r="E1413" s="224" t="s">
        <v>34</v>
      </c>
      <c r="F1413" s="225" t="s">
        <v>2090</v>
      </c>
      <c r="G1413" s="223"/>
      <c r="H1413" s="226">
        <v>327.78</v>
      </c>
      <c r="I1413" s="227"/>
      <c r="J1413" s="223"/>
      <c r="K1413" s="223"/>
      <c r="L1413" s="228"/>
      <c r="M1413" s="229"/>
      <c r="N1413" s="230"/>
      <c r="O1413" s="230"/>
      <c r="P1413" s="230"/>
      <c r="Q1413" s="230"/>
      <c r="R1413" s="230"/>
      <c r="S1413" s="230"/>
      <c r="T1413" s="231"/>
      <c r="AT1413" s="232" t="s">
        <v>274</v>
      </c>
      <c r="AU1413" s="232" t="s">
        <v>224</v>
      </c>
      <c r="AV1413" s="12" t="s">
        <v>88</v>
      </c>
      <c r="AW1413" s="12" t="s">
        <v>41</v>
      </c>
      <c r="AX1413" s="12" t="s">
        <v>78</v>
      </c>
      <c r="AY1413" s="232" t="s">
        <v>209</v>
      </c>
    </row>
    <row r="1414" spans="2:51" s="12" customFormat="1" ht="13.5">
      <c r="B1414" s="222"/>
      <c r="C1414" s="223"/>
      <c r="D1414" s="219" t="s">
        <v>274</v>
      </c>
      <c r="E1414" s="224" t="s">
        <v>34</v>
      </c>
      <c r="F1414" s="225" t="s">
        <v>2091</v>
      </c>
      <c r="G1414" s="223"/>
      <c r="H1414" s="226">
        <v>21.92</v>
      </c>
      <c r="I1414" s="227"/>
      <c r="J1414" s="223"/>
      <c r="K1414" s="223"/>
      <c r="L1414" s="228"/>
      <c r="M1414" s="229"/>
      <c r="N1414" s="230"/>
      <c r="O1414" s="230"/>
      <c r="P1414" s="230"/>
      <c r="Q1414" s="230"/>
      <c r="R1414" s="230"/>
      <c r="S1414" s="230"/>
      <c r="T1414" s="231"/>
      <c r="AT1414" s="232" t="s">
        <v>274</v>
      </c>
      <c r="AU1414" s="232" t="s">
        <v>224</v>
      </c>
      <c r="AV1414" s="12" t="s">
        <v>88</v>
      </c>
      <c r="AW1414" s="12" t="s">
        <v>41</v>
      </c>
      <c r="AX1414" s="12" t="s">
        <v>78</v>
      </c>
      <c r="AY1414" s="232" t="s">
        <v>209</v>
      </c>
    </row>
    <row r="1415" spans="2:51" s="12" customFormat="1" ht="13.5">
      <c r="B1415" s="222"/>
      <c r="C1415" s="223"/>
      <c r="D1415" s="219" t="s">
        <v>274</v>
      </c>
      <c r="E1415" s="224" t="s">
        <v>34</v>
      </c>
      <c r="F1415" s="225" t="s">
        <v>1831</v>
      </c>
      <c r="G1415" s="223"/>
      <c r="H1415" s="226">
        <v>10.46</v>
      </c>
      <c r="I1415" s="227"/>
      <c r="J1415" s="223"/>
      <c r="K1415" s="223"/>
      <c r="L1415" s="228"/>
      <c r="M1415" s="229"/>
      <c r="N1415" s="230"/>
      <c r="O1415" s="230"/>
      <c r="P1415" s="230"/>
      <c r="Q1415" s="230"/>
      <c r="R1415" s="230"/>
      <c r="S1415" s="230"/>
      <c r="T1415" s="231"/>
      <c r="AT1415" s="232" t="s">
        <v>274</v>
      </c>
      <c r="AU1415" s="232" t="s">
        <v>224</v>
      </c>
      <c r="AV1415" s="12" t="s">
        <v>88</v>
      </c>
      <c r="AW1415" s="12" t="s">
        <v>41</v>
      </c>
      <c r="AX1415" s="12" t="s">
        <v>78</v>
      </c>
      <c r="AY1415" s="232" t="s">
        <v>209</v>
      </c>
    </row>
    <row r="1416" spans="2:51" s="12" customFormat="1" ht="13.5">
      <c r="B1416" s="222"/>
      <c r="C1416" s="223"/>
      <c r="D1416" s="219" t="s">
        <v>274</v>
      </c>
      <c r="E1416" s="224" t="s">
        <v>34</v>
      </c>
      <c r="F1416" s="225" t="s">
        <v>1832</v>
      </c>
      <c r="G1416" s="223"/>
      <c r="H1416" s="226">
        <v>4.47</v>
      </c>
      <c r="I1416" s="227"/>
      <c r="J1416" s="223"/>
      <c r="K1416" s="223"/>
      <c r="L1416" s="228"/>
      <c r="M1416" s="229"/>
      <c r="N1416" s="230"/>
      <c r="O1416" s="230"/>
      <c r="P1416" s="230"/>
      <c r="Q1416" s="230"/>
      <c r="R1416" s="230"/>
      <c r="S1416" s="230"/>
      <c r="T1416" s="231"/>
      <c r="AT1416" s="232" t="s">
        <v>274</v>
      </c>
      <c r="AU1416" s="232" t="s">
        <v>224</v>
      </c>
      <c r="AV1416" s="12" t="s">
        <v>88</v>
      </c>
      <c r="AW1416" s="12" t="s">
        <v>41</v>
      </c>
      <c r="AX1416" s="12" t="s">
        <v>78</v>
      </c>
      <c r="AY1416" s="232" t="s">
        <v>209</v>
      </c>
    </row>
    <row r="1417" spans="2:51" s="12" customFormat="1" ht="13.5">
      <c r="B1417" s="222"/>
      <c r="C1417" s="223"/>
      <c r="D1417" s="219" t="s">
        <v>274</v>
      </c>
      <c r="E1417" s="224" t="s">
        <v>34</v>
      </c>
      <c r="F1417" s="225" t="s">
        <v>1833</v>
      </c>
      <c r="G1417" s="223"/>
      <c r="H1417" s="226">
        <v>4.47</v>
      </c>
      <c r="I1417" s="227"/>
      <c r="J1417" s="223"/>
      <c r="K1417" s="223"/>
      <c r="L1417" s="228"/>
      <c r="M1417" s="229"/>
      <c r="N1417" s="230"/>
      <c r="O1417" s="230"/>
      <c r="P1417" s="230"/>
      <c r="Q1417" s="230"/>
      <c r="R1417" s="230"/>
      <c r="S1417" s="230"/>
      <c r="T1417" s="231"/>
      <c r="AT1417" s="232" t="s">
        <v>274</v>
      </c>
      <c r="AU1417" s="232" t="s">
        <v>224</v>
      </c>
      <c r="AV1417" s="12" t="s">
        <v>88</v>
      </c>
      <c r="AW1417" s="12" t="s">
        <v>41</v>
      </c>
      <c r="AX1417" s="12" t="s">
        <v>78</v>
      </c>
      <c r="AY1417" s="232" t="s">
        <v>209</v>
      </c>
    </row>
    <row r="1418" spans="2:51" s="12" customFormat="1" ht="13.5">
      <c r="B1418" s="222"/>
      <c r="C1418" s="223"/>
      <c r="D1418" s="219" t="s">
        <v>274</v>
      </c>
      <c r="E1418" s="224" t="s">
        <v>34</v>
      </c>
      <c r="F1418" s="225" t="s">
        <v>1834</v>
      </c>
      <c r="G1418" s="223"/>
      <c r="H1418" s="226">
        <v>22.91</v>
      </c>
      <c r="I1418" s="227"/>
      <c r="J1418" s="223"/>
      <c r="K1418" s="223"/>
      <c r="L1418" s="228"/>
      <c r="M1418" s="229"/>
      <c r="N1418" s="230"/>
      <c r="O1418" s="230"/>
      <c r="P1418" s="230"/>
      <c r="Q1418" s="230"/>
      <c r="R1418" s="230"/>
      <c r="S1418" s="230"/>
      <c r="T1418" s="231"/>
      <c r="AT1418" s="232" t="s">
        <v>274</v>
      </c>
      <c r="AU1418" s="232" t="s">
        <v>224</v>
      </c>
      <c r="AV1418" s="12" t="s">
        <v>88</v>
      </c>
      <c r="AW1418" s="12" t="s">
        <v>41</v>
      </c>
      <c r="AX1418" s="12" t="s">
        <v>78</v>
      </c>
      <c r="AY1418" s="232" t="s">
        <v>209</v>
      </c>
    </row>
    <row r="1419" spans="2:51" s="12" customFormat="1" ht="13.5">
      <c r="B1419" s="222"/>
      <c r="C1419" s="223"/>
      <c r="D1419" s="219" t="s">
        <v>274</v>
      </c>
      <c r="E1419" s="224" t="s">
        <v>34</v>
      </c>
      <c r="F1419" s="225" t="s">
        <v>1835</v>
      </c>
      <c r="G1419" s="223"/>
      <c r="H1419" s="226">
        <v>11.18</v>
      </c>
      <c r="I1419" s="227"/>
      <c r="J1419" s="223"/>
      <c r="K1419" s="223"/>
      <c r="L1419" s="228"/>
      <c r="M1419" s="229"/>
      <c r="N1419" s="230"/>
      <c r="O1419" s="230"/>
      <c r="P1419" s="230"/>
      <c r="Q1419" s="230"/>
      <c r="R1419" s="230"/>
      <c r="S1419" s="230"/>
      <c r="T1419" s="231"/>
      <c r="AT1419" s="232" t="s">
        <v>274</v>
      </c>
      <c r="AU1419" s="232" t="s">
        <v>224</v>
      </c>
      <c r="AV1419" s="12" t="s">
        <v>88</v>
      </c>
      <c r="AW1419" s="12" t="s">
        <v>41</v>
      </c>
      <c r="AX1419" s="12" t="s">
        <v>78</v>
      </c>
      <c r="AY1419" s="232" t="s">
        <v>209</v>
      </c>
    </row>
    <row r="1420" spans="2:51" s="12" customFormat="1" ht="13.5">
      <c r="B1420" s="222"/>
      <c r="C1420" s="223"/>
      <c r="D1420" s="219" t="s">
        <v>274</v>
      </c>
      <c r="E1420" s="224" t="s">
        <v>34</v>
      </c>
      <c r="F1420" s="225" t="s">
        <v>581</v>
      </c>
      <c r="G1420" s="223"/>
      <c r="H1420" s="226">
        <v>57.54</v>
      </c>
      <c r="I1420" s="227"/>
      <c r="J1420" s="223"/>
      <c r="K1420" s="223"/>
      <c r="L1420" s="228"/>
      <c r="M1420" s="229"/>
      <c r="N1420" s="230"/>
      <c r="O1420" s="230"/>
      <c r="P1420" s="230"/>
      <c r="Q1420" s="230"/>
      <c r="R1420" s="230"/>
      <c r="S1420" s="230"/>
      <c r="T1420" s="231"/>
      <c r="AT1420" s="232" t="s">
        <v>274</v>
      </c>
      <c r="AU1420" s="232" t="s">
        <v>224</v>
      </c>
      <c r="AV1420" s="12" t="s">
        <v>88</v>
      </c>
      <c r="AW1420" s="12" t="s">
        <v>41</v>
      </c>
      <c r="AX1420" s="12" t="s">
        <v>78</v>
      </c>
      <c r="AY1420" s="232" t="s">
        <v>209</v>
      </c>
    </row>
    <row r="1421" spans="2:51" s="12" customFormat="1" ht="13.5">
      <c r="B1421" s="222"/>
      <c r="C1421" s="223"/>
      <c r="D1421" s="219" t="s">
        <v>274</v>
      </c>
      <c r="E1421" s="224" t="s">
        <v>34</v>
      </c>
      <c r="F1421" s="225" t="s">
        <v>576</v>
      </c>
      <c r="G1421" s="223"/>
      <c r="H1421" s="226">
        <v>34.409999999999997</v>
      </c>
      <c r="I1421" s="227"/>
      <c r="J1421" s="223"/>
      <c r="K1421" s="223"/>
      <c r="L1421" s="228"/>
      <c r="M1421" s="229"/>
      <c r="N1421" s="230"/>
      <c r="O1421" s="230"/>
      <c r="P1421" s="230"/>
      <c r="Q1421" s="230"/>
      <c r="R1421" s="230"/>
      <c r="S1421" s="230"/>
      <c r="T1421" s="231"/>
      <c r="AT1421" s="232" t="s">
        <v>274</v>
      </c>
      <c r="AU1421" s="232" t="s">
        <v>224</v>
      </c>
      <c r="AV1421" s="12" t="s">
        <v>88</v>
      </c>
      <c r="AW1421" s="12" t="s">
        <v>41</v>
      </c>
      <c r="AX1421" s="12" t="s">
        <v>78</v>
      </c>
      <c r="AY1421" s="232" t="s">
        <v>209</v>
      </c>
    </row>
    <row r="1422" spans="2:51" s="12" customFormat="1" ht="13.5">
      <c r="B1422" s="222"/>
      <c r="C1422" s="223"/>
      <c r="D1422" s="219" t="s">
        <v>274</v>
      </c>
      <c r="E1422" s="224" t="s">
        <v>34</v>
      </c>
      <c r="F1422" s="225" t="s">
        <v>582</v>
      </c>
      <c r="G1422" s="223"/>
      <c r="H1422" s="226">
        <v>17.41</v>
      </c>
      <c r="I1422" s="227"/>
      <c r="J1422" s="223"/>
      <c r="K1422" s="223"/>
      <c r="L1422" s="228"/>
      <c r="M1422" s="229"/>
      <c r="N1422" s="230"/>
      <c r="O1422" s="230"/>
      <c r="P1422" s="230"/>
      <c r="Q1422" s="230"/>
      <c r="R1422" s="230"/>
      <c r="S1422" s="230"/>
      <c r="T1422" s="231"/>
      <c r="AT1422" s="232" t="s">
        <v>274</v>
      </c>
      <c r="AU1422" s="232" t="s">
        <v>224</v>
      </c>
      <c r="AV1422" s="12" t="s">
        <v>88</v>
      </c>
      <c r="AW1422" s="12" t="s">
        <v>41</v>
      </c>
      <c r="AX1422" s="12" t="s">
        <v>78</v>
      </c>
      <c r="AY1422" s="232" t="s">
        <v>209</v>
      </c>
    </row>
    <row r="1423" spans="2:51" s="12" customFormat="1" ht="13.5">
      <c r="B1423" s="222"/>
      <c r="C1423" s="223"/>
      <c r="D1423" s="219" t="s">
        <v>274</v>
      </c>
      <c r="E1423" s="224" t="s">
        <v>34</v>
      </c>
      <c r="F1423" s="225" t="s">
        <v>583</v>
      </c>
      <c r="G1423" s="223"/>
      <c r="H1423" s="226">
        <v>17.36</v>
      </c>
      <c r="I1423" s="227"/>
      <c r="J1423" s="223"/>
      <c r="K1423" s="223"/>
      <c r="L1423" s="228"/>
      <c r="M1423" s="229"/>
      <c r="N1423" s="230"/>
      <c r="O1423" s="230"/>
      <c r="P1423" s="230"/>
      <c r="Q1423" s="230"/>
      <c r="R1423" s="230"/>
      <c r="S1423" s="230"/>
      <c r="T1423" s="231"/>
      <c r="AT1423" s="232" t="s">
        <v>274</v>
      </c>
      <c r="AU1423" s="232" t="s">
        <v>224</v>
      </c>
      <c r="AV1423" s="12" t="s">
        <v>88</v>
      </c>
      <c r="AW1423" s="12" t="s">
        <v>41</v>
      </c>
      <c r="AX1423" s="12" t="s">
        <v>78</v>
      </c>
      <c r="AY1423" s="232" t="s">
        <v>209</v>
      </c>
    </row>
    <row r="1424" spans="2:51" s="12" customFormat="1" ht="13.5">
      <c r="B1424" s="222"/>
      <c r="C1424" s="223"/>
      <c r="D1424" s="219" t="s">
        <v>274</v>
      </c>
      <c r="E1424" s="224" t="s">
        <v>34</v>
      </c>
      <c r="F1424" s="225" t="s">
        <v>584</v>
      </c>
      <c r="G1424" s="223"/>
      <c r="H1424" s="226">
        <v>18.22</v>
      </c>
      <c r="I1424" s="227"/>
      <c r="J1424" s="223"/>
      <c r="K1424" s="223"/>
      <c r="L1424" s="228"/>
      <c r="M1424" s="229"/>
      <c r="N1424" s="230"/>
      <c r="O1424" s="230"/>
      <c r="P1424" s="230"/>
      <c r="Q1424" s="230"/>
      <c r="R1424" s="230"/>
      <c r="S1424" s="230"/>
      <c r="T1424" s="231"/>
      <c r="AT1424" s="232" t="s">
        <v>274</v>
      </c>
      <c r="AU1424" s="232" t="s">
        <v>224</v>
      </c>
      <c r="AV1424" s="12" t="s">
        <v>88</v>
      </c>
      <c r="AW1424" s="12" t="s">
        <v>41</v>
      </c>
      <c r="AX1424" s="12" t="s">
        <v>78</v>
      </c>
      <c r="AY1424" s="232" t="s">
        <v>209</v>
      </c>
    </row>
    <row r="1425" spans="2:65" s="12" customFormat="1" ht="13.5">
      <c r="B1425" s="222"/>
      <c r="C1425" s="223"/>
      <c r="D1425" s="219" t="s">
        <v>274</v>
      </c>
      <c r="E1425" s="224" t="s">
        <v>34</v>
      </c>
      <c r="F1425" s="225" t="s">
        <v>577</v>
      </c>
      <c r="G1425" s="223"/>
      <c r="H1425" s="226">
        <v>7.69</v>
      </c>
      <c r="I1425" s="227"/>
      <c r="J1425" s="223"/>
      <c r="K1425" s="223"/>
      <c r="L1425" s="228"/>
      <c r="M1425" s="229"/>
      <c r="N1425" s="230"/>
      <c r="O1425" s="230"/>
      <c r="P1425" s="230"/>
      <c r="Q1425" s="230"/>
      <c r="R1425" s="230"/>
      <c r="S1425" s="230"/>
      <c r="T1425" s="231"/>
      <c r="AT1425" s="232" t="s">
        <v>274</v>
      </c>
      <c r="AU1425" s="232" t="s">
        <v>224</v>
      </c>
      <c r="AV1425" s="12" t="s">
        <v>88</v>
      </c>
      <c r="AW1425" s="12" t="s">
        <v>41</v>
      </c>
      <c r="AX1425" s="12" t="s">
        <v>78</v>
      </c>
      <c r="AY1425" s="232" t="s">
        <v>209</v>
      </c>
    </row>
    <row r="1426" spans="2:65" s="12" customFormat="1" ht="13.5">
      <c r="B1426" s="222"/>
      <c r="C1426" s="223"/>
      <c r="D1426" s="219" t="s">
        <v>274</v>
      </c>
      <c r="E1426" s="224" t="s">
        <v>34</v>
      </c>
      <c r="F1426" s="225" t="s">
        <v>578</v>
      </c>
      <c r="G1426" s="223"/>
      <c r="H1426" s="226">
        <v>4.32</v>
      </c>
      <c r="I1426" s="227"/>
      <c r="J1426" s="223"/>
      <c r="K1426" s="223"/>
      <c r="L1426" s="228"/>
      <c r="M1426" s="229"/>
      <c r="N1426" s="230"/>
      <c r="O1426" s="230"/>
      <c r="P1426" s="230"/>
      <c r="Q1426" s="230"/>
      <c r="R1426" s="230"/>
      <c r="S1426" s="230"/>
      <c r="T1426" s="231"/>
      <c r="AT1426" s="232" t="s">
        <v>274</v>
      </c>
      <c r="AU1426" s="232" t="s">
        <v>224</v>
      </c>
      <c r="AV1426" s="12" t="s">
        <v>88</v>
      </c>
      <c r="AW1426" s="12" t="s">
        <v>41</v>
      </c>
      <c r="AX1426" s="12" t="s">
        <v>78</v>
      </c>
      <c r="AY1426" s="232" t="s">
        <v>209</v>
      </c>
    </row>
    <row r="1427" spans="2:65" s="12" customFormat="1" ht="13.5">
      <c r="B1427" s="222"/>
      <c r="C1427" s="223"/>
      <c r="D1427" s="219" t="s">
        <v>274</v>
      </c>
      <c r="E1427" s="224" t="s">
        <v>34</v>
      </c>
      <c r="F1427" s="225" t="s">
        <v>579</v>
      </c>
      <c r="G1427" s="223"/>
      <c r="H1427" s="226">
        <v>16.02</v>
      </c>
      <c r="I1427" s="227"/>
      <c r="J1427" s="223"/>
      <c r="K1427" s="223"/>
      <c r="L1427" s="228"/>
      <c r="M1427" s="229"/>
      <c r="N1427" s="230"/>
      <c r="O1427" s="230"/>
      <c r="P1427" s="230"/>
      <c r="Q1427" s="230"/>
      <c r="R1427" s="230"/>
      <c r="S1427" s="230"/>
      <c r="T1427" s="231"/>
      <c r="AT1427" s="232" t="s">
        <v>274</v>
      </c>
      <c r="AU1427" s="232" t="s">
        <v>224</v>
      </c>
      <c r="AV1427" s="12" t="s">
        <v>88</v>
      </c>
      <c r="AW1427" s="12" t="s">
        <v>41</v>
      </c>
      <c r="AX1427" s="12" t="s">
        <v>78</v>
      </c>
      <c r="AY1427" s="232" t="s">
        <v>209</v>
      </c>
    </row>
    <row r="1428" spans="2:65" s="12" customFormat="1" ht="13.5">
      <c r="B1428" s="222"/>
      <c r="C1428" s="223"/>
      <c r="D1428" s="219" t="s">
        <v>274</v>
      </c>
      <c r="E1428" s="224" t="s">
        <v>34</v>
      </c>
      <c r="F1428" s="225" t="s">
        <v>580</v>
      </c>
      <c r="G1428" s="223"/>
      <c r="H1428" s="226">
        <v>158.66999999999999</v>
      </c>
      <c r="I1428" s="227"/>
      <c r="J1428" s="223"/>
      <c r="K1428" s="223"/>
      <c r="L1428" s="228"/>
      <c r="M1428" s="229"/>
      <c r="N1428" s="230"/>
      <c r="O1428" s="230"/>
      <c r="P1428" s="230"/>
      <c r="Q1428" s="230"/>
      <c r="R1428" s="230"/>
      <c r="S1428" s="230"/>
      <c r="T1428" s="231"/>
      <c r="AT1428" s="232" t="s">
        <v>274</v>
      </c>
      <c r="AU1428" s="232" t="s">
        <v>224</v>
      </c>
      <c r="AV1428" s="12" t="s">
        <v>88</v>
      </c>
      <c r="AW1428" s="12" t="s">
        <v>41</v>
      </c>
      <c r="AX1428" s="12" t="s">
        <v>78</v>
      </c>
      <c r="AY1428" s="232" t="s">
        <v>209</v>
      </c>
    </row>
    <row r="1429" spans="2:65" s="15" customFormat="1" ht="13.5">
      <c r="B1429" s="267"/>
      <c r="C1429" s="268"/>
      <c r="D1429" s="219" t="s">
        <v>274</v>
      </c>
      <c r="E1429" s="269" t="s">
        <v>34</v>
      </c>
      <c r="F1429" s="270" t="s">
        <v>2092</v>
      </c>
      <c r="G1429" s="268"/>
      <c r="H1429" s="271">
        <v>734.83</v>
      </c>
      <c r="I1429" s="272"/>
      <c r="J1429" s="268"/>
      <c r="K1429" s="268"/>
      <c r="L1429" s="273"/>
      <c r="M1429" s="274"/>
      <c r="N1429" s="275"/>
      <c r="O1429" s="275"/>
      <c r="P1429" s="275"/>
      <c r="Q1429" s="275"/>
      <c r="R1429" s="275"/>
      <c r="S1429" s="275"/>
      <c r="T1429" s="276"/>
      <c r="AT1429" s="277" t="s">
        <v>274</v>
      </c>
      <c r="AU1429" s="277" t="s">
        <v>224</v>
      </c>
      <c r="AV1429" s="15" t="s">
        <v>224</v>
      </c>
      <c r="AW1429" s="15" t="s">
        <v>41</v>
      </c>
      <c r="AX1429" s="15" t="s">
        <v>78</v>
      </c>
      <c r="AY1429" s="277" t="s">
        <v>209</v>
      </c>
    </row>
    <row r="1430" spans="2:65" s="13" customFormat="1" ht="13.5">
      <c r="B1430" s="233"/>
      <c r="C1430" s="234"/>
      <c r="D1430" s="219" t="s">
        <v>274</v>
      </c>
      <c r="E1430" s="235" t="s">
        <v>34</v>
      </c>
      <c r="F1430" s="236" t="s">
        <v>302</v>
      </c>
      <c r="G1430" s="234"/>
      <c r="H1430" s="237">
        <v>2528.2600000000002</v>
      </c>
      <c r="I1430" s="238"/>
      <c r="J1430" s="234"/>
      <c r="K1430" s="234"/>
      <c r="L1430" s="239"/>
      <c r="M1430" s="240"/>
      <c r="N1430" s="241"/>
      <c r="O1430" s="241"/>
      <c r="P1430" s="241"/>
      <c r="Q1430" s="241"/>
      <c r="R1430" s="241"/>
      <c r="S1430" s="241"/>
      <c r="T1430" s="242"/>
      <c r="AT1430" s="243" t="s">
        <v>274</v>
      </c>
      <c r="AU1430" s="243" t="s">
        <v>224</v>
      </c>
      <c r="AV1430" s="13" t="s">
        <v>228</v>
      </c>
      <c r="AW1430" s="13" t="s">
        <v>41</v>
      </c>
      <c r="AX1430" s="13" t="s">
        <v>86</v>
      </c>
      <c r="AY1430" s="243" t="s">
        <v>209</v>
      </c>
    </row>
    <row r="1431" spans="2:65" s="11" customFormat="1" ht="22.35" customHeight="1">
      <c r="B1431" s="187"/>
      <c r="C1431" s="188"/>
      <c r="D1431" s="189" t="s">
        <v>77</v>
      </c>
      <c r="E1431" s="201" t="s">
        <v>658</v>
      </c>
      <c r="F1431" s="201" t="s">
        <v>659</v>
      </c>
      <c r="G1431" s="188"/>
      <c r="H1431" s="188"/>
      <c r="I1431" s="191"/>
      <c r="J1431" s="202">
        <f>BK1431</f>
        <v>0</v>
      </c>
      <c r="K1431" s="188"/>
      <c r="L1431" s="193"/>
      <c r="M1431" s="194"/>
      <c r="N1431" s="195"/>
      <c r="O1431" s="195"/>
      <c r="P1431" s="196">
        <f>SUM(P1432:P1446)</f>
        <v>0</v>
      </c>
      <c r="Q1431" s="195"/>
      <c r="R1431" s="196">
        <f>SUM(R1432:R1446)</f>
        <v>1.5910628</v>
      </c>
      <c r="S1431" s="195"/>
      <c r="T1431" s="197">
        <f>SUM(T1432:T1446)</f>
        <v>0</v>
      </c>
      <c r="AR1431" s="198" t="s">
        <v>86</v>
      </c>
      <c r="AT1431" s="199" t="s">
        <v>77</v>
      </c>
      <c r="AU1431" s="199" t="s">
        <v>88</v>
      </c>
      <c r="AY1431" s="198" t="s">
        <v>209</v>
      </c>
      <c r="BK1431" s="200">
        <f>SUM(BK1432:BK1446)</f>
        <v>0</v>
      </c>
    </row>
    <row r="1432" spans="2:65" s="1" customFormat="1" ht="38.25" customHeight="1">
      <c r="B1432" s="43"/>
      <c r="C1432" s="203" t="s">
        <v>2093</v>
      </c>
      <c r="D1432" s="203" t="s">
        <v>212</v>
      </c>
      <c r="E1432" s="204" t="s">
        <v>2094</v>
      </c>
      <c r="F1432" s="205" t="s">
        <v>2095</v>
      </c>
      <c r="G1432" s="206" t="s">
        <v>317</v>
      </c>
      <c r="H1432" s="207">
        <v>4.5999999999999996</v>
      </c>
      <c r="I1432" s="208"/>
      <c r="J1432" s="209">
        <f>ROUND(I1432*H1432,2)</f>
        <v>0</v>
      </c>
      <c r="K1432" s="205" t="s">
        <v>216</v>
      </c>
      <c r="L1432" s="63"/>
      <c r="M1432" s="210" t="s">
        <v>34</v>
      </c>
      <c r="N1432" s="211" t="s">
        <v>49</v>
      </c>
      <c r="O1432" s="44"/>
      <c r="P1432" s="212">
        <f>O1432*H1432</f>
        <v>0</v>
      </c>
      <c r="Q1432" s="212">
        <v>6.2420000000000003E-2</v>
      </c>
      <c r="R1432" s="212">
        <f>Q1432*H1432</f>
        <v>0.287132</v>
      </c>
      <c r="S1432" s="212">
        <v>0</v>
      </c>
      <c r="T1432" s="213">
        <f>S1432*H1432</f>
        <v>0</v>
      </c>
      <c r="AR1432" s="25" t="s">
        <v>228</v>
      </c>
      <c r="AT1432" s="25" t="s">
        <v>212</v>
      </c>
      <c r="AU1432" s="25" t="s">
        <v>224</v>
      </c>
      <c r="AY1432" s="25" t="s">
        <v>209</v>
      </c>
      <c r="BE1432" s="214">
        <f>IF(N1432="základní",J1432,0)</f>
        <v>0</v>
      </c>
      <c r="BF1432" s="214">
        <f>IF(N1432="snížená",J1432,0)</f>
        <v>0</v>
      </c>
      <c r="BG1432" s="214">
        <f>IF(N1432="zákl. přenesená",J1432,0)</f>
        <v>0</v>
      </c>
      <c r="BH1432" s="214">
        <f>IF(N1432="sníž. přenesená",J1432,0)</f>
        <v>0</v>
      </c>
      <c r="BI1432" s="214">
        <f>IF(N1432="nulová",J1432,0)</f>
        <v>0</v>
      </c>
      <c r="BJ1432" s="25" t="s">
        <v>86</v>
      </c>
      <c r="BK1432" s="214">
        <f>ROUND(I1432*H1432,2)</f>
        <v>0</v>
      </c>
      <c r="BL1432" s="25" t="s">
        <v>228</v>
      </c>
      <c r="BM1432" s="25" t="s">
        <v>2096</v>
      </c>
    </row>
    <row r="1433" spans="2:65" s="1" customFormat="1" ht="40.5">
      <c r="B1433" s="43"/>
      <c r="C1433" s="65"/>
      <c r="D1433" s="219" t="s">
        <v>272</v>
      </c>
      <c r="E1433" s="65"/>
      <c r="F1433" s="220" t="s">
        <v>2097</v>
      </c>
      <c r="G1433" s="65"/>
      <c r="H1433" s="65"/>
      <c r="I1433" s="174"/>
      <c r="J1433" s="65"/>
      <c r="K1433" s="65"/>
      <c r="L1433" s="63"/>
      <c r="M1433" s="221"/>
      <c r="N1433" s="44"/>
      <c r="O1433" s="44"/>
      <c r="P1433" s="44"/>
      <c r="Q1433" s="44"/>
      <c r="R1433" s="44"/>
      <c r="S1433" s="44"/>
      <c r="T1433" s="80"/>
      <c r="AT1433" s="25" t="s">
        <v>272</v>
      </c>
      <c r="AU1433" s="25" t="s">
        <v>224</v>
      </c>
    </row>
    <row r="1434" spans="2:65" s="12" customFormat="1" ht="13.5">
      <c r="B1434" s="222"/>
      <c r="C1434" s="223"/>
      <c r="D1434" s="219" t="s">
        <v>274</v>
      </c>
      <c r="E1434" s="224" t="s">
        <v>34</v>
      </c>
      <c r="F1434" s="225" t="s">
        <v>2098</v>
      </c>
      <c r="G1434" s="223"/>
      <c r="H1434" s="226">
        <v>4.5999999999999996</v>
      </c>
      <c r="I1434" s="227"/>
      <c r="J1434" s="223"/>
      <c r="K1434" s="223"/>
      <c r="L1434" s="228"/>
      <c r="M1434" s="229"/>
      <c r="N1434" s="230"/>
      <c r="O1434" s="230"/>
      <c r="P1434" s="230"/>
      <c r="Q1434" s="230"/>
      <c r="R1434" s="230"/>
      <c r="S1434" s="230"/>
      <c r="T1434" s="231"/>
      <c r="AT1434" s="232" t="s">
        <v>274</v>
      </c>
      <c r="AU1434" s="232" t="s">
        <v>224</v>
      </c>
      <c r="AV1434" s="12" t="s">
        <v>88</v>
      </c>
      <c r="AW1434" s="12" t="s">
        <v>41</v>
      </c>
      <c r="AX1434" s="12" t="s">
        <v>86</v>
      </c>
      <c r="AY1434" s="232" t="s">
        <v>209</v>
      </c>
    </row>
    <row r="1435" spans="2:65" s="1" customFormat="1" ht="25.5" customHeight="1">
      <c r="B1435" s="43"/>
      <c r="C1435" s="203" t="s">
        <v>2099</v>
      </c>
      <c r="D1435" s="203" t="s">
        <v>212</v>
      </c>
      <c r="E1435" s="204" t="s">
        <v>2100</v>
      </c>
      <c r="F1435" s="205" t="s">
        <v>2101</v>
      </c>
      <c r="G1435" s="206" t="s">
        <v>317</v>
      </c>
      <c r="H1435" s="207">
        <v>2.16</v>
      </c>
      <c r="I1435" s="208"/>
      <c r="J1435" s="209">
        <f>ROUND(I1435*H1435,2)</f>
        <v>0</v>
      </c>
      <c r="K1435" s="205" t="s">
        <v>216</v>
      </c>
      <c r="L1435" s="63"/>
      <c r="M1435" s="210" t="s">
        <v>34</v>
      </c>
      <c r="N1435" s="211" t="s">
        <v>49</v>
      </c>
      <c r="O1435" s="44"/>
      <c r="P1435" s="212">
        <f>O1435*H1435</f>
        <v>0</v>
      </c>
      <c r="Q1435" s="212">
        <v>6.7349999999999993E-2</v>
      </c>
      <c r="R1435" s="212">
        <f>Q1435*H1435</f>
        <v>0.14547599999999999</v>
      </c>
      <c r="S1435" s="212">
        <v>0</v>
      </c>
      <c r="T1435" s="213">
        <f>S1435*H1435</f>
        <v>0</v>
      </c>
      <c r="AR1435" s="25" t="s">
        <v>228</v>
      </c>
      <c r="AT1435" s="25" t="s">
        <v>212</v>
      </c>
      <c r="AU1435" s="25" t="s">
        <v>224</v>
      </c>
      <c r="AY1435" s="25" t="s">
        <v>209</v>
      </c>
      <c r="BE1435" s="214">
        <f>IF(N1435="základní",J1435,0)</f>
        <v>0</v>
      </c>
      <c r="BF1435" s="214">
        <f>IF(N1435="snížená",J1435,0)</f>
        <v>0</v>
      </c>
      <c r="BG1435" s="214">
        <f>IF(N1435="zákl. přenesená",J1435,0)</f>
        <v>0</v>
      </c>
      <c r="BH1435" s="214">
        <f>IF(N1435="sníž. přenesená",J1435,0)</f>
        <v>0</v>
      </c>
      <c r="BI1435" s="214">
        <f>IF(N1435="nulová",J1435,0)</f>
        <v>0</v>
      </c>
      <c r="BJ1435" s="25" t="s">
        <v>86</v>
      </c>
      <c r="BK1435" s="214">
        <f>ROUND(I1435*H1435,2)</f>
        <v>0</v>
      </c>
      <c r="BL1435" s="25" t="s">
        <v>228</v>
      </c>
      <c r="BM1435" s="25" t="s">
        <v>2102</v>
      </c>
    </row>
    <row r="1436" spans="2:65" s="1" customFormat="1" ht="40.5">
      <c r="B1436" s="43"/>
      <c r="C1436" s="65"/>
      <c r="D1436" s="219" t="s">
        <v>272</v>
      </c>
      <c r="E1436" s="65"/>
      <c r="F1436" s="220" t="s">
        <v>2097</v>
      </c>
      <c r="G1436" s="65"/>
      <c r="H1436" s="65"/>
      <c r="I1436" s="174"/>
      <c r="J1436" s="65"/>
      <c r="K1436" s="65"/>
      <c r="L1436" s="63"/>
      <c r="M1436" s="221"/>
      <c r="N1436" s="44"/>
      <c r="O1436" s="44"/>
      <c r="P1436" s="44"/>
      <c r="Q1436" s="44"/>
      <c r="R1436" s="44"/>
      <c r="S1436" s="44"/>
      <c r="T1436" s="80"/>
      <c r="AT1436" s="25" t="s">
        <v>272</v>
      </c>
      <c r="AU1436" s="25" t="s">
        <v>224</v>
      </c>
    </row>
    <row r="1437" spans="2:65" s="1" customFormat="1" ht="38.25" customHeight="1">
      <c r="B1437" s="43"/>
      <c r="C1437" s="203" t="s">
        <v>2103</v>
      </c>
      <c r="D1437" s="203" t="s">
        <v>212</v>
      </c>
      <c r="E1437" s="204" t="s">
        <v>2104</v>
      </c>
      <c r="F1437" s="205" t="s">
        <v>2105</v>
      </c>
      <c r="G1437" s="206" t="s">
        <v>317</v>
      </c>
      <c r="H1437" s="207">
        <v>23.46</v>
      </c>
      <c r="I1437" s="208"/>
      <c r="J1437" s="209">
        <f>ROUND(I1437*H1437,2)</f>
        <v>0</v>
      </c>
      <c r="K1437" s="205" t="s">
        <v>216</v>
      </c>
      <c r="L1437" s="63"/>
      <c r="M1437" s="210" t="s">
        <v>34</v>
      </c>
      <c r="N1437" s="211" t="s">
        <v>49</v>
      </c>
      <c r="O1437" s="44"/>
      <c r="P1437" s="212">
        <f>O1437*H1437</f>
        <v>0</v>
      </c>
      <c r="Q1437" s="212">
        <v>4.938E-2</v>
      </c>
      <c r="R1437" s="212">
        <f>Q1437*H1437</f>
        <v>1.1584548000000001</v>
      </c>
      <c r="S1437" s="212">
        <v>0</v>
      </c>
      <c r="T1437" s="213">
        <f>S1437*H1437</f>
        <v>0</v>
      </c>
      <c r="AR1437" s="25" t="s">
        <v>228</v>
      </c>
      <c r="AT1437" s="25" t="s">
        <v>212</v>
      </c>
      <c r="AU1437" s="25" t="s">
        <v>224</v>
      </c>
      <c r="AY1437" s="25" t="s">
        <v>209</v>
      </c>
      <c r="BE1437" s="214">
        <f>IF(N1437="základní",J1437,0)</f>
        <v>0</v>
      </c>
      <c r="BF1437" s="214">
        <f>IF(N1437="snížená",J1437,0)</f>
        <v>0</v>
      </c>
      <c r="BG1437" s="214">
        <f>IF(N1437="zákl. přenesená",J1437,0)</f>
        <v>0</v>
      </c>
      <c r="BH1437" s="214">
        <f>IF(N1437="sníž. přenesená",J1437,0)</f>
        <v>0</v>
      </c>
      <c r="BI1437" s="214">
        <f>IF(N1437="nulová",J1437,0)</f>
        <v>0</v>
      </c>
      <c r="BJ1437" s="25" t="s">
        <v>86</v>
      </c>
      <c r="BK1437" s="214">
        <f>ROUND(I1437*H1437,2)</f>
        <v>0</v>
      </c>
      <c r="BL1437" s="25" t="s">
        <v>228</v>
      </c>
      <c r="BM1437" s="25" t="s">
        <v>2106</v>
      </c>
    </row>
    <row r="1438" spans="2:65" s="1" customFormat="1" ht="121.5">
      <c r="B1438" s="43"/>
      <c r="C1438" s="65"/>
      <c r="D1438" s="219" t="s">
        <v>272</v>
      </c>
      <c r="E1438" s="65"/>
      <c r="F1438" s="220" t="s">
        <v>2107</v>
      </c>
      <c r="G1438" s="65"/>
      <c r="H1438" s="65"/>
      <c r="I1438" s="174"/>
      <c r="J1438" s="65"/>
      <c r="K1438" s="65"/>
      <c r="L1438" s="63"/>
      <c r="M1438" s="221"/>
      <c r="N1438" s="44"/>
      <c r="O1438" s="44"/>
      <c r="P1438" s="44"/>
      <c r="Q1438" s="44"/>
      <c r="R1438" s="44"/>
      <c r="S1438" s="44"/>
      <c r="T1438" s="80"/>
      <c r="AT1438" s="25" t="s">
        <v>272</v>
      </c>
      <c r="AU1438" s="25" t="s">
        <v>224</v>
      </c>
    </row>
    <row r="1439" spans="2:65" s="14" customFormat="1" ht="13.5">
      <c r="B1439" s="254"/>
      <c r="C1439" s="255"/>
      <c r="D1439" s="219" t="s">
        <v>274</v>
      </c>
      <c r="E1439" s="256" t="s">
        <v>34</v>
      </c>
      <c r="F1439" s="257" t="s">
        <v>1339</v>
      </c>
      <c r="G1439" s="255"/>
      <c r="H1439" s="256" t="s">
        <v>34</v>
      </c>
      <c r="I1439" s="258"/>
      <c r="J1439" s="255"/>
      <c r="K1439" s="255"/>
      <c r="L1439" s="259"/>
      <c r="M1439" s="260"/>
      <c r="N1439" s="261"/>
      <c r="O1439" s="261"/>
      <c r="P1439" s="261"/>
      <c r="Q1439" s="261"/>
      <c r="R1439" s="261"/>
      <c r="S1439" s="261"/>
      <c r="T1439" s="262"/>
      <c r="AT1439" s="263" t="s">
        <v>274</v>
      </c>
      <c r="AU1439" s="263" t="s">
        <v>224</v>
      </c>
      <c r="AV1439" s="14" t="s">
        <v>86</v>
      </c>
      <c r="AW1439" s="14" t="s">
        <v>41</v>
      </c>
      <c r="AX1439" s="14" t="s">
        <v>78</v>
      </c>
      <c r="AY1439" s="263" t="s">
        <v>209</v>
      </c>
    </row>
    <row r="1440" spans="2:65" s="12" customFormat="1" ht="13.5">
      <c r="B1440" s="222"/>
      <c r="C1440" s="223"/>
      <c r="D1440" s="219" t="s">
        <v>274</v>
      </c>
      <c r="E1440" s="224" t="s">
        <v>34</v>
      </c>
      <c r="F1440" s="225" t="s">
        <v>2108</v>
      </c>
      <c r="G1440" s="223"/>
      <c r="H1440" s="226">
        <v>4.2</v>
      </c>
      <c r="I1440" s="227"/>
      <c r="J1440" s="223"/>
      <c r="K1440" s="223"/>
      <c r="L1440" s="228"/>
      <c r="M1440" s="229"/>
      <c r="N1440" s="230"/>
      <c r="O1440" s="230"/>
      <c r="P1440" s="230"/>
      <c r="Q1440" s="230"/>
      <c r="R1440" s="230"/>
      <c r="S1440" s="230"/>
      <c r="T1440" s="231"/>
      <c r="AT1440" s="232" t="s">
        <v>274</v>
      </c>
      <c r="AU1440" s="232" t="s">
        <v>224</v>
      </c>
      <c r="AV1440" s="12" t="s">
        <v>88</v>
      </c>
      <c r="AW1440" s="12" t="s">
        <v>41</v>
      </c>
      <c r="AX1440" s="12" t="s">
        <v>78</v>
      </c>
      <c r="AY1440" s="232" t="s">
        <v>209</v>
      </c>
    </row>
    <row r="1441" spans="2:65" s="12" customFormat="1" ht="13.5">
      <c r="B1441" s="222"/>
      <c r="C1441" s="223"/>
      <c r="D1441" s="219" t="s">
        <v>274</v>
      </c>
      <c r="E1441" s="224" t="s">
        <v>34</v>
      </c>
      <c r="F1441" s="225" t="s">
        <v>2109</v>
      </c>
      <c r="G1441" s="223"/>
      <c r="H1441" s="226">
        <v>4.5599999999999996</v>
      </c>
      <c r="I1441" s="227"/>
      <c r="J1441" s="223"/>
      <c r="K1441" s="223"/>
      <c r="L1441" s="228"/>
      <c r="M1441" s="229"/>
      <c r="N1441" s="230"/>
      <c r="O1441" s="230"/>
      <c r="P1441" s="230"/>
      <c r="Q1441" s="230"/>
      <c r="R1441" s="230"/>
      <c r="S1441" s="230"/>
      <c r="T1441" s="231"/>
      <c r="AT1441" s="232" t="s">
        <v>274</v>
      </c>
      <c r="AU1441" s="232" t="s">
        <v>224</v>
      </c>
      <c r="AV1441" s="12" t="s">
        <v>88</v>
      </c>
      <c r="AW1441" s="12" t="s">
        <v>41</v>
      </c>
      <c r="AX1441" s="12" t="s">
        <v>78</v>
      </c>
      <c r="AY1441" s="232" t="s">
        <v>209</v>
      </c>
    </row>
    <row r="1442" spans="2:65" s="14" customFormat="1" ht="13.5">
      <c r="B1442" s="254"/>
      <c r="C1442" s="255"/>
      <c r="D1442" s="219" t="s">
        <v>274</v>
      </c>
      <c r="E1442" s="256" t="s">
        <v>34</v>
      </c>
      <c r="F1442" s="257" t="s">
        <v>1342</v>
      </c>
      <c r="G1442" s="255"/>
      <c r="H1442" s="256" t="s">
        <v>34</v>
      </c>
      <c r="I1442" s="258"/>
      <c r="J1442" s="255"/>
      <c r="K1442" s="255"/>
      <c r="L1442" s="259"/>
      <c r="M1442" s="260"/>
      <c r="N1442" s="261"/>
      <c r="O1442" s="261"/>
      <c r="P1442" s="261"/>
      <c r="Q1442" s="261"/>
      <c r="R1442" s="261"/>
      <c r="S1442" s="261"/>
      <c r="T1442" s="262"/>
      <c r="AT1442" s="263" t="s">
        <v>274</v>
      </c>
      <c r="AU1442" s="263" t="s">
        <v>224</v>
      </c>
      <c r="AV1442" s="14" t="s">
        <v>86</v>
      </c>
      <c r="AW1442" s="14" t="s">
        <v>41</v>
      </c>
      <c r="AX1442" s="14" t="s">
        <v>78</v>
      </c>
      <c r="AY1442" s="263" t="s">
        <v>209</v>
      </c>
    </row>
    <row r="1443" spans="2:65" s="12" customFormat="1" ht="13.5">
      <c r="B1443" s="222"/>
      <c r="C1443" s="223"/>
      <c r="D1443" s="219" t="s">
        <v>274</v>
      </c>
      <c r="E1443" s="224" t="s">
        <v>34</v>
      </c>
      <c r="F1443" s="225" t="s">
        <v>2110</v>
      </c>
      <c r="G1443" s="223"/>
      <c r="H1443" s="226">
        <v>6</v>
      </c>
      <c r="I1443" s="227"/>
      <c r="J1443" s="223"/>
      <c r="K1443" s="223"/>
      <c r="L1443" s="228"/>
      <c r="M1443" s="229"/>
      <c r="N1443" s="230"/>
      <c r="O1443" s="230"/>
      <c r="P1443" s="230"/>
      <c r="Q1443" s="230"/>
      <c r="R1443" s="230"/>
      <c r="S1443" s="230"/>
      <c r="T1443" s="231"/>
      <c r="AT1443" s="232" t="s">
        <v>274</v>
      </c>
      <c r="AU1443" s="232" t="s">
        <v>224</v>
      </c>
      <c r="AV1443" s="12" t="s">
        <v>88</v>
      </c>
      <c r="AW1443" s="12" t="s">
        <v>41</v>
      </c>
      <c r="AX1443" s="12" t="s">
        <v>78</v>
      </c>
      <c r="AY1443" s="232" t="s">
        <v>209</v>
      </c>
    </row>
    <row r="1444" spans="2:65" s="12" customFormat="1" ht="13.5">
      <c r="B1444" s="222"/>
      <c r="C1444" s="223"/>
      <c r="D1444" s="219" t="s">
        <v>274</v>
      </c>
      <c r="E1444" s="224" t="s">
        <v>34</v>
      </c>
      <c r="F1444" s="225" t="s">
        <v>2111</v>
      </c>
      <c r="G1444" s="223"/>
      <c r="H1444" s="226">
        <v>3.9</v>
      </c>
      <c r="I1444" s="227"/>
      <c r="J1444" s="223"/>
      <c r="K1444" s="223"/>
      <c r="L1444" s="228"/>
      <c r="M1444" s="229"/>
      <c r="N1444" s="230"/>
      <c r="O1444" s="230"/>
      <c r="P1444" s="230"/>
      <c r="Q1444" s="230"/>
      <c r="R1444" s="230"/>
      <c r="S1444" s="230"/>
      <c r="T1444" s="231"/>
      <c r="AT1444" s="232" t="s">
        <v>274</v>
      </c>
      <c r="AU1444" s="232" t="s">
        <v>224</v>
      </c>
      <c r="AV1444" s="12" t="s">
        <v>88</v>
      </c>
      <c r="AW1444" s="12" t="s">
        <v>41</v>
      </c>
      <c r="AX1444" s="12" t="s">
        <v>78</v>
      </c>
      <c r="AY1444" s="232" t="s">
        <v>209</v>
      </c>
    </row>
    <row r="1445" spans="2:65" s="12" customFormat="1" ht="13.5">
      <c r="B1445" s="222"/>
      <c r="C1445" s="223"/>
      <c r="D1445" s="219" t="s">
        <v>274</v>
      </c>
      <c r="E1445" s="224" t="s">
        <v>34</v>
      </c>
      <c r="F1445" s="225" t="s">
        <v>2112</v>
      </c>
      <c r="G1445" s="223"/>
      <c r="H1445" s="226">
        <v>4.8</v>
      </c>
      <c r="I1445" s="227"/>
      <c r="J1445" s="223"/>
      <c r="K1445" s="223"/>
      <c r="L1445" s="228"/>
      <c r="M1445" s="229"/>
      <c r="N1445" s="230"/>
      <c r="O1445" s="230"/>
      <c r="P1445" s="230"/>
      <c r="Q1445" s="230"/>
      <c r="R1445" s="230"/>
      <c r="S1445" s="230"/>
      <c r="T1445" s="231"/>
      <c r="AT1445" s="232" t="s">
        <v>274</v>
      </c>
      <c r="AU1445" s="232" t="s">
        <v>224</v>
      </c>
      <c r="AV1445" s="12" t="s">
        <v>88</v>
      </c>
      <c r="AW1445" s="12" t="s">
        <v>41</v>
      </c>
      <c r="AX1445" s="12" t="s">
        <v>78</v>
      </c>
      <c r="AY1445" s="232" t="s">
        <v>209</v>
      </c>
    </row>
    <row r="1446" spans="2:65" s="13" customFormat="1" ht="13.5">
      <c r="B1446" s="233"/>
      <c r="C1446" s="234"/>
      <c r="D1446" s="219" t="s">
        <v>274</v>
      </c>
      <c r="E1446" s="235" t="s">
        <v>34</v>
      </c>
      <c r="F1446" s="236" t="s">
        <v>302</v>
      </c>
      <c r="G1446" s="234"/>
      <c r="H1446" s="237">
        <v>23.46</v>
      </c>
      <c r="I1446" s="238"/>
      <c r="J1446" s="234"/>
      <c r="K1446" s="234"/>
      <c r="L1446" s="239"/>
      <c r="M1446" s="240"/>
      <c r="N1446" s="241"/>
      <c r="O1446" s="241"/>
      <c r="P1446" s="241"/>
      <c r="Q1446" s="241"/>
      <c r="R1446" s="241"/>
      <c r="S1446" s="241"/>
      <c r="T1446" s="242"/>
      <c r="AT1446" s="243" t="s">
        <v>274</v>
      </c>
      <c r="AU1446" s="243" t="s">
        <v>224</v>
      </c>
      <c r="AV1446" s="13" t="s">
        <v>228</v>
      </c>
      <c r="AW1446" s="13" t="s">
        <v>41</v>
      </c>
      <c r="AX1446" s="13" t="s">
        <v>86</v>
      </c>
      <c r="AY1446" s="243" t="s">
        <v>209</v>
      </c>
    </row>
    <row r="1447" spans="2:65" s="11" customFormat="1" ht="29.85" customHeight="1">
      <c r="B1447" s="187"/>
      <c r="C1447" s="188"/>
      <c r="D1447" s="189" t="s">
        <v>77</v>
      </c>
      <c r="E1447" s="201" t="s">
        <v>2113</v>
      </c>
      <c r="F1447" s="201" t="s">
        <v>2114</v>
      </c>
      <c r="G1447" s="188"/>
      <c r="H1447" s="188"/>
      <c r="I1447" s="191"/>
      <c r="J1447" s="202">
        <f>BK1447</f>
        <v>0</v>
      </c>
      <c r="K1447" s="188"/>
      <c r="L1447" s="193"/>
      <c r="M1447" s="194"/>
      <c r="N1447" s="195"/>
      <c r="O1447" s="195"/>
      <c r="P1447" s="196">
        <f>SUM(P1448:P1449)</f>
        <v>0</v>
      </c>
      <c r="Q1447" s="195"/>
      <c r="R1447" s="196">
        <f>SUM(R1448:R1449)</f>
        <v>0</v>
      </c>
      <c r="S1447" s="195"/>
      <c r="T1447" s="197">
        <f>SUM(T1448:T1449)</f>
        <v>0</v>
      </c>
      <c r="AR1447" s="198" t="s">
        <v>86</v>
      </c>
      <c r="AT1447" s="199" t="s">
        <v>77</v>
      </c>
      <c r="AU1447" s="199" t="s">
        <v>86</v>
      </c>
      <c r="AY1447" s="198" t="s">
        <v>209</v>
      </c>
      <c r="BK1447" s="200">
        <f>SUM(BK1448:BK1449)</f>
        <v>0</v>
      </c>
    </row>
    <row r="1448" spans="2:65" s="1" customFormat="1" ht="38.25" customHeight="1">
      <c r="B1448" s="43"/>
      <c r="C1448" s="203" t="s">
        <v>2115</v>
      </c>
      <c r="D1448" s="203" t="s">
        <v>212</v>
      </c>
      <c r="E1448" s="204" t="s">
        <v>2116</v>
      </c>
      <c r="F1448" s="205" t="s">
        <v>2117</v>
      </c>
      <c r="G1448" s="206" t="s">
        <v>307</v>
      </c>
      <c r="H1448" s="207">
        <v>1649.623</v>
      </c>
      <c r="I1448" s="208"/>
      <c r="J1448" s="209">
        <f>ROUND(I1448*H1448,2)</f>
        <v>0</v>
      </c>
      <c r="K1448" s="205" t="s">
        <v>216</v>
      </c>
      <c r="L1448" s="63"/>
      <c r="M1448" s="210" t="s">
        <v>34</v>
      </c>
      <c r="N1448" s="211" t="s">
        <v>49</v>
      </c>
      <c r="O1448" s="44"/>
      <c r="P1448" s="212">
        <f>O1448*H1448</f>
        <v>0</v>
      </c>
      <c r="Q1448" s="212">
        <v>0</v>
      </c>
      <c r="R1448" s="212">
        <f>Q1448*H1448</f>
        <v>0</v>
      </c>
      <c r="S1448" s="212">
        <v>0</v>
      </c>
      <c r="T1448" s="213">
        <f>S1448*H1448</f>
        <v>0</v>
      </c>
      <c r="AR1448" s="25" t="s">
        <v>228</v>
      </c>
      <c r="AT1448" s="25" t="s">
        <v>212</v>
      </c>
      <c r="AU1448" s="25" t="s">
        <v>88</v>
      </c>
      <c r="AY1448" s="25" t="s">
        <v>209</v>
      </c>
      <c r="BE1448" s="214">
        <f>IF(N1448="základní",J1448,0)</f>
        <v>0</v>
      </c>
      <c r="BF1448" s="214">
        <f>IF(N1448="snížená",J1448,0)</f>
        <v>0</v>
      </c>
      <c r="BG1448" s="214">
        <f>IF(N1448="zákl. přenesená",J1448,0)</f>
        <v>0</v>
      </c>
      <c r="BH1448" s="214">
        <f>IF(N1448="sníž. přenesená",J1448,0)</f>
        <v>0</v>
      </c>
      <c r="BI1448" s="214">
        <f>IF(N1448="nulová",J1448,0)</f>
        <v>0</v>
      </c>
      <c r="BJ1448" s="25" t="s">
        <v>86</v>
      </c>
      <c r="BK1448" s="214">
        <f>ROUND(I1448*H1448,2)</f>
        <v>0</v>
      </c>
      <c r="BL1448" s="25" t="s">
        <v>228</v>
      </c>
      <c r="BM1448" s="25" t="s">
        <v>2118</v>
      </c>
    </row>
    <row r="1449" spans="2:65" s="1" customFormat="1" ht="81">
      <c r="B1449" s="43"/>
      <c r="C1449" s="65"/>
      <c r="D1449" s="219" t="s">
        <v>272</v>
      </c>
      <c r="E1449" s="65"/>
      <c r="F1449" s="220" t="s">
        <v>2119</v>
      </c>
      <c r="G1449" s="65"/>
      <c r="H1449" s="65"/>
      <c r="I1449" s="174"/>
      <c r="J1449" s="65"/>
      <c r="K1449" s="65"/>
      <c r="L1449" s="63"/>
      <c r="M1449" s="221"/>
      <c r="N1449" s="44"/>
      <c r="O1449" s="44"/>
      <c r="P1449" s="44"/>
      <c r="Q1449" s="44"/>
      <c r="R1449" s="44"/>
      <c r="S1449" s="44"/>
      <c r="T1449" s="80"/>
      <c r="AT1449" s="25" t="s">
        <v>272</v>
      </c>
      <c r="AU1449" s="25" t="s">
        <v>88</v>
      </c>
    </row>
    <row r="1450" spans="2:65" s="11" customFormat="1" ht="37.35" customHeight="1">
      <c r="B1450" s="187"/>
      <c r="C1450" s="188"/>
      <c r="D1450" s="189" t="s">
        <v>77</v>
      </c>
      <c r="E1450" s="190" t="s">
        <v>712</v>
      </c>
      <c r="F1450" s="190" t="s">
        <v>713</v>
      </c>
      <c r="G1450" s="188"/>
      <c r="H1450" s="188"/>
      <c r="I1450" s="191"/>
      <c r="J1450" s="192">
        <f>BK1450</f>
        <v>0</v>
      </c>
      <c r="K1450" s="188"/>
      <c r="L1450" s="193"/>
      <c r="M1450" s="194"/>
      <c r="N1450" s="195"/>
      <c r="O1450" s="195"/>
      <c r="P1450" s="196">
        <f>P1451+P1632+P1816+P2206+P2232+P2431+P2604+P2638+P2801+P3032+P3150+P3209+P3246+P3278+P3312</f>
        <v>0</v>
      </c>
      <c r="Q1450" s="195"/>
      <c r="R1450" s="196">
        <f>R1451+R1632+R1816+R2206+R2232+R2431+R2604+R2638+R2801+R3032+R3150+R3209+R3246+R3278+R3312</f>
        <v>531.03446453000004</v>
      </c>
      <c r="S1450" s="195"/>
      <c r="T1450" s="197">
        <f>T1451+T1632+T1816+T2206+T2232+T2431+T2604+T2638+T2801+T3032+T3150+T3209+T3246+T3278+T3312</f>
        <v>0</v>
      </c>
      <c r="AR1450" s="198" t="s">
        <v>88</v>
      </c>
      <c r="AT1450" s="199" t="s">
        <v>77</v>
      </c>
      <c r="AU1450" s="199" t="s">
        <v>78</v>
      </c>
      <c r="AY1450" s="198" t="s">
        <v>209</v>
      </c>
      <c r="BK1450" s="200">
        <f>BK1451+BK1632+BK1816+BK2206+BK2232+BK2431+BK2604+BK2638+BK2801+BK3032+BK3150+BK3209+BK3246+BK3278+BK3312</f>
        <v>0</v>
      </c>
    </row>
    <row r="1451" spans="2:65" s="11" customFormat="1" ht="19.899999999999999" customHeight="1">
      <c r="B1451" s="187"/>
      <c r="C1451" s="188"/>
      <c r="D1451" s="189" t="s">
        <v>77</v>
      </c>
      <c r="E1451" s="201" t="s">
        <v>2120</v>
      </c>
      <c r="F1451" s="201" t="s">
        <v>2121</v>
      </c>
      <c r="G1451" s="188"/>
      <c r="H1451" s="188"/>
      <c r="I1451" s="191"/>
      <c r="J1451" s="202">
        <f>BK1451</f>
        <v>0</v>
      </c>
      <c r="K1451" s="188"/>
      <c r="L1451" s="193"/>
      <c r="M1451" s="194"/>
      <c r="N1451" s="195"/>
      <c r="O1451" s="195"/>
      <c r="P1451" s="196">
        <f>SUM(P1452:P1631)</f>
        <v>0</v>
      </c>
      <c r="Q1451" s="195"/>
      <c r="R1451" s="196">
        <f>SUM(R1452:R1631)</f>
        <v>0.77624399999999993</v>
      </c>
      <c r="S1451" s="195"/>
      <c r="T1451" s="197">
        <f>SUM(T1452:T1631)</f>
        <v>0</v>
      </c>
      <c r="AR1451" s="198" t="s">
        <v>88</v>
      </c>
      <c r="AT1451" s="199" t="s">
        <v>77</v>
      </c>
      <c r="AU1451" s="199" t="s">
        <v>86</v>
      </c>
      <c r="AY1451" s="198" t="s">
        <v>209</v>
      </c>
      <c r="BK1451" s="200">
        <f>SUM(BK1452:BK1631)</f>
        <v>0</v>
      </c>
    </row>
    <row r="1452" spans="2:65" s="1" customFormat="1" ht="25.5" customHeight="1">
      <c r="B1452" s="43"/>
      <c r="C1452" s="203" t="s">
        <v>2122</v>
      </c>
      <c r="D1452" s="203" t="s">
        <v>212</v>
      </c>
      <c r="E1452" s="204" t="s">
        <v>2123</v>
      </c>
      <c r="F1452" s="205" t="s">
        <v>2124</v>
      </c>
      <c r="G1452" s="206" t="s">
        <v>351</v>
      </c>
      <c r="H1452" s="207">
        <v>968.36</v>
      </c>
      <c r="I1452" s="208"/>
      <c r="J1452" s="209">
        <f>ROUND(I1452*H1452,2)</f>
        <v>0</v>
      </c>
      <c r="K1452" s="205" t="s">
        <v>216</v>
      </c>
      <c r="L1452" s="63"/>
      <c r="M1452" s="210" t="s">
        <v>34</v>
      </c>
      <c r="N1452" s="211" t="s">
        <v>49</v>
      </c>
      <c r="O1452" s="44"/>
      <c r="P1452" s="212">
        <f>O1452*H1452</f>
        <v>0</v>
      </c>
      <c r="Q1452" s="212">
        <v>0</v>
      </c>
      <c r="R1452" s="212">
        <f>Q1452*H1452</f>
        <v>0</v>
      </c>
      <c r="S1452" s="212">
        <v>0</v>
      </c>
      <c r="T1452" s="213">
        <f>S1452*H1452</f>
        <v>0</v>
      </c>
      <c r="AR1452" s="25" t="s">
        <v>287</v>
      </c>
      <c r="AT1452" s="25" t="s">
        <v>212</v>
      </c>
      <c r="AU1452" s="25" t="s">
        <v>88</v>
      </c>
      <c r="AY1452" s="25" t="s">
        <v>209</v>
      </c>
      <c r="BE1452" s="214">
        <f>IF(N1452="základní",J1452,0)</f>
        <v>0</v>
      </c>
      <c r="BF1452" s="214">
        <f>IF(N1452="snížená",J1452,0)</f>
        <v>0</v>
      </c>
      <c r="BG1452" s="214">
        <f>IF(N1452="zákl. přenesená",J1452,0)</f>
        <v>0</v>
      </c>
      <c r="BH1452" s="214">
        <f>IF(N1452="sníž. přenesená",J1452,0)</f>
        <v>0</v>
      </c>
      <c r="BI1452" s="214">
        <f>IF(N1452="nulová",J1452,0)</f>
        <v>0</v>
      </c>
      <c r="BJ1452" s="25" t="s">
        <v>86</v>
      </c>
      <c r="BK1452" s="214">
        <f>ROUND(I1452*H1452,2)</f>
        <v>0</v>
      </c>
      <c r="BL1452" s="25" t="s">
        <v>287</v>
      </c>
      <c r="BM1452" s="25" t="s">
        <v>2125</v>
      </c>
    </row>
    <row r="1453" spans="2:65" s="1" customFormat="1" ht="40.5">
      <c r="B1453" s="43"/>
      <c r="C1453" s="65"/>
      <c r="D1453" s="219" t="s">
        <v>272</v>
      </c>
      <c r="E1453" s="65"/>
      <c r="F1453" s="220" t="s">
        <v>2126</v>
      </c>
      <c r="G1453" s="65"/>
      <c r="H1453" s="65"/>
      <c r="I1453" s="174"/>
      <c r="J1453" s="65"/>
      <c r="K1453" s="65"/>
      <c r="L1453" s="63"/>
      <c r="M1453" s="221"/>
      <c r="N1453" s="44"/>
      <c r="O1453" s="44"/>
      <c r="P1453" s="44"/>
      <c r="Q1453" s="44"/>
      <c r="R1453" s="44"/>
      <c r="S1453" s="44"/>
      <c r="T1453" s="80"/>
      <c r="AT1453" s="25" t="s">
        <v>272</v>
      </c>
      <c r="AU1453" s="25" t="s">
        <v>88</v>
      </c>
    </row>
    <row r="1454" spans="2:65" s="14" customFormat="1" ht="13.5">
      <c r="B1454" s="254"/>
      <c r="C1454" s="255"/>
      <c r="D1454" s="219" t="s">
        <v>274</v>
      </c>
      <c r="E1454" s="256" t="s">
        <v>34</v>
      </c>
      <c r="F1454" s="257" t="s">
        <v>515</v>
      </c>
      <c r="G1454" s="255"/>
      <c r="H1454" s="256" t="s">
        <v>34</v>
      </c>
      <c r="I1454" s="258"/>
      <c r="J1454" s="255"/>
      <c r="K1454" s="255"/>
      <c r="L1454" s="259"/>
      <c r="M1454" s="260"/>
      <c r="N1454" s="261"/>
      <c r="O1454" s="261"/>
      <c r="P1454" s="261"/>
      <c r="Q1454" s="261"/>
      <c r="R1454" s="261"/>
      <c r="S1454" s="261"/>
      <c r="T1454" s="262"/>
      <c r="AT1454" s="263" t="s">
        <v>274</v>
      </c>
      <c r="AU1454" s="263" t="s">
        <v>88</v>
      </c>
      <c r="AV1454" s="14" t="s">
        <v>86</v>
      </c>
      <c r="AW1454" s="14" t="s">
        <v>41</v>
      </c>
      <c r="AX1454" s="14" t="s">
        <v>78</v>
      </c>
      <c r="AY1454" s="263" t="s">
        <v>209</v>
      </c>
    </row>
    <row r="1455" spans="2:65" s="14" customFormat="1" ht="13.5">
      <c r="B1455" s="254"/>
      <c r="C1455" s="255"/>
      <c r="D1455" s="219" t="s">
        <v>274</v>
      </c>
      <c r="E1455" s="256" t="s">
        <v>34</v>
      </c>
      <c r="F1455" s="257" t="s">
        <v>434</v>
      </c>
      <c r="G1455" s="255"/>
      <c r="H1455" s="256" t="s">
        <v>34</v>
      </c>
      <c r="I1455" s="258"/>
      <c r="J1455" s="255"/>
      <c r="K1455" s="255"/>
      <c r="L1455" s="259"/>
      <c r="M1455" s="260"/>
      <c r="N1455" s="261"/>
      <c r="O1455" s="261"/>
      <c r="P1455" s="261"/>
      <c r="Q1455" s="261"/>
      <c r="R1455" s="261"/>
      <c r="S1455" s="261"/>
      <c r="T1455" s="262"/>
      <c r="AT1455" s="263" t="s">
        <v>274</v>
      </c>
      <c r="AU1455" s="263" t="s">
        <v>88</v>
      </c>
      <c r="AV1455" s="14" t="s">
        <v>86</v>
      </c>
      <c r="AW1455" s="14" t="s">
        <v>41</v>
      </c>
      <c r="AX1455" s="14" t="s">
        <v>78</v>
      </c>
      <c r="AY1455" s="263" t="s">
        <v>209</v>
      </c>
    </row>
    <row r="1456" spans="2:65" s="14" customFormat="1" ht="13.5">
      <c r="B1456" s="254"/>
      <c r="C1456" s="255"/>
      <c r="D1456" s="219" t="s">
        <v>274</v>
      </c>
      <c r="E1456" s="256" t="s">
        <v>34</v>
      </c>
      <c r="F1456" s="257" t="s">
        <v>434</v>
      </c>
      <c r="G1456" s="255"/>
      <c r="H1456" s="256" t="s">
        <v>34</v>
      </c>
      <c r="I1456" s="258"/>
      <c r="J1456" s="255"/>
      <c r="K1456" s="255"/>
      <c r="L1456" s="259"/>
      <c r="M1456" s="260"/>
      <c r="N1456" s="261"/>
      <c r="O1456" s="261"/>
      <c r="P1456" s="261"/>
      <c r="Q1456" s="261"/>
      <c r="R1456" s="261"/>
      <c r="S1456" s="261"/>
      <c r="T1456" s="262"/>
      <c r="AT1456" s="263" t="s">
        <v>274</v>
      </c>
      <c r="AU1456" s="263" t="s">
        <v>88</v>
      </c>
      <c r="AV1456" s="14" t="s">
        <v>86</v>
      </c>
      <c r="AW1456" s="14" t="s">
        <v>41</v>
      </c>
      <c r="AX1456" s="14" t="s">
        <v>78</v>
      </c>
      <c r="AY1456" s="263" t="s">
        <v>209</v>
      </c>
    </row>
    <row r="1457" spans="2:51" s="12" customFormat="1" ht="13.5">
      <c r="B1457" s="222"/>
      <c r="C1457" s="223"/>
      <c r="D1457" s="219" t="s">
        <v>274</v>
      </c>
      <c r="E1457" s="224" t="s">
        <v>34</v>
      </c>
      <c r="F1457" s="225" t="s">
        <v>557</v>
      </c>
      <c r="G1457" s="223"/>
      <c r="H1457" s="226">
        <v>3.42</v>
      </c>
      <c r="I1457" s="227"/>
      <c r="J1457" s="223"/>
      <c r="K1457" s="223"/>
      <c r="L1457" s="228"/>
      <c r="M1457" s="229"/>
      <c r="N1457" s="230"/>
      <c r="O1457" s="230"/>
      <c r="P1457" s="230"/>
      <c r="Q1457" s="230"/>
      <c r="R1457" s="230"/>
      <c r="S1457" s="230"/>
      <c r="T1457" s="231"/>
      <c r="AT1457" s="232" t="s">
        <v>274</v>
      </c>
      <c r="AU1457" s="232" t="s">
        <v>88</v>
      </c>
      <c r="AV1457" s="12" t="s">
        <v>88</v>
      </c>
      <c r="AW1457" s="12" t="s">
        <v>41</v>
      </c>
      <c r="AX1457" s="12" t="s">
        <v>78</v>
      </c>
      <c r="AY1457" s="232" t="s">
        <v>209</v>
      </c>
    </row>
    <row r="1458" spans="2:51" s="12" customFormat="1" ht="13.5">
      <c r="B1458" s="222"/>
      <c r="C1458" s="223"/>
      <c r="D1458" s="219" t="s">
        <v>274</v>
      </c>
      <c r="E1458" s="224" t="s">
        <v>34</v>
      </c>
      <c r="F1458" s="225" t="s">
        <v>558</v>
      </c>
      <c r="G1458" s="223"/>
      <c r="H1458" s="226">
        <v>5.18</v>
      </c>
      <c r="I1458" s="227"/>
      <c r="J1458" s="223"/>
      <c r="K1458" s="223"/>
      <c r="L1458" s="228"/>
      <c r="M1458" s="229"/>
      <c r="N1458" s="230"/>
      <c r="O1458" s="230"/>
      <c r="P1458" s="230"/>
      <c r="Q1458" s="230"/>
      <c r="R1458" s="230"/>
      <c r="S1458" s="230"/>
      <c r="T1458" s="231"/>
      <c r="AT1458" s="232" t="s">
        <v>274</v>
      </c>
      <c r="AU1458" s="232" t="s">
        <v>88</v>
      </c>
      <c r="AV1458" s="12" t="s">
        <v>88</v>
      </c>
      <c r="AW1458" s="12" t="s">
        <v>41</v>
      </c>
      <c r="AX1458" s="12" t="s">
        <v>78</v>
      </c>
      <c r="AY1458" s="232" t="s">
        <v>209</v>
      </c>
    </row>
    <row r="1459" spans="2:51" s="12" customFormat="1" ht="13.5">
      <c r="B1459" s="222"/>
      <c r="C1459" s="223"/>
      <c r="D1459" s="219" t="s">
        <v>274</v>
      </c>
      <c r="E1459" s="224" t="s">
        <v>34</v>
      </c>
      <c r="F1459" s="225" t="s">
        <v>559</v>
      </c>
      <c r="G1459" s="223"/>
      <c r="H1459" s="226">
        <v>10.64</v>
      </c>
      <c r="I1459" s="227"/>
      <c r="J1459" s="223"/>
      <c r="K1459" s="223"/>
      <c r="L1459" s="228"/>
      <c r="M1459" s="229"/>
      <c r="N1459" s="230"/>
      <c r="O1459" s="230"/>
      <c r="P1459" s="230"/>
      <c r="Q1459" s="230"/>
      <c r="R1459" s="230"/>
      <c r="S1459" s="230"/>
      <c r="T1459" s="231"/>
      <c r="AT1459" s="232" t="s">
        <v>274</v>
      </c>
      <c r="AU1459" s="232" t="s">
        <v>88</v>
      </c>
      <c r="AV1459" s="12" t="s">
        <v>88</v>
      </c>
      <c r="AW1459" s="12" t="s">
        <v>41</v>
      </c>
      <c r="AX1459" s="12" t="s">
        <v>78</v>
      </c>
      <c r="AY1459" s="232" t="s">
        <v>209</v>
      </c>
    </row>
    <row r="1460" spans="2:51" s="12" customFormat="1" ht="13.5">
      <c r="B1460" s="222"/>
      <c r="C1460" s="223"/>
      <c r="D1460" s="219" t="s">
        <v>274</v>
      </c>
      <c r="E1460" s="224" t="s">
        <v>34</v>
      </c>
      <c r="F1460" s="225" t="s">
        <v>560</v>
      </c>
      <c r="G1460" s="223"/>
      <c r="H1460" s="226">
        <v>5.39</v>
      </c>
      <c r="I1460" s="227"/>
      <c r="J1460" s="223"/>
      <c r="K1460" s="223"/>
      <c r="L1460" s="228"/>
      <c r="M1460" s="229"/>
      <c r="N1460" s="230"/>
      <c r="O1460" s="230"/>
      <c r="P1460" s="230"/>
      <c r="Q1460" s="230"/>
      <c r="R1460" s="230"/>
      <c r="S1460" s="230"/>
      <c r="T1460" s="231"/>
      <c r="AT1460" s="232" t="s">
        <v>274</v>
      </c>
      <c r="AU1460" s="232" t="s">
        <v>88</v>
      </c>
      <c r="AV1460" s="12" t="s">
        <v>88</v>
      </c>
      <c r="AW1460" s="12" t="s">
        <v>41</v>
      </c>
      <c r="AX1460" s="12" t="s">
        <v>78</v>
      </c>
      <c r="AY1460" s="232" t="s">
        <v>209</v>
      </c>
    </row>
    <row r="1461" spans="2:51" s="12" customFormat="1" ht="13.5">
      <c r="B1461" s="222"/>
      <c r="C1461" s="223"/>
      <c r="D1461" s="219" t="s">
        <v>274</v>
      </c>
      <c r="E1461" s="224" t="s">
        <v>34</v>
      </c>
      <c r="F1461" s="225" t="s">
        <v>561</v>
      </c>
      <c r="G1461" s="223"/>
      <c r="H1461" s="226">
        <v>7.92</v>
      </c>
      <c r="I1461" s="227"/>
      <c r="J1461" s="223"/>
      <c r="K1461" s="223"/>
      <c r="L1461" s="228"/>
      <c r="M1461" s="229"/>
      <c r="N1461" s="230"/>
      <c r="O1461" s="230"/>
      <c r="P1461" s="230"/>
      <c r="Q1461" s="230"/>
      <c r="R1461" s="230"/>
      <c r="S1461" s="230"/>
      <c r="T1461" s="231"/>
      <c r="AT1461" s="232" t="s">
        <v>274</v>
      </c>
      <c r="AU1461" s="232" t="s">
        <v>88</v>
      </c>
      <c r="AV1461" s="12" t="s">
        <v>88</v>
      </c>
      <c r="AW1461" s="12" t="s">
        <v>41</v>
      </c>
      <c r="AX1461" s="12" t="s">
        <v>78</v>
      </c>
      <c r="AY1461" s="232" t="s">
        <v>209</v>
      </c>
    </row>
    <row r="1462" spans="2:51" s="15" customFormat="1" ht="13.5">
      <c r="B1462" s="267"/>
      <c r="C1462" s="268"/>
      <c r="D1462" s="219" t="s">
        <v>274</v>
      </c>
      <c r="E1462" s="269" t="s">
        <v>34</v>
      </c>
      <c r="F1462" s="270" t="s">
        <v>2127</v>
      </c>
      <c r="G1462" s="268"/>
      <c r="H1462" s="271">
        <v>32.549999999999997</v>
      </c>
      <c r="I1462" s="272"/>
      <c r="J1462" s="268"/>
      <c r="K1462" s="268"/>
      <c r="L1462" s="273"/>
      <c r="M1462" s="274"/>
      <c r="N1462" s="275"/>
      <c r="O1462" s="275"/>
      <c r="P1462" s="275"/>
      <c r="Q1462" s="275"/>
      <c r="R1462" s="275"/>
      <c r="S1462" s="275"/>
      <c r="T1462" s="276"/>
      <c r="AT1462" s="277" t="s">
        <v>274</v>
      </c>
      <c r="AU1462" s="277" t="s">
        <v>88</v>
      </c>
      <c r="AV1462" s="15" t="s">
        <v>224</v>
      </c>
      <c r="AW1462" s="15" t="s">
        <v>41</v>
      </c>
      <c r="AX1462" s="15" t="s">
        <v>78</v>
      </c>
      <c r="AY1462" s="277" t="s">
        <v>209</v>
      </c>
    </row>
    <row r="1463" spans="2:51" s="14" customFormat="1" ht="13.5">
      <c r="B1463" s="254"/>
      <c r="C1463" s="255"/>
      <c r="D1463" s="219" t="s">
        <v>274</v>
      </c>
      <c r="E1463" s="256" t="s">
        <v>34</v>
      </c>
      <c r="F1463" s="257" t="s">
        <v>2128</v>
      </c>
      <c r="G1463" s="255"/>
      <c r="H1463" s="256" t="s">
        <v>34</v>
      </c>
      <c r="I1463" s="258"/>
      <c r="J1463" s="255"/>
      <c r="K1463" s="255"/>
      <c r="L1463" s="259"/>
      <c r="M1463" s="260"/>
      <c r="N1463" s="261"/>
      <c r="O1463" s="261"/>
      <c r="P1463" s="261"/>
      <c r="Q1463" s="261"/>
      <c r="R1463" s="261"/>
      <c r="S1463" s="261"/>
      <c r="T1463" s="262"/>
      <c r="AT1463" s="263" t="s">
        <v>274</v>
      </c>
      <c r="AU1463" s="263" t="s">
        <v>88</v>
      </c>
      <c r="AV1463" s="14" t="s">
        <v>86</v>
      </c>
      <c r="AW1463" s="14" t="s">
        <v>41</v>
      </c>
      <c r="AX1463" s="14" t="s">
        <v>78</v>
      </c>
      <c r="AY1463" s="263" t="s">
        <v>209</v>
      </c>
    </row>
    <row r="1464" spans="2:51" s="14" customFormat="1" ht="13.5">
      <c r="B1464" s="254"/>
      <c r="C1464" s="255"/>
      <c r="D1464" s="219" t="s">
        <v>274</v>
      </c>
      <c r="E1464" s="256" t="s">
        <v>34</v>
      </c>
      <c r="F1464" s="257" t="s">
        <v>434</v>
      </c>
      <c r="G1464" s="255"/>
      <c r="H1464" s="256" t="s">
        <v>34</v>
      </c>
      <c r="I1464" s="258"/>
      <c r="J1464" s="255"/>
      <c r="K1464" s="255"/>
      <c r="L1464" s="259"/>
      <c r="M1464" s="260"/>
      <c r="N1464" s="261"/>
      <c r="O1464" s="261"/>
      <c r="P1464" s="261"/>
      <c r="Q1464" s="261"/>
      <c r="R1464" s="261"/>
      <c r="S1464" s="261"/>
      <c r="T1464" s="262"/>
      <c r="AT1464" s="263" t="s">
        <v>274</v>
      </c>
      <c r="AU1464" s="263" t="s">
        <v>88</v>
      </c>
      <c r="AV1464" s="14" t="s">
        <v>86</v>
      </c>
      <c r="AW1464" s="14" t="s">
        <v>41</v>
      </c>
      <c r="AX1464" s="14" t="s">
        <v>78</v>
      </c>
      <c r="AY1464" s="263" t="s">
        <v>209</v>
      </c>
    </row>
    <row r="1465" spans="2:51" s="12" customFormat="1" ht="13.5">
      <c r="B1465" s="222"/>
      <c r="C1465" s="223"/>
      <c r="D1465" s="219" t="s">
        <v>274</v>
      </c>
      <c r="E1465" s="224" t="s">
        <v>34</v>
      </c>
      <c r="F1465" s="225" t="s">
        <v>555</v>
      </c>
      <c r="G1465" s="223"/>
      <c r="H1465" s="226">
        <v>116.96</v>
      </c>
      <c r="I1465" s="227"/>
      <c r="J1465" s="223"/>
      <c r="K1465" s="223"/>
      <c r="L1465" s="228"/>
      <c r="M1465" s="229"/>
      <c r="N1465" s="230"/>
      <c r="O1465" s="230"/>
      <c r="P1465" s="230"/>
      <c r="Q1465" s="230"/>
      <c r="R1465" s="230"/>
      <c r="S1465" s="230"/>
      <c r="T1465" s="231"/>
      <c r="AT1465" s="232" t="s">
        <v>274</v>
      </c>
      <c r="AU1465" s="232" t="s">
        <v>88</v>
      </c>
      <c r="AV1465" s="12" t="s">
        <v>88</v>
      </c>
      <c r="AW1465" s="12" t="s">
        <v>41</v>
      </c>
      <c r="AX1465" s="12" t="s">
        <v>78</v>
      </c>
      <c r="AY1465" s="232" t="s">
        <v>209</v>
      </c>
    </row>
    <row r="1466" spans="2:51" s="12" customFormat="1" ht="13.5">
      <c r="B1466" s="222"/>
      <c r="C1466" s="223"/>
      <c r="D1466" s="219" t="s">
        <v>274</v>
      </c>
      <c r="E1466" s="224" t="s">
        <v>34</v>
      </c>
      <c r="F1466" s="225" t="s">
        <v>556</v>
      </c>
      <c r="G1466" s="223"/>
      <c r="H1466" s="226">
        <v>53.39</v>
      </c>
      <c r="I1466" s="227"/>
      <c r="J1466" s="223"/>
      <c r="K1466" s="223"/>
      <c r="L1466" s="228"/>
      <c r="M1466" s="229"/>
      <c r="N1466" s="230"/>
      <c r="O1466" s="230"/>
      <c r="P1466" s="230"/>
      <c r="Q1466" s="230"/>
      <c r="R1466" s="230"/>
      <c r="S1466" s="230"/>
      <c r="T1466" s="231"/>
      <c r="AT1466" s="232" t="s">
        <v>274</v>
      </c>
      <c r="AU1466" s="232" t="s">
        <v>88</v>
      </c>
      <c r="AV1466" s="12" t="s">
        <v>88</v>
      </c>
      <c r="AW1466" s="12" t="s">
        <v>41</v>
      </c>
      <c r="AX1466" s="12" t="s">
        <v>78</v>
      </c>
      <c r="AY1466" s="232" t="s">
        <v>209</v>
      </c>
    </row>
    <row r="1467" spans="2:51" s="15" customFormat="1" ht="13.5">
      <c r="B1467" s="267"/>
      <c r="C1467" s="268"/>
      <c r="D1467" s="219" t="s">
        <v>274</v>
      </c>
      <c r="E1467" s="269" t="s">
        <v>34</v>
      </c>
      <c r="F1467" s="270" t="s">
        <v>2129</v>
      </c>
      <c r="G1467" s="268"/>
      <c r="H1467" s="271">
        <v>170.35</v>
      </c>
      <c r="I1467" s="272"/>
      <c r="J1467" s="268"/>
      <c r="K1467" s="268"/>
      <c r="L1467" s="273"/>
      <c r="M1467" s="274"/>
      <c r="N1467" s="275"/>
      <c r="O1467" s="275"/>
      <c r="P1467" s="275"/>
      <c r="Q1467" s="275"/>
      <c r="R1467" s="275"/>
      <c r="S1467" s="275"/>
      <c r="T1467" s="276"/>
      <c r="AT1467" s="277" t="s">
        <v>274</v>
      </c>
      <c r="AU1467" s="277" t="s">
        <v>88</v>
      </c>
      <c r="AV1467" s="15" t="s">
        <v>224</v>
      </c>
      <c r="AW1467" s="15" t="s">
        <v>41</v>
      </c>
      <c r="AX1467" s="15" t="s">
        <v>78</v>
      </c>
      <c r="AY1467" s="277" t="s">
        <v>209</v>
      </c>
    </row>
    <row r="1468" spans="2:51" s="14" customFormat="1" ht="13.5">
      <c r="B1468" s="254"/>
      <c r="C1468" s="255"/>
      <c r="D1468" s="219" t="s">
        <v>274</v>
      </c>
      <c r="E1468" s="256" t="s">
        <v>34</v>
      </c>
      <c r="F1468" s="257" t="s">
        <v>524</v>
      </c>
      <c r="G1468" s="255"/>
      <c r="H1468" s="256" t="s">
        <v>34</v>
      </c>
      <c r="I1468" s="258"/>
      <c r="J1468" s="255"/>
      <c r="K1468" s="255"/>
      <c r="L1468" s="259"/>
      <c r="M1468" s="260"/>
      <c r="N1468" s="261"/>
      <c r="O1468" s="261"/>
      <c r="P1468" s="261"/>
      <c r="Q1468" s="261"/>
      <c r="R1468" s="261"/>
      <c r="S1468" s="261"/>
      <c r="T1468" s="262"/>
      <c r="AT1468" s="263" t="s">
        <v>274</v>
      </c>
      <c r="AU1468" s="263" t="s">
        <v>88</v>
      </c>
      <c r="AV1468" s="14" t="s">
        <v>86</v>
      </c>
      <c r="AW1468" s="14" t="s">
        <v>41</v>
      </c>
      <c r="AX1468" s="14" t="s">
        <v>78</v>
      </c>
      <c r="AY1468" s="263" t="s">
        <v>209</v>
      </c>
    </row>
    <row r="1469" spans="2:51" s="14" customFormat="1" ht="13.5">
      <c r="B1469" s="254"/>
      <c r="C1469" s="255"/>
      <c r="D1469" s="219" t="s">
        <v>274</v>
      </c>
      <c r="E1469" s="256" t="s">
        <v>34</v>
      </c>
      <c r="F1469" s="257" t="s">
        <v>434</v>
      </c>
      <c r="G1469" s="255"/>
      <c r="H1469" s="256" t="s">
        <v>34</v>
      </c>
      <c r="I1469" s="258"/>
      <c r="J1469" s="255"/>
      <c r="K1469" s="255"/>
      <c r="L1469" s="259"/>
      <c r="M1469" s="260"/>
      <c r="N1469" s="261"/>
      <c r="O1469" s="261"/>
      <c r="P1469" s="261"/>
      <c r="Q1469" s="261"/>
      <c r="R1469" s="261"/>
      <c r="S1469" s="261"/>
      <c r="T1469" s="262"/>
      <c r="AT1469" s="263" t="s">
        <v>274</v>
      </c>
      <c r="AU1469" s="263" t="s">
        <v>88</v>
      </c>
      <c r="AV1469" s="14" t="s">
        <v>86</v>
      </c>
      <c r="AW1469" s="14" t="s">
        <v>41</v>
      </c>
      <c r="AX1469" s="14" t="s">
        <v>78</v>
      </c>
      <c r="AY1469" s="263" t="s">
        <v>209</v>
      </c>
    </row>
    <row r="1470" spans="2:51" s="12" customFormat="1" ht="13.5">
      <c r="B1470" s="222"/>
      <c r="C1470" s="223"/>
      <c r="D1470" s="219" t="s">
        <v>274</v>
      </c>
      <c r="E1470" s="224" t="s">
        <v>34</v>
      </c>
      <c r="F1470" s="225" t="s">
        <v>562</v>
      </c>
      <c r="G1470" s="223"/>
      <c r="H1470" s="226">
        <v>8.2799999999999994</v>
      </c>
      <c r="I1470" s="227"/>
      <c r="J1470" s="223"/>
      <c r="K1470" s="223"/>
      <c r="L1470" s="228"/>
      <c r="M1470" s="229"/>
      <c r="N1470" s="230"/>
      <c r="O1470" s="230"/>
      <c r="P1470" s="230"/>
      <c r="Q1470" s="230"/>
      <c r="R1470" s="230"/>
      <c r="S1470" s="230"/>
      <c r="T1470" s="231"/>
      <c r="AT1470" s="232" t="s">
        <v>274</v>
      </c>
      <c r="AU1470" s="232" t="s">
        <v>88</v>
      </c>
      <c r="AV1470" s="12" t="s">
        <v>88</v>
      </c>
      <c r="AW1470" s="12" t="s">
        <v>41</v>
      </c>
      <c r="AX1470" s="12" t="s">
        <v>78</v>
      </c>
      <c r="AY1470" s="232" t="s">
        <v>209</v>
      </c>
    </row>
    <row r="1471" spans="2:51" s="12" customFormat="1" ht="13.5">
      <c r="B1471" s="222"/>
      <c r="C1471" s="223"/>
      <c r="D1471" s="219" t="s">
        <v>274</v>
      </c>
      <c r="E1471" s="224" t="s">
        <v>34</v>
      </c>
      <c r="F1471" s="225" t="s">
        <v>563</v>
      </c>
      <c r="G1471" s="223"/>
      <c r="H1471" s="226">
        <v>6.04</v>
      </c>
      <c r="I1471" s="227"/>
      <c r="J1471" s="223"/>
      <c r="K1471" s="223"/>
      <c r="L1471" s="228"/>
      <c r="M1471" s="229"/>
      <c r="N1471" s="230"/>
      <c r="O1471" s="230"/>
      <c r="P1471" s="230"/>
      <c r="Q1471" s="230"/>
      <c r="R1471" s="230"/>
      <c r="S1471" s="230"/>
      <c r="T1471" s="231"/>
      <c r="AT1471" s="232" t="s">
        <v>274</v>
      </c>
      <c r="AU1471" s="232" t="s">
        <v>88</v>
      </c>
      <c r="AV1471" s="12" t="s">
        <v>88</v>
      </c>
      <c r="AW1471" s="12" t="s">
        <v>41</v>
      </c>
      <c r="AX1471" s="12" t="s">
        <v>78</v>
      </c>
      <c r="AY1471" s="232" t="s">
        <v>209</v>
      </c>
    </row>
    <row r="1472" spans="2:51" s="12" customFormat="1" ht="13.5">
      <c r="B1472" s="222"/>
      <c r="C1472" s="223"/>
      <c r="D1472" s="219" t="s">
        <v>274</v>
      </c>
      <c r="E1472" s="224" t="s">
        <v>34</v>
      </c>
      <c r="F1472" s="225" t="s">
        <v>564</v>
      </c>
      <c r="G1472" s="223"/>
      <c r="H1472" s="226">
        <v>57.52</v>
      </c>
      <c r="I1472" s="227"/>
      <c r="J1472" s="223"/>
      <c r="K1472" s="223"/>
      <c r="L1472" s="228"/>
      <c r="M1472" s="229"/>
      <c r="N1472" s="230"/>
      <c r="O1472" s="230"/>
      <c r="P1472" s="230"/>
      <c r="Q1472" s="230"/>
      <c r="R1472" s="230"/>
      <c r="S1472" s="230"/>
      <c r="T1472" s="231"/>
      <c r="AT1472" s="232" t="s">
        <v>274</v>
      </c>
      <c r="AU1472" s="232" t="s">
        <v>88</v>
      </c>
      <c r="AV1472" s="12" t="s">
        <v>88</v>
      </c>
      <c r="AW1472" s="12" t="s">
        <v>41</v>
      </c>
      <c r="AX1472" s="12" t="s">
        <v>78</v>
      </c>
      <c r="AY1472" s="232" t="s">
        <v>209</v>
      </c>
    </row>
    <row r="1473" spans="2:51" s="12" customFormat="1" ht="13.5">
      <c r="B1473" s="222"/>
      <c r="C1473" s="223"/>
      <c r="D1473" s="219" t="s">
        <v>274</v>
      </c>
      <c r="E1473" s="224" t="s">
        <v>34</v>
      </c>
      <c r="F1473" s="225" t="s">
        <v>565</v>
      </c>
      <c r="G1473" s="223"/>
      <c r="H1473" s="226">
        <v>33.67</v>
      </c>
      <c r="I1473" s="227"/>
      <c r="J1473" s="223"/>
      <c r="K1473" s="223"/>
      <c r="L1473" s="228"/>
      <c r="M1473" s="229"/>
      <c r="N1473" s="230"/>
      <c r="O1473" s="230"/>
      <c r="P1473" s="230"/>
      <c r="Q1473" s="230"/>
      <c r="R1473" s="230"/>
      <c r="S1473" s="230"/>
      <c r="T1473" s="231"/>
      <c r="AT1473" s="232" t="s">
        <v>274</v>
      </c>
      <c r="AU1473" s="232" t="s">
        <v>88</v>
      </c>
      <c r="AV1473" s="12" t="s">
        <v>88</v>
      </c>
      <c r="AW1473" s="12" t="s">
        <v>41</v>
      </c>
      <c r="AX1473" s="12" t="s">
        <v>78</v>
      </c>
      <c r="AY1473" s="232" t="s">
        <v>209</v>
      </c>
    </row>
    <row r="1474" spans="2:51" s="15" customFormat="1" ht="13.5">
      <c r="B1474" s="267"/>
      <c r="C1474" s="268"/>
      <c r="D1474" s="219" t="s">
        <v>274</v>
      </c>
      <c r="E1474" s="269" t="s">
        <v>34</v>
      </c>
      <c r="F1474" s="270" t="s">
        <v>2130</v>
      </c>
      <c r="G1474" s="268"/>
      <c r="H1474" s="271">
        <v>105.51</v>
      </c>
      <c r="I1474" s="272"/>
      <c r="J1474" s="268"/>
      <c r="K1474" s="268"/>
      <c r="L1474" s="273"/>
      <c r="M1474" s="274"/>
      <c r="N1474" s="275"/>
      <c r="O1474" s="275"/>
      <c r="P1474" s="275"/>
      <c r="Q1474" s="275"/>
      <c r="R1474" s="275"/>
      <c r="S1474" s="275"/>
      <c r="T1474" s="276"/>
      <c r="AT1474" s="277" t="s">
        <v>274</v>
      </c>
      <c r="AU1474" s="277" t="s">
        <v>88</v>
      </c>
      <c r="AV1474" s="15" t="s">
        <v>224</v>
      </c>
      <c r="AW1474" s="15" t="s">
        <v>41</v>
      </c>
      <c r="AX1474" s="15" t="s">
        <v>78</v>
      </c>
      <c r="AY1474" s="277" t="s">
        <v>209</v>
      </c>
    </row>
    <row r="1475" spans="2:51" s="14" customFormat="1" ht="13.5">
      <c r="B1475" s="254"/>
      <c r="C1475" s="255"/>
      <c r="D1475" s="219" t="s">
        <v>274</v>
      </c>
      <c r="E1475" s="256" t="s">
        <v>34</v>
      </c>
      <c r="F1475" s="257" t="s">
        <v>529</v>
      </c>
      <c r="G1475" s="255"/>
      <c r="H1475" s="256" t="s">
        <v>34</v>
      </c>
      <c r="I1475" s="258"/>
      <c r="J1475" s="255"/>
      <c r="K1475" s="255"/>
      <c r="L1475" s="259"/>
      <c r="M1475" s="260"/>
      <c r="N1475" s="261"/>
      <c r="O1475" s="261"/>
      <c r="P1475" s="261"/>
      <c r="Q1475" s="261"/>
      <c r="R1475" s="261"/>
      <c r="S1475" s="261"/>
      <c r="T1475" s="262"/>
      <c r="AT1475" s="263" t="s">
        <v>274</v>
      </c>
      <c r="AU1475" s="263" t="s">
        <v>88</v>
      </c>
      <c r="AV1475" s="14" t="s">
        <v>86</v>
      </c>
      <c r="AW1475" s="14" t="s">
        <v>41</v>
      </c>
      <c r="AX1475" s="14" t="s">
        <v>78</v>
      </c>
      <c r="AY1475" s="263" t="s">
        <v>209</v>
      </c>
    </row>
    <row r="1476" spans="2:51" s="12" customFormat="1" ht="13.5">
      <c r="B1476" s="222"/>
      <c r="C1476" s="223"/>
      <c r="D1476" s="219" t="s">
        <v>274</v>
      </c>
      <c r="E1476" s="224" t="s">
        <v>34</v>
      </c>
      <c r="F1476" s="225" t="s">
        <v>566</v>
      </c>
      <c r="G1476" s="223"/>
      <c r="H1476" s="226">
        <v>3.29</v>
      </c>
      <c r="I1476" s="227"/>
      <c r="J1476" s="223"/>
      <c r="K1476" s="223"/>
      <c r="L1476" s="228"/>
      <c r="M1476" s="229"/>
      <c r="N1476" s="230"/>
      <c r="O1476" s="230"/>
      <c r="P1476" s="230"/>
      <c r="Q1476" s="230"/>
      <c r="R1476" s="230"/>
      <c r="S1476" s="230"/>
      <c r="T1476" s="231"/>
      <c r="AT1476" s="232" t="s">
        <v>274</v>
      </c>
      <c r="AU1476" s="232" t="s">
        <v>88</v>
      </c>
      <c r="AV1476" s="12" t="s">
        <v>88</v>
      </c>
      <c r="AW1476" s="12" t="s">
        <v>41</v>
      </c>
      <c r="AX1476" s="12" t="s">
        <v>78</v>
      </c>
      <c r="AY1476" s="232" t="s">
        <v>209</v>
      </c>
    </row>
    <row r="1477" spans="2:51" s="12" customFormat="1" ht="13.5">
      <c r="B1477" s="222"/>
      <c r="C1477" s="223"/>
      <c r="D1477" s="219" t="s">
        <v>274</v>
      </c>
      <c r="E1477" s="224" t="s">
        <v>34</v>
      </c>
      <c r="F1477" s="225" t="s">
        <v>567</v>
      </c>
      <c r="G1477" s="223"/>
      <c r="H1477" s="226">
        <v>5.61</v>
      </c>
      <c r="I1477" s="227"/>
      <c r="J1477" s="223"/>
      <c r="K1477" s="223"/>
      <c r="L1477" s="228"/>
      <c r="M1477" s="229"/>
      <c r="N1477" s="230"/>
      <c r="O1477" s="230"/>
      <c r="P1477" s="230"/>
      <c r="Q1477" s="230"/>
      <c r="R1477" s="230"/>
      <c r="S1477" s="230"/>
      <c r="T1477" s="231"/>
      <c r="AT1477" s="232" t="s">
        <v>274</v>
      </c>
      <c r="AU1477" s="232" t="s">
        <v>88</v>
      </c>
      <c r="AV1477" s="12" t="s">
        <v>88</v>
      </c>
      <c r="AW1477" s="12" t="s">
        <v>41</v>
      </c>
      <c r="AX1477" s="12" t="s">
        <v>78</v>
      </c>
      <c r="AY1477" s="232" t="s">
        <v>209</v>
      </c>
    </row>
    <row r="1478" spans="2:51" s="12" customFormat="1" ht="13.5">
      <c r="B1478" s="222"/>
      <c r="C1478" s="223"/>
      <c r="D1478" s="219" t="s">
        <v>274</v>
      </c>
      <c r="E1478" s="224" t="s">
        <v>34</v>
      </c>
      <c r="F1478" s="225" t="s">
        <v>568</v>
      </c>
      <c r="G1478" s="223"/>
      <c r="H1478" s="226">
        <v>2.16</v>
      </c>
      <c r="I1478" s="227"/>
      <c r="J1478" s="223"/>
      <c r="K1478" s="223"/>
      <c r="L1478" s="228"/>
      <c r="M1478" s="229"/>
      <c r="N1478" s="230"/>
      <c r="O1478" s="230"/>
      <c r="P1478" s="230"/>
      <c r="Q1478" s="230"/>
      <c r="R1478" s="230"/>
      <c r="S1478" s="230"/>
      <c r="T1478" s="231"/>
      <c r="AT1478" s="232" t="s">
        <v>274</v>
      </c>
      <c r="AU1478" s="232" t="s">
        <v>88</v>
      </c>
      <c r="AV1478" s="12" t="s">
        <v>88</v>
      </c>
      <c r="AW1478" s="12" t="s">
        <v>41</v>
      </c>
      <c r="AX1478" s="12" t="s">
        <v>78</v>
      </c>
      <c r="AY1478" s="232" t="s">
        <v>209</v>
      </c>
    </row>
    <row r="1479" spans="2:51" s="12" customFormat="1" ht="13.5">
      <c r="B1479" s="222"/>
      <c r="C1479" s="223"/>
      <c r="D1479" s="219" t="s">
        <v>274</v>
      </c>
      <c r="E1479" s="224" t="s">
        <v>34</v>
      </c>
      <c r="F1479" s="225" t="s">
        <v>569</v>
      </c>
      <c r="G1479" s="223"/>
      <c r="H1479" s="226">
        <v>2.2000000000000002</v>
      </c>
      <c r="I1479" s="227"/>
      <c r="J1479" s="223"/>
      <c r="K1479" s="223"/>
      <c r="L1479" s="228"/>
      <c r="M1479" s="229"/>
      <c r="N1479" s="230"/>
      <c r="O1479" s="230"/>
      <c r="P1479" s="230"/>
      <c r="Q1479" s="230"/>
      <c r="R1479" s="230"/>
      <c r="S1479" s="230"/>
      <c r="T1479" s="231"/>
      <c r="AT1479" s="232" t="s">
        <v>274</v>
      </c>
      <c r="AU1479" s="232" t="s">
        <v>88</v>
      </c>
      <c r="AV1479" s="12" t="s">
        <v>88</v>
      </c>
      <c r="AW1479" s="12" t="s">
        <v>41</v>
      </c>
      <c r="AX1479" s="12" t="s">
        <v>78</v>
      </c>
      <c r="AY1479" s="232" t="s">
        <v>209</v>
      </c>
    </row>
    <row r="1480" spans="2:51" s="12" customFormat="1" ht="13.5">
      <c r="B1480" s="222"/>
      <c r="C1480" s="223"/>
      <c r="D1480" s="219" t="s">
        <v>274</v>
      </c>
      <c r="E1480" s="224" t="s">
        <v>34</v>
      </c>
      <c r="F1480" s="225" t="s">
        <v>570</v>
      </c>
      <c r="G1480" s="223"/>
      <c r="H1480" s="226">
        <v>5.22</v>
      </c>
      <c r="I1480" s="227"/>
      <c r="J1480" s="223"/>
      <c r="K1480" s="223"/>
      <c r="L1480" s="228"/>
      <c r="M1480" s="229"/>
      <c r="N1480" s="230"/>
      <c r="O1480" s="230"/>
      <c r="P1480" s="230"/>
      <c r="Q1480" s="230"/>
      <c r="R1480" s="230"/>
      <c r="S1480" s="230"/>
      <c r="T1480" s="231"/>
      <c r="AT1480" s="232" t="s">
        <v>274</v>
      </c>
      <c r="AU1480" s="232" t="s">
        <v>88</v>
      </c>
      <c r="AV1480" s="12" t="s">
        <v>88</v>
      </c>
      <c r="AW1480" s="12" t="s">
        <v>41</v>
      </c>
      <c r="AX1480" s="12" t="s">
        <v>78</v>
      </c>
      <c r="AY1480" s="232" t="s">
        <v>209</v>
      </c>
    </row>
    <row r="1481" spans="2:51" s="12" customFormat="1" ht="13.5">
      <c r="B1481" s="222"/>
      <c r="C1481" s="223"/>
      <c r="D1481" s="219" t="s">
        <v>274</v>
      </c>
      <c r="E1481" s="224" t="s">
        <v>34</v>
      </c>
      <c r="F1481" s="225" t="s">
        <v>571</v>
      </c>
      <c r="G1481" s="223"/>
      <c r="H1481" s="226">
        <v>18.309999999999999</v>
      </c>
      <c r="I1481" s="227"/>
      <c r="J1481" s="223"/>
      <c r="K1481" s="223"/>
      <c r="L1481" s="228"/>
      <c r="M1481" s="229"/>
      <c r="N1481" s="230"/>
      <c r="O1481" s="230"/>
      <c r="P1481" s="230"/>
      <c r="Q1481" s="230"/>
      <c r="R1481" s="230"/>
      <c r="S1481" s="230"/>
      <c r="T1481" s="231"/>
      <c r="AT1481" s="232" t="s">
        <v>274</v>
      </c>
      <c r="AU1481" s="232" t="s">
        <v>88</v>
      </c>
      <c r="AV1481" s="12" t="s">
        <v>88</v>
      </c>
      <c r="AW1481" s="12" t="s">
        <v>41</v>
      </c>
      <c r="AX1481" s="12" t="s">
        <v>78</v>
      </c>
      <c r="AY1481" s="232" t="s">
        <v>209</v>
      </c>
    </row>
    <row r="1482" spans="2:51" s="15" customFormat="1" ht="13.5">
      <c r="B1482" s="267"/>
      <c r="C1482" s="268"/>
      <c r="D1482" s="219" t="s">
        <v>274</v>
      </c>
      <c r="E1482" s="269" t="s">
        <v>34</v>
      </c>
      <c r="F1482" s="270" t="s">
        <v>2131</v>
      </c>
      <c r="G1482" s="268"/>
      <c r="H1482" s="271">
        <v>36.79</v>
      </c>
      <c r="I1482" s="272"/>
      <c r="J1482" s="268"/>
      <c r="K1482" s="268"/>
      <c r="L1482" s="273"/>
      <c r="M1482" s="274"/>
      <c r="N1482" s="275"/>
      <c r="O1482" s="275"/>
      <c r="P1482" s="275"/>
      <c r="Q1482" s="275"/>
      <c r="R1482" s="275"/>
      <c r="S1482" s="275"/>
      <c r="T1482" s="276"/>
      <c r="AT1482" s="277" t="s">
        <v>274</v>
      </c>
      <c r="AU1482" s="277" t="s">
        <v>88</v>
      </c>
      <c r="AV1482" s="15" t="s">
        <v>224</v>
      </c>
      <c r="AW1482" s="15" t="s">
        <v>41</v>
      </c>
      <c r="AX1482" s="15" t="s">
        <v>78</v>
      </c>
      <c r="AY1482" s="277" t="s">
        <v>209</v>
      </c>
    </row>
    <row r="1483" spans="2:51" s="14" customFormat="1" ht="13.5">
      <c r="B1483" s="254"/>
      <c r="C1483" s="255"/>
      <c r="D1483" s="219" t="s">
        <v>274</v>
      </c>
      <c r="E1483" s="256" t="s">
        <v>34</v>
      </c>
      <c r="F1483" s="257" t="s">
        <v>536</v>
      </c>
      <c r="G1483" s="255"/>
      <c r="H1483" s="256" t="s">
        <v>34</v>
      </c>
      <c r="I1483" s="258"/>
      <c r="J1483" s="255"/>
      <c r="K1483" s="255"/>
      <c r="L1483" s="259"/>
      <c r="M1483" s="260"/>
      <c r="N1483" s="261"/>
      <c r="O1483" s="261"/>
      <c r="P1483" s="261"/>
      <c r="Q1483" s="261"/>
      <c r="R1483" s="261"/>
      <c r="S1483" s="261"/>
      <c r="T1483" s="262"/>
      <c r="AT1483" s="263" t="s">
        <v>274</v>
      </c>
      <c r="AU1483" s="263" t="s">
        <v>88</v>
      </c>
      <c r="AV1483" s="14" t="s">
        <v>86</v>
      </c>
      <c r="AW1483" s="14" t="s">
        <v>41</v>
      </c>
      <c r="AX1483" s="14" t="s">
        <v>78</v>
      </c>
      <c r="AY1483" s="263" t="s">
        <v>209</v>
      </c>
    </row>
    <row r="1484" spans="2:51" s="14" customFormat="1" ht="13.5">
      <c r="B1484" s="254"/>
      <c r="C1484" s="255"/>
      <c r="D1484" s="219" t="s">
        <v>274</v>
      </c>
      <c r="E1484" s="256" t="s">
        <v>34</v>
      </c>
      <c r="F1484" s="257" t="s">
        <v>434</v>
      </c>
      <c r="G1484" s="255"/>
      <c r="H1484" s="256" t="s">
        <v>34</v>
      </c>
      <c r="I1484" s="258"/>
      <c r="J1484" s="255"/>
      <c r="K1484" s="255"/>
      <c r="L1484" s="259"/>
      <c r="M1484" s="260"/>
      <c r="N1484" s="261"/>
      <c r="O1484" s="261"/>
      <c r="P1484" s="261"/>
      <c r="Q1484" s="261"/>
      <c r="R1484" s="261"/>
      <c r="S1484" s="261"/>
      <c r="T1484" s="262"/>
      <c r="AT1484" s="263" t="s">
        <v>274</v>
      </c>
      <c r="AU1484" s="263" t="s">
        <v>88</v>
      </c>
      <c r="AV1484" s="14" t="s">
        <v>86</v>
      </c>
      <c r="AW1484" s="14" t="s">
        <v>41</v>
      </c>
      <c r="AX1484" s="14" t="s">
        <v>78</v>
      </c>
      <c r="AY1484" s="263" t="s">
        <v>209</v>
      </c>
    </row>
    <row r="1485" spans="2:51" s="12" customFormat="1" ht="13.5">
      <c r="B1485" s="222"/>
      <c r="C1485" s="223"/>
      <c r="D1485" s="219" t="s">
        <v>274</v>
      </c>
      <c r="E1485" s="224" t="s">
        <v>34</v>
      </c>
      <c r="F1485" s="225" t="s">
        <v>572</v>
      </c>
      <c r="G1485" s="223"/>
      <c r="H1485" s="226">
        <v>13.92</v>
      </c>
      <c r="I1485" s="227"/>
      <c r="J1485" s="223"/>
      <c r="K1485" s="223"/>
      <c r="L1485" s="228"/>
      <c r="M1485" s="229"/>
      <c r="N1485" s="230"/>
      <c r="O1485" s="230"/>
      <c r="P1485" s="230"/>
      <c r="Q1485" s="230"/>
      <c r="R1485" s="230"/>
      <c r="S1485" s="230"/>
      <c r="T1485" s="231"/>
      <c r="AT1485" s="232" t="s">
        <v>274</v>
      </c>
      <c r="AU1485" s="232" t="s">
        <v>88</v>
      </c>
      <c r="AV1485" s="12" t="s">
        <v>88</v>
      </c>
      <c r="AW1485" s="12" t="s">
        <v>41</v>
      </c>
      <c r="AX1485" s="12" t="s">
        <v>78</v>
      </c>
      <c r="AY1485" s="232" t="s">
        <v>209</v>
      </c>
    </row>
    <row r="1486" spans="2:51" s="12" customFormat="1" ht="13.5">
      <c r="B1486" s="222"/>
      <c r="C1486" s="223"/>
      <c r="D1486" s="219" t="s">
        <v>274</v>
      </c>
      <c r="E1486" s="224" t="s">
        <v>34</v>
      </c>
      <c r="F1486" s="225" t="s">
        <v>573</v>
      </c>
      <c r="G1486" s="223"/>
      <c r="H1486" s="226">
        <v>14.21</v>
      </c>
      <c r="I1486" s="227"/>
      <c r="J1486" s="223"/>
      <c r="K1486" s="223"/>
      <c r="L1486" s="228"/>
      <c r="M1486" s="229"/>
      <c r="N1486" s="230"/>
      <c r="O1486" s="230"/>
      <c r="P1486" s="230"/>
      <c r="Q1486" s="230"/>
      <c r="R1486" s="230"/>
      <c r="S1486" s="230"/>
      <c r="T1486" s="231"/>
      <c r="AT1486" s="232" t="s">
        <v>274</v>
      </c>
      <c r="AU1486" s="232" t="s">
        <v>88</v>
      </c>
      <c r="AV1486" s="12" t="s">
        <v>88</v>
      </c>
      <c r="AW1486" s="12" t="s">
        <v>41</v>
      </c>
      <c r="AX1486" s="12" t="s">
        <v>78</v>
      </c>
      <c r="AY1486" s="232" t="s">
        <v>209</v>
      </c>
    </row>
    <row r="1487" spans="2:51" s="12" customFormat="1" ht="13.5">
      <c r="B1487" s="222"/>
      <c r="C1487" s="223"/>
      <c r="D1487" s="219" t="s">
        <v>274</v>
      </c>
      <c r="E1487" s="224" t="s">
        <v>34</v>
      </c>
      <c r="F1487" s="225" t="s">
        <v>574</v>
      </c>
      <c r="G1487" s="223"/>
      <c r="H1487" s="226">
        <v>11.43</v>
      </c>
      <c r="I1487" s="227"/>
      <c r="J1487" s="223"/>
      <c r="K1487" s="223"/>
      <c r="L1487" s="228"/>
      <c r="M1487" s="229"/>
      <c r="N1487" s="230"/>
      <c r="O1487" s="230"/>
      <c r="P1487" s="230"/>
      <c r="Q1487" s="230"/>
      <c r="R1487" s="230"/>
      <c r="S1487" s="230"/>
      <c r="T1487" s="231"/>
      <c r="AT1487" s="232" t="s">
        <v>274</v>
      </c>
      <c r="AU1487" s="232" t="s">
        <v>88</v>
      </c>
      <c r="AV1487" s="12" t="s">
        <v>88</v>
      </c>
      <c r="AW1487" s="12" t="s">
        <v>41</v>
      </c>
      <c r="AX1487" s="12" t="s">
        <v>78</v>
      </c>
      <c r="AY1487" s="232" t="s">
        <v>209</v>
      </c>
    </row>
    <row r="1488" spans="2:51" s="12" customFormat="1" ht="13.5">
      <c r="B1488" s="222"/>
      <c r="C1488" s="223"/>
      <c r="D1488" s="219" t="s">
        <v>274</v>
      </c>
      <c r="E1488" s="224" t="s">
        <v>34</v>
      </c>
      <c r="F1488" s="225" t="s">
        <v>575</v>
      </c>
      <c r="G1488" s="223"/>
      <c r="H1488" s="226">
        <v>37.1</v>
      </c>
      <c r="I1488" s="227"/>
      <c r="J1488" s="223"/>
      <c r="K1488" s="223"/>
      <c r="L1488" s="228"/>
      <c r="M1488" s="229"/>
      <c r="N1488" s="230"/>
      <c r="O1488" s="230"/>
      <c r="P1488" s="230"/>
      <c r="Q1488" s="230"/>
      <c r="R1488" s="230"/>
      <c r="S1488" s="230"/>
      <c r="T1488" s="231"/>
      <c r="AT1488" s="232" t="s">
        <v>274</v>
      </c>
      <c r="AU1488" s="232" t="s">
        <v>88</v>
      </c>
      <c r="AV1488" s="12" t="s">
        <v>88</v>
      </c>
      <c r="AW1488" s="12" t="s">
        <v>41</v>
      </c>
      <c r="AX1488" s="12" t="s">
        <v>78</v>
      </c>
      <c r="AY1488" s="232" t="s">
        <v>209</v>
      </c>
    </row>
    <row r="1489" spans="2:51" s="15" customFormat="1" ht="13.5">
      <c r="B1489" s="267"/>
      <c r="C1489" s="268"/>
      <c r="D1489" s="219" t="s">
        <v>274</v>
      </c>
      <c r="E1489" s="269" t="s">
        <v>34</v>
      </c>
      <c r="F1489" s="270" t="s">
        <v>2132</v>
      </c>
      <c r="G1489" s="268"/>
      <c r="H1489" s="271">
        <v>76.66</v>
      </c>
      <c r="I1489" s="272"/>
      <c r="J1489" s="268"/>
      <c r="K1489" s="268"/>
      <c r="L1489" s="273"/>
      <c r="M1489" s="274"/>
      <c r="N1489" s="275"/>
      <c r="O1489" s="275"/>
      <c r="P1489" s="275"/>
      <c r="Q1489" s="275"/>
      <c r="R1489" s="275"/>
      <c r="S1489" s="275"/>
      <c r="T1489" s="276"/>
      <c r="AT1489" s="277" t="s">
        <v>274</v>
      </c>
      <c r="AU1489" s="277" t="s">
        <v>88</v>
      </c>
      <c r="AV1489" s="15" t="s">
        <v>224</v>
      </c>
      <c r="AW1489" s="15" t="s">
        <v>41</v>
      </c>
      <c r="AX1489" s="15" t="s">
        <v>78</v>
      </c>
      <c r="AY1489" s="277" t="s">
        <v>209</v>
      </c>
    </row>
    <row r="1490" spans="2:51" s="14" customFormat="1" ht="13.5">
      <c r="B1490" s="254"/>
      <c r="C1490" s="255"/>
      <c r="D1490" s="219" t="s">
        <v>274</v>
      </c>
      <c r="E1490" s="256" t="s">
        <v>34</v>
      </c>
      <c r="F1490" s="257" t="s">
        <v>1501</v>
      </c>
      <c r="G1490" s="255"/>
      <c r="H1490" s="256" t="s">
        <v>34</v>
      </c>
      <c r="I1490" s="258"/>
      <c r="J1490" s="255"/>
      <c r="K1490" s="255"/>
      <c r="L1490" s="259"/>
      <c r="M1490" s="260"/>
      <c r="N1490" s="261"/>
      <c r="O1490" s="261"/>
      <c r="P1490" s="261"/>
      <c r="Q1490" s="261"/>
      <c r="R1490" s="261"/>
      <c r="S1490" s="261"/>
      <c r="T1490" s="262"/>
      <c r="AT1490" s="263" t="s">
        <v>274</v>
      </c>
      <c r="AU1490" s="263" t="s">
        <v>88</v>
      </c>
      <c r="AV1490" s="14" t="s">
        <v>86</v>
      </c>
      <c r="AW1490" s="14" t="s">
        <v>41</v>
      </c>
      <c r="AX1490" s="14" t="s">
        <v>78</v>
      </c>
      <c r="AY1490" s="263" t="s">
        <v>209</v>
      </c>
    </row>
    <row r="1491" spans="2:51" s="14" customFormat="1" ht="13.5">
      <c r="B1491" s="254"/>
      <c r="C1491" s="255"/>
      <c r="D1491" s="219" t="s">
        <v>274</v>
      </c>
      <c r="E1491" s="256" t="s">
        <v>34</v>
      </c>
      <c r="F1491" s="257" t="s">
        <v>434</v>
      </c>
      <c r="G1491" s="255"/>
      <c r="H1491" s="256" t="s">
        <v>34</v>
      </c>
      <c r="I1491" s="258"/>
      <c r="J1491" s="255"/>
      <c r="K1491" s="255"/>
      <c r="L1491" s="259"/>
      <c r="M1491" s="260"/>
      <c r="N1491" s="261"/>
      <c r="O1491" s="261"/>
      <c r="P1491" s="261"/>
      <c r="Q1491" s="261"/>
      <c r="R1491" s="261"/>
      <c r="S1491" s="261"/>
      <c r="T1491" s="262"/>
      <c r="AT1491" s="263" t="s">
        <v>274</v>
      </c>
      <c r="AU1491" s="263" t="s">
        <v>88</v>
      </c>
      <c r="AV1491" s="14" t="s">
        <v>86</v>
      </c>
      <c r="AW1491" s="14" t="s">
        <v>41</v>
      </c>
      <c r="AX1491" s="14" t="s">
        <v>78</v>
      </c>
      <c r="AY1491" s="263" t="s">
        <v>209</v>
      </c>
    </row>
    <row r="1492" spans="2:51" s="12" customFormat="1" ht="13.5">
      <c r="B1492" s="222"/>
      <c r="C1492" s="223"/>
      <c r="D1492" s="219" t="s">
        <v>274</v>
      </c>
      <c r="E1492" s="224" t="s">
        <v>34</v>
      </c>
      <c r="F1492" s="225" t="s">
        <v>1540</v>
      </c>
      <c r="G1492" s="223"/>
      <c r="H1492" s="226">
        <v>54.71</v>
      </c>
      <c r="I1492" s="227"/>
      <c r="J1492" s="223"/>
      <c r="K1492" s="223"/>
      <c r="L1492" s="228"/>
      <c r="M1492" s="229"/>
      <c r="N1492" s="230"/>
      <c r="O1492" s="230"/>
      <c r="P1492" s="230"/>
      <c r="Q1492" s="230"/>
      <c r="R1492" s="230"/>
      <c r="S1492" s="230"/>
      <c r="T1492" s="231"/>
      <c r="AT1492" s="232" t="s">
        <v>274</v>
      </c>
      <c r="AU1492" s="232" t="s">
        <v>88</v>
      </c>
      <c r="AV1492" s="12" t="s">
        <v>88</v>
      </c>
      <c r="AW1492" s="12" t="s">
        <v>41</v>
      </c>
      <c r="AX1492" s="12" t="s">
        <v>78</v>
      </c>
      <c r="AY1492" s="232" t="s">
        <v>209</v>
      </c>
    </row>
    <row r="1493" spans="2:51" s="12" customFormat="1" ht="13.5">
      <c r="B1493" s="222"/>
      <c r="C1493" s="223"/>
      <c r="D1493" s="219" t="s">
        <v>274</v>
      </c>
      <c r="E1493" s="224" t="s">
        <v>34</v>
      </c>
      <c r="F1493" s="225" t="s">
        <v>1541</v>
      </c>
      <c r="G1493" s="223"/>
      <c r="H1493" s="226">
        <v>100.23</v>
      </c>
      <c r="I1493" s="227"/>
      <c r="J1493" s="223"/>
      <c r="K1493" s="223"/>
      <c r="L1493" s="228"/>
      <c r="M1493" s="229"/>
      <c r="N1493" s="230"/>
      <c r="O1493" s="230"/>
      <c r="P1493" s="230"/>
      <c r="Q1493" s="230"/>
      <c r="R1493" s="230"/>
      <c r="S1493" s="230"/>
      <c r="T1493" s="231"/>
      <c r="AT1493" s="232" t="s">
        <v>274</v>
      </c>
      <c r="AU1493" s="232" t="s">
        <v>88</v>
      </c>
      <c r="AV1493" s="12" t="s">
        <v>88</v>
      </c>
      <c r="AW1493" s="12" t="s">
        <v>41</v>
      </c>
      <c r="AX1493" s="12" t="s">
        <v>78</v>
      </c>
      <c r="AY1493" s="232" t="s">
        <v>209</v>
      </c>
    </row>
    <row r="1494" spans="2:51" s="12" customFormat="1" ht="13.5">
      <c r="B1494" s="222"/>
      <c r="C1494" s="223"/>
      <c r="D1494" s="219" t="s">
        <v>274</v>
      </c>
      <c r="E1494" s="224" t="s">
        <v>34</v>
      </c>
      <c r="F1494" s="225" t="s">
        <v>1542</v>
      </c>
      <c r="G1494" s="223"/>
      <c r="H1494" s="226">
        <v>11.83</v>
      </c>
      <c r="I1494" s="227"/>
      <c r="J1494" s="223"/>
      <c r="K1494" s="223"/>
      <c r="L1494" s="228"/>
      <c r="M1494" s="229"/>
      <c r="N1494" s="230"/>
      <c r="O1494" s="230"/>
      <c r="P1494" s="230"/>
      <c r="Q1494" s="230"/>
      <c r="R1494" s="230"/>
      <c r="S1494" s="230"/>
      <c r="T1494" s="231"/>
      <c r="AT1494" s="232" t="s">
        <v>274</v>
      </c>
      <c r="AU1494" s="232" t="s">
        <v>88</v>
      </c>
      <c r="AV1494" s="12" t="s">
        <v>88</v>
      </c>
      <c r="AW1494" s="12" t="s">
        <v>41</v>
      </c>
      <c r="AX1494" s="12" t="s">
        <v>78</v>
      </c>
      <c r="AY1494" s="232" t="s">
        <v>209</v>
      </c>
    </row>
    <row r="1495" spans="2:51" s="12" customFormat="1" ht="13.5">
      <c r="B1495" s="222"/>
      <c r="C1495" s="223"/>
      <c r="D1495" s="219" t="s">
        <v>274</v>
      </c>
      <c r="E1495" s="224" t="s">
        <v>34</v>
      </c>
      <c r="F1495" s="225" t="s">
        <v>1543</v>
      </c>
      <c r="G1495" s="223"/>
      <c r="H1495" s="226">
        <v>10.11</v>
      </c>
      <c r="I1495" s="227"/>
      <c r="J1495" s="223"/>
      <c r="K1495" s="223"/>
      <c r="L1495" s="228"/>
      <c r="M1495" s="229"/>
      <c r="N1495" s="230"/>
      <c r="O1495" s="230"/>
      <c r="P1495" s="230"/>
      <c r="Q1495" s="230"/>
      <c r="R1495" s="230"/>
      <c r="S1495" s="230"/>
      <c r="T1495" s="231"/>
      <c r="AT1495" s="232" t="s">
        <v>274</v>
      </c>
      <c r="AU1495" s="232" t="s">
        <v>88</v>
      </c>
      <c r="AV1495" s="12" t="s">
        <v>88</v>
      </c>
      <c r="AW1495" s="12" t="s">
        <v>41</v>
      </c>
      <c r="AX1495" s="12" t="s">
        <v>78</v>
      </c>
      <c r="AY1495" s="232" t="s">
        <v>209</v>
      </c>
    </row>
    <row r="1496" spans="2:51" s="12" customFormat="1" ht="13.5">
      <c r="B1496" s="222"/>
      <c r="C1496" s="223"/>
      <c r="D1496" s="219" t="s">
        <v>274</v>
      </c>
      <c r="E1496" s="224" t="s">
        <v>34</v>
      </c>
      <c r="F1496" s="225" t="s">
        <v>1544</v>
      </c>
      <c r="G1496" s="223"/>
      <c r="H1496" s="226">
        <v>7.58</v>
      </c>
      <c r="I1496" s="227"/>
      <c r="J1496" s="223"/>
      <c r="K1496" s="223"/>
      <c r="L1496" s="228"/>
      <c r="M1496" s="229"/>
      <c r="N1496" s="230"/>
      <c r="O1496" s="230"/>
      <c r="P1496" s="230"/>
      <c r="Q1496" s="230"/>
      <c r="R1496" s="230"/>
      <c r="S1496" s="230"/>
      <c r="T1496" s="231"/>
      <c r="AT1496" s="232" t="s">
        <v>274</v>
      </c>
      <c r="AU1496" s="232" t="s">
        <v>88</v>
      </c>
      <c r="AV1496" s="12" t="s">
        <v>88</v>
      </c>
      <c r="AW1496" s="12" t="s">
        <v>41</v>
      </c>
      <c r="AX1496" s="12" t="s">
        <v>78</v>
      </c>
      <c r="AY1496" s="232" t="s">
        <v>209</v>
      </c>
    </row>
    <row r="1497" spans="2:51" s="12" customFormat="1" ht="13.5">
      <c r="B1497" s="222"/>
      <c r="C1497" s="223"/>
      <c r="D1497" s="219" t="s">
        <v>274</v>
      </c>
      <c r="E1497" s="224" t="s">
        <v>34</v>
      </c>
      <c r="F1497" s="225" t="s">
        <v>1545</v>
      </c>
      <c r="G1497" s="223"/>
      <c r="H1497" s="226">
        <v>4.5199999999999996</v>
      </c>
      <c r="I1497" s="227"/>
      <c r="J1497" s="223"/>
      <c r="K1497" s="223"/>
      <c r="L1497" s="228"/>
      <c r="M1497" s="229"/>
      <c r="N1497" s="230"/>
      <c r="O1497" s="230"/>
      <c r="P1497" s="230"/>
      <c r="Q1497" s="230"/>
      <c r="R1497" s="230"/>
      <c r="S1497" s="230"/>
      <c r="T1497" s="231"/>
      <c r="AT1497" s="232" t="s">
        <v>274</v>
      </c>
      <c r="AU1497" s="232" t="s">
        <v>88</v>
      </c>
      <c r="AV1497" s="12" t="s">
        <v>88</v>
      </c>
      <c r="AW1497" s="12" t="s">
        <v>41</v>
      </c>
      <c r="AX1497" s="12" t="s">
        <v>78</v>
      </c>
      <c r="AY1497" s="232" t="s">
        <v>209</v>
      </c>
    </row>
    <row r="1498" spans="2:51" s="12" customFormat="1" ht="13.5">
      <c r="B1498" s="222"/>
      <c r="C1498" s="223"/>
      <c r="D1498" s="219" t="s">
        <v>274</v>
      </c>
      <c r="E1498" s="224" t="s">
        <v>34</v>
      </c>
      <c r="F1498" s="225" t="s">
        <v>1546</v>
      </c>
      <c r="G1498" s="223"/>
      <c r="H1498" s="226">
        <v>4.21</v>
      </c>
      <c r="I1498" s="227"/>
      <c r="J1498" s="223"/>
      <c r="K1498" s="223"/>
      <c r="L1498" s="228"/>
      <c r="M1498" s="229"/>
      <c r="N1498" s="230"/>
      <c r="O1498" s="230"/>
      <c r="P1498" s="230"/>
      <c r="Q1498" s="230"/>
      <c r="R1498" s="230"/>
      <c r="S1498" s="230"/>
      <c r="T1498" s="231"/>
      <c r="AT1498" s="232" t="s">
        <v>274</v>
      </c>
      <c r="AU1498" s="232" t="s">
        <v>88</v>
      </c>
      <c r="AV1498" s="12" t="s">
        <v>88</v>
      </c>
      <c r="AW1498" s="12" t="s">
        <v>41</v>
      </c>
      <c r="AX1498" s="12" t="s">
        <v>78</v>
      </c>
      <c r="AY1498" s="232" t="s">
        <v>209</v>
      </c>
    </row>
    <row r="1499" spans="2:51" s="12" customFormat="1" ht="13.5">
      <c r="B1499" s="222"/>
      <c r="C1499" s="223"/>
      <c r="D1499" s="219" t="s">
        <v>274</v>
      </c>
      <c r="E1499" s="224" t="s">
        <v>34</v>
      </c>
      <c r="F1499" s="225" t="s">
        <v>1547</v>
      </c>
      <c r="G1499" s="223"/>
      <c r="H1499" s="226">
        <v>8.76</v>
      </c>
      <c r="I1499" s="227"/>
      <c r="J1499" s="223"/>
      <c r="K1499" s="223"/>
      <c r="L1499" s="228"/>
      <c r="M1499" s="229"/>
      <c r="N1499" s="230"/>
      <c r="O1499" s="230"/>
      <c r="P1499" s="230"/>
      <c r="Q1499" s="230"/>
      <c r="R1499" s="230"/>
      <c r="S1499" s="230"/>
      <c r="T1499" s="231"/>
      <c r="AT1499" s="232" t="s">
        <v>274</v>
      </c>
      <c r="AU1499" s="232" t="s">
        <v>88</v>
      </c>
      <c r="AV1499" s="12" t="s">
        <v>88</v>
      </c>
      <c r="AW1499" s="12" t="s">
        <v>41</v>
      </c>
      <c r="AX1499" s="12" t="s">
        <v>78</v>
      </c>
      <c r="AY1499" s="232" t="s">
        <v>209</v>
      </c>
    </row>
    <row r="1500" spans="2:51" s="12" customFormat="1" ht="13.5">
      <c r="B1500" s="222"/>
      <c r="C1500" s="223"/>
      <c r="D1500" s="219" t="s">
        <v>274</v>
      </c>
      <c r="E1500" s="224" t="s">
        <v>34</v>
      </c>
      <c r="F1500" s="225" t="s">
        <v>1548</v>
      </c>
      <c r="G1500" s="223"/>
      <c r="H1500" s="226">
        <v>2.0299999999999998</v>
      </c>
      <c r="I1500" s="227"/>
      <c r="J1500" s="223"/>
      <c r="K1500" s="223"/>
      <c r="L1500" s="228"/>
      <c r="M1500" s="229"/>
      <c r="N1500" s="230"/>
      <c r="O1500" s="230"/>
      <c r="P1500" s="230"/>
      <c r="Q1500" s="230"/>
      <c r="R1500" s="230"/>
      <c r="S1500" s="230"/>
      <c r="T1500" s="231"/>
      <c r="AT1500" s="232" t="s">
        <v>274</v>
      </c>
      <c r="AU1500" s="232" t="s">
        <v>88</v>
      </c>
      <c r="AV1500" s="12" t="s">
        <v>88</v>
      </c>
      <c r="AW1500" s="12" t="s">
        <v>41</v>
      </c>
      <c r="AX1500" s="12" t="s">
        <v>78</v>
      </c>
      <c r="AY1500" s="232" t="s">
        <v>209</v>
      </c>
    </row>
    <row r="1501" spans="2:51" s="12" customFormat="1" ht="13.5">
      <c r="B1501" s="222"/>
      <c r="C1501" s="223"/>
      <c r="D1501" s="219" t="s">
        <v>274</v>
      </c>
      <c r="E1501" s="224" t="s">
        <v>34</v>
      </c>
      <c r="F1501" s="225" t="s">
        <v>1549</v>
      </c>
      <c r="G1501" s="223"/>
      <c r="H1501" s="226">
        <v>6.9</v>
      </c>
      <c r="I1501" s="227"/>
      <c r="J1501" s="223"/>
      <c r="K1501" s="223"/>
      <c r="L1501" s="228"/>
      <c r="M1501" s="229"/>
      <c r="N1501" s="230"/>
      <c r="O1501" s="230"/>
      <c r="P1501" s="230"/>
      <c r="Q1501" s="230"/>
      <c r="R1501" s="230"/>
      <c r="S1501" s="230"/>
      <c r="T1501" s="231"/>
      <c r="AT1501" s="232" t="s">
        <v>274</v>
      </c>
      <c r="AU1501" s="232" t="s">
        <v>88</v>
      </c>
      <c r="AV1501" s="12" t="s">
        <v>88</v>
      </c>
      <c r="AW1501" s="12" t="s">
        <v>41</v>
      </c>
      <c r="AX1501" s="12" t="s">
        <v>78</v>
      </c>
      <c r="AY1501" s="232" t="s">
        <v>209</v>
      </c>
    </row>
    <row r="1502" spans="2:51" s="12" customFormat="1" ht="13.5">
      <c r="B1502" s="222"/>
      <c r="C1502" s="223"/>
      <c r="D1502" s="219" t="s">
        <v>274</v>
      </c>
      <c r="E1502" s="224" t="s">
        <v>34</v>
      </c>
      <c r="F1502" s="225" t="s">
        <v>1550</v>
      </c>
      <c r="G1502" s="223"/>
      <c r="H1502" s="226">
        <v>11.23</v>
      </c>
      <c r="I1502" s="227"/>
      <c r="J1502" s="223"/>
      <c r="K1502" s="223"/>
      <c r="L1502" s="228"/>
      <c r="M1502" s="229"/>
      <c r="N1502" s="230"/>
      <c r="O1502" s="230"/>
      <c r="P1502" s="230"/>
      <c r="Q1502" s="230"/>
      <c r="R1502" s="230"/>
      <c r="S1502" s="230"/>
      <c r="T1502" s="231"/>
      <c r="AT1502" s="232" t="s">
        <v>274</v>
      </c>
      <c r="AU1502" s="232" t="s">
        <v>88</v>
      </c>
      <c r="AV1502" s="12" t="s">
        <v>88</v>
      </c>
      <c r="AW1502" s="12" t="s">
        <v>41</v>
      </c>
      <c r="AX1502" s="12" t="s">
        <v>78</v>
      </c>
      <c r="AY1502" s="232" t="s">
        <v>209</v>
      </c>
    </row>
    <row r="1503" spans="2:51" s="12" customFormat="1" ht="13.5">
      <c r="B1503" s="222"/>
      <c r="C1503" s="223"/>
      <c r="D1503" s="219" t="s">
        <v>274</v>
      </c>
      <c r="E1503" s="224" t="s">
        <v>34</v>
      </c>
      <c r="F1503" s="225" t="s">
        <v>1551</v>
      </c>
      <c r="G1503" s="223"/>
      <c r="H1503" s="226">
        <v>11.3</v>
      </c>
      <c r="I1503" s="227"/>
      <c r="J1503" s="223"/>
      <c r="K1503" s="223"/>
      <c r="L1503" s="228"/>
      <c r="M1503" s="229"/>
      <c r="N1503" s="230"/>
      <c r="O1503" s="230"/>
      <c r="P1503" s="230"/>
      <c r="Q1503" s="230"/>
      <c r="R1503" s="230"/>
      <c r="S1503" s="230"/>
      <c r="T1503" s="231"/>
      <c r="AT1503" s="232" t="s">
        <v>274</v>
      </c>
      <c r="AU1503" s="232" t="s">
        <v>88</v>
      </c>
      <c r="AV1503" s="12" t="s">
        <v>88</v>
      </c>
      <c r="AW1503" s="12" t="s">
        <v>41</v>
      </c>
      <c r="AX1503" s="12" t="s">
        <v>78</v>
      </c>
      <c r="AY1503" s="232" t="s">
        <v>209</v>
      </c>
    </row>
    <row r="1504" spans="2:51" s="12" customFormat="1" ht="13.5">
      <c r="B1504" s="222"/>
      <c r="C1504" s="223"/>
      <c r="D1504" s="219" t="s">
        <v>274</v>
      </c>
      <c r="E1504" s="224" t="s">
        <v>34</v>
      </c>
      <c r="F1504" s="225" t="s">
        <v>1552</v>
      </c>
      <c r="G1504" s="223"/>
      <c r="H1504" s="226">
        <v>2.33</v>
      </c>
      <c r="I1504" s="227"/>
      <c r="J1504" s="223"/>
      <c r="K1504" s="223"/>
      <c r="L1504" s="228"/>
      <c r="M1504" s="229"/>
      <c r="N1504" s="230"/>
      <c r="O1504" s="230"/>
      <c r="P1504" s="230"/>
      <c r="Q1504" s="230"/>
      <c r="R1504" s="230"/>
      <c r="S1504" s="230"/>
      <c r="T1504" s="231"/>
      <c r="AT1504" s="232" t="s">
        <v>274</v>
      </c>
      <c r="AU1504" s="232" t="s">
        <v>88</v>
      </c>
      <c r="AV1504" s="12" t="s">
        <v>88</v>
      </c>
      <c r="AW1504" s="12" t="s">
        <v>41</v>
      </c>
      <c r="AX1504" s="12" t="s">
        <v>78</v>
      </c>
      <c r="AY1504" s="232" t="s">
        <v>209</v>
      </c>
    </row>
    <row r="1505" spans="2:51" s="12" customFormat="1" ht="13.5">
      <c r="B1505" s="222"/>
      <c r="C1505" s="223"/>
      <c r="D1505" s="219" t="s">
        <v>274</v>
      </c>
      <c r="E1505" s="224" t="s">
        <v>34</v>
      </c>
      <c r="F1505" s="225" t="s">
        <v>1553</v>
      </c>
      <c r="G1505" s="223"/>
      <c r="H1505" s="226">
        <v>1.66</v>
      </c>
      <c r="I1505" s="227"/>
      <c r="J1505" s="223"/>
      <c r="K1505" s="223"/>
      <c r="L1505" s="228"/>
      <c r="M1505" s="229"/>
      <c r="N1505" s="230"/>
      <c r="O1505" s="230"/>
      <c r="P1505" s="230"/>
      <c r="Q1505" s="230"/>
      <c r="R1505" s="230"/>
      <c r="S1505" s="230"/>
      <c r="T1505" s="231"/>
      <c r="AT1505" s="232" t="s">
        <v>274</v>
      </c>
      <c r="AU1505" s="232" t="s">
        <v>88</v>
      </c>
      <c r="AV1505" s="12" t="s">
        <v>88</v>
      </c>
      <c r="AW1505" s="12" t="s">
        <v>41</v>
      </c>
      <c r="AX1505" s="12" t="s">
        <v>78</v>
      </c>
      <c r="AY1505" s="232" t="s">
        <v>209</v>
      </c>
    </row>
    <row r="1506" spans="2:51" s="15" customFormat="1" ht="13.5">
      <c r="B1506" s="267"/>
      <c r="C1506" s="268"/>
      <c r="D1506" s="219" t="s">
        <v>274</v>
      </c>
      <c r="E1506" s="269" t="s">
        <v>34</v>
      </c>
      <c r="F1506" s="270" t="s">
        <v>1516</v>
      </c>
      <c r="G1506" s="268"/>
      <c r="H1506" s="271">
        <v>237.4</v>
      </c>
      <c r="I1506" s="272"/>
      <c r="J1506" s="268"/>
      <c r="K1506" s="268"/>
      <c r="L1506" s="273"/>
      <c r="M1506" s="274"/>
      <c r="N1506" s="275"/>
      <c r="O1506" s="275"/>
      <c r="P1506" s="275"/>
      <c r="Q1506" s="275"/>
      <c r="R1506" s="275"/>
      <c r="S1506" s="275"/>
      <c r="T1506" s="276"/>
      <c r="AT1506" s="277" t="s">
        <v>274</v>
      </c>
      <c r="AU1506" s="277" t="s">
        <v>88</v>
      </c>
      <c r="AV1506" s="15" t="s">
        <v>224</v>
      </c>
      <c r="AW1506" s="15" t="s">
        <v>41</v>
      </c>
      <c r="AX1506" s="15" t="s">
        <v>78</v>
      </c>
      <c r="AY1506" s="277" t="s">
        <v>209</v>
      </c>
    </row>
    <row r="1507" spans="2:51" s="14" customFormat="1" ht="13.5">
      <c r="B1507" s="254"/>
      <c r="C1507" s="255"/>
      <c r="D1507" s="219" t="s">
        <v>274</v>
      </c>
      <c r="E1507" s="256" t="s">
        <v>34</v>
      </c>
      <c r="F1507" s="257" t="s">
        <v>1823</v>
      </c>
      <c r="G1507" s="255"/>
      <c r="H1507" s="256" t="s">
        <v>34</v>
      </c>
      <c r="I1507" s="258"/>
      <c r="J1507" s="255"/>
      <c r="K1507" s="255"/>
      <c r="L1507" s="259"/>
      <c r="M1507" s="260"/>
      <c r="N1507" s="261"/>
      <c r="O1507" s="261"/>
      <c r="P1507" s="261"/>
      <c r="Q1507" s="261"/>
      <c r="R1507" s="261"/>
      <c r="S1507" s="261"/>
      <c r="T1507" s="262"/>
      <c r="AT1507" s="263" t="s">
        <v>274</v>
      </c>
      <c r="AU1507" s="263" t="s">
        <v>88</v>
      </c>
      <c r="AV1507" s="14" t="s">
        <v>86</v>
      </c>
      <c r="AW1507" s="14" t="s">
        <v>41</v>
      </c>
      <c r="AX1507" s="14" t="s">
        <v>78</v>
      </c>
      <c r="AY1507" s="263" t="s">
        <v>209</v>
      </c>
    </row>
    <row r="1508" spans="2:51" s="14" customFormat="1" ht="13.5">
      <c r="B1508" s="254"/>
      <c r="C1508" s="255"/>
      <c r="D1508" s="219" t="s">
        <v>274</v>
      </c>
      <c r="E1508" s="256" t="s">
        <v>34</v>
      </c>
      <c r="F1508" s="257" t="s">
        <v>434</v>
      </c>
      <c r="G1508" s="255"/>
      <c r="H1508" s="256" t="s">
        <v>34</v>
      </c>
      <c r="I1508" s="258"/>
      <c r="J1508" s="255"/>
      <c r="K1508" s="255"/>
      <c r="L1508" s="259"/>
      <c r="M1508" s="260"/>
      <c r="N1508" s="261"/>
      <c r="O1508" s="261"/>
      <c r="P1508" s="261"/>
      <c r="Q1508" s="261"/>
      <c r="R1508" s="261"/>
      <c r="S1508" s="261"/>
      <c r="T1508" s="262"/>
      <c r="AT1508" s="263" t="s">
        <v>274</v>
      </c>
      <c r="AU1508" s="263" t="s">
        <v>88</v>
      </c>
      <c r="AV1508" s="14" t="s">
        <v>86</v>
      </c>
      <c r="AW1508" s="14" t="s">
        <v>41</v>
      </c>
      <c r="AX1508" s="14" t="s">
        <v>78</v>
      </c>
      <c r="AY1508" s="263" t="s">
        <v>209</v>
      </c>
    </row>
    <row r="1509" spans="2:51" s="12" customFormat="1" ht="13.5">
      <c r="B1509" s="222"/>
      <c r="C1509" s="223"/>
      <c r="D1509" s="219" t="s">
        <v>274</v>
      </c>
      <c r="E1509" s="224" t="s">
        <v>34</v>
      </c>
      <c r="F1509" s="225" t="s">
        <v>1824</v>
      </c>
      <c r="G1509" s="223"/>
      <c r="H1509" s="226">
        <v>14.85</v>
      </c>
      <c r="I1509" s="227"/>
      <c r="J1509" s="223"/>
      <c r="K1509" s="223"/>
      <c r="L1509" s="228"/>
      <c r="M1509" s="229"/>
      <c r="N1509" s="230"/>
      <c r="O1509" s="230"/>
      <c r="P1509" s="230"/>
      <c r="Q1509" s="230"/>
      <c r="R1509" s="230"/>
      <c r="S1509" s="230"/>
      <c r="T1509" s="231"/>
      <c r="AT1509" s="232" t="s">
        <v>274</v>
      </c>
      <c r="AU1509" s="232" t="s">
        <v>88</v>
      </c>
      <c r="AV1509" s="12" t="s">
        <v>88</v>
      </c>
      <c r="AW1509" s="12" t="s">
        <v>41</v>
      </c>
      <c r="AX1509" s="12" t="s">
        <v>78</v>
      </c>
      <c r="AY1509" s="232" t="s">
        <v>209</v>
      </c>
    </row>
    <row r="1510" spans="2:51" s="12" customFormat="1" ht="13.5">
      <c r="B1510" s="222"/>
      <c r="C1510" s="223"/>
      <c r="D1510" s="219" t="s">
        <v>274</v>
      </c>
      <c r="E1510" s="224" t="s">
        <v>34</v>
      </c>
      <c r="F1510" s="225" t="s">
        <v>1825</v>
      </c>
      <c r="G1510" s="223"/>
      <c r="H1510" s="226">
        <v>151.82</v>
      </c>
      <c r="I1510" s="227"/>
      <c r="J1510" s="223"/>
      <c r="K1510" s="223"/>
      <c r="L1510" s="228"/>
      <c r="M1510" s="229"/>
      <c r="N1510" s="230"/>
      <c r="O1510" s="230"/>
      <c r="P1510" s="230"/>
      <c r="Q1510" s="230"/>
      <c r="R1510" s="230"/>
      <c r="S1510" s="230"/>
      <c r="T1510" s="231"/>
      <c r="AT1510" s="232" t="s">
        <v>274</v>
      </c>
      <c r="AU1510" s="232" t="s">
        <v>88</v>
      </c>
      <c r="AV1510" s="12" t="s">
        <v>88</v>
      </c>
      <c r="AW1510" s="12" t="s">
        <v>41</v>
      </c>
      <c r="AX1510" s="12" t="s">
        <v>78</v>
      </c>
      <c r="AY1510" s="232" t="s">
        <v>209</v>
      </c>
    </row>
    <row r="1511" spans="2:51" s="12" customFormat="1" ht="13.5">
      <c r="B1511" s="222"/>
      <c r="C1511" s="223"/>
      <c r="D1511" s="219" t="s">
        <v>274</v>
      </c>
      <c r="E1511" s="224" t="s">
        <v>34</v>
      </c>
      <c r="F1511" s="225" t="s">
        <v>1826</v>
      </c>
      <c r="G1511" s="223"/>
      <c r="H1511" s="226">
        <v>27.87</v>
      </c>
      <c r="I1511" s="227"/>
      <c r="J1511" s="223"/>
      <c r="K1511" s="223"/>
      <c r="L1511" s="228"/>
      <c r="M1511" s="229"/>
      <c r="N1511" s="230"/>
      <c r="O1511" s="230"/>
      <c r="P1511" s="230"/>
      <c r="Q1511" s="230"/>
      <c r="R1511" s="230"/>
      <c r="S1511" s="230"/>
      <c r="T1511" s="231"/>
      <c r="AT1511" s="232" t="s">
        <v>274</v>
      </c>
      <c r="AU1511" s="232" t="s">
        <v>88</v>
      </c>
      <c r="AV1511" s="12" t="s">
        <v>88</v>
      </c>
      <c r="AW1511" s="12" t="s">
        <v>41</v>
      </c>
      <c r="AX1511" s="12" t="s">
        <v>78</v>
      </c>
      <c r="AY1511" s="232" t="s">
        <v>209</v>
      </c>
    </row>
    <row r="1512" spans="2:51" s="12" customFormat="1" ht="13.5">
      <c r="B1512" s="222"/>
      <c r="C1512" s="223"/>
      <c r="D1512" s="219" t="s">
        <v>274</v>
      </c>
      <c r="E1512" s="224" t="s">
        <v>34</v>
      </c>
      <c r="F1512" s="225" t="s">
        <v>1827</v>
      </c>
      <c r="G1512" s="223"/>
      <c r="H1512" s="226">
        <v>4.51</v>
      </c>
      <c r="I1512" s="227"/>
      <c r="J1512" s="223"/>
      <c r="K1512" s="223"/>
      <c r="L1512" s="228"/>
      <c r="M1512" s="229"/>
      <c r="N1512" s="230"/>
      <c r="O1512" s="230"/>
      <c r="P1512" s="230"/>
      <c r="Q1512" s="230"/>
      <c r="R1512" s="230"/>
      <c r="S1512" s="230"/>
      <c r="T1512" s="231"/>
      <c r="AT1512" s="232" t="s">
        <v>274</v>
      </c>
      <c r="AU1512" s="232" t="s">
        <v>88</v>
      </c>
      <c r="AV1512" s="12" t="s">
        <v>88</v>
      </c>
      <c r="AW1512" s="12" t="s">
        <v>41</v>
      </c>
      <c r="AX1512" s="12" t="s">
        <v>78</v>
      </c>
      <c r="AY1512" s="232" t="s">
        <v>209</v>
      </c>
    </row>
    <row r="1513" spans="2:51" s="12" customFormat="1" ht="13.5">
      <c r="B1513" s="222"/>
      <c r="C1513" s="223"/>
      <c r="D1513" s="219" t="s">
        <v>274</v>
      </c>
      <c r="E1513" s="224" t="s">
        <v>34</v>
      </c>
      <c r="F1513" s="225" t="s">
        <v>1828</v>
      </c>
      <c r="G1513" s="223"/>
      <c r="H1513" s="226">
        <v>4.78</v>
      </c>
      <c r="I1513" s="227"/>
      <c r="J1513" s="223"/>
      <c r="K1513" s="223"/>
      <c r="L1513" s="228"/>
      <c r="M1513" s="229"/>
      <c r="N1513" s="230"/>
      <c r="O1513" s="230"/>
      <c r="P1513" s="230"/>
      <c r="Q1513" s="230"/>
      <c r="R1513" s="230"/>
      <c r="S1513" s="230"/>
      <c r="T1513" s="231"/>
      <c r="AT1513" s="232" t="s">
        <v>274</v>
      </c>
      <c r="AU1513" s="232" t="s">
        <v>88</v>
      </c>
      <c r="AV1513" s="12" t="s">
        <v>88</v>
      </c>
      <c r="AW1513" s="12" t="s">
        <v>41</v>
      </c>
      <c r="AX1513" s="12" t="s">
        <v>78</v>
      </c>
      <c r="AY1513" s="232" t="s">
        <v>209</v>
      </c>
    </row>
    <row r="1514" spans="2:51" s="15" customFormat="1" ht="13.5">
      <c r="B1514" s="267"/>
      <c r="C1514" s="268"/>
      <c r="D1514" s="219" t="s">
        <v>274</v>
      </c>
      <c r="E1514" s="269" t="s">
        <v>34</v>
      </c>
      <c r="F1514" s="270" t="s">
        <v>2133</v>
      </c>
      <c r="G1514" s="268"/>
      <c r="H1514" s="271">
        <v>203.83</v>
      </c>
      <c r="I1514" s="272"/>
      <c r="J1514" s="268"/>
      <c r="K1514" s="268"/>
      <c r="L1514" s="273"/>
      <c r="M1514" s="274"/>
      <c r="N1514" s="275"/>
      <c r="O1514" s="275"/>
      <c r="P1514" s="275"/>
      <c r="Q1514" s="275"/>
      <c r="R1514" s="275"/>
      <c r="S1514" s="275"/>
      <c r="T1514" s="276"/>
      <c r="AT1514" s="277" t="s">
        <v>274</v>
      </c>
      <c r="AU1514" s="277" t="s">
        <v>88</v>
      </c>
      <c r="AV1514" s="15" t="s">
        <v>224</v>
      </c>
      <c r="AW1514" s="15" t="s">
        <v>41</v>
      </c>
      <c r="AX1514" s="15" t="s">
        <v>78</v>
      </c>
      <c r="AY1514" s="277" t="s">
        <v>209</v>
      </c>
    </row>
    <row r="1515" spans="2:51" s="14" customFormat="1" ht="13.5">
      <c r="B1515" s="254"/>
      <c r="C1515" s="255"/>
      <c r="D1515" s="219" t="s">
        <v>274</v>
      </c>
      <c r="E1515" s="256" t="s">
        <v>34</v>
      </c>
      <c r="F1515" s="257" t="s">
        <v>1830</v>
      </c>
      <c r="G1515" s="255"/>
      <c r="H1515" s="256" t="s">
        <v>34</v>
      </c>
      <c r="I1515" s="258"/>
      <c r="J1515" s="255"/>
      <c r="K1515" s="255"/>
      <c r="L1515" s="259"/>
      <c r="M1515" s="260"/>
      <c r="N1515" s="261"/>
      <c r="O1515" s="261"/>
      <c r="P1515" s="261"/>
      <c r="Q1515" s="261"/>
      <c r="R1515" s="261"/>
      <c r="S1515" s="261"/>
      <c r="T1515" s="262"/>
      <c r="AT1515" s="263" t="s">
        <v>274</v>
      </c>
      <c r="AU1515" s="263" t="s">
        <v>88</v>
      </c>
      <c r="AV1515" s="14" t="s">
        <v>86</v>
      </c>
      <c r="AW1515" s="14" t="s">
        <v>41</v>
      </c>
      <c r="AX1515" s="14" t="s">
        <v>78</v>
      </c>
      <c r="AY1515" s="263" t="s">
        <v>209</v>
      </c>
    </row>
    <row r="1516" spans="2:51" s="14" customFormat="1" ht="13.5">
      <c r="B1516" s="254"/>
      <c r="C1516" s="255"/>
      <c r="D1516" s="219" t="s">
        <v>274</v>
      </c>
      <c r="E1516" s="256" t="s">
        <v>34</v>
      </c>
      <c r="F1516" s="257" t="s">
        <v>437</v>
      </c>
      <c r="G1516" s="255"/>
      <c r="H1516" s="256" t="s">
        <v>34</v>
      </c>
      <c r="I1516" s="258"/>
      <c r="J1516" s="255"/>
      <c r="K1516" s="255"/>
      <c r="L1516" s="259"/>
      <c r="M1516" s="260"/>
      <c r="N1516" s="261"/>
      <c r="O1516" s="261"/>
      <c r="P1516" s="261"/>
      <c r="Q1516" s="261"/>
      <c r="R1516" s="261"/>
      <c r="S1516" s="261"/>
      <c r="T1516" s="262"/>
      <c r="AT1516" s="263" t="s">
        <v>274</v>
      </c>
      <c r="AU1516" s="263" t="s">
        <v>88</v>
      </c>
      <c r="AV1516" s="14" t="s">
        <v>86</v>
      </c>
      <c r="AW1516" s="14" t="s">
        <v>41</v>
      </c>
      <c r="AX1516" s="14" t="s">
        <v>78</v>
      </c>
      <c r="AY1516" s="263" t="s">
        <v>209</v>
      </c>
    </row>
    <row r="1517" spans="2:51" s="12" customFormat="1" ht="13.5">
      <c r="B1517" s="222"/>
      <c r="C1517" s="223"/>
      <c r="D1517" s="219" t="s">
        <v>274</v>
      </c>
      <c r="E1517" s="224" t="s">
        <v>34</v>
      </c>
      <c r="F1517" s="225" t="s">
        <v>1831</v>
      </c>
      <c r="G1517" s="223"/>
      <c r="H1517" s="226">
        <v>10.46</v>
      </c>
      <c r="I1517" s="227"/>
      <c r="J1517" s="223"/>
      <c r="K1517" s="223"/>
      <c r="L1517" s="228"/>
      <c r="M1517" s="229"/>
      <c r="N1517" s="230"/>
      <c r="O1517" s="230"/>
      <c r="P1517" s="230"/>
      <c r="Q1517" s="230"/>
      <c r="R1517" s="230"/>
      <c r="S1517" s="230"/>
      <c r="T1517" s="231"/>
      <c r="AT1517" s="232" t="s">
        <v>274</v>
      </c>
      <c r="AU1517" s="232" t="s">
        <v>88</v>
      </c>
      <c r="AV1517" s="12" t="s">
        <v>88</v>
      </c>
      <c r="AW1517" s="12" t="s">
        <v>41</v>
      </c>
      <c r="AX1517" s="12" t="s">
        <v>78</v>
      </c>
      <c r="AY1517" s="232" t="s">
        <v>209</v>
      </c>
    </row>
    <row r="1518" spans="2:51" s="12" customFormat="1" ht="13.5">
      <c r="B1518" s="222"/>
      <c r="C1518" s="223"/>
      <c r="D1518" s="219" t="s">
        <v>274</v>
      </c>
      <c r="E1518" s="224" t="s">
        <v>34</v>
      </c>
      <c r="F1518" s="225" t="s">
        <v>1832</v>
      </c>
      <c r="G1518" s="223"/>
      <c r="H1518" s="226">
        <v>4.47</v>
      </c>
      <c r="I1518" s="227"/>
      <c r="J1518" s="223"/>
      <c r="K1518" s="223"/>
      <c r="L1518" s="228"/>
      <c r="M1518" s="229"/>
      <c r="N1518" s="230"/>
      <c r="O1518" s="230"/>
      <c r="P1518" s="230"/>
      <c r="Q1518" s="230"/>
      <c r="R1518" s="230"/>
      <c r="S1518" s="230"/>
      <c r="T1518" s="231"/>
      <c r="AT1518" s="232" t="s">
        <v>274</v>
      </c>
      <c r="AU1518" s="232" t="s">
        <v>88</v>
      </c>
      <c r="AV1518" s="12" t="s">
        <v>88</v>
      </c>
      <c r="AW1518" s="12" t="s">
        <v>41</v>
      </c>
      <c r="AX1518" s="12" t="s">
        <v>78</v>
      </c>
      <c r="AY1518" s="232" t="s">
        <v>209</v>
      </c>
    </row>
    <row r="1519" spans="2:51" s="12" customFormat="1" ht="13.5">
      <c r="B1519" s="222"/>
      <c r="C1519" s="223"/>
      <c r="D1519" s="219" t="s">
        <v>274</v>
      </c>
      <c r="E1519" s="224" t="s">
        <v>34</v>
      </c>
      <c r="F1519" s="225" t="s">
        <v>1833</v>
      </c>
      <c r="G1519" s="223"/>
      <c r="H1519" s="226">
        <v>4.47</v>
      </c>
      <c r="I1519" s="227"/>
      <c r="J1519" s="223"/>
      <c r="K1519" s="223"/>
      <c r="L1519" s="228"/>
      <c r="M1519" s="229"/>
      <c r="N1519" s="230"/>
      <c r="O1519" s="230"/>
      <c r="P1519" s="230"/>
      <c r="Q1519" s="230"/>
      <c r="R1519" s="230"/>
      <c r="S1519" s="230"/>
      <c r="T1519" s="231"/>
      <c r="AT1519" s="232" t="s">
        <v>274</v>
      </c>
      <c r="AU1519" s="232" t="s">
        <v>88</v>
      </c>
      <c r="AV1519" s="12" t="s">
        <v>88</v>
      </c>
      <c r="AW1519" s="12" t="s">
        <v>41</v>
      </c>
      <c r="AX1519" s="12" t="s">
        <v>78</v>
      </c>
      <c r="AY1519" s="232" t="s">
        <v>209</v>
      </c>
    </row>
    <row r="1520" spans="2:51" s="12" customFormat="1" ht="13.5">
      <c r="B1520" s="222"/>
      <c r="C1520" s="223"/>
      <c r="D1520" s="219" t="s">
        <v>274</v>
      </c>
      <c r="E1520" s="224" t="s">
        <v>34</v>
      </c>
      <c r="F1520" s="225" t="s">
        <v>1834</v>
      </c>
      <c r="G1520" s="223"/>
      <c r="H1520" s="226">
        <v>22.91</v>
      </c>
      <c r="I1520" s="227"/>
      <c r="J1520" s="223"/>
      <c r="K1520" s="223"/>
      <c r="L1520" s="228"/>
      <c r="M1520" s="229"/>
      <c r="N1520" s="230"/>
      <c r="O1520" s="230"/>
      <c r="P1520" s="230"/>
      <c r="Q1520" s="230"/>
      <c r="R1520" s="230"/>
      <c r="S1520" s="230"/>
      <c r="T1520" s="231"/>
      <c r="AT1520" s="232" t="s">
        <v>274</v>
      </c>
      <c r="AU1520" s="232" t="s">
        <v>88</v>
      </c>
      <c r="AV1520" s="12" t="s">
        <v>88</v>
      </c>
      <c r="AW1520" s="12" t="s">
        <v>41</v>
      </c>
      <c r="AX1520" s="12" t="s">
        <v>78</v>
      </c>
      <c r="AY1520" s="232" t="s">
        <v>209</v>
      </c>
    </row>
    <row r="1521" spans="2:65" s="12" customFormat="1" ht="13.5">
      <c r="B1521" s="222"/>
      <c r="C1521" s="223"/>
      <c r="D1521" s="219" t="s">
        <v>274</v>
      </c>
      <c r="E1521" s="224" t="s">
        <v>34</v>
      </c>
      <c r="F1521" s="225" t="s">
        <v>1835</v>
      </c>
      <c r="G1521" s="223"/>
      <c r="H1521" s="226">
        <v>11.18</v>
      </c>
      <c r="I1521" s="227"/>
      <c r="J1521" s="223"/>
      <c r="K1521" s="223"/>
      <c r="L1521" s="228"/>
      <c r="M1521" s="229"/>
      <c r="N1521" s="230"/>
      <c r="O1521" s="230"/>
      <c r="P1521" s="230"/>
      <c r="Q1521" s="230"/>
      <c r="R1521" s="230"/>
      <c r="S1521" s="230"/>
      <c r="T1521" s="231"/>
      <c r="AT1521" s="232" t="s">
        <v>274</v>
      </c>
      <c r="AU1521" s="232" t="s">
        <v>88</v>
      </c>
      <c r="AV1521" s="12" t="s">
        <v>88</v>
      </c>
      <c r="AW1521" s="12" t="s">
        <v>41</v>
      </c>
      <c r="AX1521" s="12" t="s">
        <v>78</v>
      </c>
      <c r="AY1521" s="232" t="s">
        <v>209</v>
      </c>
    </row>
    <row r="1522" spans="2:65" s="15" customFormat="1" ht="13.5">
      <c r="B1522" s="267"/>
      <c r="C1522" s="268"/>
      <c r="D1522" s="219" t="s">
        <v>274</v>
      </c>
      <c r="E1522" s="269" t="s">
        <v>34</v>
      </c>
      <c r="F1522" s="270" t="s">
        <v>2134</v>
      </c>
      <c r="G1522" s="268"/>
      <c r="H1522" s="271">
        <v>53.49</v>
      </c>
      <c r="I1522" s="272"/>
      <c r="J1522" s="268"/>
      <c r="K1522" s="268"/>
      <c r="L1522" s="273"/>
      <c r="M1522" s="274"/>
      <c r="N1522" s="275"/>
      <c r="O1522" s="275"/>
      <c r="P1522" s="275"/>
      <c r="Q1522" s="275"/>
      <c r="R1522" s="275"/>
      <c r="S1522" s="275"/>
      <c r="T1522" s="276"/>
      <c r="AT1522" s="277" t="s">
        <v>274</v>
      </c>
      <c r="AU1522" s="277" t="s">
        <v>88</v>
      </c>
      <c r="AV1522" s="15" t="s">
        <v>224</v>
      </c>
      <c r="AW1522" s="15" t="s">
        <v>41</v>
      </c>
      <c r="AX1522" s="15" t="s">
        <v>78</v>
      </c>
      <c r="AY1522" s="277" t="s">
        <v>209</v>
      </c>
    </row>
    <row r="1523" spans="2:65" s="14" customFormat="1" ht="13.5">
      <c r="B1523" s="254"/>
      <c r="C1523" s="255"/>
      <c r="D1523" s="219" t="s">
        <v>274</v>
      </c>
      <c r="E1523" s="256" t="s">
        <v>34</v>
      </c>
      <c r="F1523" s="257" t="s">
        <v>1517</v>
      </c>
      <c r="G1523" s="255"/>
      <c r="H1523" s="256" t="s">
        <v>34</v>
      </c>
      <c r="I1523" s="258"/>
      <c r="J1523" s="255"/>
      <c r="K1523" s="255"/>
      <c r="L1523" s="259"/>
      <c r="M1523" s="260"/>
      <c r="N1523" s="261"/>
      <c r="O1523" s="261"/>
      <c r="P1523" s="261"/>
      <c r="Q1523" s="261"/>
      <c r="R1523" s="261"/>
      <c r="S1523" s="261"/>
      <c r="T1523" s="262"/>
      <c r="AT1523" s="263" t="s">
        <v>274</v>
      </c>
      <c r="AU1523" s="263" t="s">
        <v>88</v>
      </c>
      <c r="AV1523" s="14" t="s">
        <v>86</v>
      </c>
      <c r="AW1523" s="14" t="s">
        <v>41</v>
      </c>
      <c r="AX1523" s="14" t="s">
        <v>78</v>
      </c>
      <c r="AY1523" s="263" t="s">
        <v>209</v>
      </c>
    </row>
    <row r="1524" spans="2:65" s="14" customFormat="1" ht="13.5">
      <c r="B1524" s="254"/>
      <c r="C1524" s="255"/>
      <c r="D1524" s="219" t="s">
        <v>274</v>
      </c>
      <c r="E1524" s="256" t="s">
        <v>34</v>
      </c>
      <c r="F1524" s="257" t="s">
        <v>434</v>
      </c>
      <c r="G1524" s="255"/>
      <c r="H1524" s="256" t="s">
        <v>34</v>
      </c>
      <c r="I1524" s="258"/>
      <c r="J1524" s="255"/>
      <c r="K1524" s="255"/>
      <c r="L1524" s="259"/>
      <c r="M1524" s="260"/>
      <c r="N1524" s="261"/>
      <c r="O1524" s="261"/>
      <c r="P1524" s="261"/>
      <c r="Q1524" s="261"/>
      <c r="R1524" s="261"/>
      <c r="S1524" s="261"/>
      <c r="T1524" s="262"/>
      <c r="AT1524" s="263" t="s">
        <v>274</v>
      </c>
      <c r="AU1524" s="263" t="s">
        <v>88</v>
      </c>
      <c r="AV1524" s="14" t="s">
        <v>86</v>
      </c>
      <c r="AW1524" s="14" t="s">
        <v>41</v>
      </c>
      <c r="AX1524" s="14" t="s">
        <v>78</v>
      </c>
      <c r="AY1524" s="263" t="s">
        <v>209</v>
      </c>
    </row>
    <row r="1525" spans="2:65" s="12" customFormat="1" ht="13.5">
      <c r="B1525" s="222"/>
      <c r="C1525" s="223"/>
      <c r="D1525" s="219" t="s">
        <v>274</v>
      </c>
      <c r="E1525" s="224" t="s">
        <v>34</v>
      </c>
      <c r="F1525" s="225" t="s">
        <v>1554</v>
      </c>
      <c r="G1525" s="223"/>
      <c r="H1525" s="226">
        <v>9.93</v>
      </c>
      <c r="I1525" s="227"/>
      <c r="J1525" s="223"/>
      <c r="K1525" s="223"/>
      <c r="L1525" s="228"/>
      <c r="M1525" s="229"/>
      <c r="N1525" s="230"/>
      <c r="O1525" s="230"/>
      <c r="P1525" s="230"/>
      <c r="Q1525" s="230"/>
      <c r="R1525" s="230"/>
      <c r="S1525" s="230"/>
      <c r="T1525" s="231"/>
      <c r="AT1525" s="232" t="s">
        <v>274</v>
      </c>
      <c r="AU1525" s="232" t="s">
        <v>88</v>
      </c>
      <c r="AV1525" s="12" t="s">
        <v>88</v>
      </c>
      <c r="AW1525" s="12" t="s">
        <v>41</v>
      </c>
      <c r="AX1525" s="12" t="s">
        <v>78</v>
      </c>
      <c r="AY1525" s="232" t="s">
        <v>209</v>
      </c>
    </row>
    <row r="1526" spans="2:65" s="15" customFormat="1" ht="13.5">
      <c r="B1526" s="267"/>
      <c r="C1526" s="268"/>
      <c r="D1526" s="219" t="s">
        <v>274</v>
      </c>
      <c r="E1526" s="269" t="s">
        <v>34</v>
      </c>
      <c r="F1526" s="270" t="s">
        <v>1519</v>
      </c>
      <c r="G1526" s="268"/>
      <c r="H1526" s="271">
        <v>9.93</v>
      </c>
      <c r="I1526" s="272"/>
      <c r="J1526" s="268"/>
      <c r="K1526" s="268"/>
      <c r="L1526" s="273"/>
      <c r="M1526" s="274"/>
      <c r="N1526" s="275"/>
      <c r="O1526" s="275"/>
      <c r="P1526" s="275"/>
      <c r="Q1526" s="275"/>
      <c r="R1526" s="275"/>
      <c r="S1526" s="275"/>
      <c r="T1526" s="276"/>
      <c r="AT1526" s="277" t="s">
        <v>274</v>
      </c>
      <c r="AU1526" s="277" t="s">
        <v>88</v>
      </c>
      <c r="AV1526" s="15" t="s">
        <v>224</v>
      </c>
      <c r="AW1526" s="15" t="s">
        <v>41</v>
      </c>
      <c r="AX1526" s="15" t="s">
        <v>78</v>
      </c>
      <c r="AY1526" s="277" t="s">
        <v>209</v>
      </c>
    </row>
    <row r="1527" spans="2:65" s="14" customFormat="1" ht="13.5">
      <c r="B1527" s="254"/>
      <c r="C1527" s="255"/>
      <c r="D1527" s="219" t="s">
        <v>274</v>
      </c>
      <c r="E1527" s="256" t="s">
        <v>34</v>
      </c>
      <c r="F1527" s="257" t="s">
        <v>875</v>
      </c>
      <c r="G1527" s="255"/>
      <c r="H1527" s="256" t="s">
        <v>34</v>
      </c>
      <c r="I1527" s="258"/>
      <c r="J1527" s="255"/>
      <c r="K1527" s="255"/>
      <c r="L1527" s="259"/>
      <c r="M1527" s="260"/>
      <c r="N1527" s="261"/>
      <c r="O1527" s="261"/>
      <c r="P1527" s="261"/>
      <c r="Q1527" s="261"/>
      <c r="R1527" s="261"/>
      <c r="S1527" s="261"/>
      <c r="T1527" s="262"/>
      <c r="AT1527" s="263" t="s">
        <v>274</v>
      </c>
      <c r="AU1527" s="263" t="s">
        <v>88</v>
      </c>
      <c r="AV1527" s="14" t="s">
        <v>86</v>
      </c>
      <c r="AW1527" s="14" t="s">
        <v>41</v>
      </c>
      <c r="AX1527" s="14" t="s">
        <v>78</v>
      </c>
      <c r="AY1527" s="263" t="s">
        <v>209</v>
      </c>
    </row>
    <row r="1528" spans="2:65" s="14" customFormat="1" ht="13.5">
      <c r="B1528" s="254"/>
      <c r="C1528" s="255"/>
      <c r="D1528" s="219" t="s">
        <v>274</v>
      </c>
      <c r="E1528" s="256" t="s">
        <v>34</v>
      </c>
      <c r="F1528" s="257" t="s">
        <v>466</v>
      </c>
      <c r="G1528" s="255"/>
      <c r="H1528" s="256" t="s">
        <v>34</v>
      </c>
      <c r="I1528" s="258"/>
      <c r="J1528" s="255"/>
      <c r="K1528" s="255"/>
      <c r="L1528" s="259"/>
      <c r="M1528" s="260"/>
      <c r="N1528" s="261"/>
      <c r="O1528" s="261"/>
      <c r="P1528" s="261"/>
      <c r="Q1528" s="261"/>
      <c r="R1528" s="261"/>
      <c r="S1528" s="261"/>
      <c r="T1528" s="262"/>
      <c r="AT1528" s="263" t="s">
        <v>274</v>
      </c>
      <c r="AU1528" s="263" t="s">
        <v>88</v>
      </c>
      <c r="AV1528" s="14" t="s">
        <v>86</v>
      </c>
      <c r="AW1528" s="14" t="s">
        <v>41</v>
      </c>
      <c r="AX1528" s="14" t="s">
        <v>78</v>
      </c>
      <c r="AY1528" s="263" t="s">
        <v>209</v>
      </c>
    </row>
    <row r="1529" spans="2:65" s="12" customFormat="1" ht="13.5">
      <c r="B1529" s="222"/>
      <c r="C1529" s="223"/>
      <c r="D1529" s="219" t="s">
        <v>274</v>
      </c>
      <c r="E1529" s="224" t="s">
        <v>34</v>
      </c>
      <c r="F1529" s="225" t="s">
        <v>1836</v>
      </c>
      <c r="G1529" s="223"/>
      <c r="H1529" s="226">
        <v>12.45</v>
      </c>
      <c r="I1529" s="227"/>
      <c r="J1529" s="223"/>
      <c r="K1529" s="223"/>
      <c r="L1529" s="228"/>
      <c r="M1529" s="229"/>
      <c r="N1529" s="230"/>
      <c r="O1529" s="230"/>
      <c r="P1529" s="230"/>
      <c r="Q1529" s="230"/>
      <c r="R1529" s="230"/>
      <c r="S1529" s="230"/>
      <c r="T1529" s="231"/>
      <c r="AT1529" s="232" t="s">
        <v>274</v>
      </c>
      <c r="AU1529" s="232" t="s">
        <v>88</v>
      </c>
      <c r="AV1529" s="12" t="s">
        <v>88</v>
      </c>
      <c r="AW1529" s="12" t="s">
        <v>41</v>
      </c>
      <c r="AX1529" s="12" t="s">
        <v>78</v>
      </c>
      <c r="AY1529" s="232" t="s">
        <v>209</v>
      </c>
    </row>
    <row r="1530" spans="2:65" s="12" customFormat="1" ht="13.5">
      <c r="B1530" s="222"/>
      <c r="C1530" s="223"/>
      <c r="D1530" s="219" t="s">
        <v>274</v>
      </c>
      <c r="E1530" s="224" t="s">
        <v>34</v>
      </c>
      <c r="F1530" s="225" t="s">
        <v>1837</v>
      </c>
      <c r="G1530" s="223"/>
      <c r="H1530" s="226">
        <v>6.62</v>
      </c>
      <c r="I1530" s="227"/>
      <c r="J1530" s="223"/>
      <c r="K1530" s="223"/>
      <c r="L1530" s="228"/>
      <c r="M1530" s="229"/>
      <c r="N1530" s="230"/>
      <c r="O1530" s="230"/>
      <c r="P1530" s="230"/>
      <c r="Q1530" s="230"/>
      <c r="R1530" s="230"/>
      <c r="S1530" s="230"/>
      <c r="T1530" s="231"/>
      <c r="AT1530" s="232" t="s">
        <v>274</v>
      </c>
      <c r="AU1530" s="232" t="s">
        <v>88</v>
      </c>
      <c r="AV1530" s="12" t="s">
        <v>88</v>
      </c>
      <c r="AW1530" s="12" t="s">
        <v>41</v>
      </c>
      <c r="AX1530" s="12" t="s">
        <v>78</v>
      </c>
      <c r="AY1530" s="232" t="s">
        <v>209</v>
      </c>
    </row>
    <row r="1531" spans="2:65" s="12" customFormat="1" ht="13.5">
      <c r="B1531" s="222"/>
      <c r="C1531" s="223"/>
      <c r="D1531" s="219" t="s">
        <v>274</v>
      </c>
      <c r="E1531" s="224" t="s">
        <v>34</v>
      </c>
      <c r="F1531" s="225" t="s">
        <v>1838</v>
      </c>
      <c r="G1531" s="223"/>
      <c r="H1531" s="226">
        <v>22.78</v>
      </c>
      <c r="I1531" s="227"/>
      <c r="J1531" s="223"/>
      <c r="K1531" s="223"/>
      <c r="L1531" s="228"/>
      <c r="M1531" s="229"/>
      <c r="N1531" s="230"/>
      <c r="O1531" s="230"/>
      <c r="P1531" s="230"/>
      <c r="Q1531" s="230"/>
      <c r="R1531" s="230"/>
      <c r="S1531" s="230"/>
      <c r="T1531" s="231"/>
      <c r="AT1531" s="232" t="s">
        <v>274</v>
      </c>
      <c r="AU1531" s="232" t="s">
        <v>88</v>
      </c>
      <c r="AV1531" s="12" t="s">
        <v>88</v>
      </c>
      <c r="AW1531" s="12" t="s">
        <v>41</v>
      </c>
      <c r="AX1531" s="12" t="s">
        <v>78</v>
      </c>
      <c r="AY1531" s="232" t="s">
        <v>209</v>
      </c>
    </row>
    <row r="1532" spans="2:65" s="15" customFormat="1" ht="13.5">
      <c r="B1532" s="267"/>
      <c r="C1532" s="268"/>
      <c r="D1532" s="219" t="s">
        <v>274</v>
      </c>
      <c r="E1532" s="269" t="s">
        <v>34</v>
      </c>
      <c r="F1532" s="270" t="s">
        <v>2135</v>
      </c>
      <c r="G1532" s="268"/>
      <c r="H1532" s="271">
        <v>41.85</v>
      </c>
      <c r="I1532" s="272"/>
      <c r="J1532" s="268"/>
      <c r="K1532" s="268"/>
      <c r="L1532" s="273"/>
      <c r="M1532" s="274"/>
      <c r="N1532" s="275"/>
      <c r="O1532" s="275"/>
      <c r="P1532" s="275"/>
      <c r="Q1532" s="275"/>
      <c r="R1532" s="275"/>
      <c r="S1532" s="275"/>
      <c r="T1532" s="276"/>
      <c r="AT1532" s="277" t="s">
        <v>274</v>
      </c>
      <c r="AU1532" s="277" t="s">
        <v>88</v>
      </c>
      <c r="AV1532" s="15" t="s">
        <v>224</v>
      </c>
      <c r="AW1532" s="15" t="s">
        <v>41</v>
      </c>
      <c r="AX1532" s="15" t="s">
        <v>78</v>
      </c>
      <c r="AY1532" s="277" t="s">
        <v>209</v>
      </c>
    </row>
    <row r="1533" spans="2:65" s="13" customFormat="1" ht="13.5">
      <c r="B1533" s="233"/>
      <c r="C1533" s="234"/>
      <c r="D1533" s="219" t="s">
        <v>274</v>
      </c>
      <c r="E1533" s="235" t="s">
        <v>34</v>
      </c>
      <c r="F1533" s="236" t="s">
        <v>302</v>
      </c>
      <c r="G1533" s="234"/>
      <c r="H1533" s="237">
        <v>968.36</v>
      </c>
      <c r="I1533" s="238"/>
      <c r="J1533" s="234"/>
      <c r="K1533" s="234"/>
      <c r="L1533" s="239"/>
      <c r="M1533" s="240"/>
      <c r="N1533" s="241"/>
      <c r="O1533" s="241"/>
      <c r="P1533" s="241"/>
      <c r="Q1533" s="241"/>
      <c r="R1533" s="241"/>
      <c r="S1533" s="241"/>
      <c r="T1533" s="242"/>
      <c r="AT1533" s="243" t="s">
        <v>274</v>
      </c>
      <c r="AU1533" s="243" t="s">
        <v>88</v>
      </c>
      <c r="AV1533" s="13" t="s">
        <v>228</v>
      </c>
      <c r="AW1533" s="13" t="s">
        <v>41</v>
      </c>
      <c r="AX1533" s="13" t="s">
        <v>86</v>
      </c>
      <c r="AY1533" s="243" t="s">
        <v>209</v>
      </c>
    </row>
    <row r="1534" spans="2:65" s="1" customFormat="1" ht="16.5" customHeight="1">
      <c r="B1534" s="43"/>
      <c r="C1534" s="244" t="s">
        <v>2136</v>
      </c>
      <c r="D1534" s="244" t="s">
        <v>348</v>
      </c>
      <c r="E1534" s="245" t="s">
        <v>2137</v>
      </c>
      <c r="F1534" s="246" t="s">
        <v>2138</v>
      </c>
      <c r="G1534" s="247" t="s">
        <v>307</v>
      </c>
      <c r="H1534" s="248">
        <v>0.29099999999999998</v>
      </c>
      <c r="I1534" s="249"/>
      <c r="J1534" s="250">
        <f>ROUND(I1534*H1534,2)</f>
        <v>0</v>
      </c>
      <c r="K1534" s="246" t="s">
        <v>216</v>
      </c>
      <c r="L1534" s="251"/>
      <c r="M1534" s="252" t="s">
        <v>34</v>
      </c>
      <c r="N1534" s="253" t="s">
        <v>49</v>
      </c>
      <c r="O1534" s="44"/>
      <c r="P1534" s="212">
        <f>O1534*H1534</f>
        <v>0</v>
      </c>
      <c r="Q1534" s="212">
        <v>1</v>
      </c>
      <c r="R1534" s="212">
        <f>Q1534*H1534</f>
        <v>0.29099999999999998</v>
      </c>
      <c r="S1534" s="212">
        <v>0</v>
      </c>
      <c r="T1534" s="213">
        <f>S1534*H1534</f>
        <v>0</v>
      </c>
      <c r="AR1534" s="25" t="s">
        <v>672</v>
      </c>
      <c r="AT1534" s="25" t="s">
        <v>348</v>
      </c>
      <c r="AU1534" s="25" t="s">
        <v>88</v>
      </c>
      <c r="AY1534" s="25" t="s">
        <v>209</v>
      </c>
      <c r="BE1534" s="214">
        <f>IF(N1534="základní",J1534,0)</f>
        <v>0</v>
      </c>
      <c r="BF1534" s="214">
        <f>IF(N1534="snížená",J1534,0)</f>
        <v>0</v>
      </c>
      <c r="BG1534" s="214">
        <f>IF(N1534="zákl. přenesená",J1534,0)</f>
        <v>0</v>
      </c>
      <c r="BH1534" s="214">
        <f>IF(N1534="sníž. přenesená",J1534,0)</f>
        <v>0</v>
      </c>
      <c r="BI1534" s="214">
        <f>IF(N1534="nulová",J1534,0)</f>
        <v>0</v>
      </c>
      <c r="BJ1534" s="25" t="s">
        <v>86</v>
      </c>
      <c r="BK1534" s="214">
        <f>ROUND(I1534*H1534,2)</f>
        <v>0</v>
      </c>
      <c r="BL1534" s="25" t="s">
        <v>287</v>
      </c>
      <c r="BM1534" s="25" t="s">
        <v>2139</v>
      </c>
    </row>
    <row r="1535" spans="2:65" s="12" customFormat="1" ht="13.5">
      <c r="B1535" s="222"/>
      <c r="C1535" s="223"/>
      <c r="D1535" s="219" t="s">
        <v>274</v>
      </c>
      <c r="E1535" s="223"/>
      <c r="F1535" s="225" t="s">
        <v>2140</v>
      </c>
      <c r="G1535" s="223"/>
      <c r="H1535" s="226">
        <v>0.29099999999999998</v>
      </c>
      <c r="I1535" s="227"/>
      <c r="J1535" s="223"/>
      <c r="K1535" s="223"/>
      <c r="L1535" s="228"/>
      <c r="M1535" s="229"/>
      <c r="N1535" s="230"/>
      <c r="O1535" s="230"/>
      <c r="P1535" s="230"/>
      <c r="Q1535" s="230"/>
      <c r="R1535" s="230"/>
      <c r="S1535" s="230"/>
      <c r="T1535" s="231"/>
      <c r="AT1535" s="232" t="s">
        <v>274</v>
      </c>
      <c r="AU1535" s="232" t="s">
        <v>88</v>
      </c>
      <c r="AV1535" s="12" t="s">
        <v>88</v>
      </c>
      <c r="AW1535" s="12" t="s">
        <v>6</v>
      </c>
      <c r="AX1535" s="12" t="s">
        <v>86</v>
      </c>
      <c r="AY1535" s="232" t="s">
        <v>209</v>
      </c>
    </row>
    <row r="1536" spans="2:65" s="1" customFormat="1" ht="25.5" customHeight="1">
      <c r="B1536" s="43"/>
      <c r="C1536" s="203" t="s">
        <v>2141</v>
      </c>
      <c r="D1536" s="203" t="s">
        <v>212</v>
      </c>
      <c r="E1536" s="204" t="s">
        <v>2142</v>
      </c>
      <c r="F1536" s="205" t="s">
        <v>2143</v>
      </c>
      <c r="G1536" s="206" t="s">
        <v>351</v>
      </c>
      <c r="H1536" s="207">
        <v>1213.1099999999999</v>
      </c>
      <c r="I1536" s="208"/>
      <c r="J1536" s="209">
        <f>ROUND(I1536*H1536,2)</f>
        <v>0</v>
      </c>
      <c r="K1536" s="205" t="s">
        <v>216</v>
      </c>
      <c r="L1536" s="63"/>
      <c r="M1536" s="210" t="s">
        <v>34</v>
      </c>
      <c r="N1536" s="211" t="s">
        <v>49</v>
      </c>
      <c r="O1536" s="44"/>
      <c r="P1536" s="212">
        <f>O1536*H1536</f>
        <v>0</v>
      </c>
      <c r="Q1536" s="212">
        <v>4.0000000000000002E-4</v>
      </c>
      <c r="R1536" s="212">
        <f>Q1536*H1536</f>
        <v>0.48524400000000001</v>
      </c>
      <c r="S1536" s="212">
        <v>0</v>
      </c>
      <c r="T1536" s="213">
        <f>S1536*H1536</f>
        <v>0</v>
      </c>
      <c r="AR1536" s="25" t="s">
        <v>287</v>
      </c>
      <c r="AT1536" s="25" t="s">
        <v>212</v>
      </c>
      <c r="AU1536" s="25" t="s">
        <v>88</v>
      </c>
      <c r="AY1536" s="25" t="s">
        <v>209</v>
      </c>
      <c r="BE1536" s="214">
        <f>IF(N1536="základní",J1536,0)</f>
        <v>0</v>
      </c>
      <c r="BF1536" s="214">
        <f>IF(N1536="snížená",J1536,0)</f>
        <v>0</v>
      </c>
      <c r="BG1536" s="214">
        <f>IF(N1536="zákl. přenesená",J1536,0)</f>
        <v>0</v>
      </c>
      <c r="BH1536" s="214">
        <f>IF(N1536="sníž. přenesená",J1536,0)</f>
        <v>0</v>
      </c>
      <c r="BI1536" s="214">
        <f>IF(N1536="nulová",J1536,0)</f>
        <v>0</v>
      </c>
      <c r="BJ1536" s="25" t="s">
        <v>86</v>
      </c>
      <c r="BK1536" s="214">
        <f>ROUND(I1536*H1536,2)</f>
        <v>0</v>
      </c>
      <c r="BL1536" s="25" t="s">
        <v>287</v>
      </c>
      <c r="BM1536" s="25" t="s">
        <v>2144</v>
      </c>
    </row>
    <row r="1537" spans="2:51" s="1" customFormat="1" ht="40.5">
      <c r="B1537" s="43"/>
      <c r="C1537" s="65"/>
      <c r="D1537" s="219" t="s">
        <v>272</v>
      </c>
      <c r="E1537" s="65"/>
      <c r="F1537" s="220" t="s">
        <v>2145</v>
      </c>
      <c r="G1537" s="65"/>
      <c r="H1537" s="65"/>
      <c r="I1537" s="174"/>
      <c r="J1537" s="65"/>
      <c r="K1537" s="65"/>
      <c r="L1537" s="63"/>
      <c r="M1537" s="221"/>
      <c r="N1537" s="44"/>
      <c r="O1537" s="44"/>
      <c r="P1537" s="44"/>
      <c r="Q1537" s="44"/>
      <c r="R1537" s="44"/>
      <c r="S1537" s="44"/>
      <c r="T1537" s="80"/>
      <c r="AT1537" s="25" t="s">
        <v>272</v>
      </c>
      <c r="AU1537" s="25" t="s">
        <v>88</v>
      </c>
    </row>
    <row r="1538" spans="2:51" s="14" customFormat="1" ht="13.5">
      <c r="B1538" s="254"/>
      <c r="C1538" s="255"/>
      <c r="D1538" s="219" t="s">
        <v>274</v>
      </c>
      <c r="E1538" s="256" t="s">
        <v>34</v>
      </c>
      <c r="F1538" s="257" t="s">
        <v>515</v>
      </c>
      <c r="G1538" s="255"/>
      <c r="H1538" s="256" t="s">
        <v>34</v>
      </c>
      <c r="I1538" s="258"/>
      <c r="J1538" s="255"/>
      <c r="K1538" s="255"/>
      <c r="L1538" s="259"/>
      <c r="M1538" s="260"/>
      <c r="N1538" s="261"/>
      <c r="O1538" s="261"/>
      <c r="P1538" s="261"/>
      <c r="Q1538" s="261"/>
      <c r="R1538" s="261"/>
      <c r="S1538" s="261"/>
      <c r="T1538" s="262"/>
      <c r="AT1538" s="263" t="s">
        <v>274</v>
      </c>
      <c r="AU1538" s="263" t="s">
        <v>88</v>
      </c>
      <c r="AV1538" s="14" t="s">
        <v>86</v>
      </c>
      <c r="AW1538" s="14" t="s">
        <v>41</v>
      </c>
      <c r="AX1538" s="14" t="s">
        <v>78</v>
      </c>
      <c r="AY1538" s="263" t="s">
        <v>209</v>
      </c>
    </row>
    <row r="1539" spans="2:51" s="14" customFormat="1" ht="13.5">
      <c r="B1539" s="254"/>
      <c r="C1539" s="255"/>
      <c r="D1539" s="219" t="s">
        <v>274</v>
      </c>
      <c r="E1539" s="256" t="s">
        <v>34</v>
      </c>
      <c r="F1539" s="257" t="s">
        <v>2146</v>
      </c>
      <c r="G1539" s="255"/>
      <c r="H1539" s="256" t="s">
        <v>34</v>
      </c>
      <c r="I1539" s="258"/>
      <c r="J1539" s="255"/>
      <c r="K1539" s="255"/>
      <c r="L1539" s="259"/>
      <c r="M1539" s="260"/>
      <c r="N1539" s="261"/>
      <c r="O1539" s="261"/>
      <c r="P1539" s="261"/>
      <c r="Q1539" s="261"/>
      <c r="R1539" s="261"/>
      <c r="S1539" s="261"/>
      <c r="T1539" s="262"/>
      <c r="AT1539" s="263" t="s">
        <v>274</v>
      </c>
      <c r="AU1539" s="263" t="s">
        <v>88</v>
      </c>
      <c r="AV1539" s="14" t="s">
        <v>86</v>
      </c>
      <c r="AW1539" s="14" t="s">
        <v>41</v>
      </c>
      <c r="AX1539" s="14" t="s">
        <v>78</v>
      </c>
      <c r="AY1539" s="263" t="s">
        <v>209</v>
      </c>
    </row>
    <row r="1540" spans="2:51" s="14" customFormat="1" ht="13.5">
      <c r="B1540" s="254"/>
      <c r="C1540" s="255"/>
      <c r="D1540" s="219" t="s">
        <v>274</v>
      </c>
      <c r="E1540" s="256" t="s">
        <v>34</v>
      </c>
      <c r="F1540" s="257" t="s">
        <v>434</v>
      </c>
      <c r="G1540" s="255"/>
      <c r="H1540" s="256" t="s">
        <v>34</v>
      </c>
      <c r="I1540" s="258"/>
      <c r="J1540" s="255"/>
      <c r="K1540" s="255"/>
      <c r="L1540" s="259"/>
      <c r="M1540" s="260"/>
      <c r="N1540" s="261"/>
      <c r="O1540" s="261"/>
      <c r="P1540" s="261"/>
      <c r="Q1540" s="261"/>
      <c r="R1540" s="261"/>
      <c r="S1540" s="261"/>
      <c r="T1540" s="262"/>
      <c r="AT1540" s="263" t="s">
        <v>274</v>
      </c>
      <c r="AU1540" s="263" t="s">
        <v>88</v>
      </c>
      <c r="AV1540" s="14" t="s">
        <v>86</v>
      </c>
      <c r="AW1540" s="14" t="s">
        <v>41</v>
      </c>
      <c r="AX1540" s="14" t="s">
        <v>78</v>
      </c>
      <c r="AY1540" s="263" t="s">
        <v>209</v>
      </c>
    </row>
    <row r="1541" spans="2:51" s="12" customFormat="1" ht="13.5">
      <c r="B1541" s="222"/>
      <c r="C1541" s="223"/>
      <c r="D1541" s="219" t="s">
        <v>274</v>
      </c>
      <c r="E1541" s="224" t="s">
        <v>34</v>
      </c>
      <c r="F1541" s="225" t="s">
        <v>2147</v>
      </c>
      <c r="G1541" s="223"/>
      <c r="H1541" s="226">
        <v>6.84</v>
      </c>
      <c r="I1541" s="227"/>
      <c r="J1541" s="223"/>
      <c r="K1541" s="223"/>
      <c r="L1541" s="228"/>
      <c r="M1541" s="229"/>
      <c r="N1541" s="230"/>
      <c r="O1541" s="230"/>
      <c r="P1541" s="230"/>
      <c r="Q1541" s="230"/>
      <c r="R1541" s="230"/>
      <c r="S1541" s="230"/>
      <c r="T1541" s="231"/>
      <c r="AT1541" s="232" t="s">
        <v>274</v>
      </c>
      <c r="AU1541" s="232" t="s">
        <v>88</v>
      </c>
      <c r="AV1541" s="12" t="s">
        <v>88</v>
      </c>
      <c r="AW1541" s="12" t="s">
        <v>41</v>
      </c>
      <c r="AX1541" s="12" t="s">
        <v>78</v>
      </c>
      <c r="AY1541" s="232" t="s">
        <v>209</v>
      </c>
    </row>
    <row r="1542" spans="2:51" s="12" customFormat="1" ht="13.5">
      <c r="B1542" s="222"/>
      <c r="C1542" s="223"/>
      <c r="D1542" s="219" t="s">
        <v>274</v>
      </c>
      <c r="E1542" s="224" t="s">
        <v>34</v>
      </c>
      <c r="F1542" s="225" t="s">
        <v>2148</v>
      </c>
      <c r="G1542" s="223"/>
      <c r="H1542" s="226">
        <v>10.36</v>
      </c>
      <c r="I1542" s="227"/>
      <c r="J1542" s="223"/>
      <c r="K1542" s="223"/>
      <c r="L1542" s="228"/>
      <c r="M1542" s="229"/>
      <c r="N1542" s="230"/>
      <c r="O1542" s="230"/>
      <c r="P1542" s="230"/>
      <c r="Q1542" s="230"/>
      <c r="R1542" s="230"/>
      <c r="S1542" s="230"/>
      <c r="T1542" s="231"/>
      <c r="AT1542" s="232" t="s">
        <v>274</v>
      </c>
      <c r="AU1542" s="232" t="s">
        <v>88</v>
      </c>
      <c r="AV1542" s="12" t="s">
        <v>88</v>
      </c>
      <c r="AW1542" s="12" t="s">
        <v>41</v>
      </c>
      <c r="AX1542" s="12" t="s">
        <v>78</v>
      </c>
      <c r="AY1542" s="232" t="s">
        <v>209</v>
      </c>
    </row>
    <row r="1543" spans="2:51" s="12" customFormat="1" ht="13.5">
      <c r="B1543" s="222"/>
      <c r="C1543" s="223"/>
      <c r="D1543" s="219" t="s">
        <v>274</v>
      </c>
      <c r="E1543" s="224" t="s">
        <v>34</v>
      </c>
      <c r="F1543" s="225" t="s">
        <v>2149</v>
      </c>
      <c r="G1543" s="223"/>
      <c r="H1543" s="226">
        <v>21.28</v>
      </c>
      <c r="I1543" s="227"/>
      <c r="J1543" s="223"/>
      <c r="K1543" s="223"/>
      <c r="L1543" s="228"/>
      <c r="M1543" s="229"/>
      <c r="N1543" s="230"/>
      <c r="O1543" s="230"/>
      <c r="P1543" s="230"/>
      <c r="Q1543" s="230"/>
      <c r="R1543" s="230"/>
      <c r="S1543" s="230"/>
      <c r="T1543" s="231"/>
      <c r="AT1543" s="232" t="s">
        <v>274</v>
      </c>
      <c r="AU1543" s="232" t="s">
        <v>88</v>
      </c>
      <c r="AV1543" s="12" t="s">
        <v>88</v>
      </c>
      <c r="AW1543" s="12" t="s">
        <v>41</v>
      </c>
      <c r="AX1543" s="12" t="s">
        <v>78</v>
      </c>
      <c r="AY1543" s="232" t="s">
        <v>209</v>
      </c>
    </row>
    <row r="1544" spans="2:51" s="12" customFormat="1" ht="13.5">
      <c r="B1544" s="222"/>
      <c r="C1544" s="223"/>
      <c r="D1544" s="219" t="s">
        <v>274</v>
      </c>
      <c r="E1544" s="224" t="s">
        <v>34</v>
      </c>
      <c r="F1544" s="225" t="s">
        <v>2150</v>
      </c>
      <c r="G1544" s="223"/>
      <c r="H1544" s="226">
        <v>10.78</v>
      </c>
      <c r="I1544" s="227"/>
      <c r="J1544" s="223"/>
      <c r="K1544" s="223"/>
      <c r="L1544" s="228"/>
      <c r="M1544" s="229"/>
      <c r="N1544" s="230"/>
      <c r="O1544" s="230"/>
      <c r="P1544" s="230"/>
      <c r="Q1544" s="230"/>
      <c r="R1544" s="230"/>
      <c r="S1544" s="230"/>
      <c r="T1544" s="231"/>
      <c r="AT1544" s="232" t="s">
        <v>274</v>
      </c>
      <c r="AU1544" s="232" t="s">
        <v>88</v>
      </c>
      <c r="AV1544" s="12" t="s">
        <v>88</v>
      </c>
      <c r="AW1544" s="12" t="s">
        <v>41</v>
      </c>
      <c r="AX1544" s="12" t="s">
        <v>78</v>
      </c>
      <c r="AY1544" s="232" t="s">
        <v>209</v>
      </c>
    </row>
    <row r="1545" spans="2:51" s="12" customFormat="1" ht="13.5">
      <c r="B1545" s="222"/>
      <c r="C1545" s="223"/>
      <c r="D1545" s="219" t="s">
        <v>274</v>
      </c>
      <c r="E1545" s="224" t="s">
        <v>34</v>
      </c>
      <c r="F1545" s="225" t="s">
        <v>2151</v>
      </c>
      <c r="G1545" s="223"/>
      <c r="H1545" s="226">
        <v>15.84</v>
      </c>
      <c r="I1545" s="227"/>
      <c r="J1545" s="223"/>
      <c r="K1545" s="223"/>
      <c r="L1545" s="228"/>
      <c r="M1545" s="229"/>
      <c r="N1545" s="230"/>
      <c r="O1545" s="230"/>
      <c r="P1545" s="230"/>
      <c r="Q1545" s="230"/>
      <c r="R1545" s="230"/>
      <c r="S1545" s="230"/>
      <c r="T1545" s="231"/>
      <c r="AT1545" s="232" t="s">
        <v>274</v>
      </c>
      <c r="AU1545" s="232" t="s">
        <v>88</v>
      </c>
      <c r="AV1545" s="12" t="s">
        <v>88</v>
      </c>
      <c r="AW1545" s="12" t="s">
        <v>41</v>
      </c>
      <c r="AX1545" s="12" t="s">
        <v>78</v>
      </c>
      <c r="AY1545" s="232" t="s">
        <v>209</v>
      </c>
    </row>
    <row r="1546" spans="2:51" s="15" customFormat="1" ht="13.5">
      <c r="B1546" s="267"/>
      <c r="C1546" s="268"/>
      <c r="D1546" s="219" t="s">
        <v>274</v>
      </c>
      <c r="E1546" s="269" t="s">
        <v>34</v>
      </c>
      <c r="F1546" s="270" t="s">
        <v>2127</v>
      </c>
      <c r="G1546" s="268"/>
      <c r="H1546" s="271">
        <v>65.099999999999994</v>
      </c>
      <c r="I1546" s="272"/>
      <c r="J1546" s="268"/>
      <c r="K1546" s="268"/>
      <c r="L1546" s="273"/>
      <c r="M1546" s="274"/>
      <c r="N1546" s="275"/>
      <c r="O1546" s="275"/>
      <c r="P1546" s="275"/>
      <c r="Q1546" s="275"/>
      <c r="R1546" s="275"/>
      <c r="S1546" s="275"/>
      <c r="T1546" s="276"/>
      <c r="AT1546" s="277" t="s">
        <v>274</v>
      </c>
      <c r="AU1546" s="277" t="s">
        <v>88</v>
      </c>
      <c r="AV1546" s="15" t="s">
        <v>224</v>
      </c>
      <c r="AW1546" s="15" t="s">
        <v>41</v>
      </c>
      <c r="AX1546" s="15" t="s">
        <v>78</v>
      </c>
      <c r="AY1546" s="277" t="s">
        <v>209</v>
      </c>
    </row>
    <row r="1547" spans="2:51" s="14" customFormat="1" ht="13.5">
      <c r="B1547" s="254"/>
      <c r="C1547" s="255"/>
      <c r="D1547" s="219" t="s">
        <v>274</v>
      </c>
      <c r="E1547" s="256" t="s">
        <v>34</v>
      </c>
      <c r="F1547" s="257" t="s">
        <v>2128</v>
      </c>
      <c r="G1547" s="255"/>
      <c r="H1547" s="256" t="s">
        <v>34</v>
      </c>
      <c r="I1547" s="258"/>
      <c r="J1547" s="255"/>
      <c r="K1547" s="255"/>
      <c r="L1547" s="259"/>
      <c r="M1547" s="260"/>
      <c r="N1547" s="261"/>
      <c r="O1547" s="261"/>
      <c r="P1547" s="261"/>
      <c r="Q1547" s="261"/>
      <c r="R1547" s="261"/>
      <c r="S1547" s="261"/>
      <c r="T1547" s="262"/>
      <c r="AT1547" s="263" t="s">
        <v>274</v>
      </c>
      <c r="AU1547" s="263" t="s">
        <v>88</v>
      </c>
      <c r="AV1547" s="14" t="s">
        <v>86</v>
      </c>
      <c r="AW1547" s="14" t="s">
        <v>41</v>
      </c>
      <c r="AX1547" s="14" t="s">
        <v>78</v>
      </c>
      <c r="AY1547" s="263" t="s">
        <v>209</v>
      </c>
    </row>
    <row r="1548" spans="2:51" s="14" customFormat="1" ht="13.5">
      <c r="B1548" s="254"/>
      <c r="C1548" s="255"/>
      <c r="D1548" s="219" t="s">
        <v>274</v>
      </c>
      <c r="E1548" s="256" t="s">
        <v>34</v>
      </c>
      <c r="F1548" s="257" t="s">
        <v>2146</v>
      </c>
      <c r="G1548" s="255"/>
      <c r="H1548" s="256" t="s">
        <v>34</v>
      </c>
      <c r="I1548" s="258"/>
      <c r="J1548" s="255"/>
      <c r="K1548" s="255"/>
      <c r="L1548" s="259"/>
      <c r="M1548" s="260"/>
      <c r="N1548" s="261"/>
      <c r="O1548" s="261"/>
      <c r="P1548" s="261"/>
      <c r="Q1548" s="261"/>
      <c r="R1548" s="261"/>
      <c r="S1548" s="261"/>
      <c r="T1548" s="262"/>
      <c r="AT1548" s="263" t="s">
        <v>274</v>
      </c>
      <c r="AU1548" s="263" t="s">
        <v>88</v>
      </c>
      <c r="AV1548" s="14" t="s">
        <v>86</v>
      </c>
      <c r="AW1548" s="14" t="s">
        <v>41</v>
      </c>
      <c r="AX1548" s="14" t="s">
        <v>78</v>
      </c>
      <c r="AY1548" s="263" t="s">
        <v>209</v>
      </c>
    </row>
    <row r="1549" spans="2:51" s="14" customFormat="1" ht="13.5">
      <c r="B1549" s="254"/>
      <c r="C1549" s="255"/>
      <c r="D1549" s="219" t="s">
        <v>274</v>
      </c>
      <c r="E1549" s="256" t="s">
        <v>34</v>
      </c>
      <c r="F1549" s="257" t="s">
        <v>434</v>
      </c>
      <c r="G1549" s="255"/>
      <c r="H1549" s="256" t="s">
        <v>34</v>
      </c>
      <c r="I1549" s="258"/>
      <c r="J1549" s="255"/>
      <c r="K1549" s="255"/>
      <c r="L1549" s="259"/>
      <c r="M1549" s="260"/>
      <c r="N1549" s="261"/>
      <c r="O1549" s="261"/>
      <c r="P1549" s="261"/>
      <c r="Q1549" s="261"/>
      <c r="R1549" s="261"/>
      <c r="S1549" s="261"/>
      <c r="T1549" s="262"/>
      <c r="AT1549" s="263" t="s">
        <v>274</v>
      </c>
      <c r="AU1549" s="263" t="s">
        <v>88</v>
      </c>
      <c r="AV1549" s="14" t="s">
        <v>86</v>
      </c>
      <c r="AW1549" s="14" t="s">
        <v>41</v>
      </c>
      <c r="AX1549" s="14" t="s">
        <v>78</v>
      </c>
      <c r="AY1549" s="263" t="s">
        <v>209</v>
      </c>
    </row>
    <row r="1550" spans="2:51" s="12" customFormat="1" ht="13.5">
      <c r="B1550" s="222"/>
      <c r="C1550" s="223"/>
      <c r="D1550" s="219" t="s">
        <v>274</v>
      </c>
      <c r="E1550" s="224" t="s">
        <v>34</v>
      </c>
      <c r="F1550" s="225" t="s">
        <v>2152</v>
      </c>
      <c r="G1550" s="223"/>
      <c r="H1550" s="226">
        <v>233.92</v>
      </c>
      <c r="I1550" s="227"/>
      <c r="J1550" s="223"/>
      <c r="K1550" s="223"/>
      <c r="L1550" s="228"/>
      <c r="M1550" s="229"/>
      <c r="N1550" s="230"/>
      <c r="O1550" s="230"/>
      <c r="P1550" s="230"/>
      <c r="Q1550" s="230"/>
      <c r="R1550" s="230"/>
      <c r="S1550" s="230"/>
      <c r="T1550" s="231"/>
      <c r="AT1550" s="232" t="s">
        <v>274</v>
      </c>
      <c r="AU1550" s="232" t="s">
        <v>88</v>
      </c>
      <c r="AV1550" s="12" t="s">
        <v>88</v>
      </c>
      <c r="AW1550" s="12" t="s">
        <v>41</v>
      </c>
      <c r="AX1550" s="12" t="s">
        <v>78</v>
      </c>
      <c r="AY1550" s="232" t="s">
        <v>209</v>
      </c>
    </row>
    <row r="1551" spans="2:51" s="12" customFormat="1" ht="13.5">
      <c r="B1551" s="222"/>
      <c r="C1551" s="223"/>
      <c r="D1551" s="219" t="s">
        <v>274</v>
      </c>
      <c r="E1551" s="224" t="s">
        <v>34</v>
      </c>
      <c r="F1551" s="225" t="s">
        <v>2153</v>
      </c>
      <c r="G1551" s="223"/>
      <c r="H1551" s="226">
        <v>106.78</v>
      </c>
      <c r="I1551" s="227"/>
      <c r="J1551" s="223"/>
      <c r="K1551" s="223"/>
      <c r="L1551" s="228"/>
      <c r="M1551" s="229"/>
      <c r="N1551" s="230"/>
      <c r="O1551" s="230"/>
      <c r="P1551" s="230"/>
      <c r="Q1551" s="230"/>
      <c r="R1551" s="230"/>
      <c r="S1551" s="230"/>
      <c r="T1551" s="231"/>
      <c r="AT1551" s="232" t="s">
        <v>274</v>
      </c>
      <c r="AU1551" s="232" t="s">
        <v>88</v>
      </c>
      <c r="AV1551" s="12" t="s">
        <v>88</v>
      </c>
      <c r="AW1551" s="12" t="s">
        <v>41</v>
      </c>
      <c r="AX1551" s="12" t="s">
        <v>78</v>
      </c>
      <c r="AY1551" s="232" t="s">
        <v>209</v>
      </c>
    </row>
    <row r="1552" spans="2:51" s="15" customFormat="1" ht="13.5">
      <c r="B1552" s="267"/>
      <c r="C1552" s="268"/>
      <c r="D1552" s="219" t="s">
        <v>274</v>
      </c>
      <c r="E1552" s="269" t="s">
        <v>34</v>
      </c>
      <c r="F1552" s="270" t="s">
        <v>2129</v>
      </c>
      <c r="G1552" s="268"/>
      <c r="H1552" s="271">
        <v>340.7</v>
      </c>
      <c r="I1552" s="272"/>
      <c r="J1552" s="268"/>
      <c r="K1552" s="268"/>
      <c r="L1552" s="273"/>
      <c r="M1552" s="274"/>
      <c r="N1552" s="275"/>
      <c r="O1552" s="275"/>
      <c r="P1552" s="275"/>
      <c r="Q1552" s="275"/>
      <c r="R1552" s="275"/>
      <c r="S1552" s="275"/>
      <c r="T1552" s="276"/>
      <c r="AT1552" s="277" t="s">
        <v>274</v>
      </c>
      <c r="AU1552" s="277" t="s">
        <v>88</v>
      </c>
      <c r="AV1552" s="15" t="s">
        <v>224</v>
      </c>
      <c r="AW1552" s="15" t="s">
        <v>41</v>
      </c>
      <c r="AX1552" s="15" t="s">
        <v>78</v>
      </c>
      <c r="AY1552" s="277" t="s">
        <v>209</v>
      </c>
    </row>
    <row r="1553" spans="2:51" s="14" customFormat="1" ht="13.5">
      <c r="B1553" s="254"/>
      <c r="C1553" s="255"/>
      <c r="D1553" s="219" t="s">
        <v>274</v>
      </c>
      <c r="E1553" s="256" t="s">
        <v>34</v>
      </c>
      <c r="F1553" s="257" t="s">
        <v>524</v>
      </c>
      <c r="G1553" s="255"/>
      <c r="H1553" s="256" t="s">
        <v>34</v>
      </c>
      <c r="I1553" s="258"/>
      <c r="J1553" s="255"/>
      <c r="K1553" s="255"/>
      <c r="L1553" s="259"/>
      <c r="M1553" s="260"/>
      <c r="N1553" s="261"/>
      <c r="O1553" s="261"/>
      <c r="P1553" s="261"/>
      <c r="Q1553" s="261"/>
      <c r="R1553" s="261"/>
      <c r="S1553" s="261"/>
      <c r="T1553" s="262"/>
      <c r="AT1553" s="263" t="s">
        <v>274</v>
      </c>
      <c r="AU1553" s="263" t="s">
        <v>88</v>
      </c>
      <c r="AV1553" s="14" t="s">
        <v>86</v>
      </c>
      <c r="AW1553" s="14" t="s">
        <v>41</v>
      </c>
      <c r="AX1553" s="14" t="s">
        <v>78</v>
      </c>
      <c r="AY1553" s="263" t="s">
        <v>209</v>
      </c>
    </row>
    <row r="1554" spans="2:51" s="14" customFormat="1" ht="13.5">
      <c r="B1554" s="254"/>
      <c r="C1554" s="255"/>
      <c r="D1554" s="219" t="s">
        <v>274</v>
      </c>
      <c r="E1554" s="256" t="s">
        <v>34</v>
      </c>
      <c r="F1554" s="257" t="s">
        <v>2154</v>
      </c>
      <c r="G1554" s="255"/>
      <c r="H1554" s="256" t="s">
        <v>34</v>
      </c>
      <c r="I1554" s="258"/>
      <c r="J1554" s="255"/>
      <c r="K1554" s="255"/>
      <c r="L1554" s="259"/>
      <c r="M1554" s="260"/>
      <c r="N1554" s="261"/>
      <c r="O1554" s="261"/>
      <c r="P1554" s="261"/>
      <c r="Q1554" s="261"/>
      <c r="R1554" s="261"/>
      <c r="S1554" s="261"/>
      <c r="T1554" s="262"/>
      <c r="AT1554" s="263" t="s">
        <v>274</v>
      </c>
      <c r="AU1554" s="263" t="s">
        <v>88</v>
      </c>
      <c r="AV1554" s="14" t="s">
        <v>86</v>
      </c>
      <c r="AW1554" s="14" t="s">
        <v>41</v>
      </c>
      <c r="AX1554" s="14" t="s">
        <v>78</v>
      </c>
      <c r="AY1554" s="263" t="s">
        <v>209</v>
      </c>
    </row>
    <row r="1555" spans="2:51" s="14" customFormat="1" ht="13.5">
      <c r="B1555" s="254"/>
      <c r="C1555" s="255"/>
      <c r="D1555" s="219" t="s">
        <v>274</v>
      </c>
      <c r="E1555" s="256" t="s">
        <v>34</v>
      </c>
      <c r="F1555" s="257" t="s">
        <v>434</v>
      </c>
      <c r="G1555" s="255"/>
      <c r="H1555" s="256" t="s">
        <v>34</v>
      </c>
      <c r="I1555" s="258"/>
      <c r="J1555" s="255"/>
      <c r="K1555" s="255"/>
      <c r="L1555" s="259"/>
      <c r="M1555" s="260"/>
      <c r="N1555" s="261"/>
      <c r="O1555" s="261"/>
      <c r="P1555" s="261"/>
      <c r="Q1555" s="261"/>
      <c r="R1555" s="261"/>
      <c r="S1555" s="261"/>
      <c r="T1555" s="262"/>
      <c r="AT1555" s="263" t="s">
        <v>274</v>
      </c>
      <c r="AU1555" s="263" t="s">
        <v>88</v>
      </c>
      <c r="AV1555" s="14" t="s">
        <v>86</v>
      </c>
      <c r="AW1555" s="14" t="s">
        <v>41</v>
      </c>
      <c r="AX1555" s="14" t="s">
        <v>78</v>
      </c>
      <c r="AY1555" s="263" t="s">
        <v>209</v>
      </c>
    </row>
    <row r="1556" spans="2:51" s="12" customFormat="1" ht="13.5">
      <c r="B1556" s="222"/>
      <c r="C1556" s="223"/>
      <c r="D1556" s="219" t="s">
        <v>274</v>
      </c>
      <c r="E1556" s="224" t="s">
        <v>34</v>
      </c>
      <c r="F1556" s="225" t="s">
        <v>562</v>
      </c>
      <c r="G1556" s="223"/>
      <c r="H1556" s="226">
        <v>8.2799999999999994</v>
      </c>
      <c r="I1556" s="227"/>
      <c r="J1556" s="223"/>
      <c r="K1556" s="223"/>
      <c r="L1556" s="228"/>
      <c r="M1556" s="229"/>
      <c r="N1556" s="230"/>
      <c r="O1556" s="230"/>
      <c r="P1556" s="230"/>
      <c r="Q1556" s="230"/>
      <c r="R1556" s="230"/>
      <c r="S1556" s="230"/>
      <c r="T1556" s="231"/>
      <c r="AT1556" s="232" t="s">
        <v>274</v>
      </c>
      <c r="AU1556" s="232" t="s">
        <v>88</v>
      </c>
      <c r="AV1556" s="12" t="s">
        <v>88</v>
      </c>
      <c r="AW1556" s="12" t="s">
        <v>41</v>
      </c>
      <c r="AX1556" s="12" t="s">
        <v>78</v>
      </c>
      <c r="AY1556" s="232" t="s">
        <v>209</v>
      </c>
    </row>
    <row r="1557" spans="2:51" s="12" customFormat="1" ht="13.5">
      <c r="B1557" s="222"/>
      <c r="C1557" s="223"/>
      <c r="D1557" s="219" t="s">
        <v>274</v>
      </c>
      <c r="E1557" s="224" t="s">
        <v>34</v>
      </c>
      <c r="F1557" s="225" t="s">
        <v>563</v>
      </c>
      <c r="G1557" s="223"/>
      <c r="H1557" s="226">
        <v>6.04</v>
      </c>
      <c r="I1557" s="227"/>
      <c r="J1557" s="223"/>
      <c r="K1557" s="223"/>
      <c r="L1557" s="228"/>
      <c r="M1557" s="229"/>
      <c r="N1557" s="230"/>
      <c r="O1557" s="230"/>
      <c r="P1557" s="230"/>
      <c r="Q1557" s="230"/>
      <c r="R1557" s="230"/>
      <c r="S1557" s="230"/>
      <c r="T1557" s="231"/>
      <c r="AT1557" s="232" t="s">
        <v>274</v>
      </c>
      <c r="AU1557" s="232" t="s">
        <v>88</v>
      </c>
      <c r="AV1557" s="12" t="s">
        <v>88</v>
      </c>
      <c r="AW1557" s="12" t="s">
        <v>41</v>
      </c>
      <c r="AX1557" s="12" t="s">
        <v>78</v>
      </c>
      <c r="AY1557" s="232" t="s">
        <v>209</v>
      </c>
    </row>
    <row r="1558" spans="2:51" s="12" customFormat="1" ht="13.5">
      <c r="B1558" s="222"/>
      <c r="C1558" s="223"/>
      <c r="D1558" s="219" t="s">
        <v>274</v>
      </c>
      <c r="E1558" s="224" t="s">
        <v>34</v>
      </c>
      <c r="F1558" s="225" t="s">
        <v>564</v>
      </c>
      <c r="G1558" s="223"/>
      <c r="H1558" s="226">
        <v>57.52</v>
      </c>
      <c r="I1558" s="227"/>
      <c r="J1558" s="223"/>
      <c r="K1558" s="223"/>
      <c r="L1558" s="228"/>
      <c r="M1558" s="229"/>
      <c r="N1558" s="230"/>
      <c r="O1558" s="230"/>
      <c r="P1558" s="230"/>
      <c r="Q1558" s="230"/>
      <c r="R1558" s="230"/>
      <c r="S1558" s="230"/>
      <c r="T1558" s="231"/>
      <c r="AT1558" s="232" t="s">
        <v>274</v>
      </c>
      <c r="AU1558" s="232" t="s">
        <v>88</v>
      </c>
      <c r="AV1558" s="12" t="s">
        <v>88</v>
      </c>
      <c r="AW1558" s="12" t="s">
        <v>41</v>
      </c>
      <c r="AX1558" s="12" t="s">
        <v>78</v>
      </c>
      <c r="AY1558" s="232" t="s">
        <v>209</v>
      </c>
    </row>
    <row r="1559" spans="2:51" s="12" customFormat="1" ht="13.5">
      <c r="B1559" s="222"/>
      <c r="C1559" s="223"/>
      <c r="D1559" s="219" t="s">
        <v>274</v>
      </c>
      <c r="E1559" s="224" t="s">
        <v>34</v>
      </c>
      <c r="F1559" s="225" t="s">
        <v>565</v>
      </c>
      <c r="G1559" s="223"/>
      <c r="H1559" s="226">
        <v>33.67</v>
      </c>
      <c r="I1559" s="227"/>
      <c r="J1559" s="223"/>
      <c r="K1559" s="223"/>
      <c r="L1559" s="228"/>
      <c r="M1559" s="229"/>
      <c r="N1559" s="230"/>
      <c r="O1559" s="230"/>
      <c r="P1559" s="230"/>
      <c r="Q1559" s="230"/>
      <c r="R1559" s="230"/>
      <c r="S1559" s="230"/>
      <c r="T1559" s="231"/>
      <c r="AT1559" s="232" t="s">
        <v>274</v>
      </c>
      <c r="AU1559" s="232" t="s">
        <v>88</v>
      </c>
      <c r="AV1559" s="12" t="s">
        <v>88</v>
      </c>
      <c r="AW1559" s="12" t="s">
        <v>41</v>
      </c>
      <c r="AX1559" s="12" t="s">
        <v>78</v>
      </c>
      <c r="AY1559" s="232" t="s">
        <v>209</v>
      </c>
    </row>
    <row r="1560" spans="2:51" s="15" customFormat="1" ht="13.5">
      <c r="B1560" s="267"/>
      <c r="C1560" s="268"/>
      <c r="D1560" s="219" t="s">
        <v>274</v>
      </c>
      <c r="E1560" s="269" t="s">
        <v>34</v>
      </c>
      <c r="F1560" s="270" t="s">
        <v>2130</v>
      </c>
      <c r="G1560" s="268"/>
      <c r="H1560" s="271">
        <v>105.51</v>
      </c>
      <c r="I1560" s="272"/>
      <c r="J1560" s="268"/>
      <c r="K1560" s="268"/>
      <c r="L1560" s="273"/>
      <c r="M1560" s="274"/>
      <c r="N1560" s="275"/>
      <c r="O1560" s="275"/>
      <c r="P1560" s="275"/>
      <c r="Q1560" s="275"/>
      <c r="R1560" s="275"/>
      <c r="S1560" s="275"/>
      <c r="T1560" s="276"/>
      <c r="AT1560" s="277" t="s">
        <v>274</v>
      </c>
      <c r="AU1560" s="277" t="s">
        <v>88</v>
      </c>
      <c r="AV1560" s="15" t="s">
        <v>224</v>
      </c>
      <c r="AW1560" s="15" t="s">
        <v>41</v>
      </c>
      <c r="AX1560" s="15" t="s">
        <v>78</v>
      </c>
      <c r="AY1560" s="277" t="s">
        <v>209</v>
      </c>
    </row>
    <row r="1561" spans="2:51" s="14" customFormat="1" ht="13.5">
      <c r="B1561" s="254"/>
      <c r="C1561" s="255"/>
      <c r="D1561" s="219" t="s">
        <v>274</v>
      </c>
      <c r="E1561" s="256" t="s">
        <v>34</v>
      </c>
      <c r="F1561" s="257" t="s">
        <v>529</v>
      </c>
      <c r="G1561" s="255"/>
      <c r="H1561" s="256" t="s">
        <v>34</v>
      </c>
      <c r="I1561" s="258"/>
      <c r="J1561" s="255"/>
      <c r="K1561" s="255"/>
      <c r="L1561" s="259"/>
      <c r="M1561" s="260"/>
      <c r="N1561" s="261"/>
      <c r="O1561" s="261"/>
      <c r="P1561" s="261"/>
      <c r="Q1561" s="261"/>
      <c r="R1561" s="261"/>
      <c r="S1561" s="261"/>
      <c r="T1561" s="262"/>
      <c r="AT1561" s="263" t="s">
        <v>274</v>
      </c>
      <c r="AU1561" s="263" t="s">
        <v>88</v>
      </c>
      <c r="AV1561" s="14" t="s">
        <v>86</v>
      </c>
      <c r="AW1561" s="14" t="s">
        <v>41</v>
      </c>
      <c r="AX1561" s="14" t="s">
        <v>78</v>
      </c>
      <c r="AY1561" s="263" t="s">
        <v>209</v>
      </c>
    </row>
    <row r="1562" spans="2:51" s="14" customFormat="1" ht="13.5">
      <c r="B1562" s="254"/>
      <c r="C1562" s="255"/>
      <c r="D1562" s="219" t="s">
        <v>274</v>
      </c>
      <c r="E1562" s="256" t="s">
        <v>34</v>
      </c>
      <c r="F1562" s="257" t="s">
        <v>2154</v>
      </c>
      <c r="G1562" s="255"/>
      <c r="H1562" s="256" t="s">
        <v>34</v>
      </c>
      <c r="I1562" s="258"/>
      <c r="J1562" s="255"/>
      <c r="K1562" s="255"/>
      <c r="L1562" s="259"/>
      <c r="M1562" s="260"/>
      <c r="N1562" s="261"/>
      <c r="O1562" s="261"/>
      <c r="P1562" s="261"/>
      <c r="Q1562" s="261"/>
      <c r="R1562" s="261"/>
      <c r="S1562" s="261"/>
      <c r="T1562" s="262"/>
      <c r="AT1562" s="263" t="s">
        <v>274</v>
      </c>
      <c r="AU1562" s="263" t="s">
        <v>88</v>
      </c>
      <c r="AV1562" s="14" t="s">
        <v>86</v>
      </c>
      <c r="AW1562" s="14" t="s">
        <v>41</v>
      </c>
      <c r="AX1562" s="14" t="s">
        <v>78</v>
      </c>
      <c r="AY1562" s="263" t="s">
        <v>209</v>
      </c>
    </row>
    <row r="1563" spans="2:51" s="14" customFormat="1" ht="13.5">
      <c r="B1563" s="254"/>
      <c r="C1563" s="255"/>
      <c r="D1563" s="219" t="s">
        <v>274</v>
      </c>
      <c r="E1563" s="256" t="s">
        <v>34</v>
      </c>
      <c r="F1563" s="257" t="s">
        <v>434</v>
      </c>
      <c r="G1563" s="255"/>
      <c r="H1563" s="256" t="s">
        <v>34</v>
      </c>
      <c r="I1563" s="258"/>
      <c r="J1563" s="255"/>
      <c r="K1563" s="255"/>
      <c r="L1563" s="259"/>
      <c r="M1563" s="260"/>
      <c r="N1563" s="261"/>
      <c r="O1563" s="261"/>
      <c r="P1563" s="261"/>
      <c r="Q1563" s="261"/>
      <c r="R1563" s="261"/>
      <c r="S1563" s="261"/>
      <c r="T1563" s="262"/>
      <c r="AT1563" s="263" t="s">
        <v>274</v>
      </c>
      <c r="AU1563" s="263" t="s">
        <v>88</v>
      </c>
      <c r="AV1563" s="14" t="s">
        <v>86</v>
      </c>
      <c r="AW1563" s="14" t="s">
        <v>41</v>
      </c>
      <c r="AX1563" s="14" t="s">
        <v>78</v>
      </c>
      <c r="AY1563" s="263" t="s">
        <v>209</v>
      </c>
    </row>
    <row r="1564" spans="2:51" s="12" customFormat="1" ht="13.5">
      <c r="B1564" s="222"/>
      <c r="C1564" s="223"/>
      <c r="D1564" s="219" t="s">
        <v>274</v>
      </c>
      <c r="E1564" s="224" t="s">
        <v>34</v>
      </c>
      <c r="F1564" s="225" t="s">
        <v>566</v>
      </c>
      <c r="G1564" s="223"/>
      <c r="H1564" s="226">
        <v>3.29</v>
      </c>
      <c r="I1564" s="227"/>
      <c r="J1564" s="223"/>
      <c r="K1564" s="223"/>
      <c r="L1564" s="228"/>
      <c r="M1564" s="229"/>
      <c r="N1564" s="230"/>
      <c r="O1564" s="230"/>
      <c r="P1564" s="230"/>
      <c r="Q1564" s="230"/>
      <c r="R1564" s="230"/>
      <c r="S1564" s="230"/>
      <c r="T1564" s="231"/>
      <c r="AT1564" s="232" t="s">
        <v>274</v>
      </c>
      <c r="AU1564" s="232" t="s">
        <v>88</v>
      </c>
      <c r="AV1564" s="12" t="s">
        <v>88</v>
      </c>
      <c r="AW1564" s="12" t="s">
        <v>41</v>
      </c>
      <c r="AX1564" s="12" t="s">
        <v>78</v>
      </c>
      <c r="AY1564" s="232" t="s">
        <v>209</v>
      </c>
    </row>
    <row r="1565" spans="2:51" s="12" customFormat="1" ht="13.5">
      <c r="B1565" s="222"/>
      <c r="C1565" s="223"/>
      <c r="D1565" s="219" t="s">
        <v>274</v>
      </c>
      <c r="E1565" s="224" t="s">
        <v>34</v>
      </c>
      <c r="F1565" s="225" t="s">
        <v>567</v>
      </c>
      <c r="G1565" s="223"/>
      <c r="H1565" s="226">
        <v>5.61</v>
      </c>
      <c r="I1565" s="227"/>
      <c r="J1565" s="223"/>
      <c r="K1565" s="223"/>
      <c r="L1565" s="228"/>
      <c r="M1565" s="229"/>
      <c r="N1565" s="230"/>
      <c r="O1565" s="230"/>
      <c r="P1565" s="230"/>
      <c r="Q1565" s="230"/>
      <c r="R1565" s="230"/>
      <c r="S1565" s="230"/>
      <c r="T1565" s="231"/>
      <c r="AT1565" s="232" t="s">
        <v>274</v>
      </c>
      <c r="AU1565" s="232" t="s">
        <v>88</v>
      </c>
      <c r="AV1565" s="12" t="s">
        <v>88</v>
      </c>
      <c r="AW1565" s="12" t="s">
        <v>41</v>
      </c>
      <c r="AX1565" s="12" t="s">
        <v>78</v>
      </c>
      <c r="AY1565" s="232" t="s">
        <v>209</v>
      </c>
    </row>
    <row r="1566" spans="2:51" s="12" customFormat="1" ht="13.5">
      <c r="B1566" s="222"/>
      <c r="C1566" s="223"/>
      <c r="D1566" s="219" t="s">
        <v>274</v>
      </c>
      <c r="E1566" s="224" t="s">
        <v>34</v>
      </c>
      <c r="F1566" s="225" t="s">
        <v>568</v>
      </c>
      <c r="G1566" s="223"/>
      <c r="H1566" s="226">
        <v>2.16</v>
      </c>
      <c r="I1566" s="227"/>
      <c r="J1566" s="223"/>
      <c r="K1566" s="223"/>
      <c r="L1566" s="228"/>
      <c r="M1566" s="229"/>
      <c r="N1566" s="230"/>
      <c r="O1566" s="230"/>
      <c r="P1566" s="230"/>
      <c r="Q1566" s="230"/>
      <c r="R1566" s="230"/>
      <c r="S1566" s="230"/>
      <c r="T1566" s="231"/>
      <c r="AT1566" s="232" t="s">
        <v>274</v>
      </c>
      <c r="AU1566" s="232" t="s">
        <v>88</v>
      </c>
      <c r="AV1566" s="12" t="s">
        <v>88</v>
      </c>
      <c r="AW1566" s="12" t="s">
        <v>41</v>
      </c>
      <c r="AX1566" s="12" t="s">
        <v>78</v>
      </c>
      <c r="AY1566" s="232" t="s">
        <v>209</v>
      </c>
    </row>
    <row r="1567" spans="2:51" s="12" customFormat="1" ht="13.5">
      <c r="B1567" s="222"/>
      <c r="C1567" s="223"/>
      <c r="D1567" s="219" t="s">
        <v>274</v>
      </c>
      <c r="E1567" s="224" t="s">
        <v>34</v>
      </c>
      <c r="F1567" s="225" t="s">
        <v>569</v>
      </c>
      <c r="G1567" s="223"/>
      <c r="H1567" s="226">
        <v>2.2000000000000002</v>
      </c>
      <c r="I1567" s="227"/>
      <c r="J1567" s="223"/>
      <c r="K1567" s="223"/>
      <c r="L1567" s="228"/>
      <c r="M1567" s="229"/>
      <c r="N1567" s="230"/>
      <c r="O1567" s="230"/>
      <c r="P1567" s="230"/>
      <c r="Q1567" s="230"/>
      <c r="R1567" s="230"/>
      <c r="S1567" s="230"/>
      <c r="T1567" s="231"/>
      <c r="AT1567" s="232" t="s">
        <v>274</v>
      </c>
      <c r="AU1567" s="232" t="s">
        <v>88</v>
      </c>
      <c r="AV1567" s="12" t="s">
        <v>88</v>
      </c>
      <c r="AW1567" s="12" t="s">
        <v>41</v>
      </c>
      <c r="AX1567" s="12" t="s">
        <v>78</v>
      </c>
      <c r="AY1567" s="232" t="s">
        <v>209</v>
      </c>
    </row>
    <row r="1568" spans="2:51" s="12" customFormat="1" ht="13.5">
      <c r="B1568" s="222"/>
      <c r="C1568" s="223"/>
      <c r="D1568" s="219" t="s">
        <v>274</v>
      </c>
      <c r="E1568" s="224" t="s">
        <v>34</v>
      </c>
      <c r="F1568" s="225" t="s">
        <v>570</v>
      </c>
      <c r="G1568" s="223"/>
      <c r="H1568" s="226">
        <v>5.22</v>
      </c>
      <c r="I1568" s="227"/>
      <c r="J1568" s="223"/>
      <c r="K1568" s="223"/>
      <c r="L1568" s="228"/>
      <c r="M1568" s="229"/>
      <c r="N1568" s="230"/>
      <c r="O1568" s="230"/>
      <c r="P1568" s="230"/>
      <c r="Q1568" s="230"/>
      <c r="R1568" s="230"/>
      <c r="S1568" s="230"/>
      <c r="T1568" s="231"/>
      <c r="AT1568" s="232" t="s">
        <v>274</v>
      </c>
      <c r="AU1568" s="232" t="s">
        <v>88</v>
      </c>
      <c r="AV1568" s="12" t="s">
        <v>88</v>
      </c>
      <c r="AW1568" s="12" t="s">
        <v>41</v>
      </c>
      <c r="AX1568" s="12" t="s">
        <v>78</v>
      </c>
      <c r="AY1568" s="232" t="s">
        <v>209</v>
      </c>
    </row>
    <row r="1569" spans="2:51" s="12" customFormat="1" ht="13.5">
      <c r="B1569" s="222"/>
      <c r="C1569" s="223"/>
      <c r="D1569" s="219" t="s">
        <v>274</v>
      </c>
      <c r="E1569" s="224" t="s">
        <v>34</v>
      </c>
      <c r="F1569" s="225" t="s">
        <v>571</v>
      </c>
      <c r="G1569" s="223"/>
      <c r="H1569" s="226">
        <v>18.309999999999999</v>
      </c>
      <c r="I1569" s="227"/>
      <c r="J1569" s="223"/>
      <c r="K1569" s="223"/>
      <c r="L1569" s="228"/>
      <c r="M1569" s="229"/>
      <c r="N1569" s="230"/>
      <c r="O1569" s="230"/>
      <c r="P1569" s="230"/>
      <c r="Q1569" s="230"/>
      <c r="R1569" s="230"/>
      <c r="S1569" s="230"/>
      <c r="T1569" s="231"/>
      <c r="AT1569" s="232" t="s">
        <v>274</v>
      </c>
      <c r="AU1569" s="232" t="s">
        <v>88</v>
      </c>
      <c r="AV1569" s="12" t="s">
        <v>88</v>
      </c>
      <c r="AW1569" s="12" t="s">
        <v>41</v>
      </c>
      <c r="AX1569" s="12" t="s">
        <v>78</v>
      </c>
      <c r="AY1569" s="232" t="s">
        <v>209</v>
      </c>
    </row>
    <row r="1570" spans="2:51" s="15" customFormat="1" ht="13.5">
      <c r="B1570" s="267"/>
      <c r="C1570" s="268"/>
      <c r="D1570" s="219" t="s">
        <v>274</v>
      </c>
      <c r="E1570" s="269" t="s">
        <v>34</v>
      </c>
      <c r="F1570" s="270" t="s">
        <v>2131</v>
      </c>
      <c r="G1570" s="268"/>
      <c r="H1570" s="271">
        <v>36.79</v>
      </c>
      <c r="I1570" s="272"/>
      <c r="J1570" s="268"/>
      <c r="K1570" s="268"/>
      <c r="L1570" s="273"/>
      <c r="M1570" s="274"/>
      <c r="N1570" s="275"/>
      <c r="O1570" s="275"/>
      <c r="P1570" s="275"/>
      <c r="Q1570" s="275"/>
      <c r="R1570" s="275"/>
      <c r="S1570" s="275"/>
      <c r="T1570" s="276"/>
      <c r="AT1570" s="277" t="s">
        <v>274</v>
      </c>
      <c r="AU1570" s="277" t="s">
        <v>88</v>
      </c>
      <c r="AV1570" s="15" t="s">
        <v>224</v>
      </c>
      <c r="AW1570" s="15" t="s">
        <v>41</v>
      </c>
      <c r="AX1570" s="15" t="s">
        <v>78</v>
      </c>
      <c r="AY1570" s="277" t="s">
        <v>209</v>
      </c>
    </row>
    <row r="1571" spans="2:51" s="14" customFormat="1" ht="13.5">
      <c r="B1571" s="254"/>
      <c r="C1571" s="255"/>
      <c r="D1571" s="219" t="s">
        <v>274</v>
      </c>
      <c r="E1571" s="256" t="s">
        <v>34</v>
      </c>
      <c r="F1571" s="257" t="s">
        <v>536</v>
      </c>
      <c r="G1571" s="255"/>
      <c r="H1571" s="256" t="s">
        <v>34</v>
      </c>
      <c r="I1571" s="258"/>
      <c r="J1571" s="255"/>
      <c r="K1571" s="255"/>
      <c r="L1571" s="259"/>
      <c r="M1571" s="260"/>
      <c r="N1571" s="261"/>
      <c r="O1571" s="261"/>
      <c r="P1571" s="261"/>
      <c r="Q1571" s="261"/>
      <c r="R1571" s="261"/>
      <c r="S1571" s="261"/>
      <c r="T1571" s="262"/>
      <c r="AT1571" s="263" t="s">
        <v>274</v>
      </c>
      <c r="AU1571" s="263" t="s">
        <v>88</v>
      </c>
      <c r="AV1571" s="14" t="s">
        <v>86</v>
      </c>
      <c r="AW1571" s="14" t="s">
        <v>41</v>
      </c>
      <c r="AX1571" s="14" t="s">
        <v>78</v>
      </c>
      <c r="AY1571" s="263" t="s">
        <v>209</v>
      </c>
    </row>
    <row r="1572" spans="2:51" s="14" customFormat="1" ht="13.5">
      <c r="B1572" s="254"/>
      <c r="C1572" s="255"/>
      <c r="D1572" s="219" t="s">
        <v>274</v>
      </c>
      <c r="E1572" s="256" t="s">
        <v>34</v>
      </c>
      <c r="F1572" s="257" t="s">
        <v>2154</v>
      </c>
      <c r="G1572" s="255"/>
      <c r="H1572" s="256" t="s">
        <v>34</v>
      </c>
      <c r="I1572" s="258"/>
      <c r="J1572" s="255"/>
      <c r="K1572" s="255"/>
      <c r="L1572" s="259"/>
      <c r="M1572" s="260"/>
      <c r="N1572" s="261"/>
      <c r="O1572" s="261"/>
      <c r="P1572" s="261"/>
      <c r="Q1572" s="261"/>
      <c r="R1572" s="261"/>
      <c r="S1572" s="261"/>
      <c r="T1572" s="262"/>
      <c r="AT1572" s="263" t="s">
        <v>274</v>
      </c>
      <c r="AU1572" s="263" t="s">
        <v>88</v>
      </c>
      <c r="AV1572" s="14" t="s">
        <v>86</v>
      </c>
      <c r="AW1572" s="14" t="s">
        <v>41</v>
      </c>
      <c r="AX1572" s="14" t="s">
        <v>78</v>
      </c>
      <c r="AY1572" s="263" t="s">
        <v>209</v>
      </c>
    </row>
    <row r="1573" spans="2:51" s="14" customFormat="1" ht="13.5">
      <c r="B1573" s="254"/>
      <c r="C1573" s="255"/>
      <c r="D1573" s="219" t="s">
        <v>274</v>
      </c>
      <c r="E1573" s="256" t="s">
        <v>34</v>
      </c>
      <c r="F1573" s="257" t="s">
        <v>434</v>
      </c>
      <c r="G1573" s="255"/>
      <c r="H1573" s="256" t="s">
        <v>34</v>
      </c>
      <c r="I1573" s="258"/>
      <c r="J1573" s="255"/>
      <c r="K1573" s="255"/>
      <c r="L1573" s="259"/>
      <c r="M1573" s="260"/>
      <c r="N1573" s="261"/>
      <c r="O1573" s="261"/>
      <c r="P1573" s="261"/>
      <c r="Q1573" s="261"/>
      <c r="R1573" s="261"/>
      <c r="S1573" s="261"/>
      <c r="T1573" s="262"/>
      <c r="AT1573" s="263" t="s">
        <v>274</v>
      </c>
      <c r="AU1573" s="263" t="s">
        <v>88</v>
      </c>
      <c r="AV1573" s="14" t="s">
        <v>86</v>
      </c>
      <c r="AW1573" s="14" t="s">
        <v>41</v>
      </c>
      <c r="AX1573" s="14" t="s">
        <v>78</v>
      </c>
      <c r="AY1573" s="263" t="s">
        <v>209</v>
      </c>
    </row>
    <row r="1574" spans="2:51" s="12" customFormat="1" ht="13.5">
      <c r="B1574" s="222"/>
      <c r="C1574" s="223"/>
      <c r="D1574" s="219" t="s">
        <v>274</v>
      </c>
      <c r="E1574" s="224" t="s">
        <v>34</v>
      </c>
      <c r="F1574" s="225" t="s">
        <v>572</v>
      </c>
      <c r="G1574" s="223"/>
      <c r="H1574" s="226">
        <v>13.92</v>
      </c>
      <c r="I1574" s="227"/>
      <c r="J1574" s="223"/>
      <c r="K1574" s="223"/>
      <c r="L1574" s="228"/>
      <c r="M1574" s="229"/>
      <c r="N1574" s="230"/>
      <c r="O1574" s="230"/>
      <c r="P1574" s="230"/>
      <c r="Q1574" s="230"/>
      <c r="R1574" s="230"/>
      <c r="S1574" s="230"/>
      <c r="T1574" s="231"/>
      <c r="AT1574" s="232" t="s">
        <v>274</v>
      </c>
      <c r="AU1574" s="232" t="s">
        <v>88</v>
      </c>
      <c r="AV1574" s="12" t="s">
        <v>88</v>
      </c>
      <c r="AW1574" s="12" t="s">
        <v>41</v>
      </c>
      <c r="AX1574" s="12" t="s">
        <v>78</v>
      </c>
      <c r="AY1574" s="232" t="s">
        <v>209</v>
      </c>
    </row>
    <row r="1575" spans="2:51" s="12" customFormat="1" ht="13.5">
      <c r="B1575" s="222"/>
      <c r="C1575" s="223"/>
      <c r="D1575" s="219" t="s">
        <v>274</v>
      </c>
      <c r="E1575" s="224" t="s">
        <v>34</v>
      </c>
      <c r="F1575" s="225" t="s">
        <v>573</v>
      </c>
      <c r="G1575" s="223"/>
      <c r="H1575" s="226">
        <v>14.21</v>
      </c>
      <c r="I1575" s="227"/>
      <c r="J1575" s="223"/>
      <c r="K1575" s="223"/>
      <c r="L1575" s="228"/>
      <c r="M1575" s="229"/>
      <c r="N1575" s="230"/>
      <c r="O1575" s="230"/>
      <c r="P1575" s="230"/>
      <c r="Q1575" s="230"/>
      <c r="R1575" s="230"/>
      <c r="S1575" s="230"/>
      <c r="T1575" s="231"/>
      <c r="AT1575" s="232" t="s">
        <v>274</v>
      </c>
      <c r="AU1575" s="232" t="s">
        <v>88</v>
      </c>
      <c r="AV1575" s="12" t="s">
        <v>88</v>
      </c>
      <c r="AW1575" s="12" t="s">
        <v>41</v>
      </c>
      <c r="AX1575" s="12" t="s">
        <v>78</v>
      </c>
      <c r="AY1575" s="232" t="s">
        <v>209</v>
      </c>
    </row>
    <row r="1576" spans="2:51" s="12" customFormat="1" ht="13.5">
      <c r="B1576" s="222"/>
      <c r="C1576" s="223"/>
      <c r="D1576" s="219" t="s">
        <v>274</v>
      </c>
      <c r="E1576" s="224" t="s">
        <v>34</v>
      </c>
      <c r="F1576" s="225" t="s">
        <v>574</v>
      </c>
      <c r="G1576" s="223"/>
      <c r="H1576" s="226">
        <v>11.43</v>
      </c>
      <c r="I1576" s="227"/>
      <c r="J1576" s="223"/>
      <c r="K1576" s="223"/>
      <c r="L1576" s="228"/>
      <c r="M1576" s="229"/>
      <c r="N1576" s="230"/>
      <c r="O1576" s="230"/>
      <c r="P1576" s="230"/>
      <c r="Q1576" s="230"/>
      <c r="R1576" s="230"/>
      <c r="S1576" s="230"/>
      <c r="T1576" s="231"/>
      <c r="AT1576" s="232" t="s">
        <v>274</v>
      </c>
      <c r="AU1576" s="232" t="s">
        <v>88</v>
      </c>
      <c r="AV1576" s="12" t="s">
        <v>88</v>
      </c>
      <c r="AW1576" s="12" t="s">
        <v>41</v>
      </c>
      <c r="AX1576" s="12" t="s">
        <v>78</v>
      </c>
      <c r="AY1576" s="232" t="s">
        <v>209</v>
      </c>
    </row>
    <row r="1577" spans="2:51" s="12" customFormat="1" ht="13.5">
      <c r="B1577" s="222"/>
      <c r="C1577" s="223"/>
      <c r="D1577" s="219" t="s">
        <v>274</v>
      </c>
      <c r="E1577" s="224" t="s">
        <v>34</v>
      </c>
      <c r="F1577" s="225" t="s">
        <v>575</v>
      </c>
      <c r="G1577" s="223"/>
      <c r="H1577" s="226">
        <v>37.1</v>
      </c>
      <c r="I1577" s="227"/>
      <c r="J1577" s="223"/>
      <c r="K1577" s="223"/>
      <c r="L1577" s="228"/>
      <c r="M1577" s="229"/>
      <c r="N1577" s="230"/>
      <c r="O1577" s="230"/>
      <c r="P1577" s="230"/>
      <c r="Q1577" s="230"/>
      <c r="R1577" s="230"/>
      <c r="S1577" s="230"/>
      <c r="T1577" s="231"/>
      <c r="AT1577" s="232" t="s">
        <v>274</v>
      </c>
      <c r="AU1577" s="232" t="s">
        <v>88</v>
      </c>
      <c r="AV1577" s="12" t="s">
        <v>88</v>
      </c>
      <c r="AW1577" s="12" t="s">
        <v>41</v>
      </c>
      <c r="AX1577" s="12" t="s">
        <v>78</v>
      </c>
      <c r="AY1577" s="232" t="s">
        <v>209</v>
      </c>
    </row>
    <row r="1578" spans="2:51" s="15" customFormat="1" ht="13.5">
      <c r="B1578" s="267"/>
      <c r="C1578" s="268"/>
      <c r="D1578" s="219" t="s">
        <v>274</v>
      </c>
      <c r="E1578" s="269" t="s">
        <v>34</v>
      </c>
      <c r="F1578" s="270" t="s">
        <v>2132</v>
      </c>
      <c r="G1578" s="268"/>
      <c r="H1578" s="271">
        <v>76.66</v>
      </c>
      <c r="I1578" s="272"/>
      <c r="J1578" s="268"/>
      <c r="K1578" s="268"/>
      <c r="L1578" s="273"/>
      <c r="M1578" s="274"/>
      <c r="N1578" s="275"/>
      <c r="O1578" s="275"/>
      <c r="P1578" s="275"/>
      <c r="Q1578" s="275"/>
      <c r="R1578" s="275"/>
      <c r="S1578" s="275"/>
      <c r="T1578" s="276"/>
      <c r="AT1578" s="277" t="s">
        <v>274</v>
      </c>
      <c r="AU1578" s="277" t="s">
        <v>88</v>
      </c>
      <c r="AV1578" s="15" t="s">
        <v>224</v>
      </c>
      <c r="AW1578" s="15" t="s">
        <v>41</v>
      </c>
      <c r="AX1578" s="15" t="s">
        <v>78</v>
      </c>
      <c r="AY1578" s="277" t="s">
        <v>209</v>
      </c>
    </row>
    <row r="1579" spans="2:51" s="14" customFormat="1" ht="13.5">
      <c r="B1579" s="254"/>
      <c r="C1579" s="255"/>
      <c r="D1579" s="219" t="s">
        <v>274</v>
      </c>
      <c r="E1579" s="256" t="s">
        <v>34</v>
      </c>
      <c r="F1579" s="257" t="s">
        <v>1501</v>
      </c>
      <c r="G1579" s="255"/>
      <c r="H1579" s="256" t="s">
        <v>34</v>
      </c>
      <c r="I1579" s="258"/>
      <c r="J1579" s="255"/>
      <c r="K1579" s="255"/>
      <c r="L1579" s="259"/>
      <c r="M1579" s="260"/>
      <c r="N1579" s="261"/>
      <c r="O1579" s="261"/>
      <c r="P1579" s="261"/>
      <c r="Q1579" s="261"/>
      <c r="R1579" s="261"/>
      <c r="S1579" s="261"/>
      <c r="T1579" s="262"/>
      <c r="AT1579" s="263" t="s">
        <v>274</v>
      </c>
      <c r="AU1579" s="263" t="s">
        <v>88</v>
      </c>
      <c r="AV1579" s="14" t="s">
        <v>86</v>
      </c>
      <c r="AW1579" s="14" t="s">
        <v>41</v>
      </c>
      <c r="AX1579" s="14" t="s">
        <v>78</v>
      </c>
      <c r="AY1579" s="263" t="s">
        <v>209</v>
      </c>
    </row>
    <row r="1580" spans="2:51" s="14" customFormat="1" ht="13.5">
      <c r="B1580" s="254"/>
      <c r="C1580" s="255"/>
      <c r="D1580" s="219" t="s">
        <v>274</v>
      </c>
      <c r="E1580" s="256" t="s">
        <v>34</v>
      </c>
      <c r="F1580" s="257" t="s">
        <v>2154</v>
      </c>
      <c r="G1580" s="255"/>
      <c r="H1580" s="256" t="s">
        <v>34</v>
      </c>
      <c r="I1580" s="258"/>
      <c r="J1580" s="255"/>
      <c r="K1580" s="255"/>
      <c r="L1580" s="259"/>
      <c r="M1580" s="260"/>
      <c r="N1580" s="261"/>
      <c r="O1580" s="261"/>
      <c r="P1580" s="261"/>
      <c r="Q1580" s="261"/>
      <c r="R1580" s="261"/>
      <c r="S1580" s="261"/>
      <c r="T1580" s="262"/>
      <c r="AT1580" s="263" t="s">
        <v>274</v>
      </c>
      <c r="AU1580" s="263" t="s">
        <v>88</v>
      </c>
      <c r="AV1580" s="14" t="s">
        <v>86</v>
      </c>
      <c r="AW1580" s="14" t="s">
        <v>41</v>
      </c>
      <c r="AX1580" s="14" t="s">
        <v>78</v>
      </c>
      <c r="AY1580" s="263" t="s">
        <v>209</v>
      </c>
    </row>
    <row r="1581" spans="2:51" s="14" customFormat="1" ht="13.5">
      <c r="B1581" s="254"/>
      <c r="C1581" s="255"/>
      <c r="D1581" s="219" t="s">
        <v>274</v>
      </c>
      <c r="E1581" s="256" t="s">
        <v>34</v>
      </c>
      <c r="F1581" s="257" t="s">
        <v>434</v>
      </c>
      <c r="G1581" s="255"/>
      <c r="H1581" s="256" t="s">
        <v>34</v>
      </c>
      <c r="I1581" s="258"/>
      <c r="J1581" s="255"/>
      <c r="K1581" s="255"/>
      <c r="L1581" s="259"/>
      <c r="M1581" s="260"/>
      <c r="N1581" s="261"/>
      <c r="O1581" s="261"/>
      <c r="P1581" s="261"/>
      <c r="Q1581" s="261"/>
      <c r="R1581" s="261"/>
      <c r="S1581" s="261"/>
      <c r="T1581" s="262"/>
      <c r="AT1581" s="263" t="s">
        <v>274</v>
      </c>
      <c r="AU1581" s="263" t="s">
        <v>88</v>
      </c>
      <c r="AV1581" s="14" t="s">
        <v>86</v>
      </c>
      <c r="AW1581" s="14" t="s">
        <v>41</v>
      </c>
      <c r="AX1581" s="14" t="s">
        <v>78</v>
      </c>
      <c r="AY1581" s="263" t="s">
        <v>209</v>
      </c>
    </row>
    <row r="1582" spans="2:51" s="12" customFormat="1" ht="13.5">
      <c r="B1582" s="222"/>
      <c r="C1582" s="223"/>
      <c r="D1582" s="219" t="s">
        <v>274</v>
      </c>
      <c r="E1582" s="224" t="s">
        <v>34</v>
      </c>
      <c r="F1582" s="225" t="s">
        <v>1540</v>
      </c>
      <c r="G1582" s="223"/>
      <c r="H1582" s="226">
        <v>54.71</v>
      </c>
      <c r="I1582" s="227"/>
      <c r="J1582" s="223"/>
      <c r="K1582" s="223"/>
      <c r="L1582" s="228"/>
      <c r="M1582" s="229"/>
      <c r="N1582" s="230"/>
      <c r="O1582" s="230"/>
      <c r="P1582" s="230"/>
      <c r="Q1582" s="230"/>
      <c r="R1582" s="230"/>
      <c r="S1582" s="230"/>
      <c r="T1582" s="231"/>
      <c r="AT1582" s="232" t="s">
        <v>274</v>
      </c>
      <c r="AU1582" s="232" t="s">
        <v>88</v>
      </c>
      <c r="AV1582" s="12" t="s">
        <v>88</v>
      </c>
      <c r="AW1582" s="12" t="s">
        <v>41</v>
      </c>
      <c r="AX1582" s="12" t="s">
        <v>78</v>
      </c>
      <c r="AY1582" s="232" t="s">
        <v>209</v>
      </c>
    </row>
    <row r="1583" spans="2:51" s="12" customFormat="1" ht="13.5">
      <c r="B1583" s="222"/>
      <c r="C1583" s="223"/>
      <c r="D1583" s="219" t="s">
        <v>274</v>
      </c>
      <c r="E1583" s="224" t="s">
        <v>34</v>
      </c>
      <c r="F1583" s="225" t="s">
        <v>1541</v>
      </c>
      <c r="G1583" s="223"/>
      <c r="H1583" s="226">
        <v>100.23</v>
      </c>
      <c r="I1583" s="227"/>
      <c r="J1583" s="223"/>
      <c r="K1583" s="223"/>
      <c r="L1583" s="228"/>
      <c r="M1583" s="229"/>
      <c r="N1583" s="230"/>
      <c r="O1583" s="230"/>
      <c r="P1583" s="230"/>
      <c r="Q1583" s="230"/>
      <c r="R1583" s="230"/>
      <c r="S1583" s="230"/>
      <c r="T1583" s="231"/>
      <c r="AT1583" s="232" t="s">
        <v>274</v>
      </c>
      <c r="AU1583" s="232" t="s">
        <v>88</v>
      </c>
      <c r="AV1583" s="12" t="s">
        <v>88</v>
      </c>
      <c r="AW1583" s="12" t="s">
        <v>41</v>
      </c>
      <c r="AX1583" s="12" t="s">
        <v>78</v>
      </c>
      <c r="AY1583" s="232" t="s">
        <v>209</v>
      </c>
    </row>
    <row r="1584" spans="2:51" s="12" customFormat="1" ht="13.5">
      <c r="B1584" s="222"/>
      <c r="C1584" s="223"/>
      <c r="D1584" s="219" t="s">
        <v>274</v>
      </c>
      <c r="E1584" s="224" t="s">
        <v>34</v>
      </c>
      <c r="F1584" s="225" t="s">
        <v>1542</v>
      </c>
      <c r="G1584" s="223"/>
      <c r="H1584" s="226">
        <v>11.83</v>
      </c>
      <c r="I1584" s="227"/>
      <c r="J1584" s="223"/>
      <c r="K1584" s="223"/>
      <c r="L1584" s="228"/>
      <c r="M1584" s="229"/>
      <c r="N1584" s="230"/>
      <c r="O1584" s="230"/>
      <c r="P1584" s="230"/>
      <c r="Q1584" s="230"/>
      <c r="R1584" s="230"/>
      <c r="S1584" s="230"/>
      <c r="T1584" s="231"/>
      <c r="AT1584" s="232" t="s">
        <v>274</v>
      </c>
      <c r="AU1584" s="232" t="s">
        <v>88</v>
      </c>
      <c r="AV1584" s="12" t="s">
        <v>88</v>
      </c>
      <c r="AW1584" s="12" t="s">
        <v>41</v>
      </c>
      <c r="AX1584" s="12" t="s">
        <v>78</v>
      </c>
      <c r="AY1584" s="232" t="s">
        <v>209</v>
      </c>
    </row>
    <row r="1585" spans="2:51" s="12" customFormat="1" ht="13.5">
      <c r="B1585" s="222"/>
      <c r="C1585" s="223"/>
      <c r="D1585" s="219" t="s">
        <v>274</v>
      </c>
      <c r="E1585" s="224" t="s">
        <v>34</v>
      </c>
      <c r="F1585" s="225" t="s">
        <v>1543</v>
      </c>
      <c r="G1585" s="223"/>
      <c r="H1585" s="226">
        <v>10.11</v>
      </c>
      <c r="I1585" s="227"/>
      <c r="J1585" s="223"/>
      <c r="K1585" s="223"/>
      <c r="L1585" s="228"/>
      <c r="M1585" s="229"/>
      <c r="N1585" s="230"/>
      <c r="O1585" s="230"/>
      <c r="P1585" s="230"/>
      <c r="Q1585" s="230"/>
      <c r="R1585" s="230"/>
      <c r="S1585" s="230"/>
      <c r="T1585" s="231"/>
      <c r="AT1585" s="232" t="s">
        <v>274</v>
      </c>
      <c r="AU1585" s="232" t="s">
        <v>88</v>
      </c>
      <c r="AV1585" s="12" t="s">
        <v>88</v>
      </c>
      <c r="AW1585" s="12" t="s">
        <v>41</v>
      </c>
      <c r="AX1585" s="12" t="s">
        <v>78</v>
      </c>
      <c r="AY1585" s="232" t="s">
        <v>209</v>
      </c>
    </row>
    <row r="1586" spans="2:51" s="12" customFormat="1" ht="13.5">
      <c r="B1586" s="222"/>
      <c r="C1586" s="223"/>
      <c r="D1586" s="219" t="s">
        <v>274</v>
      </c>
      <c r="E1586" s="224" t="s">
        <v>34</v>
      </c>
      <c r="F1586" s="225" t="s">
        <v>1544</v>
      </c>
      <c r="G1586" s="223"/>
      <c r="H1586" s="226">
        <v>7.58</v>
      </c>
      <c r="I1586" s="227"/>
      <c r="J1586" s="223"/>
      <c r="K1586" s="223"/>
      <c r="L1586" s="228"/>
      <c r="M1586" s="229"/>
      <c r="N1586" s="230"/>
      <c r="O1586" s="230"/>
      <c r="P1586" s="230"/>
      <c r="Q1586" s="230"/>
      <c r="R1586" s="230"/>
      <c r="S1586" s="230"/>
      <c r="T1586" s="231"/>
      <c r="AT1586" s="232" t="s">
        <v>274</v>
      </c>
      <c r="AU1586" s="232" t="s">
        <v>88</v>
      </c>
      <c r="AV1586" s="12" t="s">
        <v>88</v>
      </c>
      <c r="AW1586" s="12" t="s">
        <v>41</v>
      </c>
      <c r="AX1586" s="12" t="s">
        <v>78</v>
      </c>
      <c r="AY1586" s="232" t="s">
        <v>209</v>
      </c>
    </row>
    <row r="1587" spans="2:51" s="12" customFormat="1" ht="13.5">
      <c r="B1587" s="222"/>
      <c r="C1587" s="223"/>
      <c r="D1587" s="219" t="s">
        <v>274</v>
      </c>
      <c r="E1587" s="224" t="s">
        <v>34</v>
      </c>
      <c r="F1587" s="225" t="s">
        <v>1545</v>
      </c>
      <c r="G1587" s="223"/>
      <c r="H1587" s="226">
        <v>4.5199999999999996</v>
      </c>
      <c r="I1587" s="227"/>
      <c r="J1587" s="223"/>
      <c r="K1587" s="223"/>
      <c r="L1587" s="228"/>
      <c r="M1587" s="229"/>
      <c r="N1587" s="230"/>
      <c r="O1587" s="230"/>
      <c r="P1587" s="230"/>
      <c r="Q1587" s="230"/>
      <c r="R1587" s="230"/>
      <c r="S1587" s="230"/>
      <c r="T1587" s="231"/>
      <c r="AT1587" s="232" t="s">
        <v>274</v>
      </c>
      <c r="AU1587" s="232" t="s">
        <v>88</v>
      </c>
      <c r="AV1587" s="12" t="s">
        <v>88</v>
      </c>
      <c r="AW1587" s="12" t="s">
        <v>41</v>
      </c>
      <c r="AX1587" s="12" t="s">
        <v>78</v>
      </c>
      <c r="AY1587" s="232" t="s">
        <v>209</v>
      </c>
    </row>
    <row r="1588" spans="2:51" s="12" customFormat="1" ht="13.5">
      <c r="B1588" s="222"/>
      <c r="C1588" s="223"/>
      <c r="D1588" s="219" t="s">
        <v>274</v>
      </c>
      <c r="E1588" s="224" t="s">
        <v>34</v>
      </c>
      <c r="F1588" s="225" t="s">
        <v>1546</v>
      </c>
      <c r="G1588" s="223"/>
      <c r="H1588" s="226">
        <v>4.21</v>
      </c>
      <c r="I1588" s="227"/>
      <c r="J1588" s="223"/>
      <c r="K1588" s="223"/>
      <c r="L1588" s="228"/>
      <c r="M1588" s="229"/>
      <c r="N1588" s="230"/>
      <c r="O1588" s="230"/>
      <c r="P1588" s="230"/>
      <c r="Q1588" s="230"/>
      <c r="R1588" s="230"/>
      <c r="S1588" s="230"/>
      <c r="T1588" s="231"/>
      <c r="AT1588" s="232" t="s">
        <v>274</v>
      </c>
      <c r="AU1588" s="232" t="s">
        <v>88</v>
      </c>
      <c r="AV1588" s="12" t="s">
        <v>88</v>
      </c>
      <c r="AW1588" s="12" t="s">
        <v>41</v>
      </c>
      <c r="AX1588" s="12" t="s">
        <v>78</v>
      </c>
      <c r="AY1588" s="232" t="s">
        <v>209</v>
      </c>
    </row>
    <row r="1589" spans="2:51" s="12" customFormat="1" ht="13.5">
      <c r="B1589" s="222"/>
      <c r="C1589" s="223"/>
      <c r="D1589" s="219" t="s">
        <v>274</v>
      </c>
      <c r="E1589" s="224" t="s">
        <v>34</v>
      </c>
      <c r="F1589" s="225" t="s">
        <v>1547</v>
      </c>
      <c r="G1589" s="223"/>
      <c r="H1589" s="226">
        <v>8.76</v>
      </c>
      <c r="I1589" s="227"/>
      <c r="J1589" s="223"/>
      <c r="K1589" s="223"/>
      <c r="L1589" s="228"/>
      <c r="M1589" s="229"/>
      <c r="N1589" s="230"/>
      <c r="O1589" s="230"/>
      <c r="P1589" s="230"/>
      <c r="Q1589" s="230"/>
      <c r="R1589" s="230"/>
      <c r="S1589" s="230"/>
      <c r="T1589" s="231"/>
      <c r="AT1589" s="232" t="s">
        <v>274</v>
      </c>
      <c r="AU1589" s="232" t="s">
        <v>88</v>
      </c>
      <c r="AV1589" s="12" t="s">
        <v>88</v>
      </c>
      <c r="AW1589" s="12" t="s">
        <v>41</v>
      </c>
      <c r="AX1589" s="12" t="s">
        <v>78</v>
      </c>
      <c r="AY1589" s="232" t="s">
        <v>209</v>
      </c>
    </row>
    <row r="1590" spans="2:51" s="12" customFormat="1" ht="13.5">
      <c r="B1590" s="222"/>
      <c r="C1590" s="223"/>
      <c r="D1590" s="219" t="s">
        <v>274</v>
      </c>
      <c r="E1590" s="224" t="s">
        <v>34</v>
      </c>
      <c r="F1590" s="225" t="s">
        <v>1548</v>
      </c>
      <c r="G1590" s="223"/>
      <c r="H1590" s="226">
        <v>2.0299999999999998</v>
      </c>
      <c r="I1590" s="227"/>
      <c r="J1590" s="223"/>
      <c r="K1590" s="223"/>
      <c r="L1590" s="228"/>
      <c r="M1590" s="229"/>
      <c r="N1590" s="230"/>
      <c r="O1590" s="230"/>
      <c r="P1590" s="230"/>
      <c r="Q1590" s="230"/>
      <c r="R1590" s="230"/>
      <c r="S1590" s="230"/>
      <c r="T1590" s="231"/>
      <c r="AT1590" s="232" t="s">
        <v>274</v>
      </c>
      <c r="AU1590" s="232" t="s">
        <v>88</v>
      </c>
      <c r="AV1590" s="12" t="s">
        <v>88</v>
      </c>
      <c r="AW1590" s="12" t="s">
        <v>41</v>
      </c>
      <c r="AX1590" s="12" t="s">
        <v>78</v>
      </c>
      <c r="AY1590" s="232" t="s">
        <v>209</v>
      </c>
    </row>
    <row r="1591" spans="2:51" s="12" customFormat="1" ht="13.5">
      <c r="B1591" s="222"/>
      <c r="C1591" s="223"/>
      <c r="D1591" s="219" t="s">
        <v>274</v>
      </c>
      <c r="E1591" s="224" t="s">
        <v>34</v>
      </c>
      <c r="F1591" s="225" t="s">
        <v>1549</v>
      </c>
      <c r="G1591" s="223"/>
      <c r="H1591" s="226">
        <v>6.9</v>
      </c>
      <c r="I1591" s="227"/>
      <c r="J1591" s="223"/>
      <c r="K1591" s="223"/>
      <c r="L1591" s="228"/>
      <c r="M1591" s="229"/>
      <c r="N1591" s="230"/>
      <c r="O1591" s="230"/>
      <c r="P1591" s="230"/>
      <c r="Q1591" s="230"/>
      <c r="R1591" s="230"/>
      <c r="S1591" s="230"/>
      <c r="T1591" s="231"/>
      <c r="AT1591" s="232" t="s">
        <v>274</v>
      </c>
      <c r="AU1591" s="232" t="s">
        <v>88</v>
      </c>
      <c r="AV1591" s="12" t="s">
        <v>88</v>
      </c>
      <c r="AW1591" s="12" t="s">
        <v>41</v>
      </c>
      <c r="AX1591" s="12" t="s">
        <v>78</v>
      </c>
      <c r="AY1591" s="232" t="s">
        <v>209</v>
      </c>
    </row>
    <row r="1592" spans="2:51" s="12" customFormat="1" ht="13.5">
      <c r="B1592" s="222"/>
      <c r="C1592" s="223"/>
      <c r="D1592" s="219" t="s">
        <v>274</v>
      </c>
      <c r="E1592" s="224" t="s">
        <v>34</v>
      </c>
      <c r="F1592" s="225" t="s">
        <v>1550</v>
      </c>
      <c r="G1592" s="223"/>
      <c r="H1592" s="226">
        <v>11.23</v>
      </c>
      <c r="I1592" s="227"/>
      <c r="J1592" s="223"/>
      <c r="K1592" s="223"/>
      <c r="L1592" s="228"/>
      <c r="M1592" s="229"/>
      <c r="N1592" s="230"/>
      <c r="O1592" s="230"/>
      <c r="P1592" s="230"/>
      <c r="Q1592" s="230"/>
      <c r="R1592" s="230"/>
      <c r="S1592" s="230"/>
      <c r="T1592" s="231"/>
      <c r="AT1592" s="232" t="s">
        <v>274</v>
      </c>
      <c r="AU1592" s="232" t="s">
        <v>88</v>
      </c>
      <c r="AV1592" s="12" t="s">
        <v>88</v>
      </c>
      <c r="AW1592" s="12" t="s">
        <v>41</v>
      </c>
      <c r="AX1592" s="12" t="s">
        <v>78</v>
      </c>
      <c r="AY1592" s="232" t="s">
        <v>209</v>
      </c>
    </row>
    <row r="1593" spans="2:51" s="12" customFormat="1" ht="13.5">
      <c r="B1593" s="222"/>
      <c r="C1593" s="223"/>
      <c r="D1593" s="219" t="s">
        <v>274</v>
      </c>
      <c r="E1593" s="224" t="s">
        <v>34</v>
      </c>
      <c r="F1593" s="225" t="s">
        <v>1551</v>
      </c>
      <c r="G1593" s="223"/>
      <c r="H1593" s="226">
        <v>11.3</v>
      </c>
      <c r="I1593" s="227"/>
      <c r="J1593" s="223"/>
      <c r="K1593" s="223"/>
      <c r="L1593" s="228"/>
      <c r="M1593" s="229"/>
      <c r="N1593" s="230"/>
      <c r="O1593" s="230"/>
      <c r="P1593" s="230"/>
      <c r="Q1593" s="230"/>
      <c r="R1593" s="230"/>
      <c r="S1593" s="230"/>
      <c r="T1593" s="231"/>
      <c r="AT1593" s="232" t="s">
        <v>274</v>
      </c>
      <c r="AU1593" s="232" t="s">
        <v>88</v>
      </c>
      <c r="AV1593" s="12" t="s">
        <v>88</v>
      </c>
      <c r="AW1593" s="12" t="s">
        <v>41</v>
      </c>
      <c r="AX1593" s="12" t="s">
        <v>78</v>
      </c>
      <c r="AY1593" s="232" t="s">
        <v>209</v>
      </c>
    </row>
    <row r="1594" spans="2:51" s="12" customFormat="1" ht="13.5">
      <c r="B1594" s="222"/>
      <c r="C1594" s="223"/>
      <c r="D1594" s="219" t="s">
        <v>274</v>
      </c>
      <c r="E1594" s="224" t="s">
        <v>34</v>
      </c>
      <c r="F1594" s="225" t="s">
        <v>1552</v>
      </c>
      <c r="G1594" s="223"/>
      <c r="H1594" s="226">
        <v>2.33</v>
      </c>
      <c r="I1594" s="227"/>
      <c r="J1594" s="223"/>
      <c r="K1594" s="223"/>
      <c r="L1594" s="228"/>
      <c r="M1594" s="229"/>
      <c r="N1594" s="230"/>
      <c r="O1594" s="230"/>
      <c r="P1594" s="230"/>
      <c r="Q1594" s="230"/>
      <c r="R1594" s="230"/>
      <c r="S1594" s="230"/>
      <c r="T1594" s="231"/>
      <c r="AT1594" s="232" t="s">
        <v>274</v>
      </c>
      <c r="AU1594" s="232" t="s">
        <v>88</v>
      </c>
      <c r="AV1594" s="12" t="s">
        <v>88</v>
      </c>
      <c r="AW1594" s="12" t="s">
        <v>41</v>
      </c>
      <c r="AX1594" s="12" t="s">
        <v>78</v>
      </c>
      <c r="AY1594" s="232" t="s">
        <v>209</v>
      </c>
    </row>
    <row r="1595" spans="2:51" s="12" customFormat="1" ht="13.5">
      <c r="B1595" s="222"/>
      <c r="C1595" s="223"/>
      <c r="D1595" s="219" t="s">
        <v>274</v>
      </c>
      <c r="E1595" s="224" t="s">
        <v>34</v>
      </c>
      <c r="F1595" s="225" t="s">
        <v>1553</v>
      </c>
      <c r="G1595" s="223"/>
      <c r="H1595" s="226">
        <v>1.66</v>
      </c>
      <c r="I1595" s="227"/>
      <c r="J1595" s="223"/>
      <c r="K1595" s="223"/>
      <c r="L1595" s="228"/>
      <c r="M1595" s="229"/>
      <c r="N1595" s="230"/>
      <c r="O1595" s="230"/>
      <c r="P1595" s="230"/>
      <c r="Q1595" s="230"/>
      <c r="R1595" s="230"/>
      <c r="S1595" s="230"/>
      <c r="T1595" s="231"/>
      <c r="AT1595" s="232" t="s">
        <v>274</v>
      </c>
      <c r="AU1595" s="232" t="s">
        <v>88</v>
      </c>
      <c r="AV1595" s="12" t="s">
        <v>88</v>
      </c>
      <c r="AW1595" s="12" t="s">
        <v>41</v>
      </c>
      <c r="AX1595" s="12" t="s">
        <v>78</v>
      </c>
      <c r="AY1595" s="232" t="s">
        <v>209</v>
      </c>
    </row>
    <row r="1596" spans="2:51" s="15" customFormat="1" ht="13.5">
      <c r="B1596" s="267"/>
      <c r="C1596" s="268"/>
      <c r="D1596" s="219" t="s">
        <v>274</v>
      </c>
      <c r="E1596" s="269" t="s">
        <v>34</v>
      </c>
      <c r="F1596" s="270" t="s">
        <v>1516</v>
      </c>
      <c r="G1596" s="268"/>
      <c r="H1596" s="271">
        <v>237.4</v>
      </c>
      <c r="I1596" s="272"/>
      <c r="J1596" s="268"/>
      <c r="K1596" s="268"/>
      <c r="L1596" s="273"/>
      <c r="M1596" s="274"/>
      <c r="N1596" s="275"/>
      <c r="O1596" s="275"/>
      <c r="P1596" s="275"/>
      <c r="Q1596" s="275"/>
      <c r="R1596" s="275"/>
      <c r="S1596" s="275"/>
      <c r="T1596" s="276"/>
      <c r="AT1596" s="277" t="s">
        <v>274</v>
      </c>
      <c r="AU1596" s="277" t="s">
        <v>88</v>
      </c>
      <c r="AV1596" s="15" t="s">
        <v>224</v>
      </c>
      <c r="AW1596" s="15" t="s">
        <v>41</v>
      </c>
      <c r="AX1596" s="15" t="s">
        <v>78</v>
      </c>
      <c r="AY1596" s="277" t="s">
        <v>209</v>
      </c>
    </row>
    <row r="1597" spans="2:51" s="14" customFormat="1" ht="13.5">
      <c r="B1597" s="254"/>
      <c r="C1597" s="255"/>
      <c r="D1597" s="219" t="s">
        <v>274</v>
      </c>
      <c r="E1597" s="256" t="s">
        <v>34</v>
      </c>
      <c r="F1597" s="257" t="s">
        <v>1823</v>
      </c>
      <c r="G1597" s="255"/>
      <c r="H1597" s="256" t="s">
        <v>34</v>
      </c>
      <c r="I1597" s="258"/>
      <c r="J1597" s="255"/>
      <c r="K1597" s="255"/>
      <c r="L1597" s="259"/>
      <c r="M1597" s="260"/>
      <c r="N1597" s="261"/>
      <c r="O1597" s="261"/>
      <c r="P1597" s="261"/>
      <c r="Q1597" s="261"/>
      <c r="R1597" s="261"/>
      <c r="S1597" s="261"/>
      <c r="T1597" s="262"/>
      <c r="AT1597" s="263" t="s">
        <v>274</v>
      </c>
      <c r="AU1597" s="263" t="s">
        <v>88</v>
      </c>
      <c r="AV1597" s="14" t="s">
        <v>86</v>
      </c>
      <c r="AW1597" s="14" t="s">
        <v>41</v>
      </c>
      <c r="AX1597" s="14" t="s">
        <v>78</v>
      </c>
      <c r="AY1597" s="263" t="s">
        <v>209</v>
      </c>
    </row>
    <row r="1598" spans="2:51" s="14" customFormat="1" ht="13.5">
      <c r="B1598" s="254"/>
      <c r="C1598" s="255"/>
      <c r="D1598" s="219" t="s">
        <v>274</v>
      </c>
      <c r="E1598" s="256" t="s">
        <v>34</v>
      </c>
      <c r="F1598" s="257" t="s">
        <v>2154</v>
      </c>
      <c r="G1598" s="255"/>
      <c r="H1598" s="256" t="s">
        <v>34</v>
      </c>
      <c r="I1598" s="258"/>
      <c r="J1598" s="255"/>
      <c r="K1598" s="255"/>
      <c r="L1598" s="259"/>
      <c r="M1598" s="260"/>
      <c r="N1598" s="261"/>
      <c r="O1598" s="261"/>
      <c r="P1598" s="261"/>
      <c r="Q1598" s="261"/>
      <c r="R1598" s="261"/>
      <c r="S1598" s="261"/>
      <c r="T1598" s="262"/>
      <c r="AT1598" s="263" t="s">
        <v>274</v>
      </c>
      <c r="AU1598" s="263" t="s">
        <v>88</v>
      </c>
      <c r="AV1598" s="14" t="s">
        <v>86</v>
      </c>
      <c r="AW1598" s="14" t="s">
        <v>41</v>
      </c>
      <c r="AX1598" s="14" t="s">
        <v>78</v>
      </c>
      <c r="AY1598" s="263" t="s">
        <v>209</v>
      </c>
    </row>
    <row r="1599" spans="2:51" s="14" customFormat="1" ht="13.5">
      <c r="B1599" s="254"/>
      <c r="C1599" s="255"/>
      <c r="D1599" s="219" t="s">
        <v>274</v>
      </c>
      <c r="E1599" s="256" t="s">
        <v>34</v>
      </c>
      <c r="F1599" s="257" t="s">
        <v>434</v>
      </c>
      <c r="G1599" s="255"/>
      <c r="H1599" s="256" t="s">
        <v>34</v>
      </c>
      <c r="I1599" s="258"/>
      <c r="J1599" s="255"/>
      <c r="K1599" s="255"/>
      <c r="L1599" s="259"/>
      <c r="M1599" s="260"/>
      <c r="N1599" s="261"/>
      <c r="O1599" s="261"/>
      <c r="P1599" s="261"/>
      <c r="Q1599" s="261"/>
      <c r="R1599" s="261"/>
      <c r="S1599" s="261"/>
      <c r="T1599" s="262"/>
      <c r="AT1599" s="263" t="s">
        <v>274</v>
      </c>
      <c r="AU1599" s="263" t="s">
        <v>88</v>
      </c>
      <c r="AV1599" s="14" t="s">
        <v>86</v>
      </c>
      <c r="AW1599" s="14" t="s">
        <v>41</v>
      </c>
      <c r="AX1599" s="14" t="s">
        <v>78</v>
      </c>
      <c r="AY1599" s="263" t="s">
        <v>209</v>
      </c>
    </row>
    <row r="1600" spans="2:51" s="12" customFormat="1" ht="13.5">
      <c r="B1600" s="222"/>
      <c r="C1600" s="223"/>
      <c r="D1600" s="219" t="s">
        <v>274</v>
      </c>
      <c r="E1600" s="224" t="s">
        <v>34</v>
      </c>
      <c r="F1600" s="225" t="s">
        <v>1824</v>
      </c>
      <c r="G1600" s="223"/>
      <c r="H1600" s="226">
        <v>14.85</v>
      </c>
      <c r="I1600" s="227"/>
      <c r="J1600" s="223"/>
      <c r="K1600" s="223"/>
      <c r="L1600" s="228"/>
      <c r="M1600" s="229"/>
      <c r="N1600" s="230"/>
      <c r="O1600" s="230"/>
      <c r="P1600" s="230"/>
      <c r="Q1600" s="230"/>
      <c r="R1600" s="230"/>
      <c r="S1600" s="230"/>
      <c r="T1600" s="231"/>
      <c r="AT1600" s="232" t="s">
        <v>274</v>
      </c>
      <c r="AU1600" s="232" t="s">
        <v>88</v>
      </c>
      <c r="AV1600" s="12" t="s">
        <v>88</v>
      </c>
      <c r="AW1600" s="12" t="s">
        <v>41</v>
      </c>
      <c r="AX1600" s="12" t="s">
        <v>78</v>
      </c>
      <c r="AY1600" s="232" t="s">
        <v>209</v>
      </c>
    </row>
    <row r="1601" spans="2:51" s="12" customFormat="1" ht="13.5">
      <c r="B1601" s="222"/>
      <c r="C1601" s="223"/>
      <c r="D1601" s="219" t="s">
        <v>274</v>
      </c>
      <c r="E1601" s="224" t="s">
        <v>34</v>
      </c>
      <c r="F1601" s="225" t="s">
        <v>1825</v>
      </c>
      <c r="G1601" s="223"/>
      <c r="H1601" s="226">
        <v>151.82</v>
      </c>
      <c r="I1601" s="227"/>
      <c r="J1601" s="223"/>
      <c r="K1601" s="223"/>
      <c r="L1601" s="228"/>
      <c r="M1601" s="229"/>
      <c r="N1601" s="230"/>
      <c r="O1601" s="230"/>
      <c r="P1601" s="230"/>
      <c r="Q1601" s="230"/>
      <c r="R1601" s="230"/>
      <c r="S1601" s="230"/>
      <c r="T1601" s="231"/>
      <c r="AT1601" s="232" t="s">
        <v>274</v>
      </c>
      <c r="AU1601" s="232" t="s">
        <v>88</v>
      </c>
      <c r="AV1601" s="12" t="s">
        <v>88</v>
      </c>
      <c r="AW1601" s="12" t="s">
        <v>41</v>
      </c>
      <c r="AX1601" s="12" t="s">
        <v>78</v>
      </c>
      <c r="AY1601" s="232" t="s">
        <v>209</v>
      </c>
    </row>
    <row r="1602" spans="2:51" s="12" customFormat="1" ht="13.5">
      <c r="B1602" s="222"/>
      <c r="C1602" s="223"/>
      <c r="D1602" s="219" t="s">
        <v>274</v>
      </c>
      <c r="E1602" s="224" t="s">
        <v>34</v>
      </c>
      <c r="F1602" s="225" t="s">
        <v>1826</v>
      </c>
      <c r="G1602" s="223"/>
      <c r="H1602" s="226">
        <v>27.87</v>
      </c>
      <c r="I1602" s="227"/>
      <c r="J1602" s="223"/>
      <c r="K1602" s="223"/>
      <c r="L1602" s="228"/>
      <c r="M1602" s="229"/>
      <c r="N1602" s="230"/>
      <c r="O1602" s="230"/>
      <c r="P1602" s="230"/>
      <c r="Q1602" s="230"/>
      <c r="R1602" s="230"/>
      <c r="S1602" s="230"/>
      <c r="T1602" s="231"/>
      <c r="AT1602" s="232" t="s">
        <v>274</v>
      </c>
      <c r="AU1602" s="232" t="s">
        <v>88</v>
      </c>
      <c r="AV1602" s="12" t="s">
        <v>88</v>
      </c>
      <c r="AW1602" s="12" t="s">
        <v>41</v>
      </c>
      <c r="AX1602" s="12" t="s">
        <v>78</v>
      </c>
      <c r="AY1602" s="232" t="s">
        <v>209</v>
      </c>
    </row>
    <row r="1603" spans="2:51" s="12" customFormat="1" ht="13.5">
      <c r="B1603" s="222"/>
      <c r="C1603" s="223"/>
      <c r="D1603" s="219" t="s">
        <v>274</v>
      </c>
      <c r="E1603" s="224" t="s">
        <v>34</v>
      </c>
      <c r="F1603" s="225" t="s">
        <v>1827</v>
      </c>
      <c r="G1603" s="223"/>
      <c r="H1603" s="226">
        <v>4.51</v>
      </c>
      <c r="I1603" s="227"/>
      <c r="J1603" s="223"/>
      <c r="K1603" s="223"/>
      <c r="L1603" s="228"/>
      <c r="M1603" s="229"/>
      <c r="N1603" s="230"/>
      <c r="O1603" s="230"/>
      <c r="P1603" s="230"/>
      <c r="Q1603" s="230"/>
      <c r="R1603" s="230"/>
      <c r="S1603" s="230"/>
      <c r="T1603" s="231"/>
      <c r="AT1603" s="232" t="s">
        <v>274</v>
      </c>
      <c r="AU1603" s="232" t="s">
        <v>88</v>
      </c>
      <c r="AV1603" s="12" t="s">
        <v>88</v>
      </c>
      <c r="AW1603" s="12" t="s">
        <v>41</v>
      </c>
      <c r="AX1603" s="12" t="s">
        <v>78</v>
      </c>
      <c r="AY1603" s="232" t="s">
        <v>209</v>
      </c>
    </row>
    <row r="1604" spans="2:51" s="12" customFormat="1" ht="13.5">
      <c r="B1604" s="222"/>
      <c r="C1604" s="223"/>
      <c r="D1604" s="219" t="s">
        <v>274</v>
      </c>
      <c r="E1604" s="224" t="s">
        <v>34</v>
      </c>
      <c r="F1604" s="225" t="s">
        <v>1828</v>
      </c>
      <c r="G1604" s="223"/>
      <c r="H1604" s="226">
        <v>4.78</v>
      </c>
      <c r="I1604" s="227"/>
      <c r="J1604" s="223"/>
      <c r="K1604" s="223"/>
      <c r="L1604" s="228"/>
      <c r="M1604" s="229"/>
      <c r="N1604" s="230"/>
      <c r="O1604" s="230"/>
      <c r="P1604" s="230"/>
      <c r="Q1604" s="230"/>
      <c r="R1604" s="230"/>
      <c r="S1604" s="230"/>
      <c r="T1604" s="231"/>
      <c r="AT1604" s="232" t="s">
        <v>274</v>
      </c>
      <c r="AU1604" s="232" t="s">
        <v>88</v>
      </c>
      <c r="AV1604" s="12" t="s">
        <v>88</v>
      </c>
      <c r="AW1604" s="12" t="s">
        <v>41</v>
      </c>
      <c r="AX1604" s="12" t="s">
        <v>78</v>
      </c>
      <c r="AY1604" s="232" t="s">
        <v>209</v>
      </c>
    </row>
    <row r="1605" spans="2:51" s="15" customFormat="1" ht="13.5">
      <c r="B1605" s="267"/>
      <c r="C1605" s="268"/>
      <c r="D1605" s="219" t="s">
        <v>274</v>
      </c>
      <c r="E1605" s="269" t="s">
        <v>34</v>
      </c>
      <c r="F1605" s="270" t="s">
        <v>2133</v>
      </c>
      <c r="G1605" s="268"/>
      <c r="H1605" s="271">
        <v>203.83</v>
      </c>
      <c r="I1605" s="272"/>
      <c r="J1605" s="268"/>
      <c r="K1605" s="268"/>
      <c r="L1605" s="273"/>
      <c r="M1605" s="274"/>
      <c r="N1605" s="275"/>
      <c r="O1605" s="275"/>
      <c r="P1605" s="275"/>
      <c r="Q1605" s="275"/>
      <c r="R1605" s="275"/>
      <c r="S1605" s="275"/>
      <c r="T1605" s="276"/>
      <c r="AT1605" s="277" t="s">
        <v>274</v>
      </c>
      <c r="AU1605" s="277" t="s">
        <v>88</v>
      </c>
      <c r="AV1605" s="15" t="s">
        <v>224</v>
      </c>
      <c r="AW1605" s="15" t="s">
        <v>41</v>
      </c>
      <c r="AX1605" s="15" t="s">
        <v>78</v>
      </c>
      <c r="AY1605" s="277" t="s">
        <v>209</v>
      </c>
    </row>
    <row r="1606" spans="2:51" s="14" customFormat="1" ht="13.5">
      <c r="B1606" s="254"/>
      <c r="C1606" s="255"/>
      <c r="D1606" s="219" t="s">
        <v>274</v>
      </c>
      <c r="E1606" s="256" t="s">
        <v>34</v>
      </c>
      <c r="F1606" s="257" t="s">
        <v>1830</v>
      </c>
      <c r="G1606" s="255"/>
      <c r="H1606" s="256" t="s">
        <v>34</v>
      </c>
      <c r="I1606" s="258"/>
      <c r="J1606" s="255"/>
      <c r="K1606" s="255"/>
      <c r="L1606" s="259"/>
      <c r="M1606" s="260"/>
      <c r="N1606" s="261"/>
      <c r="O1606" s="261"/>
      <c r="P1606" s="261"/>
      <c r="Q1606" s="261"/>
      <c r="R1606" s="261"/>
      <c r="S1606" s="261"/>
      <c r="T1606" s="262"/>
      <c r="AT1606" s="263" t="s">
        <v>274</v>
      </c>
      <c r="AU1606" s="263" t="s">
        <v>88</v>
      </c>
      <c r="AV1606" s="14" t="s">
        <v>86</v>
      </c>
      <c r="AW1606" s="14" t="s">
        <v>41</v>
      </c>
      <c r="AX1606" s="14" t="s">
        <v>78</v>
      </c>
      <c r="AY1606" s="263" t="s">
        <v>209</v>
      </c>
    </row>
    <row r="1607" spans="2:51" s="14" customFormat="1" ht="13.5">
      <c r="B1607" s="254"/>
      <c r="C1607" s="255"/>
      <c r="D1607" s="219" t="s">
        <v>274</v>
      </c>
      <c r="E1607" s="256" t="s">
        <v>34</v>
      </c>
      <c r="F1607" s="257" t="s">
        <v>2154</v>
      </c>
      <c r="G1607" s="255"/>
      <c r="H1607" s="256" t="s">
        <v>34</v>
      </c>
      <c r="I1607" s="258"/>
      <c r="J1607" s="255"/>
      <c r="K1607" s="255"/>
      <c r="L1607" s="259"/>
      <c r="M1607" s="260"/>
      <c r="N1607" s="261"/>
      <c r="O1607" s="261"/>
      <c r="P1607" s="261"/>
      <c r="Q1607" s="261"/>
      <c r="R1607" s="261"/>
      <c r="S1607" s="261"/>
      <c r="T1607" s="262"/>
      <c r="AT1607" s="263" t="s">
        <v>274</v>
      </c>
      <c r="AU1607" s="263" t="s">
        <v>88</v>
      </c>
      <c r="AV1607" s="14" t="s">
        <v>86</v>
      </c>
      <c r="AW1607" s="14" t="s">
        <v>41</v>
      </c>
      <c r="AX1607" s="14" t="s">
        <v>78</v>
      </c>
      <c r="AY1607" s="263" t="s">
        <v>209</v>
      </c>
    </row>
    <row r="1608" spans="2:51" s="14" customFormat="1" ht="13.5">
      <c r="B1608" s="254"/>
      <c r="C1608" s="255"/>
      <c r="D1608" s="219" t="s">
        <v>274</v>
      </c>
      <c r="E1608" s="256" t="s">
        <v>34</v>
      </c>
      <c r="F1608" s="257" t="s">
        <v>437</v>
      </c>
      <c r="G1608" s="255"/>
      <c r="H1608" s="256" t="s">
        <v>34</v>
      </c>
      <c r="I1608" s="258"/>
      <c r="J1608" s="255"/>
      <c r="K1608" s="255"/>
      <c r="L1608" s="259"/>
      <c r="M1608" s="260"/>
      <c r="N1608" s="261"/>
      <c r="O1608" s="261"/>
      <c r="P1608" s="261"/>
      <c r="Q1608" s="261"/>
      <c r="R1608" s="261"/>
      <c r="S1608" s="261"/>
      <c r="T1608" s="262"/>
      <c r="AT1608" s="263" t="s">
        <v>274</v>
      </c>
      <c r="AU1608" s="263" t="s">
        <v>88</v>
      </c>
      <c r="AV1608" s="14" t="s">
        <v>86</v>
      </c>
      <c r="AW1608" s="14" t="s">
        <v>41</v>
      </c>
      <c r="AX1608" s="14" t="s">
        <v>78</v>
      </c>
      <c r="AY1608" s="263" t="s">
        <v>209</v>
      </c>
    </row>
    <row r="1609" spans="2:51" s="12" customFormat="1" ht="13.5">
      <c r="B1609" s="222"/>
      <c r="C1609" s="223"/>
      <c r="D1609" s="219" t="s">
        <v>274</v>
      </c>
      <c r="E1609" s="224" t="s">
        <v>34</v>
      </c>
      <c r="F1609" s="225" t="s">
        <v>1831</v>
      </c>
      <c r="G1609" s="223"/>
      <c r="H1609" s="226">
        <v>10.46</v>
      </c>
      <c r="I1609" s="227"/>
      <c r="J1609" s="223"/>
      <c r="K1609" s="223"/>
      <c r="L1609" s="228"/>
      <c r="M1609" s="229"/>
      <c r="N1609" s="230"/>
      <c r="O1609" s="230"/>
      <c r="P1609" s="230"/>
      <c r="Q1609" s="230"/>
      <c r="R1609" s="230"/>
      <c r="S1609" s="230"/>
      <c r="T1609" s="231"/>
      <c r="AT1609" s="232" t="s">
        <v>274</v>
      </c>
      <c r="AU1609" s="232" t="s">
        <v>88</v>
      </c>
      <c r="AV1609" s="12" t="s">
        <v>88</v>
      </c>
      <c r="AW1609" s="12" t="s">
        <v>41</v>
      </c>
      <c r="AX1609" s="12" t="s">
        <v>78</v>
      </c>
      <c r="AY1609" s="232" t="s">
        <v>209</v>
      </c>
    </row>
    <row r="1610" spans="2:51" s="12" customFormat="1" ht="13.5">
      <c r="B1610" s="222"/>
      <c r="C1610" s="223"/>
      <c r="D1610" s="219" t="s">
        <v>274</v>
      </c>
      <c r="E1610" s="224" t="s">
        <v>34</v>
      </c>
      <c r="F1610" s="225" t="s">
        <v>1832</v>
      </c>
      <c r="G1610" s="223"/>
      <c r="H1610" s="226">
        <v>4.47</v>
      </c>
      <c r="I1610" s="227"/>
      <c r="J1610" s="223"/>
      <c r="K1610" s="223"/>
      <c r="L1610" s="228"/>
      <c r="M1610" s="229"/>
      <c r="N1610" s="230"/>
      <c r="O1610" s="230"/>
      <c r="P1610" s="230"/>
      <c r="Q1610" s="230"/>
      <c r="R1610" s="230"/>
      <c r="S1610" s="230"/>
      <c r="T1610" s="231"/>
      <c r="AT1610" s="232" t="s">
        <v>274</v>
      </c>
      <c r="AU1610" s="232" t="s">
        <v>88</v>
      </c>
      <c r="AV1610" s="12" t="s">
        <v>88</v>
      </c>
      <c r="AW1610" s="12" t="s">
        <v>41</v>
      </c>
      <c r="AX1610" s="12" t="s">
        <v>78</v>
      </c>
      <c r="AY1610" s="232" t="s">
        <v>209</v>
      </c>
    </row>
    <row r="1611" spans="2:51" s="12" customFormat="1" ht="13.5">
      <c r="B1611" s="222"/>
      <c r="C1611" s="223"/>
      <c r="D1611" s="219" t="s">
        <v>274</v>
      </c>
      <c r="E1611" s="224" t="s">
        <v>34</v>
      </c>
      <c r="F1611" s="225" t="s">
        <v>1833</v>
      </c>
      <c r="G1611" s="223"/>
      <c r="H1611" s="226">
        <v>4.47</v>
      </c>
      <c r="I1611" s="227"/>
      <c r="J1611" s="223"/>
      <c r="K1611" s="223"/>
      <c r="L1611" s="228"/>
      <c r="M1611" s="229"/>
      <c r="N1611" s="230"/>
      <c r="O1611" s="230"/>
      <c r="P1611" s="230"/>
      <c r="Q1611" s="230"/>
      <c r="R1611" s="230"/>
      <c r="S1611" s="230"/>
      <c r="T1611" s="231"/>
      <c r="AT1611" s="232" t="s">
        <v>274</v>
      </c>
      <c r="AU1611" s="232" t="s">
        <v>88</v>
      </c>
      <c r="AV1611" s="12" t="s">
        <v>88</v>
      </c>
      <c r="AW1611" s="12" t="s">
        <v>41</v>
      </c>
      <c r="AX1611" s="12" t="s">
        <v>78</v>
      </c>
      <c r="AY1611" s="232" t="s">
        <v>209</v>
      </c>
    </row>
    <row r="1612" spans="2:51" s="12" customFormat="1" ht="13.5">
      <c r="B1612" s="222"/>
      <c r="C1612" s="223"/>
      <c r="D1612" s="219" t="s">
        <v>274</v>
      </c>
      <c r="E1612" s="224" t="s">
        <v>34</v>
      </c>
      <c r="F1612" s="225" t="s">
        <v>1834</v>
      </c>
      <c r="G1612" s="223"/>
      <c r="H1612" s="226">
        <v>22.91</v>
      </c>
      <c r="I1612" s="227"/>
      <c r="J1612" s="223"/>
      <c r="K1612" s="223"/>
      <c r="L1612" s="228"/>
      <c r="M1612" s="229"/>
      <c r="N1612" s="230"/>
      <c r="O1612" s="230"/>
      <c r="P1612" s="230"/>
      <c r="Q1612" s="230"/>
      <c r="R1612" s="230"/>
      <c r="S1612" s="230"/>
      <c r="T1612" s="231"/>
      <c r="AT1612" s="232" t="s">
        <v>274</v>
      </c>
      <c r="AU1612" s="232" t="s">
        <v>88</v>
      </c>
      <c r="AV1612" s="12" t="s">
        <v>88</v>
      </c>
      <c r="AW1612" s="12" t="s">
        <v>41</v>
      </c>
      <c r="AX1612" s="12" t="s">
        <v>78</v>
      </c>
      <c r="AY1612" s="232" t="s">
        <v>209</v>
      </c>
    </row>
    <row r="1613" spans="2:51" s="12" customFormat="1" ht="13.5">
      <c r="B1613" s="222"/>
      <c r="C1613" s="223"/>
      <c r="D1613" s="219" t="s">
        <v>274</v>
      </c>
      <c r="E1613" s="224" t="s">
        <v>34</v>
      </c>
      <c r="F1613" s="225" t="s">
        <v>1835</v>
      </c>
      <c r="G1613" s="223"/>
      <c r="H1613" s="226">
        <v>11.18</v>
      </c>
      <c r="I1613" s="227"/>
      <c r="J1613" s="223"/>
      <c r="K1613" s="223"/>
      <c r="L1613" s="228"/>
      <c r="M1613" s="229"/>
      <c r="N1613" s="230"/>
      <c r="O1613" s="230"/>
      <c r="P1613" s="230"/>
      <c r="Q1613" s="230"/>
      <c r="R1613" s="230"/>
      <c r="S1613" s="230"/>
      <c r="T1613" s="231"/>
      <c r="AT1613" s="232" t="s">
        <v>274</v>
      </c>
      <c r="AU1613" s="232" t="s">
        <v>88</v>
      </c>
      <c r="AV1613" s="12" t="s">
        <v>88</v>
      </c>
      <c r="AW1613" s="12" t="s">
        <v>41</v>
      </c>
      <c r="AX1613" s="12" t="s">
        <v>78</v>
      </c>
      <c r="AY1613" s="232" t="s">
        <v>209</v>
      </c>
    </row>
    <row r="1614" spans="2:51" s="15" customFormat="1" ht="13.5">
      <c r="B1614" s="267"/>
      <c r="C1614" s="268"/>
      <c r="D1614" s="219" t="s">
        <v>274</v>
      </c>
      <c r="E1614" s="269" t="s">
        <v>34</v>
      </c>
      <c r="F1614" s="270" t="s">
        <v>2134</v>
      </c>
      <c r="G1614" s="268"/>
      <c r="H1614" s="271">
        <v>53.49</v>
      </c>
      <c r="I1614" s="272"/>
      <c r="J1614" s="268"/>
      <c r="K1614" s="268"/>
      <c r="L1614" s="273"/>
      <c r="M1614" s="274"/>
      <c r="N1614" s="275"/>
      <c r="O1614" s="275"/>
      <c r="P1614" s="275"/>
      <c r="Q1614" s="275"/>
      <c r="R1614" s="275"/>
      <c r="S1614" s="275"/>
      <c r="T1614" s="276"/>
      <c r="AT1614" s="277" t="s">
        <v>274</v>
      </c>
      <c r="AU1614" s="277" t="s">
        <v>88</v>
      </c>
      <c r="AV1614" s="15" t="s">
        <v>224</v>
      </c>
      <c r="AW1614" s="15" t="s">
        <v>41</v>
      </c>
      <c r="AX1614" s="15" t="s">
        <v>78</v>
      </c>
      <c r="AY1614" s="277" t="s">
        <v>209</v>
      </c>
    </row>
    <row r="1615" spans="2:51" s="14" customFormat="1" ht="13.5">
      <c r="B1615" s="254"/>
      <c r="C1615" s="255"/>
      <c r="D1615" s="219" t="s">
        <v>274</v>
      </c>
      <c r="E1615" s="256" t="s">
        <v>34</v>
      </c>
      <c r="F1615" s="257" t="s">
        <v>1517</v>
      </c>
      <c r="G1615" s="255"/>
      <c r="H1615" s="256" t="s">
        <v>34</v>
      </c>
      <c r="I1615" s="258"/>
      <c r="J1615" s="255"/>
      <c r="K1615" s="255"/>
      <c r="L1615" s="259"/>
      <c r="M1615" s="260"/>
      <c r="N1615" s="261"/>
      <c r="O1615" s="261"/>
      <c r="P1615" s="261"/>
      <c r="Q1615" s="261"/>
      <c r="R1615" s="261"/>
      <c r="S1615" s="261"/>
      <c r="T1615" s="262"/>
      <c r="AT1615" s="263" t="s">
        <v>274</v>
      </c>
      <c r="AU1615" s="263" t="s">
        <v>88</v>
      </c>
      <c r="AV1615" s="14" t="s">
        <v>86</v>
      </c>
      <c r="AW1615" s="14" t="s">
        <v>41</v>
      </c>
      <c r="AX1615" s="14" t="s">
        <v>78</v>
      </c>
      <c r="AY1615" s="263" t="s">
        <v>209</v>
      </c>
    </row>
    <row r="1616" spans="2:51" s="14" customFormat="1" ht="13.5">
      <c r="B1616" s="254"/>
      <c r="C1616" s="255"/>
      <c r="D1616" s="219" t="s">
        <v>274</v>
      </c>
      <c r="E1616" s="256" t="s">
        <v>34</v>
      </c>
      <c r="F1616" s="257" t="s">
        <v>2154</v>
      </c>
      <c r="G1616" s="255"/>
      <c r="H1616" s="256" t="s">
        <v>34</v>
      </c>
      <c r="I1616" s="258"/>
      <c r="J1616" s="255"/>
      <c r="K1616" s="255"/>
      <c r="L1616" s="259"/>
      <c r="M1616" s="260"/>
      <c r="N1616" s="261"/>
      <c r="O1616" s="261"/>
      <c r="P1616" s="261"/>
      <c r="Q1616" s="261"/>
      <c r="R1616" s="261"/>
      <c r="S1616" s="261"/>
      <c r="T1616" s="262"/>
      <c r="AT1616" s="263" t="s">
        <v>274</v>
      </c>
      <c r="AU1616" s="263" t="s">
        <v>88</v>
      </c>
      <c r="AV1616" s="14" t="s">
        <v>86</v>
      </c>
      <c r="AW1616" s="14" t="s">
        <v>41</v>
      </c>
      <c r="AX1616" s="14" t="s">
        <v>78</v>
      </c>
      <c r="AY1616" s="263" t="s">
        <v>209</v>
      </c>
    </row>
    <row r="1617" spans="2:65" s="14" customFormat="1" ht="13.5">
      <c r="B1617" s="254"/>
      <c r="C1617" s="255"/>
      <c r="D1617" s="219" t="s">
        <v>274</v>
      </c>
      <c r="E1617" s="256" t="s">
        <v>34</v>
      </c>
      <c r="F1617" s="257" t="s">
        <v>434</v>
      </c>
      <c r="G1617" s="255"/>
      <c r="H1617" s="256" t="s">
        <v>34</v>
      </c>
      <c r="I1617" s="258"/>
      <c r="J1617" s="255"/>
      <c r="K1617" s="255"/>
      <c r="L1617" s="259"/>
      <c r="M1617" s="260"/>
      <c r="N1617" s="261"/>
      <c r="O1617" s="261"/>
      <c r="P1617" s="261"/>
      <c r="Q1617" s="261"/>
      <c r="R1617" s="261"/>
      <c r="S1617" s="261"/>
      <c r="T1617" s="262"/>
      <c r="AT1617" s="263" t="s">
        <v>274</v>
      </c>
      <c r="AU1617" s="263" t="s">
        <v>88</v>
      </c>
      <c r="AV1617" s="14" t="s">
        <v>86</v>
      </c>
      <c r="AW1617" s="14" t="s">
        <v>41</v>
      </c>
      <c r="AX1617" s="14" t="s">
        <v>78</v>
      </c>
      <c r="AY1617" s="263" t="s">
        <v>209</v>
      </c>
    </row>
    <row r="1618" spans="2:65" s="12" customFormat="1" ht="13.5">
      <c r="B1618" s="222"/>
      <c r="C1618" s="223"/>
      <c r="D1618" s="219" t="s">
        <v>274</v>
      </c>
      <c r="E1618" s="224" t="s">
        <v>34</v>
      </c>
      <c r="F1618" s="225" t="s">
        <v>1554</v>
      </c>
      <c r="G1618" s="223"/>
      <c r="H1618" s="226">
        <v>9.93</v>
      </c>
      <c r="I1618" s="227"/>
      <c r="J1618" s="223"/>
      <c r="K1618" s="223"/>
      <c r="L1618" s="228"/>
      <c r="M1618" s="229"/>
      <c r="N1618" s="230"/>
      <c r="O1618" s="230"/>
      <c r="P1618" s="230"/>
      <c r="Q1618" s="230"/>
      <c r="R1618" s="230"/>
      <c r="S1618" s="230"/>
      <c r="T1618" s="231"/>
      <c r="AT1618" s="232" t="s">
        <v>274</v>
      </c>
      <c r="AU1618" s="232" t="s">
        <v>88</v>
      </c>
      <c r="AV1618" s="12" t="s">
        <v>88</v>
      </c>
      <c r="AW1618" s="12" t="s">
        <v>41</v>
      </c>
      <c r="AX1618" s="12" t="s">
        <v>78</v>
      </c>
      <c r="AY1618" s="232" t="s">
        <v>209</v>
      </c>
    </row>
    <row r="1619" spans="2:65" s="15" customFormat="1" ht="13.5">
      <c r="B1619" s="267"/>
      <c r="C1619" s="268"/>
      <c r="D1619" s="219" t="s">
        <v>274</v>
      </c>
      <c r="E1619" s="269" t="s">
        <v>34</v>
      </c>
      <c r="F1619" s="270" t="s">
        <v>1519</v>
      </c>
      <c r="G1619" s="268"/>
      <c r="H1619" s="271">
        <v>9.93</v>
      </c>
      <c r="I1619" s="272"/>
      <c r="J1619" s="268"/>
      <c r="K1619" s="268"/>
      <c r="L1619" s="273"/>
      <c r="M1619" s="274"/>
      <c r="N1619" s="275"/>
      <c r="O1619" s="275"/>
      <c r="P1619" s="275"/>
      <c r="Q1619" s="275"/>
      <c r="R1619" s="275"/>
      <c r="S1619" s="275"/>
      <c r="T1619" s="276"/>
      <c r="AT1619" s="277" t="s">
        <v>274</v>
      </c>
      <c r="AU1619" s="277" t="s">
        <v>88</v>
      </c>
      <c r="AV1619" s="15" t="s">
        <v>224</v>
      </c>
      <c r="AW1619" s="15" t="s">
        <v>41</v>
      </c>
      <c r="AX1619" s="15" t="s">
        <v>78</v>
      </c>
      <c r="AY1619" s="277" t="s">
        <v>209</v>
      </c>
    </row>
    <row r="1620" spans="2:65" s="14" customFormat="1" ht="13.5">
      <c r="B1620" s="254"/>
      <c r="C1620" s="255"/>
      <c r="D1620" s="219" t="s">
        <v>274</v>
      </c>
      <c r="E1620" s="256" t="s">
        <v>34</v>
      </c>
      <c r="F1620" s="257" t="s">
        <v>875</v>
      </c>
      <c r="G1620" s="255"/>
      <c r="H1620" s="256" t="s">
        <v>34</v>
      </c>
      <c r="I1620" s="258"/>
      <c r="J1620" s="255"/>
      <c r="K1620" s="255"/>
      <c r="L1620" s="259"/>
      <c r="M1620" s="260"/>
      <c r="N1620" s="261"/>
      <c r="O1620" s="261"/>
      <c r="P1620" s="261"/>
      <c r="Q1620" s="261"/>
      <c r="R1620" s="261"/>
      <c r="S1620" s="261"/>
      <c r="T1620" s="262"/>
      <c r="AT1620" s="263" t="s">
        <v>274</v>
      </c>
      <c r="AU1620" s="263" t="s">
        <v>88</v>
      </c>
      <c r="AV1620" s="14" t="s">
        <v>86</v>
      </c>
      <c r="AW1620" s="14" t="s">
        <v>41</v>
      </c>
      <c r="AX1620" s="14" t="s">
        <v>78</v>
      </c>
      <c r="AY1620" s="263" t="s">
        <v>209</v>
      </c>
    </row>
    <row r="1621" spans="2:65" s="14" customFormat="1" ht="13.5">
      <c r="B1621" s="254"/>
      <c r="C1621" s="255"/>
      <c r="D1621" s="219" t="s">
        <v>274</v>
      </c>
      <c r="E1621" s="256" t="s">
        <v>34</v>
      </c>
      <c r="F1621" s="257" t="s">
        <v>2146</v>
      </c>
      <c r="G1621" s="255"/>
      <c r="H1621" s="256" t="s">
        <v>34</v>
      </c>
      <c r="I1621" s="258"/>
      <c r="J1621" s="255"/>
      <c r="K1621" s="255"/>
      <c r="L1621" s="259"/>
      <c r="M1621" s="260"/>
      <c r="N1621" s="261"/>
      <c r="O1621" s="261"/>
      <c r="P1621" s="261"/>
      <c r="Q1621" s="261"/>
      <c r="R1621" s="261"/>
      <c r="S1621" s="261"/>
      <c r="T1621" s="262"/>
      <c r="AT1621" s="263" t="s">
        <v>274</v>
      </c>
      <c r="AU1621" s="263" t="s">
        <v>88</v>
      </c>
      <c r="AV1621" s="14" t="s">
        <v>86</v>
      </c>
      <c r="AW1621" s="14" t="s">
        <v>41</v>
      </c>
      <c r="AX1621" s="14" t="s">
        <v>78</v>
      </c>
      <c r="AY1621" s="263" t="s">
        <v>209</v>
      </c>
    </row>
    <row r="1622" spans="2:65" s="14" customFormat="1" ht="13.5">
      <c r="B1622" s="254"/>
      <c r="C1622" s="255"/>
      <c r="D1622" s="219" t="s">
        <v>274</v>
      </c>
      <c r="E1622" s="256" t="s">
        <v>34</v>
      </c>
      <c r="F1622" s="257" t="s">
        <v>466</v>
      </c>
      <c r="G1622" s="255"/>
      <c r="H1622" s="256" t="s">
        <v>34</v>
      </c>
      <c r="I1622" s="258"/>
      <c r="J1622" s="255"/>
      <c r="K1622" s="255"/>
      <c r="L1622" s="259"/>
      <c r="M1622" s="260"/>
      <c r="N1622" s="261"/>
      <c r="O1622" s="261"/>
      <c r="P1622" s="261"/>
      <c r="Q1622" s="261"/>
      <c r="R1622" s="261"/>
      <c r="S1622" s="261"/>
      <c r="T1622" s="262"/>
      <c r="AT1622" s="263" t="s">
        <v>274</v>
      </c>
      <c r="AU1622" s="263" t="s">
        <v>88</v>
      </c>
      <c r="AV1622" s="14" t="s">
        <v>86</v>
      </c>
      <c r="AW1622" s="14" t="s">
        <v>41</v>
      </c>
      <c r="AX1622" s="14" t="s">
        <v>78</v>
      </c>
      <c r="AY1622" s="263" t="s">
        <v>209</v>
      </c>
    </row>
    <row r="1623" spans="2:65" s="12" customFormat="1" ht="13.5">
      <c r="B1623" s="222"/>
      <c r="C1623" s="223"/>
      <c r="D1623" s="219" t="s">
        <v>274</v>
      </c>
      <c r="E1623" s="224" t="s">
        <v>34</v>
      </c>
      <c r="F1623" s="225" t="s">
        <v>2155</v>
      </c>
      <c r="G1623" s="223"/>
      <c r="H1623" s="226">
        <v>24.9</v>
      </c>
      <c r="I1623" s="227"/>
      <c r="J1623" s="223"/>
      <c r="K1623" s="223"/>
      <c r="L1623" s="228"/>
      <c r="M1623" s="229"/>
      <c r="N1623" s="230"/>
      <c r="O1623" s="230"/>
      <c r="P1623" s="230"/>
      <c r="Q1623" s="230"/>
      <c r="R1623" s="230"/>
      <c r="S1623" s="230"/>
      <c r="T1623" s="231"/>
      <c r="AT1623" s="232" t="s">
        <v>274</v>
      </c>
      <c r="AU1623" s="232" t="s">
        <v>88</v>
      </c>
      <c r="AV1623" s="12" t="s">
        <v>88</v>
      </c>
      <c r="AW1623" s="12" t="s">
        <v>41</v>
      </c>
      <c r="AX1623" s="12" t="s">
        <v>78</v>
      </c>
      <c r="AY1623" s="232" t="s">
        <v>209</v>
      </c>
    </row>
    <row r="1624" spans="2:65" s="12" customFormat="1" ht="13.5">
      <c r="B1624" s="222"/>
      <c r="C1624" s="223"/>
      <c r="D1624" s="219" t="s">
        <v>274</v>
      </c>
      <c r="E1624" s="224" t="s">
        <v>34</v>
      </c>
      <c r="F1624" s="225" t="s">
        <v>2156</v>
      </c>
      <c r="G1624" s="223"/>
      <c r="H1624" s="226">
        <v>13.24</v>
      </c>
      <c r="I1624" s="227"/>
      <c r="J1624" s="223"/>
      <c r="K1624" s="223"/>
      <c r="L1624" s="228"/>
      <c r="M1624" s="229"/>
      <c r="N1624" s="230"/>
      <c r="O1624" s="230"/>
      <c r="P1624" s="230"/>
      <c r="Q1624" s="230"/>
      <c r="R1624" s="230"/>
      <c r="S1624" s="230"/>
      <c r="T1624" s="231"/>
      <c r="AT1624" s="232" t="s">
        <v>274</v>
      </c>
      <c r="AU1624" s="232" t="s">
        <v>88</v>
      </c>
      <c r="AV1624" s="12" t="s">
        <v>88</v>
      </c>
      <c r="AW1624" s="12" t="s">
        <v>41</v>
      </c>
      <c r="AX1624" s="12" t="s">
        <v>78</v>
      </c>
      <c r="AY1624" s="232" t="s">
        <v>209</v>
      </c>
    </row>
    <row r="1625" spans="2:65" s="12" customFormat="1" ht="13.5">
      <c r="B1625" s="222"/>
      <c r="C1625" s="223"/>
      <c r="D1625" s="219" t="s">
        <v>274</v>
      </c>
      <c r="E1625" s="224" t="s">
        <v>34</v>
      </c>
      <c r="F1625" s="225" t="s">
        <v>2157</v>
      </c>
      <c r="G1625" s="223"/>
      <c r="H1625" s="226">
        <v>45.56</v>
      </c>
      <c r="I1625" s="227"/>
      <c r="J1625" s="223"/>
      <c r="K1625" s="223"/>
      <c r="L1625" s="228"/>
      <c r="M1625" s="229"/>
      <c r="N1625" s="230"/>
      <c r="O1625" s="230"/>
      <c r="P1625" s="230"/>
      <c r="Q1625" s="230"/>
      <c r="R1625" s="230"/>
      <c r="S1625" s="230"/>
      <c r="T1625" s="231"/>
      <c r="AT1625" s="232" t="s">
        <v>274</v>
      </c>
      <c r="AU1625" s="232" t="s">
        <v>88</v>
      </c>
      <c r="AV1625" s="12" t="s">
        <v>88</v>
      </c>
      <c r="AW1625" s="12" t="s">
        <v>41</v>
      </c>
      <c r="AX1625" s="12" t="s">
        <v>78</v>
      </c>
      <c r="AY1625" s="232" t="s">
        <v>209</v>
      </c>
    </row>
    <row r="1626" spans="2:65" s="15" customFormat="1" ht="13.5">
      <c r="B1626" s="267"/>
      <c r="C1626" s="268"/>
      <c r="D1626" s="219" t="s">
        <v>274</v>
      </c>
      <c r="E1626" s="269" t="s">
        <v>34</v>
      </c>
      <c r="F1626" s="270" t="s">
        <v>2135</v>
      </c>
      <c r="G1626" s="268"/>
      <c r="H1626" s="271">
        <v>83.7</v>
      </c>
      <c r="I1626" s="272"/>
      <c r="J1626" s="268"/>
      <c r="K1626" s="268"/>
      <c r="L1626" s="273"/>
      <c r="M1626" s="274"/>
      <c r="N1626" s="275"/>
      <c r="O1626" s="275"/>
      <c r="P1626" s="275"/>
      <c r="Q1626" s="275"/>
      <c r="R1626" s="275"/>
      <c r="S1626" s="275"/>
      <c r="T1626" s="276"/>
      <c r="AT1626" s="277" t="s">
        <v>274</v>
      </c>
      <c r="AU1626" s="277" t="s">
        <v>88</v>
      </c>
      <c r="AV1626" s="15" t="s">
        <v>224</v>
      </c>
      <c r="AW1626" s="15" t="s">
        <v>41</v>
      </c>
      <c r="AX1626" s="15" t="s">
        <v>78</v>
      </c>
      <c r="AY1626" s="277" t="s">
        <v>209</v>
      </c>
    </row>
    <row r="1627" spans="2:65" s="13" customFormat="1" ht="13.5">
      <c r="B1627" s="233"/>
      <c r="C1627" s="234"/>
      <c r="D1627" s="219" t="s">
        <v>274</v>
      </c>
      <c r="E1627" s="235" t="s">
        <v>34</v>
      </c>
      <c r="F1627" s="236" t="s">
        <v>302</v>
      </c>
      <c r="G1627" s="234"/>
      <c r="H1627" s="237">
        <v>1213.1099999999999</v>
      </c>
      <c r="I1627" s="238"/>
      <c r="J1627" s="234"/>
      <c r="K1627" s="234"/>
      <c r="L1627" s="239"/>
      <c r="M1627" s="240"/>
      <c r="N1627" s="241"/>
      <c r="O1627" s="241"/>
      <c r="P1627" s="241"/>
      <c r="Q1627" s="241"/>
      <c r="R1627" s="241"/>
      <c r="S1627" s="241"/>
      <c r="T1627" s="242"/>
      <c r="AT1627" s="243" t="s">
        <v>274</v>
      </c>
      <c r="AU1627" s="243" t="s">
        <v>88</v>
      </c>
      <c r="AV1627" s="13" t="s">
        <v>228</v>
      </c>
      <c r="AW1627" s="13" t="s">
        <v>41</v>
      </c>
      <c r="AX1627" s="13" t="s">
        <v>86</v>
      </c>
      <c r="AY1627" s="243" t="s">
        <v>209</v>
      </c>
    </row>
    <row r="1628" spans="2:65" s="1" customFormat="1" ht="25.5" customHeight="1">
      <c r="B1628" s="43"/>
      <c r="C1628" s="244" t="s">
        <v>2158</v>
      </c>
      <c r="D1628" s="244" t="s">
        <v>348</v>
      </c>
      <c r="E1628" s="245" t="s">
        <v>2159</v>
      </c>
      <c r="F1628" s="246" t="s">
        <v>2160</v>
      </c>
      <c r="G1628" s="247" t="s">
        <v>351</v>
      </c>
      <c r="H1628" s="248">
        <v>1395.077</v>
      </c>
      <c r="I1628" s="249"/>
      <c r="J1628" s="250">
        <f>ROUND(I1628*H1628,2)</f>
        <v>0</v>
      </c>
      <c r="K1628" s="246" t="s">
        <v>34</v>
      </c>
      <c r="L1628" s="251"/>
      <c r="M1628" s="252" t="s">
        <v>34</v>
      </c>
      <c r="N1628" s="253" t="s">
        <v>49</v>
      </c>
      <c r="O1628" s="44"/>
      <c r="P1628" s="212">
        <f>O1628*H1628</f>
        <v>0</v>
      </c>
      <c r="Q1628" s="212">
        <v>0</v>
      </c>
      <c r="R1628" s="212">
        <f>Q1628*H1628</f>
        <v>0</v>
      </c>
      <c r="S1628" s="212">
        <v>0</v>
      </c>
      <c r="T1628" s="213">
        <f>S1628*H1628</f>
        <v>0</v>
      </c>
      <c r="AR1628" s="25" t="s">
        <v>672</v>
      </c>
      <c r="AT1628" s="25" t="s">
        <v>348</v>
      </c>
      <c r="AU1628" s="25" t="s">
        <v>88</v>
      </c>
      <c r="AY1628" s="25" t="s">
        <v>209</v>
      </c>
      <c r="BE1628" s="214">
        <f>IF(N1628="základní",J1628,0)</f>
        <v>0</v>
      </c>
      <c r="BF1628" s="214">
        <f>IF(N1628="snížená",J1628,0)</f>
        <v>0</v>
      </c>
      <c r="BG1628" s="214">
        <f>IF(N1628="zákl. přenesená",J1628,0)</f>
        <v>0</v>
      </c>
      <c r="BH1628" s="214">
        <f>IF(N1628="sníž. přenesená",J1628,0)</f>
        <v>0</v>
      </c>
      <c r="BI1628" s="214">
        <f>IF(N1628="nulová",J1628,0)</f>
        <v>0</v>
      </c>
      <c r="BJ1628" s="25" t="s">
        <v>86</v>
      </c>
      <c r="BK1628" s="214">
        <f>ROUND(I1628*H1628,2)</f>
        <v>0</v>
      </c>
      <c r="BL1628" s="25" t="s">
        <v>287</v>
      </c>
      <c r="BM1628" s="25" t="s">
        <v>2161</v>
      </c>
    </row>
    <row r="1629" spans="2:65" s="12" customFormat="1" ht="13.5">
      <c r="B1629" s="222"/>
      <c r="C1629" s="223"/>
      <c r="D1629" s="219" t="s">
        <v>274</v>
      </c>
      <c r="E1629" s="223"/>
      <c r="F1629" s="225" t="s">
        <v>2162</v>
      </c>
      <c r="G1629" s="223"/>
      <c r="H1629" s="226">
        <v>1395.077</v>
      </c>
      <c r="I1629" s="227"/>
      <c r="J1629" s="223"/>
      <c r="K1629" s="223"/>
      <c r="L1629" s="228"/>
      <c r="M1629" s="229"/>
      <c r="N1629" s="230"/>
      <c r="O1629" s="230"/>
      <c r="P1629" s="230"/>
      <c r="Q1629" s="230"/>
      <c r="R1629" s="230"/>
      <c r="S1629" s="230"/>
      <c r="T1629" s="231"/>
      <c r="AT1629" s="232" t="s">
        <v>274</v>
      </c>
      <c r="AU1629" s="232" t="s">
        <v>88</v>
      </c>
      <c r="AV1629" s="12" t="s">
        <v>88</v>
      </c>
      <c r="AW1629" s="12" t="s">
        <v>6</v>
      </c>
      <c r="AX1629" s="12" t="s">
        <v>86</v>
      </c>
      <c r="AY1629" s="232" t="s">
        <v>209</v>
      </c>
    </row>
    <row r="1630" spans="2:65" s="1" customFormat="1" ht="38.25" customHeight="1">
      <c r="B1630" s="43"/>
      <c r="C1630" s="203" t="s">
        <v>2163</v>
      </c>
      <c r="D1630" s="203" t="s">
        <v>212</v>
      </c>
      <c r="E1630" s="204" t="s">
        <v>2164</v>
      </c>
      <c r="F1630" s="205" t="s">
        <v>2165</v>
      </c>
      <c r="G1630" s="206" t="s">
        <v>307</v>
      </c>
      <c r="H1630" s="207">
        <v>0.77600000000000002</v>
      </c>
      <c r="I1630" s="208"/>
      <c r="J1630" s="209">
        <f>ROUND(I1630*H1630,2)</f>
        <v>0</v>
      </c>
      <c r="K1630" s="205" t="s">
        <v>216</v>
      </c>
      <c r="L1630" s="63"/>
      <c r="M1630" s="210" t="s">
        <v>34</v>
      </c>
      <c r="N1630" s="211" t="s">
        <v>49</v>
      </c>
      <c r="O1630" s="44"/>
      <c r="P1630" s="212">
        <f>O1630*H1630</f>
        <v>0</v>
      </c>
      <c r="Q1630" s="212">
        <v>0</v>
      </c>
      <c r="R1630" s="212">
        <f>Q1630*H1630</f>
        <v>0</v>
      </c>
      <c r="S1630" s="212">
        <v>0</v>
      </c>
      <c r="T1630" s="213">
        <f>S1630*H1630</f>
        <v>0</v>
      </c>
      <c r="AR1630" s="25" t="s">
        <v>287</v>
      </c>
      <c r="AT1630" s="25" t="s">
        <v>212</v>
      </c>
      <c r="AU1630" s="25" t="s">
        <v>88</v>
      </c>
      <c r="AY1630" s="25" t="s">
        <v>209</v>
      </c>
      <c r="BE1630" s="214">
        <f>IF(N1630="základní",J1630,0)</f>
        <v>0</v>
      </c>
      <c r="BF1630" s="214">
        <f>IF(N1630="snížená",J1630,0)</f>
        <v>0</v>
      </c>
      <c r="BG1630" s="214">
        <f>IF(N1630="zákl. přenesená",J1630,0)</f>
        <v>0</v>
      </c>
      <c r="BH1630" s="214">
        <f>IF(N1630="sníž. přenesená",J1630,0)</f>
        <v>0</v>
      </c>
      <c r="BI1630" s="214">
        <f>IF(N1630="nulová",J1630,0)</f>
        <v>0</v>
      </c>
      <c r="BJ1630" s="25" t="s">
        <v>86</v>
      </c>
      <c r="BK1630" s="214">
        <f>ROUND(I1630*H1630,2)</f>
        <v>0</v>
      </c>
      <c r="BL1630" s="25" t="s">
        <v>287</v>
      </c>
      <c r="BM1630" s="25" t="s">
        <v>2166</v>
      </c>
    </row>
    <row r="1631" spans="2:65" s="1" customFormat="1" ht="121.5">
      <c r="B1631" s="43"/>
      <c r="C1631" s="65"/>
      <c r="D1631" s="219" t="s">
        <v>272</v>
      </c>
      <c r="E1631" s="65"/>
      <c r="F1631" s="220" t="s">
        <v>2167</v>
      </c>
      <c r="G1631" s="65"/>
      <c r="H1631" s="65"/>
      <c r="I1631" s="174"/>
      <c r="J1631" s="65"/>
      <c r="K1631" s="65"/>
      <c r="L1631" s="63"/>
      <c r="M1631" s="221"/>
      <c r="N1631" s="44"/>
      <c r="O1631" s="44"/>
      <c r="P1631" s="44"/>
      <c r="Q1631" s="44"/>
      <c r="R1631" s="44"/>
      <c r="S1631" s="44"/>
      <c r="T1631" s="80"/>
      <c r="AT1631" s="25" t="s">
        <v>272</v>
      </c>
      <c r="AU1631" s="25" t="s">
        <v>88</v>
      </c>
    </row>
    <row r="1632" spans="2:65" s="11" customFormat="1" ht="29.85" customHeight="1">
      <c r="B1632" s="187"/>
      <c r="C1632" s="188"/>
      <c r="D1632" s="189" t="s">
        <v>77</v>
      </c>
      <c r="E1632" s="201" t="s">
        <v>714</v>
      </c>
      <c r="F1632" s="201" t="s">
        <v>715</v>
      </c>
      <c r="G1632" s="188"/>
      <c r="H1632" s="188"/>
      <c r="I1632" s="191"/>
      <c r="J1632" s="202">
        <f>BK1632</f>
        <v>0</v>
      </c>
      <c r="K1632" s="188"/>
      <c r="L1632" s="193"/>
      <c r="M1632" s="194"/>
      <c r="N1632" s="195"/>
      <c r="O1632" s="195"/>
      <c r="P1632" s="196">
        <f>SUM(P1633:P1815)</f>
        <v>0</v>
      </c>
      <c r="Q1632" s="195"/>
      <c r="R1632" s="196">
        <f>SUM(R1633:R1815)</f>
        <v>1.1507413400000002</v>
      </c>
      <c r="S1632" s="195"/>
      <c r="T1632" s="197">
        <f>SUM(T1633:T1815)</f>
        <v>0</v>
      </c>
      <c r="AR1632" s="198" t="s">
        <v>88</v>
      </c>
      <c r="AT1632" s="199" t="s">
        <v>77</v>
      </c>
      <c r="AU1632" s="199" t="s">
        <v>86</v>
      </c>
      <c r="AY1632" s="198" t="s">
        <v>209</v>
      </c>
      <c r="BK1632" s="200">
        <f>SUM(BK1633:BK1815)</f>
        <v>0</v>
      </c>
    </row>
    <row r="1633" spans="2:65" s="1" customFormat="1" ht="25.5" customHeight="1">
      <c r="B1633" s="43"/>
      <c r="C1633" s="203" t="s">
        <v>2168</v>
      </c>
      <c r="D1633" s="203" t="s">
        <v>212</v>
      </c>
      <c r="E1633" s="204" t="s">
        <v>2169</v>
      </c>
      <c r="F1633" s="205" t="s">
        <v>2170</v>
      </c>
      <c r="G1633" s="206" t="s">
        <v>351</v>
      </c>
      <c r="H1633" s="207">
        <v>606.505</v>
      </c>
      <c r="I1633" s="208"/>
      <c r="J1633" s="209">
        <f>ROUND(I1633*H1633,2)</f>
        <v>0</v>
      </c>
      <c r="K1633" s="205" t="s">
        <v>216</v>
      </c>
      <c r="L1633" s="63"/>
      <c r="M1633" s="210" t="s">
        <v>34</v>
      </c>
      <c r="N1633" s="211" t="s">
        <v>49</v>
      </c>
      <c r="O1633" s="44"/>
      <c r="P1633" s="212">
        <f>O1633*H1633</f>
        <v>0</v>
      </c>
      <c r="Q1633" s="212">
        <v>0</v>
      </c>
      <c r="R1633" s="212">
        <f>Q1633*H1633</f>
        <v>0</v>
      </c>
      <c r="S1633" s="212">
        <v>0</v>
      </c>
      <c r="T1633" s="213">
        <f>S1633*H1633</f>
        <v>0</v>
      </c>
      <c r="AR1633" s="25" t="s">
        <v>287</v>
      </c>
      <c r="AT1633" s="25" t="s">
        <v>212</v>
      </c>
      <c r="AU1633" s="25" t="s">
        <v>88</v>
      </c>
      <c r="AY1633" s="25" t="s">
        <v>209</v>
      </c>
      <c r="BE1633" s="214">
        <f>IF(N1633="základní",J1633,0)</f>
        <v>0</v>
      </c>
      <c r="BF1633" s="214">
        <f>IF(N1633="snížená",J1633,0)</f>
        <v>0</v>
      </c>
      <c r="BG1633" s="214">
        <f>IF(N1633="zákl. přenesená",J1633,0)</f>
        <v>0</v>
      </c>
      <c r="BH1633" s="214">
        <f>IF(N1633="sníž. přenesená",J1633,0)</f>
        <v>0</v>
      </c>
      <c r="BI1633" s="214">
        <f>IF(N1633="nulová",J1633,0)</f>
        <v>0</v>
      </c>
      <c r="BJ1633" s="25" t="s">
        <v>86</v>
      </c>
      <c r="BK1633" s="214">
        <f>ROUND(I1633*H1633,2)</f>
        <v>0</v>
      </c>
      <c r="BL1633" s="25" t="s">
        <v>287</v>
      </c>
      <c r="BM1633" s="25" t="s">
        <v>2171</v>
      </c>
    </row>
    <row r="1634" spans="2:65" s="1" customFormat="1" ht="40.5">
      <c r="B1634" s="43"/>
      <c r="C1634" s="65"/>
      <c r="D1634" s="219" t="s">
        <v>272</v>
      </c>
      <c r="E1634" s="65"/>
      <c r="F1634" s="220" t="s">
        <v>2172</v>
      </c>
      <c r="G1634" s="65"/>
      <c r="H1634" s="65"/>
      <c r="I1634" s="174"/>
      <c r="J1634" s="65"/>
      <c r="K1634" s="65"/>
      <c r="L1634" s="63"/>
      <c r="M1634" s="221"/>
      <c r="N1634" s="44"/>
      <c r="O1634" s="44"/>
      <c r="P1634" s="44"/>
      <c r="Q1634" s="44"/>
      <c r="R1634" s="44"/>
      <c r="S1634" s="44"/>
      <c r="T1634" s="80"/>
      <c r="AT1634" s="25" t="s">
        <v>272</v>
      </c>
      <c r="AU1634" s="25" t="s">
        <v>88</v>
      </c>
    </row>
    <row r="1635" spans="2:65" s="14" customFormat="1" ht="13.5">
      <c r="B1635" s="254"/>
      <c r="C1635" s="255"/>
      <c r="D1635" s="219" t="s">
        <v>274</v>
      </c>
      <c r="E1635" s="256" t="s">
        <v>34</v>
      </c>
      <c r="F1635" s="257" t="s">
        <v>2173</v>
      </c>
      <c r="G1635" s="255"/>
      <c r="H1635" s="256" t="s">
        <v>34</v>
      </c>
      <c r="I1635" s="258"/>
      <c r="J1635" s="255"/>
      <c r="K1635" s="255"/>
      <c r="L1635" s="259"/>
      <c r="M1635" s="260"/>
      <c r="N1635" s="261"/>
      <c r="O1635" s="261"/>
      <c r="P1635" s="261"/>
      <c r="Q1635" s="261"/>
      <c r="R1635" s="261"/>
      <c r="S1635" s="261"/>
      <c r="T1635" s="262"/>
      <c r="AT1635" s="263" t="s">
        <v>274</v>
      </c>
      <c r="AU1635" s="263" t="s">
        <v>88</v>
      </c>
      <c r="AV1635" s="14" t="s">
        <v>86</v>
      </c>
      <c r="AW1635" s="14" t="s">
        <v>41</v>
      </c>
      <c r="AX1635" s="14" t="s">
        <v>78</v>
      </c>
      <c r="AY1635" s="263" t="s">
        <v>209</v>
      </c>
    </row>
    <row r="1636" spans="2:65" s="14" customFormat="1" ht="13.5">
      <c r="B1636" s="254"/>
      <c r="C1636" s="255"/>
      <c r="D1636" s="219" t="s">
        <v>274</v>
      </c>
      <c r="E1636" s="256" t="s">
        <v>34</v>
      </c>
      <c r="F1636" s="257" t="s">
        <v>2174</v>
      </c>
      <c r="G1636" s="255"/>
      <c r="H1636" s="256" t="s">
        <v>34</v>
      </c>
      <c r="I1636" s="258"/>
      <c r="J1636" s="255"/>
      <c r="K1636" s="255"/>
      <c r="L1636" s="259"/>
      <c r="M1636" s="260"/>
      <c r="N1636" s="261"/>
      <c r="O1636" s="261"/>
      <c r="P1636" s="261"/>
      <c r="Q1636" s="261"/>
      <c r="R1636" s="261"/>
      <c r="S1636" s="261"/>
      <c r="T1636" s="262"/>
      <c r="AT1636" s="263" t="s">
        <v>274</v>
      </c>
      <c r="AU1636" s="263" t="s">
        <v>88</v>
      </c>
      <c r="AV1636" s="14" t="s">
        <v>86</v>
      </c>
      <c r="AW1636" s="14" t="s">
        <v>41</v>
      </c>
      <c r="AX1636" s="14" t="s">
        <v>78</v>
      </c>
      <c r="AY1636" s="263" t="s">
        <v>209</v>
      </c>
    </row>
    <row r="1637" spans="2:65" s="12" customFormat="1" ht="13.5">
      <c r="B1637" s="222"/>
      <c r="C1637" s="223"/>
      <c r="D1637" s="219" t="s">
        <v>274</v>
      </c>
      <c r="E1637" s="224" t="s">
        <v>34</v>
      </c>
      <c r="F1637" s="225" t="s">
        <v>2175</v>
      </c>
      <c r="G1637" s="223"/>
      <c r="H1637" s="226">
        <v>500</v>
      </c>
      <c r="I1637" s="227"/>
      <c r="J1637" s="223"/>
      <c r="K1637" s="223"/>
      <c r="L1637" s="228"/>
      <c r="M1637" s="229"/>
      <c r="N1637" s="230"/>
      <c r="O1637" s="230"/>
      <c r="P1637" s="230"/>
      <c r="Q1637" s="230"/>
      <c r="R1637" s="230"/>
      <c r="S1637" s="230"/>
      <c r="T1637" s="231"/>
      <c r="AT1637" s="232" t="s">
        <v>274</v>
      </c>
      <c r="AU1637" s="232" t="s">
        <v>88</v>
      </c>
      <c r="AV1637" s="12" t="s">
        <v>88</v>
      </c>
      <c r="AW1637" s="12" t="s">
        <v>41</v>
      </c>
      <c r="AX1637" s="12" t="s">
        <v>78</v>
      </c>
      <c r="AY1637" s="232" t="s">
        <v>209</v>
      </c>
    </row>
    <row r="1638" spans="2:65" s="12" customFormat="1" ht="13.5">
      <c r="B1638" s="222"/>
      <c r="C1638" s="223"/>
      <c r="D1638" s="219" t="s">
        <v>274</v>
      </c>
      <c r="E1638" s="224" t="s">
        <v>34</v>
      </c>
      <c r="F1638" s="225" t="s">
        <v>2176</v>
      </c>
      <c r="G1638" s="223"/>
      <c r="H1638" s="226">
        <v>21.597999999999999</v>
      </c>
      <c r="I1638" s="227"/>
      <c r="J1638" s="223"/>
      <c r="K1638" s="223"/>
      <c r="L1638" s="228"/>
      <c r="M1638" s="229"/>
      <c r="N1638" s="230"/>
      <c r="O1638" s="230"/>
      <c r="P1638" s="230"/>
      <c r="Q1638" s="230"/>
      <c r="R1638" s="230"/>
      <c r="S1638" s="230"/>
      <c r="T1638" s="231"/>
      <c r="AT1638" s="232" t="s">
        <v>274</v>
      </c>
      <c r="AU1638" s="232" t="s">
        <v>88</v>
      </c>
      <c r="AV1638" s="12" t="s">
        <v>88</v>
      </c>
      <c r="AW1638" s="12" t="s">
        <v>41</v>
      </c>
      <c r="AX1638" s="12" t="s">
        <v>78</v>
      </c>
      <c r="AY1638" s="232" t="s">
        <v>209</v>
      </c>
    </row>
    <row r="1639" spans="2:65" s="15" customFormat="1" ht="13.5">
      <c r="B1639" s="267"/>
      <c r="C1639" s="268"/>
      <c r="D1639" s="219" t="s">
        <v>274</v>
      </c>
      <c r="E1639" s="269" t="s">
        <v>34</v>
      </c>
      <c r="F1639" s="270" t="s">
        <v>2177</v>
      </c>
      <c r="G1639" s="268"/>
      <c r="H1639" s="271">
        <v>521.59799999999996</v>
      </c>
      <c r="I1639" s="272"/>
      <c r="J1639" s="268"/>
      <c r="K1639" s="268"/>
      <c r="L1639" s="273"/>
      <c r="M1639" s="274"/>
      <c r="N1639" s="275"/>
      <c r="O1639" s="275"/>
      <c r="P1639" s="275"/>
      <c r="Q1639" s="275"/>
      <c r="R1639" s="275"/>
      <c r="S1639" s="275"/>
      <c r="T1639" s="276"/>
      <c r="AT1639" s="277" t="s">
        <v>274</v>
      </c>
      <c r="AU1639" s="277" t="s">
        <v>88</v>
      </c>
      <c r="AV1639" s="15" t="s">
        <v>224</v>
      </c>
      <c r="AW1639" s="15" t="s">
        <v>41</v>
      </c>
      <c r="AX1639" s="15" t="s">
        <v>78</v>
      </c>
      <c r="AY1639" s="277" t="s">
        <v>209</v>
      </c>
    </row>
    <row r="1640" spans="2:65" s="14" customFormat="1" ht="13.5">
      <c r="B1640" s="254"/>
      <c r="C1640" s="255"/>
      <c r="D1640" s="219" t="s">
        <v>274</v>
      </c>
      <c r="E1640" s="256" t="s">
        <v>34</v>
      </c>
      <c r="F1640" s="257" t="s">
        <v>2178</v>
      </c>
      <c r="G1640" s="255"/>
      <c r="H1640" s="256" t="s">
        <v>34</v>
      </c>
      <c r="I1640" s="258"/>
      <c r="J1640" s="255"/>
      <c r="K1640" s="255"/>
      <c r="L1640" s="259"/>
      <c r="M1640" s="260"/>
      <c r="N1640" s="261"/>
      <c r="O1640" s="261"/>
      <c r="P1640" s="261"/>
      <c r="Q1640" s="261"/>
      <c r="R1640" s="261"/>
      <c r="S1640" s="261"/>
      <c r="T1640" s="262"/>
      <c r="AT1640" s="263" t="s">
        <v>274</v>
      </c>
      <c r="AU1640" s="263" t="s">
        <v>88</v>
      </c>
      <c r="AV1640" s="14" t="s">
        <v>86</v>
      </c>
      <c r="AW1640" s="14" t="s">
        <v>41</v>
      </c>
      <c r="AX1640" s="14" t="s">
        <v>78</v>
      </c>
      <c r="AY1640" s="263" t="s">
        <v>209</v>
      </c>
    </row>
    <row r="1641" spans="2:65" s="14" customFormat="1" ht="13.5">
      <c r="B1641" s="254"/>
      <c r="C1641" s="255"/>
      <c r="D1641" s="219" t="s">
        <v>274</v>
      </c>
      <c r="E1641" s="256" t="s">
        <v>34</v>
      </c>
      <c r="F1641" s="257" t="s">
        <v>2179</v>
      </c>
      <c r="G1641" s="255"/>
      <c r="H1641" s="256" t="s">
        <v>34</v>
      </c>
      <c r="I1641" s="258"/>
      <c r="J1641" s="255"/>
      <c r="K1641" s="255"/>
      <c r="L1641" s="259"/>
      <c r="M1641" s="260"/>
      <c r="N1641" s="261"/>
      <c r="O1641" s="261"/>
      <c r="P1641" s="261"/>
      <c r="Q1641" s="261"/>
      <c r="R1641" s="261"/>
      <c r="S1641" s="261"/>
      <c r="T1641" s="262"/>
      <c r="AT1641" s="263" t="s">
        <v>274</v>
      </c>
      <c r="AU1641" s="263" t="s">
        <v>88</v>
      </c>
      <c r="AV1641" s="14" t="s">
        <v>86</v>
      </c>
      <c r="AW1641" s="14" t="s">
        <v>41</v>
      </c>
      <c r="AX1641" s="14" t="s">
        <v>78</v>
      </c>
      <c r="AY1641" s="263" t="s">
        <v>209</v>
      </c>
    </row>
    <row r="1642" spans="2:65" s="12" customFormat="1" ht="13.5">
      <c r="B1642" s="222"/>
      <c r="C1642" s="223"/>
      <c r="D1642" s="219" t="s">
        <v>274</v>
      </c>
      <c r="E1642" s="224" t="s">
        <v>34</v>
      </c>
      <c r="F1642" s="225" t="s">
        <v>2180</v>
      </c>
      <c r="G1642" s="223"/>
      <c r="H1642" s="226">
        <v>32.24</v>
      </c>
      <c r="I1642" s="227"/>
      <c r="J1642" s="223"/>
      <c r="K1642" s="223"/>
      <c r="L1642" s="228"/>
      <c r="M1642" s="229"/>
      <c r="N1642" s="230"/>
      <c r="O1642" s="230"/>
      <c r="P1642" s="230"/>
      <c r="Q1642" s="230"/>
      <c r="R1642" s="230"/>
      <c r="S1642" s="230"/>
      <c r="T1642" s="231"/>
      <c r="AT1642" s="232" t="s">
        <v>274</v>
      </c>
      <c r="AU1642" s="232" t="s">
        <v>88</v>
      </c>
      <c r="AV1642" s="12" t="s">
        <v>88</v>
      </c>
      <c r="AW1642" s="12" t="s">
        <v>41</v>
      </c>
      <c r="AX1642" s="12" t="s">
        <v>78</v>
      </c>
      <c r="AY1642" s="232" t="s">
        <v>209</v>
      </c>
    </row>
    <row r="1643" spans="2:65" s="12" customFormat="1" ht="13.5">
      <c r="B1643" s="222"/>
      <c r="C1643" s="223"/>
      <c r="D1643" s="219" t="s">
        <v>274</v>
      </c>
      <c r="E1643" s="224" t="s">
        <v>34</v>
      </c>
      <c r="F1643" s="225" t="s">
        <v>2181</v>
      </c>
      <c r="G1643" s="223"/>
      <c r="H1643" s="226">
        <v>4.16</v>
      </c>
      <c r="I1643" s="227"/>
      <c r="J1643" s="223"/>
      <c r="K1643" s="223"/>
      <c r="L1643" s="228"/>
      <c r="M1643" s="229"/>
      <c r="N1643" s="230"/>
      <c r="O1643" s="230"/>
      <c r="P1643" s="230"/>
      <c r="Q1643" s="230"/>
      <c r="R1643" s="230"/>
      <c r="S1643" s="230"/>
      <c r="T1643" s="231"/>
      <c r="AT1643" s="232" t="s">
        <v>274</v>
      </c>
      <c r="AU1643" s="232" t="s">
        <v>88</v>
      </c>
      <c r="AV1643" s="12" t="s">
        <v>88</v>
      </c>
      <c r="AW1643" s="12" t="s">
        <v>41</v>
      </c>
      <c r="AX1643" s="12" t="s">
        <v>78</v>
      </c>
      <c r="AY1643" s="232" t="s">
        <v>209</v>
      </c>
    </row>
    <row r="1644" spans="2:65" s="15" customFormat="1" ht="13.5">
      <c r="B1644" s="267"/>
      <c r="C1644" s="268"/>
      <c r="D1644" s="219" t="s">
        <v>274</v>
      </c>
      <c r="E1644" s="269" t="s">
        <v>34</v>
      </c>
      <c r="F1644" s="270" t="s">
        <v>2182</v>
      </c>
      <c r="G1644" s="268"/>
      <c r="H1644" s="271">
        <v>36.4</v>
      </c>
      <c r="I1644" s="272"/>
      <c r="J1644" s="268"/>
      <c r="K1644" s="268"/>
      <c r="L1644" s="273"/>
      <c r="M1644" s="274"/>
      <c r="N1644" s="275"/>
      <c r="O1644" s="275"/>
      <c r="P1644" s="275"/>
      <c r="Q1644" s="275"/>
      <c r="R1644" s="275"/>
      <c r="S1644" s="275"/>
      <c r="T1644" s="276"/>
      <c r="AT1644" s="277" t="s">
        <v>274</v>
      </c>
      <c r="AU1644" s="277" t="s">
        <v>88</v>
      </c>
      <c r="AV1644" s="15" t="s">
        <v>224</v>
      </c>
      <c r="AW1644" s="15" t="s">
        <v>41</v>
      </c>
      <c r="AX1644" s="15" t="s">
        <v>78</v>
      </c>
      <c r="AY1644" s="277" t="s">
        <v>209</v>
      </c>
    </row>
    <row r="1645" spans="2:65" s="14" customFormat="1" ht="13.5">
      <c r="B1645" s="254"/>
      <c r="C1645" s="255"/>
      <c r="D1645" s="219" t="s">
        <v>274</v>
      </c>
      <c r="E1645" s="256" t="s">
        <v>34</v>
      </c>
      <c r="F1645" s="257" t="s">
        <v>2183</v>
      </c>
      <c r="G1645" s="255"/>
      <c r="H1645" s="256" t="s">
        <v>34</v>
      </c>
      <c r="I1645" s="258"/>
      <c r="J1645" s="255"/>
      <c r="K1645" s="255"/>
      <c r="L1645" s="259"/>
      <c r="M1645" s="260"/>
      <c r="N1645" s="261"/>
      <c r="O1645" s="261"/>
      <c r="P1645" s="261"/>
      <c r="Q1645" s="261"/>
      <c r="R1645" s="261"/>
      <c r="S1645" s="261"/>
      <c r="T1645" s="262"/>
      <c r="AT1645" s="263" t="s">
        <v>274</v>
      </c>
      <c r="AU1645" s="263" t="s">
        <v>88</v>
      </c>
      <c r="AV1645" s="14" t="s">
        <v>86</v>
      </c>
      <c r="AW1645" s="14" t="s">
        <v>41</v>
      </c>
      <c r="AX1645" s="14" t="s">
        <v>78</v>
      </c>
      <c r="AY1645" s="263" t="s">
        <v>209</v>
      </c>
    </row>
    <row r="1646" spans="2:65" s="14" customFormat="1" ht="13.5">
      <c r="B1646" s="254"/>
      <c r="C1646" s="255"/>
      <c r="D1646" s="219" t="s">
        <v>274</v>
      </c>
      <c r="E1646" s="256" t="s">
        <v>34</v>
      </c>
      <c r="F1646" s="257" t="s">
        <v>2184</v>
      </c>
      <c r="G1646" s="255"/>
      <c r="H1646" s="256" t="s">
        <v>34</v>
      </c>
      <c r="I1646" s="258"/>
      <c r="J1646" s="255"/>
      <c r="K1646" s="255"/>
      <c r="L1646" s="259"/>
      <c r="M1646" s="260"/>
      <c r="N1646" s="261"/>
      <c r="O1646" s="261"/>
      <c r="P1646" s="261"/>
      <c r="Q1646" s="261"/>
      <c r="R1646" s="261"/>
      <c r="S1646" s="261"/>
      <c r="T1646" s="262"/>
      <c r="AT1646" s="263" t="s">
        <v>274</v>
      </c>
      <c r="AU1646" s="263" t="s">
        <v>88</v>
      </c>
      <c r="AV1646" s="14" t="s">
        <v>86</v>
      </c>
      <c r="AW1646" s="14" t="s">
        <v>41</v>
      </c>
      <c r="AX1646" s="14" t="s">
        <v>78</v>
      </c>
      <c r="AY1646" s="263" t="s">
        <v>209</v>
      </c>
    </row>
    <row r="1647" spans="2:65" s="12" customFormat="1" ht="13.5">
      <c r="B1647" s="222"/>
      <c r="C1647" s="223"/>
      <c r="D1647" s="219" t="s">
        <v>274</v>
      </c>
      <c r="E1647" s="224" t="s">
        <v>34</v>
      </c>
      <c r="F1647" s="225" t="s">
        <v>2185</v>
      </c>
      <c r="G1647" s="223"/>
      <c r="H1647" s="226">
        <v>39.369</v>
      </c>
      <c r="I1647" s="227"/>
      <c r="J1647" s="223"/>
      <c r="K1647" s="223"/>
      <c r="L1647" s="228"/>
      <c r="M1647" s="229"/>
      <c r="N1647" s="230"/>
      <c r="O1647" s="230"/>
      <c r="P1647" s="230"/>
      <c r="Q1647" s="230"/>
      <c r="R1647" s="230"/>
      <c r="S1647" s="230"/>
      <c r="T1647" s="231"/>
      <c r="AT1647" s="232" t="s">
        <v>274</v>
      </c>
      <c r="AU1647" s="232" t="s">
        <v>88</v>
      </c>
      <c r="AV1647" s="12" t="s">
        <v>88</v>
      </c>
      <c r="AW1647" s="12" t="s">
        <v>41</v>
      </c>
      <c r="AX1647" s="12" t="s">
        <v>78</v>
      </c>
      <c r="AY1647" s="232" t="s">
        <v>209</v>
      </c>
    </row>
    <row r="1648" spans="2:65" s="12" customFormat="1" ht="13.5">
      <c r="B1648" s="222"/>
      <c r="C1648" s="223"/>
      <c r="D1648" s="219" t="s">
        <v>274</v>
      </c>
      <c r="E1648" s="224" t="s">
        <v>34</v>
      </c>
      <c r="F1648" s="225" t="s">
        <v>2186</v>
      </c>
      <c r="G1648" s="223"/>
      <c r="H1648" s="226">
        <v>9.1379999999999999</v>
      </c>
      <c r="I1648" s="227"/>
      <c r="J1648" s="223"/>
      <c r="K1648" s="223"/>
      <c r="L1648" s="228"/>
      <c r="M1648" s="229"/>
      <c r="N1648" s="230"/>
      <c r="O1648" s="230"/>
      <c r="P1648" s="230"/>
      <c r="Q1648" s="230"/>
      <c r="R1648" s="230"/>
      <c r="S1648" s="230"/>
      <c r="T1648" s="231"/>
      <c r="AT1648" s="232" t="s">
        <v>274</v>
      </c>
      <c r="AU1648" s="232" t="s">
        <v>88</v>
      </c>
      <c r="AV1648" s="12" t="s">
        <v>88</v>
      </c>
      <c r="AW1648" s="12" t="s">
        <v>41</v>
      </c>
      <c r="AX1648" s="12" t="s">
        <v>78</v>
      </c>
      <c r="AY1648" s="232" t="s">
        <v>209</v>
      </c>
    </row>
    <row r="1649" spans="2:65" s="15" customFormat="1" ht="13.5">
      <c r="B1649" s="267"/>
      <c r="C1649" s="268"/>
      <c r="D1649" s="219" t="s">
        <v>274</v>
      </c>
      <c r="E1649" s="269" t="s">
        <v>34</v>
      </c>
      <c r="F1649" s="270" t="s">
        <v>2187</v>
      </c>
      <c r="G1649" s="268"/>
      <c r="H1649" s="271">
        <v>48.506999999999998</v>
      </c>
      <c r="I1649" s="272"/>
      <c r="J1649" s="268"/>
      <c r="K1649" s="268"/>
      <c r="L1649" s="273"/>
      <c r="M1649" s="274"/>
      <c r="N1649" s="275"/>
      <c r="O1649" s="275"/>
      <c r="P1649" s="275"/>
      <c r="Q1649" s="275"/>
      <c r="R1649" s="275"/>
      <c r="S1649" s="275"/>
      <c r="T1649" s="276"/>
      <c r="AT1649" s="277" t="s">
        <v>274</v>
      </c>
      <c r="AU1649" s="277" t="s">
        <v>88</v>
      </c>
      <c r="AV1649" s="15" t="s">
        <v>224</v>
      </c>
      <c r="AW1649" s="15" t="s">
        <v>41</v>
      </c>
      <c r="AX1649" s="15" t="s">
        <v>78</v>
      </c>
      <c r="AY1649" s="277" t="s">
        <v>209</v>
      </c>
    </row>
    <row r="1650" spans="2:65" s="13" customFormat="1" ht="13.5">
      <c r="B1650" s="233"/>
      <c r="C1650" s="234"/>
      <c r="D1650" s="219" t="s">
        <v>274</v>
      </c>
      <c r="E1650" s="235" t="s">
        <v>34</v>
      </c>
      <c r="F1650" s="236" t="s">
        <v>302</v>
      </c>
      <c r="G1650" s="234"/>
      <c r="H1650" s="237">
        <v>606.505</v>
      </c>
      <c r="I1650" s="238"/>
      <c r="J1650" s="234"/>
      <c r="K1650" s="234"/>
      <c r="L1650" s="239"/>
      <c r="M1650" s="240"/>
      <c r="N1650" s="241"/>
      <c r="O1650" s="241"/>
      <c r="P1650" s="241"/>
      <c r="Q1650" s="241"/>
      <c r="R1650" s="241"/>
      <c r="S1650" s="241"/>
      <c r="T1650" s="242"/>
      <c r="AT1650" s="243" t="s">
        <v>274</v>
      </c>
      <c r="AU1650" s="243" t="s">
        <v>88</v>
      </c>
      <c r="AV1650" s="13" t="s">
        <v>228</v>
      </c>
      <c r="AW1650" s="13" t="s">
        <v>41</v>
      </c>
      <c r="AX1650" s="13" t="s">
        <v>86</v>
      </c>
      <c r="AY1650" s="243" t="s">
        <v>209</v>
      </c>
    </row>
    <row r="1651" spans="2:65" s="1" customFormat="1" ht="16.5" customHeight="1">
      <c r="B1651" s="43"/>
      <c r="C1651" s="244" t="s">
        <v>2188</v>
      </c>
      <c r="D1651" s="244" t="s">
        <v>348</v>
      </c>
      <c r="E1651" s="245" t="s">
        <v>2137</v>
      </c>
      <c r="F1651" s="246" t="s">
        <v>2138</v>
      </c>
      <c r="G1651" s="247" t="s">
        <v>307</v>
      </c>
      <c r="H1651" s="248">
        <v>0.182</v>
      </c>
      <c r="I1651" s="249"/>
      <c r="J1651" s="250">
        <f>ROUND(I1651*H1651,2)</f>
        <v>0</v>
      </c>
      <c r="K1651" s="246" t="s">
        <v>216</v>
      </c>
      <c r="L1651" s="251"/>
      <c r="M1651" s="252" t="s">
        <v>34</v>
      </c>
      <c r="N1651" s="253" t="s">
        <v>49</v>
      </c>
      <c r="O1651" s="44"/>
      <c r="P1651" s="212">
        <f>O1651*H1651</f>
        <v>0</v>
      </c>
      <c r="Q1651" s="212">
        <v>1</v>
      </c>
      <c r="R1651" s="212">
        <f>Q1651*H1651</f>
        <v>0.182</v>
      </c>
      <c r="S1651" s="212">
        <v>0</v>
      </c>
      <c r="T1651" s="213">
        <f>S1651*H1651</f>
        <v>0</v>
      </c>
      <c r="AR1651" s="25" t="s">
        <v>672</v>
      </c>
      <c r="AT1651" s="25" t="s">
        <v>348</v>
      </c>
      <c r="AU1651" s="25" t="s">
        <v>88</v>
      </c>
      <c r="AY1651" s="25" t="s">
        <v>209</v>
      </c>
      <c r="BE1651" s="214">
        <f>IF(N1651="základní",J1651,0)</f>
        <v>0</v>
      </c>
      <c r="BF1651" s="214">
        <f>IF(N1651="snížená",J1651,0)</f>
        <v>0</v>
      </c>
      <c r="BG1651" s="214">
        <f>IF(N1651="zákl. přenesená",J1651,0)</f>
        <v>0</v>
      </c>
      <c r="BH1651" s="214">
        <f>IF(N1651="sníž. přenesená",J1651,0)</f>
        <v>0</v>
      </c>
      <c r="BI1651" s="214">
        <f>IF(N1651="nulová",J1651,0)</f>
        <v>0</v>
      </c>
      <c r="BJ1651" s="25" t="s">
        <v>86</v>
      </c>
      <c r="BK1651" s="214">
        <f>ROUND(I1651*H1651,2)</f>
        <v>0</v>
      </c>
      <c r="BL1651" s="25" t="s">
        <v>287</v>
      </c>
      <c r="BM1651" s="25" t="s">
        <v>2189</v>
      </c>
    </row>
    <row r="1652" spans="2:65" s="12" customFormat="1" ht="13.5">
      <c r="B1652" s="222"/>
      <c r="C1652" s="223"/>
      <c r="D1652" s="219" t="s">
        <v>274</v>
      </c>
      <c r="E1652" s="223"/>
      <c r="F1652" s="225" t="s">
        <v>2190</v>
      </c>
      <c r="G1652" s="223"/>
      <c r="H1652" s="226">
        <v>0.182</v>
      </c>
      <c r="I1652" s="227"/>
      <c r="J1652" s="223"/>
      <c r="K1652" s="223"/>
      <c r="L1652" s="228"/>
      <c r="M1652" s="229"/>
      <c r="N1652" s="230"/>
      <c r="O1652" s="230"/>
      <c r="P1652" s="230"/>
      <c r="Q1652" s="230"/>
      <c r="R1652" s="230"/>
      <c r="S1652" s="230"/>
      <c r="T1652" s="231"/>
      <c r="AT1652" s="232" t="s">
        <v>274</v>
      </c>
      <c r="AU1652" s="232" t="s">
        <v>88</v>
      </c>
      <c r="AV1652" s="12" t="s">
        <v>88</v>
      </c>
      <c r="AW1652" s="12" t="s">
        <v>6</v>
      </c>
      <c r="AX1652" s="12" t="s">
        <v>86</v>
      </c>
      <c r="AY1652" s="232" t="s">
        <v>209</v>
      </c>
    </row>
    <row r="1653" spans="2:65" s="1" customFormat="1" ht="25.5" customHeight="1">
      <c r="B1653" s="43"/>
      <c r="C1653" s="203" t="s">
        <v>2191</v>
      </c>
      <c r="D1653" s="203" t="s">
        <v>212</v>
      </c>
      <c r="E1653" s="204" t="s">
        <v>2192</v>
      </c>
      <c r="F1653" s="205" t="s">
        <v>2193</v>
      </c>
      <c r="G1653" s="206" t="s">
        <v>351</v>
      </c>
      <c r="H1653" s="207">
        <v>606.505</v>
      </c>
      <c r="I1653" s="208"/>
      <c r="J1653" s="209">
        <f>ROUND(I1653*H1653,2)</f>
        <v>0</v>
      </c>
      <c r="K1653" s="205" t="s">
        <v>216</v>
      </c>
      <c r="L1653" s="63"/>
      <c r="M1653" s="210" t="s">
        <v>34</v>
      </c>
      <c r="N1653" s="211" t="s">
        <v>49</v>
      </c>
      <c r="O1653" s="44"/>
      <c r="P1653" s="212">
        <f>O1653*H1653</f>
        <v>0</v>
      </c>
      <c r="Q1653" s="212">
        <v>8.8000000000000003E-4</v>
      </c>
      <c r="R1653" s="212">
        <f>Q1653*H1653</f>
        <v>0.53372439999999999</v>
      </c>
      <c r="S1653" s="212">
        <v>0</v>
      </c>
      <c r="T1653" s="213">
        <f>S1653*H1653</f>
        <v>0</v>
      </c>
      <c r="AR1653" s="25" t="s">
        <v>287</v>
      </c>
      <c r="AT1653" s="25" t="s">
        <v>212</v>
      </c>
      <c r="AU1653" s="25" t="s">
        <v>88</v>
      </c>
      <c r="AY1653" s="25" t="s">
        <v>209</v>
      </c>
      <c r="BE1653" s="214">
        <f>IF(N1653="základní",J1653,0)</f>
        <v>0</v>
      </c>
      <c r="BF1653" s="214">
        <f>IF(N1653="snížená",J1653,0)</f>
        <v>0</v>
      </c>
      <c r="BG1653" s="214">
        <f>IF(N1653="zákl. přenesená",J1653,0)</f>
        <v>0</v>
      </c>
      <c r="BH1653" s="214">
        <f>IF(N1653="sníž. přenesená",J1653,0)</f>
        <v>0</v>
      </c>
      <c r="BI1653" s="214">
        <f>IF(N1653="nulová",J1653,0)</f>
        <v>0</v>
      </c>
      <c r="BJ1653" s="25" t="s">
        <v>86</v>
      </c>
      <c r="BK1653" s="214">
        <f>ROUND(I1653*H1653,2)</f>
        <v>0</v>
      </c>
      <c r="BL1653" s="25" t="s">
        <v>287</v>
      </c>
      <c r="BM1653" s="25" t="s">
        <v>2194</v>
      </c>
    </row>
    <row r="1654" spans="2:65" s="1" customFormat="1" ht="40.5">
      <c r="B1654" s="43"/>
      <c r="C1654" s="65"/>
      <c r="D1654" s="219" t="s">
        <v>272</v>
      </c>
      <c r="E1654" s="65"/>
      <c r="F1654" s="220" t="s">
        <v>2195</v>
      </c>
      <c r="G1654" s="65"/>
      <c r="H1654" s="65"/>
      <c r="I1654" s="174"/>
      <c r="J1654" s="65"/>
      <c r="K1654" s="65"/>
      <c r="L1654" s="63"/>
      <c r="M1654" s="221"/>
      <c r="N1654" s="44"/>
      <c r="O1654" s="44"/>
      <c r="P1654" s="44"/>
      <c r="Q1654" s="44"/>
      <c r="R1654" s="44"/>
      <c r="S1654" s="44"/>
      <c r="T1654" s="80"/>
      <c r="AT1654" s="25" t="s">
        <v>272</v>
      </c>
      <c r="AU1654" s="25" t="s">
        <v>88</v>
      </c>
    </row>
    <row r="1655" spans="2:65" s="14" customFormat="1" ht="13.5">
      <c r="B1655" s="254"/>
      <c r="C1655" s="255"/>
      <c r="D1655" s="219" t="s">
        <v>274</v>
      </c>
      <c r="E1655" s="256" t="s">
        <v>34</v>
      </c>
      <c r="F1655" s="257" t="s">
        <v>2173</v>
      </c>
      <c r="G1655" s="255"/>
      <c r="H1655" s="256" t="s">
        <v>34</v>
      </c>
      <c r="I1655" s="258"/>
      <c r="J1655" s="255"/>
      <c r="K1655" s="255"/>
      <c r="L1655" s="259"/>
      <c r="M1655" s="260"/>
      <c r="N1655" s="261"/>
      <c r="O1655" s="261"/>
      <c r="P1655" s="261"/>
      <c r="Q1655" s="261"/>
      <c r="R1655" s="261"/>
      <c r="S1655" s="261"/>
      <c r="T1655" s="262"/>
      <c r="AT1655" s="263" t="s">
        <v>274</v>
      </c>
      <c r="AU1655" s="263" t="s">
        <v>88</v>
      </c>
      <c r="AV1655" s="14" t="s">
        <v>86</v>
      </c>
      <c r="AW1655" s="14" t="s">
        <v>41</v>
      </c>
      <c r="AX1655" s="14" t="s">
        <v>78</v>
      </c>
      <c r="AY1655" s="263" t="s">
        <v>209</v>
      </c>
    </row>
    <row r="1656" spans="2:65" s="14" customFormat="1" ht="13.5">
      <c r="B1656" s="254"/>
      <c r="C1656" s="255"/>
      <c r="D1656" s="219" t="s">
        <v>274</v>
      </c>
      <c r="E1656" s="256" t="s">
        <v>34</v>
      </c>
      <c r="F1656" s="257" t="s">
        <v>2174</v>
      </c>
      <c r="G1656" s="255"/>
      <c r="H1656" s="256" t="s">
        <v>34</v>
      </c>
      <c r="I1656" s="258"/>
      <c r="J1656" s="255"/>
      <c r="K1656" s="255"/>
      <c r="L1656" s="259"/>
      <c r="M1656" s="260"/>
      <c r="N1656" s="261"/>
      <c r="O1656" s="261"/>
      <c r="P1656" s="261"/>
      <c r="Q1656" s="261"/>
      <c r="R1656" s="261"/>
      <c r="S1656" s="261"/>
      <c r="T1656" s="262"/>
      <c r="AT1656" s="263" t="s">
        <v>274</v>
      </c>
      <c r="AU1656" s="263" t="s">
        <v>88</v>
      </c>
      <c r="AV1656" s="14" t="s">
        <v>86</v>
      </c>
      <c r="AW1656" s="14" t="s">
        <v>41</v>
      </c>
      <c r="AX1656" s="14" t="s">
        <v>78</v>
      </c>
      <c r="AY1656" s="263" t="s">
        <v>209</v>
      </c>
    </row>
    <row r="1657" spans="2:65" s="12" customFormat="1" ht="13.5">
      <c r="B1657" s="222"/>
      <c r="C1657" s="223"/>
      <c r="D1657" s="219" t="s">
        <v>274</v>
      </c>
      <c r="E1657" s="224" t="s">
        <v>34</v>
      </c>
      <c r="F1657" s="225" t="s">
        <v>2175</v>
      </c>
      <c r="G1657" s="223"/>
      <c r="H1657" s="226">
        <v>500</v>
      </c>
      <c r="I1657" s="227"/>
      <c r="J1657" s="223"/>
      <c r="K1657" s="223"/>
      <c r="L1657" s="228"/>
      <c r="M1657" s="229"/>
      <c r="N1657" s="230"/>
      <c r="O1657" s="230"/>
      <c r="P1657" s="230"/>
      <c r="Q1657" s="230"/>
      <c r="R1657" s="230"/>
      <c r="S1657" s="230"/>
      <c r="T1657" s="231"/>
      <c r="AT1657" s="232" t="s">
        <v>274</v>
      </c>
      <c r="AU1657" s="232" t="s">
        <v>88</v>
      </c>
      <c r="AV1657" s="12" t="s">
        <v>88</v>
      </c>
      <c r="AW1657" s="12" t="s">
        <v>41</v>
      </c>
      <c r="AX1657" s="12" t="s">
        <v>78</v>
      </c>
      <c r="AY1657" s="232" t="s">
        <v>209</v>
      </c>
    </row>
    <row r="1658" spans="2:65" s="12" customFormat="1" ht="13.5">
      <c r="B1658" s="222"/>
      <c r="C1658" s="223"/>
      <c r="D1658" s="219" t="s">
        <v>274</v>
      </c>
      <c r="E1658" s="224" t="s">
        <v>34</v>
      </c>
      <c r="F1658" s="225" t="s">
        <v>2176</v>
      </c>
      <c r="G1658" s="223"/>
      <c r="H1658" s="226">
        <v>21.597999999999999</v>
      </c>
      <c r="I1658" s="227"/>
      <c r="J1658" s="223"/>
      <c r="K1658" s="223"/>
      <c r="L1658" s="228"/>
      <c r="M1658" s="229"/>
      <c r="N1658" s="230"/>
      <c r="O1658" s="230"/>
      <c r="P1658" s="230"/>
      <c r="Q1658" s="230"/>
      <c r="R1658" s="230"/>
      <c r="S1658" s="230"/>
      <c r="T1658" s="231"/>
      <c r="AT1658" s="232" t="s">
        <v>274</v>
      </c>
      <c r="AU1658" s="232" t="s">
        <v>88</v>
      </c>
      <c r="AV1658" s="12" t="s">
        <v>88</v>
      </c>
      <c r="AW1658" s="12" t="s">
        <v>41</v>
      </c>
      <c r="AX1658" s="12" t="s">
        <v>78</v>
      </c>
      <c r="AY1658" s="232" t="s">
        <v>209</v>
      </c>
    </row>
    <row r="1659" spans="2:65" s="15" customFormat="1" ht="13.5">
      <c r="B1659" s="267"/>
      <c r="C1659" s="268"/>
      <c r="D1659" s="219" t="s">
        <v>274</v>
      </c>
      <c r="E1659" s="269" t="s">
        <v>34</v>
      </c>
      <c r="F1659" s="270" t="s">
        <v>2177</v>
      </c>
      <c r="G1659" s="268"/>
      <c r="H1659" s="271">
        <v>521.59799999999996</v>
      </c>
      <c r="I1659" s="272"/>
      <c r="J1659" s="268"/>
      <c r="K1659" s="268"/>
      <c r="L1659" s="273"/>
      <c r="M1659" s="274"/>
      <c r="N1659" s="275"/>
      <c r="O1659" s="275"/>
      <c r="P1659" s="275"/>
      <c r="Q1659" s="275"/>
      <c r="R1659" s="275"/>
      <c r="S1659" s="275"/>
      <c r="T1659" s="276"/>
      <c r="AT1659" s="277" t="s">
        <v>274</v>
      </c>
      <c r="AU1659" s="277" t="s">
        <v>88</v>
      </c>
      <c r="AV1659" s="15" t="s">
        <v>224</v>
      </c>
      <c r="AW1659" s="15" t="s">
        <v>41</v>
      </c>
      <c r="AX1659" s="15" t="s">
        <v>78</v>
      </c>
      <c r="AY1659" s="277" t="s">
        <v>209</v>
      </c>
    </row>
    <row r="1660" spans="2:65" s="14" customFormat="1" ht="13.5">
      <c r="B1660" s="254"/>
      <c r="C1660" s="255"/>
      <c r="D1660" s="219" t="s">
        <v>274</v>
      </c>
      <c r="E1660" s="256" t="s">
        <v>34</v>
      </c>
      <c r="F1660" s="257" t="s">
        <v>2178</v>
      </c>
      <c r="G1660" s="255"/>
      <c r="H1660" s="256" t="s">
        <v>34</v>
      </c>
      <c r="I1660" s="258"/>
      <c r="J1660" s="255"/>
      <c r="K1660" s="255"/>
      <c r="L1660" s="259"/>
      <c r="M1660" s="260"/>
      <c r="N1660" s="261"/>
      <c r="O1660" s="261"/>
      <c r="P1660" s="261"/>
      <c r="Q1660" s="261"/>
      <c r="R1660" s="261"/>
      <c r="S1660" s="261"/>
      <c r="T1660" s="262"/>
      <c r="AT1660" s="263" t="s">
        <v>274</v>
      </c>
      <c r="AU1660" s="263" t="s">
        <v>88</v>
      </c>
      <c r="AV1660" s="14" t="s">
        <v>86</v>
      </c>
      <c r="AW1660" s="14" t="s">
        <v>41</v>
      </c>
      <c r="AX1660" s="14" t="s">
        <v>78</v>
      </c>
      <c r="AY1660" s="263" t="s">
        <v>209</v>
      </c>
    </row>
    <row r="1661" spans="2:65" s="14" customFormat="1" ht="13.5">
      <c r="B1661" s="254"/>
      <c r="C1661" s="255"/>
      <c r="D1661" s="219" t="s">
        <v>274</v>
      </c>
      <c r="E1661" s="256" t="s">
        <v>34</v>
      </c>
      <c r="F1661" s="257" t="s">
        <v>2179</v>
      </c>
      <c r="G1661" s="255"/>
      <c r="H1661" s="256" t="s">
        <v>34</v>
      </c>
      <c r="I1661" s="258"/>
      <c r="J1661" s="255"/>
      <c r="K1661" s="255"/>
      <c r="L1661" s="259"/>
      <c r="M1661" s="260"/>
      <c r="N1661" s="261"/>
      <c r="O1661" s="261"/>
      <c r="P1661" s="261"/>
      <c r="Q1661" s="261"/>
      <c r="R1661" s="261"/>
      <c r="S1661" s="261"/>
      <c r="T1661" s="262"/>
      <c r="AT1661" s="263" t="s">
        <v>274</v>
      </c>
      <c r="AU1661" s="263" t="s">
        <v>88</v>
      </c>
      <c r="AV1661" s="14" t="s">
        <v>86</v>
      </c>
      <c r="AW1661" s="14" t="s">
        <v>41</v>
      </c>
      <c r="AX1661" s="14" t="s">
        <v>78</v>
      </c>
      <c r="AY1661" s="263" t="s">
        <v>209</v>
      </c>
    </row>
    <row r="1662" spans="2:65" s="12" customFormat="1" ht="13.5">
      <c r="B1662" s="222"/>
      <c r="C1662" s="223"/>
      <c r="D1662" s="219" t="s">
        <v>274</v>
      </c>
      <c r="E1662" s="224" t="s">
        <v>34</v>
      </c>
      <c r="F1662" s="225" t="s">
        <v>2180</v>
      </c>
      <c r="G1662" s="223"/>
      <c r="H1662" s="226">
        <v>32.24</v>
      </c>
      <c r="I1662" s="227"/>
      <c r="J1662" s="223"/>
      <c r="K1662" s="223"/>
      <c r="L1662" s="228"/>
      <c r="M1662" s="229"/>
      <c r="N1662" s="230"/>
      <c r="O1662" s="230"/>
      <c r="P1662" s="230"/>
      <c r="Q1662" s="230"/>
      <c r="R1662" s="230"/>
      <c r="S1662" s="230"/>
      <c r="T1662" s="231"/>
      <c r="AT1662" s="232" t="s">
        <v>274</v>
      </c>
      <c r="AU1662" s="232" t="s">
        <v>88</v>
      </c>
      <c r="AV1662" s="12" t="s">
        <v>88</v>
      </c>
      <c r="AW1662" s="12" t="s">
        <v>41</v>
      </c>
      <c r="AX1662" s="12" t="s">
        <v>78</v>
      </c>
      <c r="AY1662" s="232" t="s">
        <v>209</v>
      </c>
    </row>
    <row r="1663" spans="2:65" s="12" customFormat="1" ht="13.5">
      <c r="B1663" s="222"/>
      <c r="C1663" s="223"/>
      <c r="D1663" s="219" t="s">
        <v>274</v>
      </c>
      <c r="E1663" s="224" t="s">
        <v>34</v>
      </c>
      <c r="F1663" s="225" t="s">
        <v>2181</v>
      </c>
      <c r="G1663" s="223"/>
      <c r="H1663" s="226">
        <v>4.16</v>
      </c>
      <c r="I1663" s="227"/>
      <c r="J1663" s="223"/>
      <c r="K1663" s="223"/>
      <c r="L1663" s="228"/>
      <c r="M1663" s="229"/>
      <c r="N1663" s="230"/>
      <c r="O1663" s="230"/>
      <c r="P1663" s="230"/>
      <c r="Q1663" s="230"/>
      <c r="R1663" s="230"/>
      <c r="S1663" s="230"/>
      <c r="T1663" s="231"/>
      <c r="AT1663" s="232" t="s">
        <v>274</v>
      </c>
      <c r="AU1663" s="232" t="s">
        <v>88</v>
      </c>
      <c r="AV1663" s="12" t="s">
        <v>88</v>
      </c>
      <c r="AW1663" s="12" t="s">
        <v>41</v>
      </c>
      <c r="AX1663" s="12" t="s">
        <v>78</v>
      </c>
      <c r="AY1663" s="232" t="s">
        <v>209</v>
      </c>
    </row>
    <row r="1664" spans="2:65" s="15" customFormat="1" ht="13.5">
      <c r="B1664" s="267"/>
      <c r="C1664" s="268"/>
      <c r="D1664" s="219" t="s">
        <v>274</v>
      </c>
      <c r="E1664" s="269" t="s">
        <v>34</v>
      </c>
      <c r="F1664" s="270" t="s">
        <v>2182</v>
      </c>
      <c r="G1664" s="268"/>
      <c r="H1664" s="271">
        <v>36.4</v>
      </c>
      <c r="I1664" s="272"/>
      <c r="J1664" s="268"/>
      <c r="K1664" s="268"/>
      <c r="L1664" s="273"/>
      <c r="M1664" s="274"/>
      <c r="N1664" s="275"/>
      <c r="O1664" s="275"/>
      <c r="P1664" s="275"/>
      <c r="Q1664" s="275"/>
      <c r="R1664" s="275"/>
      <c r="S1664" s="275"/>
      <c r="T1664" s="276"/>
      <c r="AT1664" s="277" t="s">
        <v>274</v>
      </c>
      <c r="AU1664" s="277" t="s">
        <v>88</v>
      </c>
      <c r="AV1664" s="15" t="s">
        <v>224</v>
      </c>
      <c r="AW1664" s="15" t="s">
        <v>41</v>
      </c>
      <c r="AX1664" s="15" t="s">
        <v>78</v>
      </c>
      <c r="AY1664" s="277" t="s">
        <v>209</v>
      </c>
    </row>
    <row r="1665" spans="2:65" s="14" customFormat="1" ht="13.5">
      <c r="B1665" s="254"/>
      <c r="C1665" s="255"/>
      <c r="D1665" s="219" t="s">
        <v>274</v>
      </c>
      <c r="E1665" s="256" t="s">
        <v>34</v>
      </c>
      <c r="F1665" s="257" t="s">
        <v>2183</v>
      </c>
      <c r="G1665" s="255"/>
      <c r="H1665" s="256" t="s">
        <v>34</v>
      </c>
      <c r="I1665" s="258"/>
      <c r="J1665" s="255"/>
      <c r="K1665" s="255"/>
      <c r="L1665" s="259"/>
      <c r="M1665" s="260"/>
      <c r="N1665" s="261"/>
      <c r="O1665" s="261"/>
      <c r="P1665" s="261"/>
      <c r="Q1665" s="261"/>
      <c r="R1665" s="261"/>
      <c r="S1665" s="261"/>
      <c r="T1665" s="262"/>
      <c r="AT1665" s="263" t="s">
        <v>274</v>
      </c>
      <c r="AU1665" s="263" t="s">
        <v>88</v>
      </c>
      <c r="AV1665" s="14" t="s">
        <v>86</v>
      </c>
      <c r="AW1665" s="14" t="s">
        <v>41</v>
      </c>
      <c r="AX1665" s="14" t="s">
        <v>78</v>
      </c>
      <c r="AY1665" s="263" t="s">
        <v>209</v>
      </c>
    </row>
    <row r="1666" spans="2:65" s="14" customFormat="1" ht="13.5">
      <c r="B1666" s="254"/>
      <c r="C1666" s="255"/>
      <c r="D1666" s="219" t="s">
        <v>274</v>
      </c>
      <c r="E1666" s="256" t="s">
        <v>34</v>
      </c>
      <c r="F1666" s="257" t="s">
        <v>2184</v>
      </c>
      <c r="G1666" s="255"/>
      <c r="H1666" s="256" t="s">
        <v>34</v>
      </c>
      <c r="I1666" s="258"/>
      <c r="J1666" s="255"/>
      <c r="K1666" s="255"/>
      <c r="L1666" s="259"/>
      <c r="M1666" s="260"/>
      <c r="N1666" s="261"/>
      <c r="O1666" s="261"/>
      <c r="P1666" s="261"/>
      <c r="Q1666" s="261"/>
      <c r="R1666" s="261"/>
      <c r="S1666" s="261"/>
      <c r="T1666" s="262"/>
      <c r="AT1666" s="263" t="s">
        <v>274</v>
      </c>
      <c r="AU1666" s="263" t="s">
        <v>88</v>
      </c>
      <c r="AV1666" s="14" t="s">
        <v>86</v>
      </c>
      <c r="AW1666" s="14" t="s">
        <v>41</v>
      </c>
      <c r="AX1666" s="14" t="s">
        <v>78</v>
      </c>
      <c r="AY1666" s="263" t="s">
        <v>209</v>
      </c>
    </row>
    <row r="1667" spans="2:65" s="12" customFormat="1" ht="13.5">
      <c r="B1667" s="222"/>
      <c r="C1667" s="223"/>
      <c r="D1667" s="219" t="s">
        <v>274</v>
      </c>
      <c r="E1667" s="224" t="s">
        <v>34</v>
      </c>
      <c r="F1667" s="225" t="s">
        <v>2185</v>
      </c>
      <c r="G1667" s="223"/>
      <c r="H1667" s="226">
        <v>39.369</v>
      </c>
      <c r="I1667" s="227"/>
      <c r="J1667" s="223"/>
      <c r="K1667" s="223"/>
      <c r="L1667" s="228"/>
      <c r="M1667" s="229"/>
      <c r="N1667" s="230"/>
      <c r="O1667" s="230"/>
      <c r="P1667" s="230"/>
      <c r="Q1667" s="230"/>
      <c r="R1667" s="230"/>
      <c r="S1667" s="230"/>
      <c r="T1667" s="231"/>
      <c r="AT1667" s="232" t="s">
        <v>274</v>
      </c>
      <c r="AU1667" s="232" t="s">
        <v>88</v>
      </c>
      <c r="AV1667" s="12" t="s">
        <v>88</v>
      </c>
      <c r="AW1667" s="12" t="s">
        <v>41</v>
      </c>
      <c r="AX1667" s="12" t="s">
        <v>78</v>
      </c>
      <c r="AY1667" s="232" t="s">
        <v>209</v>
      </c>
    </row>
    <row r="1668" spans="2:65" s="12" customFormat="1" ht="13.5">
      <c r="B1668" s="222"/>
      <c r="C1668" s="223"/>
      <c r="D1668" s="219" t="s">
        <v>274</v>
      </c>
      <c r="E1668" s="224" t="s">
        <v>34</v>
      </c>
      <c r="F1668" s="225" t="s">
        <v>2186</v>
      </c>
      <c r="G1668" s="223"/>
      <c r="H1668" s="226">
        <v>9.1379999999999999</v>
      </c>
      <c r="I1668" s="227"/>
      <c r="J1668" s="223"/>
      <c r="K1668" s="223"/>
      <c r="L1668" s="228"/>
      <c r="M1668" s="229"/>
      <c r="N1668" s="230"/>
      <c r="O1668" s="230"/>
      <c r="P1668" s="230"/>
      <c r="Q1668" s="230"/>
      <c r="R1668" s="230"/>
      <c r="S1668" s="230"/>
      <c r="T1668" s="231"/>
      <c r="AT1668" s="232" t="s">
        <v>274</v>
      </c>
      <c r="AU1668" s="232" t="s">
        <v>88</v>
      </c>
      <c r="AV1668" s="12" t="s">
        <v>88</v>
      </c>
      <c r="AW1668" s="12" t="s">
        <v>41</v>
      </c>
      <c r="AX1668" s="12" t="s">
        <v>78</v>
      </c>
      <c r="AY1668" s="232" t="s">
        <v>209</v>
      </c>
    </row>
    <row r="1669" spans="2:65" s="15" customFormat="1" ht="13.5">
      <c r="B1669" s="267"/>
      <c r="C1669" s="268"/>
      <c r="D1669" s="219" t="s">
        <v>274</v>
      </c>
      <c r="E1669" s="269" t="s">
        <v>34</v>
      </c>
      <c r="F1669" s="270" t="s">
        <v>2187</v>
      </c>
      <c r="G1669" s="268"/>
      <c r="H1669" s="271">
        <v>48.506999999999998</v>
      </c>
      <c r="I1669" s="272"/>
      <c r="J1669" s="268"/>
      <c r="K1669" s="268"/>
      <c r="L1669" s="273"/>
      <c r="M1669" s="274"/>
      <c r="N1669" s="275"/>
      <c r="O1669" s="275"/>
      <c r="P1669" s="275"/>
      <c r="Q1669" s="275"/>
      <c r="R1669" s="275"/>
      <c r="S1669" s="275"/>
      <c r="T1669" s="276"/>
      <c r="AT1669" s="277" t="s">
        <v>274</v>
      </c>
      <c r="AU1669" s="277" t="s">
        <v>88</v>
      </c>
      <c r="AV1669" s="15" t="s">
        <v>224</v>
      </c>
      <c r="AW1669" s="15" t="s">
        <v>41</v>
      </c>
      <c r="AX1669" s="15" t="s">
        <v>78</v>
      </c>
      <c r="AY1669" s="277" t="s">
        <v>209</v>
      </c>
    </row>
    <row r="1670" spans="2:65" s="13" customFormat="1" ht="13.5">
      <c r="B1670" s="233"/>
      <c r="C1670" s="234"/>
      <c r="D1670" s="219" t="s">
        <v>274</v>
      </c>
      <c r="E1670" s="235" t="s">
        <v>34</v>
      </c>
      <c r="F1670" s="236" t="s">
        <v>302</v>
      </c>
      <c r="G1670" s="234"/>
      <c r="H1670" s="237">
        <v>606.505</v>
      </c>
      <c r="I1670" s="238"/>
      <c r="J1670" s="234"/>
      <c r="K1670" s="234"/>
      <c r="L1670" s="239"/>
      <c r="M1670" s="240"/>
      <c r="N1670" s="241"/>
      <c r="O1670" s="241"/>
      <c r="P1670" s="241"/>
      <c r="Q1670" s="241"/>
      <c r="R1670" s="241"/>
      <c r="S1670" s="241"/>
      <c r="T1670" s="242"/>
      <c r="AT1670" s="243" t="s">
        <v>274</v>
      </c>
      <c r="AU1670" s="243" t="s">
        <v>88</v>
      </c>
      <c r="AV1670" s="13" t="s">
        <v>228</v>
      </c>
      <c r="AW1670" s="13" t="s">
        <v>41</v>
      </c>
      <c r="AX1670" s="13" t="s">
        <v>86</v>
      </c>
      <c r="AY1670" s="243" t="s">
        <v>209</v>
      </c>
    </row>
    <row r="1671" spans="2:65" s="1" customFormat="1" ht="25.5" customHeight="1">
      <c r="B1671" s="43"/>
      <c r="C1671" s="244" t="s">
        <v>2196</v>
      </c>
      <c r="D1671" s="244" t="s">
        <v>348</v>
      </c>
      <c r="E1671" s="245" t="s">
        <v>2159</v>
      </c>
      <c r="F1671" s="246" t="s">
        <v>2160</v>
      </c>
      <c r="G1671" s="247" t="s">
        <v>351</v>
      </c>
      <c r="H1671" s="248">
        <v>697.48099999999999</v>
      </c>
      <c r="I1671" s="249"/>
      <c r="J1671" s="250">
        <f>ROUND(I1671*H1671,2)</f>
        <v>0</v>
      </c>
      <c r="K1671" s="246" t="s">
        <v>34</v>
      </c>
      <c r="L1671" s="251"/>
      <c r="M1671" s="252" t="s">
        <v>34</v>
      </c>
      <c r="N1671" s="253" t="s">
        <v>49</v>
      </c>
      <c r="O1671" s="44"/>
      <c r="P1671" s="212">
        <f>O1671*H1671</f>
        <v>0</v>
      </c>
      <c r="Q1671" s="212">
        <v>0</v>
      </c>
      <c r="R1671" s="212">
        <f>Q1671*H1671</f>
        <v>0</v>
      </c>
      <c r="S1671" s="212">
        <v>0</v>
      </c>
      <c r="T1671" s="213">
        <f>S1671*H1671</f>
        <v>0</v>
      </c>
      <c r="AR1671" s="25" t="s">
        <v>672</v>
      </c>
      <c r="AT1671" s="25" t="s">
        <v>348</v>
      </c>
      <c r="AU1671" s="25" t="s">
        <v>88</v>
      </c>
      <c r="AY1671" s="25" t="s">
        <v>209</v>
      </c>
      <c r="BE1671" s="214">
        <f>IF(N1671="základní",J1671,0)</f>
        <v>0</v>
      </c>
      <c r="BF1671" s="214">
        <f>IF(N1671="snížená",J1671,0)</f>
        <v>0</v>
      </c>
      <c r="BG1671" s="214">
        <f>IF(N1671="zákl. přenesená",J1671,0)</f>
        <v>0</v>
      </c>
      <c r="BH1671" s="214">
        <f>IF(N1671="sníž. přenesená",J1671,0)</f>
        <v>0</v>
      </c>
      <c r="BI1671" s="214">
        <f>IF(N1671="nulová",J1671,0)</f>
        <v>0</v>
      </c>
      <c r="BJ1671" s="25" t="s">
        <v>86</v>
      </c>
      <c r="BK1671" s="214">
        <f>ROUND(I1671*H1671,2)</f>
        <v>0</v>
      </c>
      <c r="BL1671" s="25" t="s">
        <v>287</v>
      </c>
      <c r="BM1671" s="25" t="s">
        <v>2197</v>
      </c>
    </row>
    <row r="1672" spans="2:65" s="12" customFormat="1" ht="13.5">
      <c r="B1672" s="222"/>
      <c r="C1672" s="223"/>
      <c r="D1672" s="219" t="s">
        <v>274</v>
      </c>
      <c r="E1672" s="223"/>
      <c r="F1672" s="225" t="s">
        <v>2198</v>
      </c>
      <c r="G1672" s="223"/>
      <c r="H1672" s="226">
        <v>697.48099999999999</v>
      </c>
      <c r="I1672" s="227"/>
      <c r="J1672" s="223"/>
      <c r="K1672" s="223"/>
      <c r="L1672" s="228"/>
      <c r="M1672" s="229"/>
      <c r="N1672" s="230"/>
      <c r="O1672" s="230"/>
      <c r="P1672" s="230"/>
      <c r="Q1672" s="230"/>
      <c r="R1672" s="230"/>
      <c r="S1672" s="230"/>
      <c r="T1672" s="231"/>
      <c r="AT1672" s="232" t="s">
        <v>274</v>
      </c>
      <c r="AU1672" s="232" t="s">
        <v>88</v>
      </c>
      <c r="AV1672" s="12" t="s">
        <v>88</v>
      </c>
      <c r="AW1672" s="12" t="s">
        <v>6</v>
      </c>
      <c r="AX1672" s="12" t="s">
        <v>86</v>
      </c>
      <c r="AY1672" s="232" t="s">
        <v>209</v>
      </c>
    </row>
    <row r="1673" spans="2:65" s="1" customFormat="1" ht="25.5" customHeight="1">
      <c r="B1673" s="43"/>
      <c r="C1673" s="203" t="s">
        <v>2199</v>
      </c>
      <c r="D1673" s="203" t="s">
        <v>212</v>
      </c>
      <c r="E1673" s="204" t="s">
        <v>2200</v>
      </c>
      <c r="F1673" s="205" t="s">
        <v>2201</v>
      </c>
      <c r="G1673" s="206" t="s">
        <v>351</v>
      </c>
      <c r="H1673" s="207">
        <v>748.35299999999995</v>
      </c>
      <c r="I1673" s="208"/>
      <c r="J1673" s="209">
        <f>ROUND(I1673*H1673,2)</f>
        <v>0</v>
      </c>
      <c r="K1673" s="205" t="s">
        <v>216</v>
      </c>
      <c r="L1673" s="63"/>
      <c r="M1673" s="210" t="s">
        <v>34</v>
      </c>
      <c r="N1673" s="211" t="s">
        <v>49</v>
      </c>
      <c r="O1673" s="44"/>
      <c r="P1673" s="212">
        <f>O1673*H1673</f>
        <v>0</v>
      </c>
      <c r="Q1673" s="212">
        <v>0</v>
      </c>
      <c r="R1673" s="212">
        <f>Q1673*H1673</f>
        <v>0</v>
      </c>
      <c r="S1673" s="212">
        <v>0</v>
      </c>
      <c r="T1673" s="213">
        <f>S1673*H1673</f>
        <v>0</v>
      </c>
      <c r="AR1673" s="25" t="s">
        <v>287</v>
      </c>
      <c r="AT1673" s="25" t="s">
        <v>212</v>
      </c>
      <c r="AU1673" s="25" t="s">
        <v>88</v>
      </c>
      <c r="AY1673" s="25" t="s">
        <v>209</v>
      </c>
      <c r="BE1673" s="214">
        <f>IF(N1673="základní",J1673,0)</f>
        <v>0</v>
      </c>
      <c r="BF1673" s="214">
        <f>IF(N1673="snížená",J1673,0)</f>
        <v>0</v>
      </c>
      <c r="BG1673" s="214">
        <f>IF(N1673="zákl. přenesená",J1673,0)</f>
        <v>0</v>
      </c>
      <c r="BH1673" s="214">
        <f>IF(N1673="sníž. přenesená",J1673,0)</f>
        <v>0</v>
      </c>
      <c r="BI1673" s="214">
        <f>IF(N1673="nulová",J1673,0)</f>
        <v>0</v>
      </c>
      <c r="BJ1673" s="25" t="s">
        <v>86</v>
      </c>
      <c r="BK1673" s="214">
        <f>ROUND(I1673*H1673,2)</f>
        <v>0</v>
      </c>
      <c r="BL1673" s="25" t="s">
        <v>287</v>
      </c>
      <c r="BM1673" s="25" t="s">
        <v>2202</v>
      </c>
    </row>
    <row r="1674" spans="2:65" s="1" customFormat="1" ht="54">
      <c r="B1674" s="43"/>
      <c r="C1674" s="65"/>
      <c r="D1674" s="219" t="s">
        <v>272</v>
      </c>
      <c r="E1674" s="65"/>
      <c r="F1674" s="220" t="s">
        <v>2203</v>
      </c>
      <c r="G1674" s="65"/>
      <c r="H1674" s="65"/>
      <c r="I1674" s="174"/>
      <c r="J1674" s="65"/>
      <c r="K1674" s="65"/>
      <c r="L1674" s="63"/>
      <c r="M1674" s="221"/>
      <c r="N1674" s="44"/>
      <c r="O1674" s="44"/>
      <c r="P1674" s="44"/>
      <c r="Q1674" s="44"/>
      <c r="R1674" s="44"/>
      <c r="S1674" s="44"/>
      <c r="T1674" s="80"/>
      <c r="AT1674" s="25" t="s">
        <v>272</v>
      </c>
      <c r="AU1674" s="25" t="s">
        <v>88</v>
      </c>
    </row>
    <row r="1675" spans="2:65" s="14" customFormat="1" ht="13.5">
      <c r="B1675" s="254"/>
      <c r="C1675" s="255"/>
      <c r="D1675" s="219" t="s">
        <v>274</v>
      </c>
      <c r="E1675" s="256" t="s">
        <v>34</v>
      </c>
      <c r="F1675" s="257" t="s">
        <v>2204</v>
      </c>
      <c r="G1675" s="255"/>
      <c r="H1675" s="256" t="s">
        <v>34</v>
      </c>
      <c r="I1675" s="258"/>
      <c r="J1675" s="255"/>
      <c r="K1675" s="255"/>
      <c r="L1675" s="259"/>
      <c r="M1675" s="260"/>
      <c r="N1675" s="261"/>
      <c r="O1675" s="261"/>
      <c r="P1675" s="261"/>
      <c r="Q1675" s="261"/>
      <c r="R1675" s="261"/>
      <c r="S1675" s="261"/>
      <c r="T1675" s="262"/>
      <c r="AT1675" s="263" t="s">
        <v>274</v>
      </c>
      <c r="AU1675" s="263" t="s">
        <v>88</v>
      </c>
      <c r="AV1675" s="14" t="s">
        <v>86</v>
      </c>
      <c r="AW1675" s="14" t="s">
        <v>41</v>
      </c>
      <c r="AX1675" s="14" t="s">
        <v>78</v>
      </c>
      <c r="AY1675" s="263" t="s">
        <v>209</v>
      </c>
    </row>
    <row r="1676" spans="2:65" s="14" customFormat="1" ht="13.5">
      <c r="B1676" s="254"/>
      <c r="C1676" s="255"/>
      <c r="D1676" s="219" t="s">
        <v>274</v>
      </c>
      <c r="E1676" s="256" t="s">
        <v>34</v>
      </c>
      <c r="F1676" s="257" t="s">
        <v>2205</v>
      </c>
      <c r="G1676" s="255"/>
      <c r="H1676" s="256" t="s">
        <v>34</v>
      </c>
      <c r="I1676" s="258"/>
      <c r="J1676" s="255"/>
      <c r="K1676" s="255"/>
      <c r="L1676" s="259"/>
      <c r="M1676" s="260"/>
      <c r="N1676" s="261"/>
      <c r="O1676" s="261"/>
      <c r="P1676" s="261"/>
      <c r="Q1676" s="261"/>
      <c r="R1676" s="261"/>
      <c r="S1676" s="261"/>
      <c r="T1676" s="262"/>
      <c r="AT1676" s="263" t="s">
        <v>274</v>
      </c>
      <c r="AU1676" s="263" t="s">
        <v>88</v>
      </c>
      <c r="AV1676" s="14" t="s">
        <v>86</v>
      </c>
      <c r="AW1676" s="14" t="s">
        <v>41</v>
      </c>
      <c r="AX1676" s="14" t="s">
        <v>78</v>
      </c>
      <c r="AY1676" s="263" t="s">
        <v>209</v>
      </c>
    </row>
    <row r="1677" spans="2:65" s="12" customFormat="1" ht="13.5">
      <c r="B1677" s="222"/>
      <c r="C1677" s="223"/>
      <c r="D1677" s="219" t="s">
        <v>274</v>
      </c>
      <c r="E1677" s="224" t="s">
        <v>34</v>
      </c>
      <c r="F1677" s="225" t="s">
        <v>2206</v>
      </c>
      <c r="G1677" s="223"/>
      <c r="H1677" s="226">
        <v>388</v>
      </c>
      <c r="I1677" s="227"/>
      <c r="J1677" s="223"/>
      <c r="K1677" s="223"/>
      <c r="L1677" s="228"/>
      <c r="M1677" s="229"/>
      <c r="N1677" s="230"/>
      <c r="O1677" s="230"/>
      <c r="P1677" s="230"/>
      <c r="Q1677" s="230"/>
      <c r="R1677" s="230"/>
      <c r="S1677" s="230"/>
      <c r="T1677" s="231"/>
      <c r="AT1677" s="232" t="s">
        <v>274</v>
      </c>
      <c r="AU1677" s="232" t="s">
        <v>88</v>
      </c>
      <c r="AV1677" s="12" t="s">
        <v>88</v>
      </c>
      <c r="AW1677" s="12" t="s">
        <v>41</v>
      </c>
      <c r="AX1677" s="12" t="s">
        <v>78</v>
      </c>
      <c r="AY1677" s="232" t="s">
        <v>209</v>
      </c>
    </row>
    <row r="1678" spans="2:65" s="12" customFormat="1" ht="13.5">
      <c r="B1678" s="222"/>
      <c r="C1678" s="223"/>
      <c r="D1678" s="219" t="s">
        <v>274</v>
      </c>
      <c r="E1678" s="224" t="s">
        <v>34</v>
      </c>
      <c r="F1678" s="225" t="s">
        <v>2207</v>
      </c>
      <c r="G1678" s="223"/>
      <c r="H1678" s="226">
        <v>26.991</v>
      </c>
      <c r="I1678" s="227"/>
      <c r="J1678" s="223"/>
      <c r="K1678" s="223"/>
      <c r="L1678" s="228"/>
      <c r="M1678" s="229"/>
      <c r="N1678" s="230"/>
      <c r="O1678" s="230"/>
      <c r="P1678" s="230"/>
      <c r="Q1678" s="230"/>
      <c r="R1678" s="230"/>
      <c r="S1678" s="230"/>
      <c r="T1678" s="231"/>
      <c r="AT1678" s="232" t="s">
        <v>274</v>
      </c>
      <c r="AU1678" s="232" t="s">
        <v>88</v>
      </c>
      <c r="AV1678" s="12" t="s">
        <v>88</v>
      </c>
      <c r="AW1678" s="12" t="s">
        <v>41</v>
      </c>
      <c r="AX1678" s="12" t="s">
        <v>78</v>
      </c>
      <c r="AY1678" s="232" t="s">
        <v>209</v>
      </c>
    </row>
    <row r="1679" spans="2:65" s="12" customFormat="1" ht="13.5">
      <c r="B1679" s="222"/>
      <c r="C1679" s="223"/>
      <c r="D1679" s="219" t="s">
        <v>274</v>
      </c>
      <c r="E1679" s="224" t="s">
        <v>34</v>
      </c>
      <c r="F1679" s="225" t="s">
        <v>2208</v>
      </c>
      <c r="G1679" s="223"/>
      <c r="H1679" s="226">
        <v>4.383</v>
      </c>
      <c r="I1679" s="227"/>
      <c r="J1679" s="223"/>
      <c r="K1679" s="223"/>
      <c r="L1679" s="228"/>
      <c r="M1679" s="229"/>
      <c r="N1679" s="230"/>
      <c r="O1679" s="230"/>
      <c r="P1679" s="230"/>
      <c r="Q1679" s="230"/>
      <c r="R1679" s="230"/>
      <c r="S1679" s="230"/>
      <c r="T1679" s="231"/>
      <c r="AT1679" s="232" t="s">
        <v>274</v>
      </c>
      <c r="AU1679" s="232" t="s">
        <v>88</v>
      </c>
      <c r="AV1679" s="12" t="s">
        <v>88</v>
      </c>
      <c r="AW1679" s="12" t="s">
        <v>41</v>
      </c>
      <c r="AX1679" s="12" t="s">
        <v>78</v>
      </c>
      <c r="AY1679" s="232" t="s">
        <v>209</v>
      </c>
    </row>
    <row r="1680" spans="2:65" s="15" customFormat="1" ht="13.5">
      <c r="B1680" s="267"/>
      <c r="C1680" s="268"/>
      <c r="D1680" s="219" t="s">
        <v>274</v>
      </c>
      <c r="E1680" s="269" t="s">
        <v>34</v>
      </c>
      <c r="F1680" s="270" t="s">
        <v>2177</v>
      </c>
      <c r="G1680" s="268"/>
      <c r="H1680" s="271">
        <v>419.37400000000002</v>
      </c>
      <c r="I1680" s="272"/>
      <c r="J1680" s="268"/>
      <c r="K1680" s="268"/>
      <c r="L1680" s="273"/>
      <c r="M1680" s="274"/>
      <c r="N1680" s="275"/>
      <c r="O1680" s="275"/>
      <c r="P1680" s="275"/>
      <c r="Q1680" s="275"/>
      <c r="R1680" s="275"/>
      <c r="S1680" s="275"/>
      <c r="T1680" s="276"/>
      <c r="AT1680" s="277" t="s">
        <v>274</v>
      </c>
      <c r="AU1680" s="277" t="s">
        <v>88</v>
      </c>
      <c r="AV1680" s="15" t="s">
        <v>224</v>
      </c>
      <c r="AW1680" s="15" t="s">
        <v>41</v>
      </c>
      <c r="AX1680" s="15" t="s">
        <v>78</v>
      </c>
      <c r="AY1680" s="277" t="s">
        <v>209</v>
      </c>
    </row>
    <row r="1681" spans="2:65" s="14" customFormat="1" ht="13.5">
      <c r="B1681" s="254"/>
      <c r="C1681" s="255"/>
      <c r="D1681" s="219" t="s">
        <v>274</v>
      </c>
      <c r="E1681" s="256" t="s">
        <v>34</v>
      </c>
      <c r="F1681" s="257" t="s">
        <v>2209</v>
      </c>
      <c r="G1681" s="255"/>
      <c r="H1681" s="256" t="s">
        <v>34</v>
      </c>
      <c r="I1681" s="258"/>
      <c r="J1681" s="255"/>
      <c r="K1681" s="255"/>
      <c r="L1681" s="259"/>
      <c r="M1681" s="260"/>
      <c r="N1681" s="261"/>
      <c r="O1681" s="261"/>
      <c r="P1681" s="261"/>
      <c r="Q1681" s="261"/>
      <c r="R1681" s="261"/>
      <c r="S1681" s="261"/>
      <c r="T1681" s="262"/>
      <c r="AT1681" s="263" t="s">
        <v>274</v>
      </c>
      <c r="AU1681" s="263" t="s">
        <v>88</v>
      </c>
      <c r="AV1681" s="14" t="s">
        <v>86</v>
      </c>
      <c r="AW1681" s="14" t="s">
        <v>41</v>
      </c>
      <c r="AX1681" s="14" t="s">
        <v>78</v>
      </c>
      <c r="AY1681" s="263" t="s">
        <v>209</v>
      </c>
    </row>
    <row r="1682" spans="2:65" s="14" customFormat="1" ht="13.5">
      <c r="B1682" s="254"/>
      <c r="C1682" s="255"/>
      <c r="D1682" s="219" t="s">
        <v>274</v>
      </c>
      <c r="E1682" s="256" t="s">
        <v>34</v>
      </c>
      <c r="F1682" s="257" t="s">
        <v>2210</v>
      </c>
      <c r="G1682" s="255"/>
      <c r="H1682" s="256" t="s">
        <v>34</v>
      </c>
      <c r="I1682" s="258"/>
      <c r="J1682" s="255"/>
      <c r="K1682" s="255"/>
      <c r="L1682" s="259"/>
      <c r="M1682" s="260"/>
      <c r="N1682" s="261"/>
      <c r="O1682" s="261"/>
      <c r="P1682" s="261"/>
      <c r="Q1682" s="261"/>
      <c r="R1682" s="261"/>
      <c r="S1682" s="261"/>
      <c r="T1682" s="262"/>
      <c r="AT1682" s="263" t="s">
        <v>274</v>
      </c>
      <c r="AU1682" s="263" t="s">
        <v>88</v>
      </c>
      <c r="AV1682" s="14" t="s">
        <v>86</v>
      </c>
      <c r="AW1682" s="14" t="s">
        <v>41</v>
      </c>
      <c r="AX1682" s="14" t="s">
        <v>78</v>
      </c>
      <c r="AY1682" s="263" t="s">
        <v>209</v>
      </c>
    </row>
    <row r="1683" spans="2:65" s="12" customFormat="1" ht="13.5">
      <c r="B1683" s="222"/>
      <c r="C1683" s="223"/>
      <c r="D1683" s="219" t="s">
        <v>274</v>
      </c>
      <c r="E1683" s="224" t="s">
        <v>34</v>
      </c>
      <c r="F1683" s="225" t="s">
        <v>2211</v>
      </c>
      <c r="G1683" s="223"/>
      <c r="H1683" s="226">
        <v>314.88099999999997</v>
      </c>
      <c r="I1683" s="227"/>
      <c r="J1683" s="223"/>
      <c r="K1683" s="223"/>
      <c r="L1683" s="228"/>
      <c r="M1683" s="229"/>
      <c r="N1683" s="230"/>
      <c r="O1683" s="230"/>
      <c r="P1683" s="230"/>
      <c r="Q1683" s="230"/>
      <c r="R1683" s="230"/>
      <c r="S1683" s="230"/>
      <c r="T1683" s="231"/>
      <c r="AT1683" s="232" t="s">
        <v>274</v>
      </c>
      <c r="AU1683" s="232" t="s">
        <v>88</v>
      </c>
      <c r="AV1683" s="12" t="s">
        <v>88</v>
      </c>
      <c r="AW1683" s="12" t="s">
        <v>41</v>
      </c>
      <c r="AX1683" s="12" t="s">
        <v>78</v>
      </c>
      <c r="AY1683" s="232" t="s">
        <v>209</v>
      </c>
    </row>
    <row r="1684" spans="2:65" s="12" customFormat="1" ht="13.5">
      <c r="B1684" s="222"/>
      <c r="C1684" s="223"/>
      <c r="D1684" s="219" t="s">
        <v>274</v>
      </c>
      <c r="E1684" s="224" t="s">
        <v>34</v>
      </c>
      <c r="F1684" s="225" t="s">
        <v>2212</v>
      </c>
      <c r="G1684" s="223"/>
      <c r="H1684" s="226">
        <v>14.098000000000001</v>
      </c>
      <c r="I1684" s="227"/>
      <c r="J1684" s="223"/>
      <c r="K1684" s="223"/>
      <c r="L1684" s="228"/>
      <c r="M1684" s="229"/>
      <c r="N1684" s="230"/>
      <c r="O1684" s="230"/>
      <c r="P1684" s="230"/>
      <c r="Q1684" s="230"/>
      <c r="R1684" s="230"/>
      <c r="S1684" s="230"/>
      <c r="T1684" s="231"/>
      <c r="AT1684" s="232" t="s">
        <v>274</v>
      </c>
      <c r="AU1684" s="232" t="s">
        <v>88</v>
      </c>
      <c r="AV1684" s="12" t="s">
        <v>88</v>
      </c>
      <c r="AW1684" s="12" t="s">
        <v>41</v>
      </c>
      <c r="AX1684" s="12" t="s">
        <v>78</v>
      </c>
      <c r="AY1684" s="232" t="s">
        <v>209</v>
      </c>
    </row>
    <row r="1685" spans="2:65" s="15" customFormat="1" ht="13.5">
      <c r="B1685" s="267"/>
      <c r="C1685" s="268"/>
      <c r="D1685" s="219" t="s">
        <v>274</v>
      </c>
      <c r="E1685" s="269" t="s">
        <v>34</v>
      </c>
      <c r="F1685" s="270" t="s">
        <v>2213</v>
      </c>
      <c r="G1685" s="268"/>
      <c r="H1685" s="271">
        <v>328.97899999999998</v>
      </c>
      <c r="I1685" s="272"/>
      <c r="J1685" s="268"/>
      <c r="K1685" s="268"/>
      <c r="L1685" s="273"/>
      <c r="M1685" s="274"/>
      <c r="N1685" s="275"/>
      <c r="O1685" s="275"/>
      <c r="P1685" s="275"/>
      <c r="Q1685" s="275"/>
      <c r="R1685" s="275"/>
      <c r="S1685" s="275"/>
      <c r="T1685" s="276"/>
      <c r="AT1685" s="277" t="s">
        <v>274</v>
      </c>
      <c r="AU1685" s="277" t="s">
        <v>88</v>
      </c>
      <c r="AV1685" s="15" t="s">
        <v>224</v>
      </c>
      <c r="AW1685" s="15" t="s">
        <v>41</v>
      </c>
      <c r="AX1685" s="15" t="s">
        <v>78</v>
      </c>
      <c r="AY1685" s="277" t="s">
        <v>209</v>
      </c>
    </row>
    <row r="1686" spans="2:65" s="13" customFormat="1" ht="13.5">
      <c r="B1686" s="233"/>
      <c r="C1686" s="234"/>
      <c r="D1686" s="219" t="s">
        <v>274</v>
      </c>
      <c r="E1686" s="235" t="s">
        <v>34</v>
      </c>
      <c r="F1686" s="236" t="s">
        <v>302</v>
      </c>
      <c r="G1686" s="234"/>
      <c r="H1686" s="237">
        <v>748.35299999999995</v>
      </c>
      <c r="I1686" s="238"/>
      <c r="J1686" s="234"/>
      <c r="K1686" s="234"/>
      <c r="L1686" s="239"/>
      <c r="M1686" s="240"/>
      <c r="N1686" s="241"/>
      <c r="O1686" s="241"/>
      <c r="P1686" s="241"/>
      <c r="Q1686" s="241"/>
      <c r="R1686" s="241"/>
      <c r="S1686" s="241"/>
      <c r="T1686" s="242"/>
      <c r="AT1686" s="243" t="s">
        <v>274</v>
      </c>
      <c r="AU1686" s="243" t="s">
        <v>88</v>
      </c>
      <c r="AV1686" s="13" t="s">
        <v>228</v>
      </c>
      <c r="AW1686" s="13" t="s">
        <v>41</v>
      </c>
      <c r="AX1686" s="13" t="s">
        <v>86</v>
      </c>
      <c r="AY1686" s="243" t="s">
        <v>209</v>
      </c>
    </row>
    <row r="1687" spans="2:65" s="1" customFormat="1" ht="25.5" customHeight="1">
      <c r="B1687" s="43"/>
      <c r="C1687" s="244" t="s">
        <v>2214</v>
      </c>
      <c r="D1687" s="244" t="s">
        <v>348</v>
      </c>
      <c r="E1687" s="245" t="s">
        <v>2215</v>
      </c>
      <c r="F1687" s="246" t="s">
        <v>2216</v>
      </c>
      <c r="G1687" s="247" t="s">
        <v>351</v>
      </c>
      <c r="H1687" s="248">
        <v>860.60599999999999</v>
      </c>
      <c r="I1687" s="249"/>
      <c r="J1687" s="250">
        <f>ROUND(I1687*H1687,2)</f>
        <v>0</v>
      </c>
      <c r="K1687" s="246" t="s">
        <v>34</v>
      </c>
      <c r="L1687" s="251"/>
      <c r="M1687" s="252" t="s">
        <v>34</v>
      </c>
      <c r="N1687" s="253" t="s">
        <v>49</v>
      </c>
      <c r="O1687" s="44"/>
      <c r="P1687" s="212">
        <f>O1687*H1687</f>
        <v>0</v>
      </c>
      <c r="Q1687" s="212">
        <v>0</v>
      </c>
      <c r="R1687" s="212">
        <f>Q1687*H1687</f>
        <v>0</v>
      </c>
      <c r="S1687" s="212">
        <v>0</v>
      </c>
      <c r="T1687" s="213">
        <f>S1687*H1687</f>
        <v>0</v>
      </c>
      <c r="AR1687" s="25" t="s">
        <v>672</v>
      </c>
      <c r="AT1687" s="25" t="s">
        <v>348</v>
      </c>
      <c r="AU1687" s="25" t="s">
        <v>88</v>
      </c>
      <c r="AY1687" s="25" t="s">
        <v>209</v>
      </c>
      <c r="BE1687" s="214">
        <f>IF(N1687="základní",J1687,0)</f>
        <v>0</v>
      </c>
      <c r="BF1687" s="214">
        <f>IF(N1687="snížená",J1687,0)</f>
        <v>0</v>
      </c>
      <c r="BG1687" s="214">
        <f>IF(N1687="zákl. přenesená",J1687,0)</f>
        <v>0</v>
      </c>
      <c r="BH1687" s="214">
        <f>IF(N1687="sníž. přenesená",J1687,0)</f>
        <v>0</v>
      </c>
      <c r="BI1687" s="214">
        <f>IF(N1687="nulová",J1687,0)</f>
        <v>0</v>
      </c>
      <c r="BJ1687" s="25" t="s">
        <v>86</v>
      </c>
      <c r="BK1687" s="214">
        <f>ROUND(I1687*H1687,2)</f>
        <v>0</v>
      </c>
      <c r="BL1687" s="25" t="s">
        <v>287</v>
      </c>
      <c r="BM1687" s="25" t="s">
        <v>2217</v>
      </c>
    </row>
    <row r="1688" spans="2:65" s="12" customFormat="1" ht="13.5">
      <c r="B1688" s="222"/>
      <c r="C1688" s="223"/>
      <c r="D1688" s="219" t="s">
        <v>274</v>
      </c>
      <c r="E1688" s="223"/>
      <c r="F1688" s="225" t="s">
        <v>2218</v>
      </c>
      <c r="G1688" s="223"/>
      <c r="H1688" s="226">
        <v>860.60599999999999</v>
      </c>
      <c r="I1688" s="227"/>
      <c r="J1688" s="223"/>
      <c r="K1688" s="223"/>
      <c r="L1688" s="228"/>
      <c r="M1688" s="229"/>
      <c r="N1688" s="230"/>
      <c r="O1688" s="230"/>
      <c r="P1688" s="230"/>
      <c r="Q1688" s="230"/>
      <c r="R1688" s="230"/>
      <c r="S1688" s="230"/>
      <c r="T1688" s="231"/>
      <c r="AT1688" s="232" t="s">
        <v>274</v>
      </c>
      <c r="AU1688" s="232" t="s">
        <v>88</v>
      </c>
      <c r="AV1688" s="12" t="s">
        <v>88</v>
      </c>
      <c r="AW1688" s="12" t="s">
        <v>6</v>
      </c>
      <c r="AX1688" s="12" t="s">
        <v>86</v>
      </c>
      <c r="AY1688" s="232" t="s">
        <v>209</v>
      </c>
    </row>
    <row r="1689" spans="2:65" s="1" customFormat="1" ht="25.5" customHeight="1">
      <c r="B1689" s="43"/>
      <c r="C1689" s="203" t="s">
        <v>2219</v>
      </c>
      <c r="D1689" s="203" t="s">
        <v>212</v>
      </c>
      <c r="E1689" s="204" t="s">
        <v>2220</v>
      </c>
      <c r="F1689" s="205" t="s">
        <v>2221</v>
      </c>
      <c r="G1689" s="206" t="s">
        <v>351</v>
      </c>
      <c r="H1689" s="207">
        <v>1354.8579999999999</v>
      </c>
      <c r="I1689" s="208"/>
      <c r="J1689" s="209">
        <f>ROUND(I1689*H1689,2)</f>
        <v>0</v>
      </c>
      <c r="K1689" s="205" t="s">
        <v>216</v>
      </c>
      <c r="L1689" s="63"/>
      <c r="M1689" s="210" t="s">
        <v>34</v>
      </c>
      <c r="N1689" s="211" t="s">
        <v>49</v>
      </c>
      <c r="O1689" s="44"/>
      <c r="P1689" s="212">
        <f>O1689*H1689</f>
        <v>0</v>
      </c>
      <c r="Q1689" s="212">
        <v>0</v>
      </c>
      <c r="R1689" s="212">
        <f>Q1689*H1689</f>
        <v>0</v>
      </c>
      <c r="S1689" s="212">
        <v>0</v>
      </c>
      <c r="T1689" s="213">
        <f>S1689*H1689</f>
        <v>0</v>
      </c>
      <c r="AR1689" s="25" t="s">
        <v>287</v>
      </c>
      <c r="AT1689" s="25" t="s">
        <v>212</v>
      </c>
      <c r="AU1689" s="25" t="s">
        <v>88</v>
      </c>
      <c r="AY1689" s="25" t="s">
        <v>209</v>
      </c>
      <c r="BE1689" s="214">
        <f>IF(N1689="základní",J1689,0)</f>
        <v>0</v>
      </c>
      <c r="BF1689" s="214">
        <f>IF(N1689="snížená",J1689,0)</f>
        <v>0</v>
      </c>
      <c r="BG1689" s="214">
        <f>IF(N1689="zákl. přenesená",J1689,0)</f>
        <v>0</v>
      </c>
      <c r="BH1689" s="214">
        <f>IF(N1689="sníž. přenesená",J1689,0)</f>
        <v>0</v>
      </c>
      <c r="BI1689" s="214">
        <f>IF(N1689="nulová",J1689,0)</f>
        <v>0</v>
      </c>
      <c r="BJ1689" s="25" t="s">
        <v>86</v>
      </c>
      <c r="BK1689" s="214">
        <f>ROUND(I1689*H1689,2)</f>
        <v>0</v>
      </c>
      <c r="BL1689" s="25" t="s">
        <v>287</v>
      </c>
      <c r="BM1689" s="25" t="s">
        <v>2222</v>
      </c>
    </row>
    <row r="1690" spans="2:65" s="1" customFormat="1" ht="40.5">
      <c r="B1690" s="43"/>
      <c r="C1690" s="65"/>
      <c r="D1690" s="219" t="s">
        <v>272</v>
      </c>
      <c r="E1690" s="65"/>
      <c r="F1690" s="220" t="s">
        <v>2223</v>
      </c>
      <c r="G1690" s="65"/>
      <c r="H1690" s="65"/>
      <c r="I1690" s="174"/>
      <c r="J1690" s="65"/>
      <c r="K1690" s="65"/>
      <c r="L1690" s="63"/>
      <c r="M1690" s="221"/>
      <c r="N1690" s="44"/>
      <c r="O1690" s="44"/>
      <c r="P1690" s="44"/>
      <c r="Q1690" s="44"/>
      <c r="R1690" s="44"/>
      <c r="S1690" s="44"/>
      <c r="T1690" s="80"/>
      <c r="AT1690" s="25" t="s">
        <v>272</v>
      </c>
      <c r="AU1690" s="25" t="s">
        <v>88</v>
      </c>
    </row>
    <row r="1691" spans="2:65" s="14" customFormat="1" ht="13.5">
      <c r="B1691" s="254"/>
      <c r="C1691" s="255"/>
      <c r="D1691" s="219" t="s">
        <v>274</v>
      </c>
      <c r="E1691" s="256" t="s">
        <v>34</v>
      </c>
      <c r="F1691" s="257" t="s">
        <v>2173</v>
      </c>
      <c r="G1691" s="255"/>
      <c r="H1691" s="256" t="s">
        <v>34</v>
      </c>
      <c r="I1691" s="258"/>
      <c r="J1691" s="255"/>
      <c r="K1691" s="255"/>
      <c r="L1691" s="259"/>
      <c r="M1691" s="260"/>
      <c r="N1691" s="261"/>
      <c r="O1691" s="261"/>
      <c r="P1691" s="261"/>
      <c r="Q1691" s="261"/>
      <c r="R1691" s="261"/>
      <c r="S1691" s="261"/>
      <c r="T1691" s="262"/>
      <c r="AT1691" s="263" t="s">
        <v>274</v>
      </c>
      <c r="AU1691" s="263" t="s">
        <v>88</v>
      </c>
      <c r="AV1691" s="14" t="s">
        <v>86</v>
      </c>
      <c r="AW1691" s="14" t="s">
        <v>41</v>
      </c>
      <c r="AX1691" s="14" t="s">
        <v>78</v>
      </c>
      <c r="AY1691" s="263" t="s">
        <v>209</v>
      </c>
    </row>
    <row r="1692" spans="2:65" s="14" customFormat="1" ht="13.5">
      <c r="B1692" s="254"/>
      <c r="C1692" s="255"/>
      <c r="D1692" s="219" t="s">
        <v>274</v>
      </c>
      <c r="E1692" s="256" t="s">
        <v>34</v>
      </c>
      <c r="F1692" s="257" t="s">
        <v>2174</v>
      </c>
      <c r="G1692" s="255"/>
      <c r="H1692" s="256" t="s">
        <v>34</v>
      </c>
      <c r="I1692" s="258"/>
      <c r="J1692" s="255"/>
      <c r="K1692" s="255"/>
      <c r="L1692" s="259"/>
      <c r="M1692" s="260"/>
      <c r="N1692" s="261"/>
      <c r="O1692" s="261"/>
      <c r="P1692" s="261"/>
      <c r="Q1692" s="261"/>
      <c r="R1692" s="261"/>
      <c r="S1692" s="261"/>
      <c r="T1692" s="262"/>
      <c r="AT1692" s="263" t="s">
        <v>274</v>
      </c>
      <c r="AU1692" s="263" t="s">
        <v>88</v>
      </c>
      <c r="AV1692" s="14" t="s">
        <v>86</v>
      </c>
      <c r="AW1692" s="14" t="s">
        <v>41</v>
      </c>
      <c r="AX1692" s="14" t="s">
        <v>78</v>
      </c>
      <c r="AY1692" s="263" t="s">
        <v>209</v>
      </c>
    </row>
    <row r="1693" spans="2:65" s="12" customFormat="1" ht="13.5">
      <c r="B1693" s="222"/>
      <c r="C1693" s="223"/>
      <c r="D1693" s="219" t="s">
        <v>274</v>
      </c>
      <c r="E1693" s="224" t="s">
        <v>34</v>
      </c>
      <c r="F1693" s="225" t="s">
        <v>2175</v>
      </c>
      <c r="G1693" s="223"/>
      <c r="H1693" s="226">
        <v>500</v>
      </c>
      <c r="I1693" s="227"/>
      <c r="J1693" s="223"/>
      <c r="K1693" s="223"/>
      <c r="L1693" s="228"/>
      <c r="M1693" s="229"/>
      <c r="N1693" s="230"/>
      <c r="O1693" s="230"/>
      <c r="P1693" s="230"/>
      <c r="Q1693" s="230"/>
      <c r="R1693" s="230"/>
      <c r="S1693" s="230"/>
      <c r="T1693" s="231"/>
      <c r="AT1693" s="232" t="s">
        <v>274</v>
      </c>
      <c r="AU1693" s="232" t="s">
        <v>88</v>
      </c>
      <c r="AV1693" s="12" t="s">
        <v>88</v>
      </c>
      <c r="AW1693" s="12" t="s">
        <v>41</v>
      </c>
      <c r="AX1693" s="12" t="s">
        <v>78</v>
      </c>
      <c r="AY1693" s="232" t="s">
        <v>209</v>
      </c>
    </row>
    <row r="1694" spans="2:65" s="12" customFormat="1" ht="13.5">
      <c r="B1694" s="222"/>
      <c r="C1694" s="223"/>
      <c r="D1694" s="219" t="s">
        <v>274</v>
      </c>
      <c r="E1694" s="224" t="s">
        <v>34</v>
      </c>
      <c r="F1694" s="225" t="s">
        <v>2176</v>
      </c>
      <c r="G1694" s="223"/>
      <c r="H1694" s="226">
        <v>21.597999999999999</v>
      </c>
      <c r="I1694" s="227"/>
      <c r="J1694" s="223"/>
      <c r="K1694" s="223"/>
      <c r="L1694" s="228"/>
      <c r="M1694" s="229"/>
      <c r="N1694" s="230"/>
      <c r="O1694" s="230"/>
      <c r="P1694" s="230"/>
      <c r="Q1694" s="230"/>
      <c r="R1694" s="230"/>
      <c r="S1694" s="230"/>
      <c r="T1694" s="231"/>
      <c r="AT1694" s="232" t="s">
        <v>274</v>
      </c>
      <c r="AU1694" s="232" t="s">
        <v>88</v>
      </c>
      <c r="AV1694" s="12" t="s">
        <v>88</v>
      </c>
      <c r="AW1694" s="12" t="s">
        <v>41</v>
      </c>
      <c r="AX1694" s="12" t="s">
        <v>78</v>
      </c>
      <c r="AY1694" s="232" t="s">
        <v>209</v>
      </c>
    </row>
    <row r="1695" spans="2:65" s="15" customFormat="1" ht="13.5">
      <c r="B1695" s="267"/>
      <c r="C1695" s="268"/>
      <c r="D1695" s="219" t="s">
        <v>274</v>
      </c>
      <c r="E1695" s="269" t="s">
        <v>34</v>
      </c>
      <c r="F1695" s="270" t="s">
        <v>2177</v>
      </c>
      <c r="G1695" s="268"/>
      <c r="H1695" s="271">
        <v>521.59799999999996</v>
      </c>
      <c r="I1695" s="272"/>
      <c r="J1695" s="268"/>
      <c r="K1695" s="268"/>
      <c r="L1695" s="273"/>
      <c r="M1695" s="274"/>
      <c r="N1695" s="275"/>
      <c r="O1695" s="275"/>
      <c r="P1695" s="275"/>
      <c r="Q1695" s="275"/>
      <c r="R1695" s="275"/>
      <c r="S1695" s="275"/>
      <c r="T1695" s="276"/>
      <c r="AT1695" s="277" t="s">
        <v>274</v>
      </c>
      <c r="AU1695" s="277" t="s">
        <v>88</v>
      </c>
      <c r="AV1695" s="15" t="s">
        <v>224</v>
      </c>
      <c r="AW1695" s="15" t="s">
        <v>41</v>
      </c>
      <c r="AX1695" s="15" t="s">
        <v>78</v>
      </c>
      <c r="AY1695" s="277" t="s">
        <v>209</v>
      </c>
    </row>
    <row r="1696" spans="2:65" s="14" customFormat="1" ht="13.5">
      <c r="B1696" s="254"/>
      <c r="C1696" s="255"/>
      <c r="D1696" s="219" t="s">
        <v>274</v>
      </c>
      <c r="E1696" s="256" t="s">
        <v>34</v>
      </c>
      <c r="F1696" s="257" t="s">
        <v>2204</v>
      </c>
      <c r="G1696" s="255"/>
      <c r="H1696" s="256" t="s">
        <v>34</v>
      </c>
      <c r="I1696" s="258"/>
      <c r="J1696" s="255"/>
      <c r="K1696" s="255"/>
      <c r="L1696" s="259"/>
      <c r="M1696" s="260"/>
      <c r="N1696" s="261"/>
      <c r="O1696" s="261"/>
      <c r="P1696" s="261"/>
      <c r="Q1696" s="261"/>
      <c r="R1696" s="261"/>
      <c r="S1696" s="261"/>
      <c r="T1696" s="262"/>
      <c r="AT1696" s="263" t="s">
        <v>274</v>
      </c>
      <c r="AU1696" s="263" t="s">
        <v>88</v>
      </c>
      <c r="AV1696" s="14" t="s">
        <v>86</v>
      </c>
      <c r="AW1696" s="14" t="s">
        <v>41</v>
      </c>
      <c r="AX1696" s="14" t="s">
        <v>78</v>
      </c>
      <c r="AY1696" s="263" t="s">
        <v>209</v>
      </c>
    </row>
    <row r="1697" spans="2:51" s="14" customFormat="1" ht="13.5">
      <c r="B1697" s="254"/>
      <c r="C1697" s="255"/>
      <c r="D1697" s="219" t="s">
        <v>274</v>
      </c>
      <c r="E1697" s="256" t="s">
        <v>34</v>
      </c>
      <c r="F1697" s="257" t="s">
        <v>2205</v>
      </c>
      <c r="G1697" s="255"/>
      <c r="H1697" s="256" t="s">
        <v>34</v>
      </c>
      <c r="I1697" s="258"/>
      <c r="J1697" s="255"/>
      <c r="K1697" s="255"/>
      <c r="L1697" s="259"/>
      <c r="M1697" s="260"/>
      <c r="N1697" s="261"/>
      <c r="O1697" s="261"/>
      <c r="P1697" s="261"/>
      <c r="Q1697" s="261"/>
      <c r="R1697" s="261"/>
      <c r="S1697" s="261"/>
      <c r="T1697" s="262"/>
      <c r="AT1697" s="263" t="s">
        <v>274</v>
      </c>
      <c r="AU1697" s="263" t="s">
        <v>88</v>
      </c>
      <c r="AV1697" s="14" t="s">
        <v>86</v>
      </c>
      <c r="AW1697" s="14" t="s">
        <v>41</v>
      </c>
      <c r="AX1697" s="14" t="s">
        <v>78</v>
      </c>
      <c r="AY1697" s="263" t="s">
        <v>209</v>
      </c>
    </row>
    <row r="1698" spans="2:51" s="12" customFormat="1" ht="13.5">
      <c r="B1698" s="222"/>
      <c r="C1698" s="223"/>
      <c r="D1698" s="219" t="s">
        <v>274</v>
      </c>
      <c r="E1698" s="224" t="s">
        <v>34</v>
      </c>
      <c r="F1698" s="225" t="s">
        <v>2206</v>
      </c>
      <c r="G1698" s="223"/>
      <c r="H1698" s="226">
        <v>388</v>
      </c>
      <c r="I1698" s="227"/>
      <c r="J1698" s="223"/>
      <c r="K1698" s="223"/>
      <c r="L1698" s="228"/>
      <c r="M1698" s="229"/>
      <c r="N1698" s="230"/>
      <c r="O1698" s="230"/>
      <c r="P1698" s="230"/>
      <c r="Q1698" s="230"/>
      <c r="R1698" s="230"/>
      <c r="S1698" s="230"/>
      <c r="T1698" s="231"/>
      <c r="AT1698" s="232" t="s">
        <v>274</v>
      </c>
      <c r="AU1698" s="232" t="s">
        <v>88</v>
      </c>
      <c r="AV1698" s="12" t="s">
        <v>88</v>
      </c>
      <c r="AW1698" s="12" t="s">
        <v>41</v>
      </c>
      <c r="AX1698" s="12" t="s">
        <v>78</v>
      </c>
      <c r="AY1698" s="232" t="s">
        <v>209</v>
      </c>
    </row>
    <row r="1699" spans="2:51" s="12" customFormat="1" ht="13.5">
      <c r="B1699" s="222"/>
      <c r="C1699" s="223"/>
      <c r="D1699" s="219" t="s">
        <v>274</v>
      </c>
      <c r="E1699" s="224" t="s">
        <v>34</v>
      </c>
      <c r="F1699" s="225" t="s">
        <v>2207</v>
      </c>
      <c r="G1699" s="223"/>
      <c r="H1699" s="226">
        <v>26.991</v>
      </c>
      <c r="I1699" s="227"/>
      <c r="J1699" s="223"/>
      <c r="K1699" s="223"/>
      <c r="L1699" s="228"/>
      <c r="M1699" s="229"/>
      <c r="N1699" s="230"/>
      <c r="O1699" s="230"/>
      <c r="P1699" s="230"/>
      <c r="Q1699" s="230"/>
      <c r="R1699" s="230"/>
      <c r="S1699" s="230"/>
      <c r="T1699" s="231"/>
      <c r="AT1699" s="232" t="s">
        <v>274</v>
      </c>
      <c r="AU1699" s="232" t="s">
        <v>88</v>
      </c>
      <c r="AV1699" s="12" t="s">
        <v>88</v>
      </c>
      <c r="AW1699" s="12" t="s">
        <v>41</v>
      </c>
      <c r="AX1699" s="12" t="s">
        <v>78</v>
      </c>
      <c r="AY1699" s="232" t="s">
        <v>209</v>
      </c>
    </row>
    <row r="1700" spans="2:51" s="12" customFormat="1" ht="13.5">
      <c r="B1700" s="222"/>
      <c r="C1700" s="223"/>
      <c r="D1700" s="219" t="s">
        <v>274</v>
      </c>
      <c r="E1700" s="224" t="s">
        <v>34</v>
      </c>
      <c r="F1700" s="225" t="s">
        <v>2208</v>
      </c>
      <c r="G1700" s="223"/>
      <c r="H1700" s="226">
        <v>4.383</v>
      </c>
      <c r="I1700" s="227"/>
      <c r="J1700" s="223"/>
      <c r="K1700" s="223"/>
      <c r="L1700" s="228"/>
      <c r="M1700" s="229"/>
      <c r="N1700" s="230"/>
      <c r="O1700" s="230"/>
      <c r="P1700" s="230"/>
      <c r="Q1700" s="230"/>
      <c r="R1700" s="230"/>
      <c r="S1700" s="230"/>
      <c r="T1700" s="231"/>
      <c r="AT1700" s="232" t="s">
        <v>274</v>
      </c>
      <c r="AU1700" s="232" t="s">
        <v>88</v>
      </c>
      <c r="AV1700" s="12" t="s">
        <v>88</v>
      </c>
      <c r="AW1700" s="12" t="s">
        <v>41</v>
      </c>
      <c r="AX1700" s="12" t="s">
        <v>78</v>
      </c>
      <c r="AY1700" s="232" t="s">
        <v>209</v>
      </c>
    </row>
    <row r="1701" spans="2:51" s="15" customFormat="1" ht="13.5">
      <c r="B1701" s="267"/>
      <c r="C1701" s="268"/>
      <c r="D1701" s="219" t="s">
        <v>274</v>
      </c>
      <c r="E1701" s="269" t="s">
        <v>34</v>
      </c>
      <c r="F1701" s="270" t="s">
        <v>2224</v>
      </c>
      <c r="G1701" s="268"/>
      <c r="H1701" s="271">
        <v>419.37400000000002</v>
      </c>
      <c r="I1701" s="272"/>
      <c r="J1701" s="268"/>
      <c r="K1701" s="268"/>
      <c r="L1701" s="273"/>
      <c r="M1701" s="274"/>
      <c r="N1701" s="275"/>
      <c r="O1701" s="275"/>
      <c r="P1701" s="275"/>
      <c r="Q1701" s="275"/>
      <c r="R1701" s="275"/>
      <c r="S1701" s="275"/>
      <c r="T1701" s="276"/>
      <c r="AT1701" s="277" t="s">
        <v>274</v>
      </c>
      <c r="AU1701" s="277" t="s">
        <v>88</v>
      </c>
      <c r="AV1701" s="15" t="s">
        <v>224</v>
      </c>
      <c r="AW1701" s="15" t="s">
        <v>41</v>
      </c>
      <c r="AX1701" s="15" t="s">
        <v>78</v>
      </c>
      <c r="AY1701" s="277" t="s">
        <v>209</v>
      </c>
    </row>
    <row r="1702" spans="2:51" s="14" customFormat="1" ht="13.5">
      <c r="B1702" s="254"/>
      <c r="C1702" s="255"/>
      <c r="D1702" s="219" t="s">
        <v>274</v>
      </c>
      <c r="E1702" s="256" t="s">
        <v>34</v>
      </c>
      <c r="F1702" s="257" t="s">
        <v>2209</v>
      </c>
      <c r="G1702" s="255"/>
      <c r="H1702" s="256" t="s">
        <v>34</v>
      </c>
      <c r="I1702" s="258"/>
      <c r="J1702" s="255"/>
      <c r="K1702" s="255"/>
      <c r="L1702" s="259"/>
      <c r="M1702" s="260"/>
      <c r="N1702" s="261"/>
      <c r="O1702" s="261"/>
      <c r="P1702" s="261"/>
      <c r="Q1702" s="261"/>
      <c r="R1702" s="261"/>
      <c r="S1702" s="261"/>
      <c r="T1702" s="262"/>
      <c r="AT1702" s="263" t="s">
        <v>274</v>
      </c>
      <c r="AU1702" s="263" t="s">
        <v>88</v>
      </c>
      <c r="AV1702" s="14" t="s">
        <v>86</v>
      </c>
      <c r="AW1702" s="14" t="s">
        <v>41</v>
      </c>
      <c r="AX1702" s="14" t="s">
        <v>78</v>
      </c>
      <c r="AY1702" s="263" t="s">
        <v>209</v>
      </c>
    </row>
    <row r="1703" spans="2:51" s="14" customFormat="1" ht="13.5">
      <c r="B1703" s="254"/>
      <c r="C1703" s="255"/>
      <c r="D1703" s="219" t="s">
        <v>274</v>
      </c>
      <c r="E1703" s="256" t="s">
        <v>34</v>
      </c>
      <c r="F1703" s="257" t="s">
        <v>2210</v>
      </c>
      <c r="G1703" s="255"/>
      <c r="H1703" s="256" t="s">
        <v>34</v>
      </c>
      <c r="I1703" s="258"/>
      <c r="J1703" s="255"/>
      <c r="K1703" s="255"/>
      <c r="L1703" s="259"/>
      <c r="M1703" s="260"/>
      <c r="N1703" s="261"/>
      <c r="O1703" s="261"/>
      <c r="P1703" s="261"/>
      <c r="Q1703" s="261"/>
      <c r="R1703" s="261"/>
      <c r="S1703" s="261"/>
      <c r="T1703" s="262"/>
      <c r="AT1703" s="263" t="s">
        <v>274</v>
      </c>
      <c r="AU1703" s="263" t="s">
        <v>88</v>
      </c>
      <c r="AV1703" s="14" t="s">
        <v>86</v>
      </c>
      <c r="AW1703" s="14" t="s">
        <v>41</v>
      </c>
      <c r="AX1703" s="14" t="s">
        <v>78</v>
      </c>
      <c r="AY1703" s="263" t="s">
        <v>209</v>
      </c>
    </row>
    <row r="1704" spans="2:51" s="12" customFormat="1" ht="13.5">
      <c r="B1704" s="222"/>
      <c r="C1704" s="223"/>
      <c r="D1704" s="219" t="s">
        <v>274</v>
      </c>
      <c r="E1704" s="224" t="s">
        <v>34</v>
      </c>
      <c r="F1704" s="225" t="s">
        <v>2211</v>
      </c>
      <c r="G1704" s="223"/>
      <c r="H1704" s="226">
        <v>314.88099999999997</v>
      </c>
      <c r="I1704" s="227"/>
      <c r="J1704" s="223"/>
      <c r="K1704" s="223"/>
      <c r="L1704" s="228"/>
      <c r="M1704" s="229"/>
      <c r="N1704" s="230"/>
      <c r="O1704" s="230"/>
      <c r="P1704" s="230"/>
      <c r="Q1704" s="230"/>
      <c r="R1704" s="230"/>
      <c r="S1704" s="230"/>
      <c r="T1704" s="231"/>
      <c r="AT1704" s="232" t="s">
        <v>274</v>
      </c>
      <c r="AU1704" s="232" t="s">
        <v>88</v>
      </c>
      <c r="AV1704" s="12" t="s">
        <v>88</v>
      </c>
      <c r="AW1704" s="12" t="s">
        <v>41</v>
      </c>
      <c r="AX1704" s="12" t="s">
        <v>78</v>
      </c>
      <c r="AY1704" s="232" t="s">
        <v>209</v>
      </c>
    </row>
    <row r="1705" spans="2:51" s="12" customFormat="1" ht="13.5">
      <c r="B1705" s="222"/>
      <c r="C1705" s="223"/>
      <c r="D1705" s="219" t="s">
        <v>274</v>
      </c>
      <c r="E1705" s="224" t="s">
        <v>34</v>
      </c>
      <c r="F1705" s="225" t="s">
        <v>2212</v>
      </c>
      <c r="G1705" s="223"/>
      <c r="H1705" s="226">
        <v>14.098000000000001</v>
      </c>
      <c r="I1705" s="227"/>
      <c r="J1705" s="223"/>
      <c r="K1705" s="223"/>
      <c r="L1705" s="228"/>
      <c r="M1705" s="229"/>
      <c r="N1705" s="230"/>
      <c r="O1705" s="230"/>
      <c r="P1705" s="230"/>
      <c r="Q1705" s="230"/>
      <c r="R1705" s="230"/>
      <c r="S1705" s="230"/>
      <c r="T1705" s="231"/>
      <c r="AT1705" s="232" t="s">
        <v>274</v>
      </c>
      <c r="AU1705" s="232" t="s">
        <v>88</v>
      </c>
      <c r="AV1705" s="12" t="s">
        <v>88</v>
      </c>
      <c r="AW1705" s="12" t="s">
        <v>41</v>
      </c>
      <c r="AX1705" s="12" t="s">
        <v>78</v>
      </c>
      <c r="AY1705" s="232" t="s">
        <v>209</v>
      </c>
    </row>
    <row r="1706" spans="2:51" s="15" customFormat="1" ht="13.5">
      <c r="B1706" s="267"/>
      <c r="C1706" s="268"/>
      <c r="D1706" s="219" t="s">
        <v>274</v>
      </c>
      <c r="E1706" s="269" t="s">
        <v>34</v>
      </c>
      <c r="F1706" s="270" t="s">
        <v>2213</v>
      </c>
      <c r="G1706" s="268"/>
      <c r="H1706" s="271">
        <v>328.97899999999998</v>
      </c>
      <c r="I1706" s="272"/>
      <c r="J1706" s="268"/>
      <c r="K1706" s="268"/>
      <c r="L1706" s="273"/>
      <c r="M1706" s="274"/>
      <c r="N1706" s="275"/>
      <c r="O1706" s="275"/>
      <c r="P1706" s="275"/>
      <c r="Q1706" s="275"/>
      <c r="R1706" s="275"/>
      <c r="S1706" s="275"/>
      <c r="T1706" s="276"/>
      <c r="AT1706" s="277" t="s">
        <v>274</v>
      </c>
      <c r="AU1706" s="277" t="s">
        <v>88</v>
      </c>
      <c r="AV1706" s="15" t="s">
        <v>224</v>
      </c>
      <c r="AW1706" s="15" t="s">
        <v>41</v>
      </c>
      <c r="AX1706" s="15" t="s">
        <v>78</v>
      </c>
      <c r="AY1706" s="277" t="s">
        <v>209</v>
      </c>
    </row>
    <row r="1707" spans="2:51" s="14" customFormat="1" ht="13.5">
      <c r="B1707" s="254"/>
      <c r="C1707" s="255"/>
      <c r="D1707" s="219" t="s">
        <v>274</v>
      </c>
      <c r="E1707" s="256" t="s">
        <v>34</v>
      </c>
      <c r="F1707" s="257" t="s">
        <v>2178</v>
      </c>
      <c r="G1707" s="255"/>
      <c r="H1707" s="256" t="s">
        <v>34</v>
      </c>
      <c r="I1707" s="258"/>
      <c r="J1707" s="255"/>
      <c r="K1707" s="255"/>
      <c r="L1707" s="259"/>
      <c r="M1707" s="260"/>
      <c r="N1707" s="261"/>
      <c r="O1707" s="261"/>
      <c r="P1707" s="261"/>
      <c r="Q1707" s="261"/>
      <c r="R1707" s="261"/>
      <c r="S1707" s="261"/>
      <c r="T1707" s="262"/>
      <c r="AT1707" s="263" t="s">
        <v>274</v>
      </c>
      <c r="AU1707" s="263" t="s">
        <v>88</v>
      </c>
      <c r="AV1707" s="14" t="s">
        <v>86</v>
      </c>
      <c r="AW1707" s="14" t="s">
        <v>41</v>
      </c>
      <c r="AX1707" s="14" t="s">
        <v>78</v>
      </c>
      <c r="AY1707" s="263" t="s">
        <v>209</v>
      </c>
    </row>
    <row r="1708" spans="2:51" s="14" customFormat="1" ht="13.5">
      <c r="B1708" s="254"/>
      <c r="C1708" s="255"/>
      <c r="D1708" s="219" t="s">
        <v>274</v>
      </c>
      <c r="E1708" s="256" t="s">
        <v>34</v>
      </c>
      <c r="F1708" s="257" t="s">
        <v>2179</v>
      </c>
      <c r="G1708" s="255"/>
      <c r="H1708" s="256" t="s">
        <v>34</v>
      </c>
      <c r="I1708" s="258"/>
      <c r="J1708" s="255"/>
      <c r="K1708" s="255"/>
      <c r="L1708" s="259"/>
      <c r="M1708" s="260"/>
      <c r="N1708" s="261"/>
      <c r="O1708" s="261"/>
      <c r="P1708" s="261"/>
      <c r="Q1708" s="261"/>
      <c r="R1708" s="261"/>
      <c r="S1708" s="261"/>
      <c r="T1708" s="262"/>
      <c r="AT1708" s="263" t="s">
        <v>274</v>
      </c>
      <c r="AU1708" s="263" t="s">
        <v>88</v>
      </c>
      <c r="AV1708" s="14" t="s">
        <v>86</v>
      </c>
      <c r="AW1708" s="14" t="s">
        <v>41</v>
      </c>
      <c r="AX1708" s="14" t="s">
        <v>78</v>
      </c>
      <c r="AY1708" s="263" t="s">
        <v>209</v>
      </c>
    </row>
    <row r="1709" spans="2:51" s="12" customFormat="1" ht="13.5">
      <c r="B1709" s="222"/>
      <c r="C1709" s="223"/>
      <c r="D1709" s="219" t="s">
        <v>274</v>
      </c>
      <c r="E1709" s="224" t="s">
        <v>34</v>
      </c>
      <c r="F1709" s="225" t="s">
        <v>2180</v>
      </c>
      <c r="G1709" s="223"/>
      <c r="H1709" s="226">
        <v>32.24</v>
      </c>
      <c r="I1709" s="227"/>
      <c r="J1709" s="223"/>
      <c r="K1709" s="223"/>
      <c r="L1709" s="228"/>
      <c r="M1709" s="229"/>
      <c r="N1709" s="230"/>
      <c r="O1709" s="230"/>
      <c r="P1709" s="230"/>
      <c r="Q1709" s="230"/>
      <c r="R1709" s="230"/>
      <c r="S1709" s="230"/>
      <c r="T1709" s="231"/>
      <c r="AT1709" s="232" t="s">
        <v>274</v>
      </c>
      <c r="AU1709" s="232" t="s">
        <v>88</v>
      </c>
      <c r="AV1709" s="12" t="s">
        <v>88</v>
      </c>
      <c r="AW1709" s="12" t="s">
        <v>41</v>
      </c>
      <c r="AX1709" s="12" t="s">
        <v>78</v>
      </c>
      <c r="AY1709" s="232" t="s">
        <v>209</v>
      </c>
    </row>
    <row r="1710" spans="2:51" s="12" customFormat="1" ht="13.5">
      <c r="B1710" s="222"/>
      <c r="C1710" s="223"/>
      <c r="D1710" s="219" t="s">
        <v>274</v>
      </c>
      <c r="E1710" s="224" t="s">
        <v>34</v>
      </c>
      <c r="F1710" s="225" t="s">
        <v>2181</v>
      </c>
      <c r="G1710" s="223"/>
      <c r="H1710" s="226">
        <v>4.16</v>
      </c>
      <c r="I1710" s="227"/>
      <c r="J1710" s="223"/>
      <c r="K1710" s="223"/>
      <c r="L1710" s="228"/>
      <c r="M1710" s="229"/>
      <c r="N1710" s="230"/>
      <c r="O1710" s="230"/>
      <c r="P1710" s="230"/>
      <c r="Q1710" s="230"/>
      <c r="R1710" s="230"/>
      <c r="S1710" s="230"/>
      <c r="T1710" s="231"/>
      <c r="AT1710" s="232" t="s">
        <v>274</v>
      </c>
      <c r="AU1710" s="232" t="s">
        <v>88</v>
      </c>
      <c r="AV1710" s="12" t="s">
        <v>88</v>
      </c>
      <c r="AW1710" s="12" t="s">
        <v>41</v>
      </c>
      <c r="AX1710" s="12" t="s">
        <v>78</v>
      </c>
      <c r="AY1710" s="232" t="s">
        <v>209</v>
      </c>
    </row>
    <row r="1711" spans="2:51" s="15" customFormat="1" ht="13.5">
      <c r="B1711" s="267"/>
      <c r="C1711" s="268"/>
      <c r="D1711" s="219" t="s">
        <v>274</v>
      </c>
      <c r="E1711" s="269" t="s">
        <v>34</v>
      </c>
      <c r="F1711" s="270" t="s">
        <v>2182</v>
      </c>
      <c r="G1711" s="268"/>
      <c r="H1711" s="271">
        <v>36.4</v>
      </c>
      <c r="I1711" s="272"/>
      <c r="J1711" s="268"/>
      <c r="K1711" s="268"/>
      <c r="L1711" s="273"/>
      <c r="M1711" s="274"/>
      <c r="N1711" s="275"/>
      <c r="O1711" s="275"/>
      <c r="P1711" s="275"/>
      <c r="Q1711" s="275"/>
      <c r="R1711" s="275"/>
      <c r="S1711" s="275"/>
      <c r="T1711" s="276"/>
      <c r="AT1711" s="277" t="s">
        <v>274</v>
      </c>
      <c r="AU1711" s="277" t="s">
        <v>88</v>
      </c>
      <c r="AV1711" s="15" t="s">
        <v>224</v>
      </c>
      <c r="AW1711" s="15" t="s">
        <v>41</v>
      </c>
      <c r="AX1711" s="15" t="s">
        <v>78</v>
      </c>
      <c r="AY1711" s="277" t="s">
        <v>209</v>
      </c>
    </row>
    <row r="1712" spans="2:51" s="14" customFormat="1" ht="13.5">
      <c r="B1712" s="254"/>
      <c r="C1712" s="255"/>
      <c r="D1712" s="219" t="s">
        <v>274</v>
      </c>
      <c r="E1712" s="256" t="s">
        <v>34</v>
      </c>
      <c r="F1712" s="257" t="s">
        <v>2183</v>
      </c>
      <c r="G1712" s="255"/>
      <c r="H1712" s="256" t="s">
        <v>34</v>
      </c>
      <c r="I1712" s="258"/>
      <c r="J1712" s="255"/>
      <c r="K1712" s="255"/>
      <c r="L1712" s="259"/>
      <c r="M1712" s="260"/>
      <c r="N1712" s="261"/>
      <c r="O1712" s="261"/>
      <c r="P1712" s="261"/>
      <c r="Q1712" s="261"/>
      <c r="R1712" s="261"/>
      <c r="S1712" s="261"/>
      <c r="T1712" s="262"/>
      <c r="AT1712" s="263" t="s">
        <v>274</v>
      </c>
      <c r="AU1712" s="263" t="s">
        <v>88</v>
      </c>
      <c r="AV1712" s="14" t="s">
        <v>86</v>
      </c>
      <c r="AW1712" s="14" t="s">
        <v>41</v>
      </c>
      <c r="AX1712" s="14" t="s">
        <v>78</v>
      </c>
      <c r="AY1712" s="263" t="s">
        <v>209</v>
      </c>
    </row>
    <row r="1713" spans="2:65" s="14" customFormat="1" ht="13.5">
      <c r="B1713" s="254"/>
      <c r="C1713" s="255"/>
      <c r="D1713" s="219" t="s">
        <v>274</v>
      </c>
      <c r="E1713" s="256" t="s">
        <v>34</v>
      </c>
      <c r="F1713" s="257" t="s">
        <v>2184</v>
      </c>
      <c r="G1713" s="255"/>
      <c r="H1713" s="256" t="s">
        <v>34</v>
      </c>
      <c r="I1713" s="258"/>
      <c r="J1713" s="255"/>
      <c r="K1713" s="255"/>
      <c r="L1713" s="259"/>
      <c r="M1713" s="260"/>
      <c r="N1713" s="261"/>
      <c r="O1713" s="261"/>
      <c r="P1713" s="261"/>
      <c r="Q1713" s="261"/>
      <c r="R1713" s="261"/>
      <c r="S1713" s="261"/>
      <c r="T1713" s="262"/>
      <c r="AT1713" s="263" t="s">
        <v>274</v>
      </c>
      <c r="AU1713" s="263" t="s">
        <v>88</v>
      </c>
      <c r="AV1713" s="14" t="s">
        <v>86</v>
      </c>
      <c r="AW1713" s="14" t="s">
        <v>41</v>
      </c>
      <c r="AX1713" s="14" t="s">
        <v>78</v>
      </c>
      <c r="AY1713" s="263" t="s">
        <v>209</v>
      </c>
    </row>
    <row r="1714" spans="2:65" s="12" customFormat="1" ht="13.5">
      <c r="B1714" s="222"/>
      <c r="C1714" s="223"/>
      <c r="D1714" s="219" t="s">
        <v>274</v>
      </c>
      <c r="E1714" s="224" t="s">
        <v>34</v>
      </c>
      <c r="F1714" s="225" t="s">
        <v>2185</v>
      </c>
      <c r="G1714" s="223"/>
      <c r="H1714" s="226">
        <v>39.369</v>
      </c>
      <c r="I1714" s="227"/>
      <c r="J1714" s="223"/>
      <c r="K1714" s="223"/>
      <c r="L1714" s="228"/>
      <c r="M1714" s="229"/>
      <c r="N1714" s="230"/>
      <c r="O1714" s="230"/>
      <c r="P1714" s="230"/>
      <c r="Q1714" s="230"/>
      <c r="R1714" s="230"/>
      <c r="S1714" s="230"/>
      <c r="T1714" s="231"/>
      <c r="AT1714" s="232" t="s">
        <v>274</v>
      </c>
      <c r="AU1714" s="232" t="s">
        <v>88</v>
      </c>
      <c r="AV1714" s="12" t="s">
        <v>88</v>
      </c>
      <c r="AW1714" s="12" t="s">
        <v>41</v>
      </c>
      <c r="AX1714" s="12" t="s">
        <v>78</v>
      </c>
      <c r="AY1714" s="232" t="s">
        <v>209</v>
      </c>
    </row>
    <row r="1715" spans="2:65" s="12" customFormat="1" ht="13.5">
      <c r="B1715" s="222"/>
      <c r="C1715" s="223"/>
      <c r="D1715" s="219" t="s">
        <v>274</v>
      </c>
      <c r="E1715" s="224" t="s">
        <v>34</v>
      </c>
      <c r="F1715" s="225" t="s">
        <v>2186</v>
      </c>
      <c r="G1715" s="223"/>
      <c r="H1715" s="226">
        <v>9.1379999999999999</v>
      </c>
      <c r="I1715" s="227"/>
      <c r="J1715" s="223"/>
      <c r="K1715" s="223"/>
      <c r="L1715" s="228"/>
      <c r="M1715" s="229"/>
      <c r="N1715" s="230"/>
      <c r="O1715" s="230"/>
      <c r="P1715" s="230"/>
      <c r="Q1715" s="230"/>
      <c r="R1715" s="230"/>
      <c r="S1715" s="230"/>
      <c r="T1715" s="231"/>
      <c r="AT1715" s="232" t="s">
        <v>274</v>
      </c>
      <c r="AU1715" s="232" t="s">
        <v>88</v>
      </c>
      <c r="AV1715" s="12" t="s">
        <v>88</v>
      </c>
      <c r="AW1715" s="12" t="s">
        <v>41</v>
      </c>
      <c r="AX1715" s="12" t="s">
        <v>78</v>
      </c>
      <c r="AY1715" s="232" t="s">
        <v>209</v>
      </c>
    </row>
    <row r="1716" spans="2:65" s="15" customFormat="1" ht="13.5">
      <c r="B1716" s="267"/>
      <c r="C1716" s="268"/>
      <c r="D1716" s="219" t="s">
        <v>274</v>
      </c>
      <c r="E1716" s="269" t="s">
        <v>34</v>
      </c>
      <c r="F1716" s="270" t="s">
        <v>2187</v>
      </c>
      <c r="G1716" s="268"/>
      <c r="H1716" s="271">
        <v>48.506999999999998</v>
      </c>
      <c r="I1716" s="272"/>
      <c r="J1716" s="268"/>
      <c r="K1716" s="268"/>
      <c r="L1716" s="273"/>
      <c r="M1716" s="274"/>
      <c r="N1716" s="275"/>
      <c r="O1716" s="275"/>
      <c r="P1716" s="275"/>
      <c r="Q1716" s="275"/>
      <c r="R1716" s="275"/>
      <c r="S1716" s="275"/>
      <c r="T1716" s="276"/>
      <c r="AT1716" s="277" t="s">
        <v>274</v>
      </c>
      <c r="AU1716" s="277" t="s">
        <v>88</v>
      </c>
      <c r="AV1716" s="15" t="s">
        <v>224</v>
      </c>
      <c r="AW1716" s="15" t="s">
        <v>41</v>
      </c>
      <c r="AX1716" s="15" t="s">
        <v>78</v>
      </c>
      <c r="AY1716" s="277" t="s">
        <v>209</v>
      </c>
    </row>
    <row r="1717" spans="2:65" s="13" customFormat="1" ht="13.5">
      <c r="B1717" s="233"/>
      <c r="C1717" s="234"/>
      <c r="D1717" s="219" t="s">
        <v>274</v>
      </c>
      <c r="E1717" s="235" t="s">
        <v>34</v>
      </c>
      <c r="F1717" s="236" t="s">
        <v>302</v>
      </c>
      <c r="G1717" s="234"/>
      <c r="H1717" s="237">
        <v>1354.8579999999999</v>
      </c>
      <c r="I1717" s="238"/>
      <c r="J1717" s="234"/>
      <c r="K1717" s="234"/>
      <c r="L1717" s="239"/>
      <c r="M1717" s="240"/>
      <c r="N1717" s="241"/>
      <c r="O1717" s="241"/>
      <c r="P1717" s="241"/>
      <c r="Q1717" s="241"/>
      <c r="R1717" s="241"/>
      <c r="S1717" s="241"/>
      <c r="T1717" s="242"/>
      <c r="AT1717" s="243" t="s">
        <v>274</v>
      </c>
      <c r="AU1717" s="243" t="s">
        <v>88</v>
      </c>
      <c r="AV1717" s="13" t="s">
        <v>228</v>
      </c>
      <c r="AW1717" s="13" t="s">
        <v>41</v>
      </c>
      <c r="AX1717" s="13" t="s">
        <v>86</v>
      </c>
      <c r="AY1717" s="243" t="s">
        <v>209</v>
      </c>
    </row>
    <row r="1718" spans="2:65" s="1" customFormat="1" ht="25.5" customHeight="1">
      <c r="B1718" s="43"/>
      <c r="C1718" s="244" t="s">
        <v>2225</v>
      </c>
      <c r="D1718" s="244" t="s">
        <v>348</v>
      </c>
      <c r="E1718" s="245" t="s">
        <v>2226</v>
      </c>
      <c r="F1718" s="246" t="s">
        <v>2227</v>
      </c>
      <c r="G1718" s="247" t="s">
        <v>351</v>
      </c>
      <c r="H1718" s="248">
        <v>1558.087</v>
      </c>
      <c r="I1718" s="249"/>
      <c r="J1718" s="250">
        <f>ROUND(I1718*H1718,2)</f>
        <v>0</v>
      </c>
      <c r="K1718" s="246" t="s">
        <v>34</v>
      </c>
      <c r="L1718" s="251"/>
      <c r="M1718" s="252" t="s">
        <v>34</v>
      </c>
      <c r="N1718" s="253" t="s">
        <v>49</v>
      </c>
      <c r="O1718" s="44"/>
      <c r="P1718" s="212">
        <f>O1718*H1718</f>
        <v>0</v>
      </c>
      <c r="Q1718" s="212">
        <v>0</v>
      </c>
      <c r="R1718" s="212">
        <f>Q1718*H1718</f>
        <v>0</v>
      </c>
      <c r="S1718" s="212">
        <v>0</v>
      </c>
      <c r="T1718" s="213">
        <f>S1718*H1718</f>
        <v>0</v>
      </c>
      <c r="AR1718" s="25" t="s">
        <v>672</v>
      </c>
      <c r="AT1718" s="25" t="s">
        <v>348</v>
      </c>
      <c r="AU1718" s="25" t="s">
        <v>88</v>
      </c>
      <c r="AY1718" s="25" t="s">
        <v>209</v>
      </c>
      <c r="BE1718" s="214">
        <f>IF(N1718="základní",J1718,0)</f>
        <v>0</v>
      </c>
      <c r="BF1718" s="214">
        <f>IF(N1718="snížená",J1718,0)</f>
        <v>0</v>
      </c>
      <c r="BG1718" s="214">
        <f>IF(N1718="zákl. přenesená",J1718,0)</f>
        <v>0</v>
      </c>
      <c r="BH1718" s="214">
        <f>IF(N1718="sníž. přenesená",J1718,0)</f>
        <v>0</v>
      </c>
      <c r="BI1718" s="214">
        <f>IF(N1718="nulová",J1718,0)</f>
        <v>0</v>
      </c>
      <c r="BJ1718" s="25" t="s">
        <v>86</v>
      </c>
      <c r="BK1718" s="214">
        <f>ROUND(I1718*H1718,2)</f>
        <v>0</v>
      </c>
      <c r="BL1718" s="25" t="s">
        <v>287</v>
      </c>
      <c r="BM1718" s="25" t="s">
        <v>2228</v>
      </c>
    </row>
    <row r="1719" spans="2:65" s="12" customFormat="1" ht="13.5">
      <c r="B1719" s="222"/>
      <c r="C1719" s="223"/>
      <c r="D1719" s="219" t="s">
        <v>274</v>
      </c>
      <c r="E1719" s="223"/>
      <c r="F1719" s="225" t="s">
        <v>2229</v>
      </c>
      <c r="G1719" s="223"/>
      <c r="H1719" s="226">
        <v>1558.087</v>
      </c>
      <c r="I1719" s="227"/>
      <c r="J1719" s="223"/>
      <c r="K1719" s="223"/>
      <c r="L1719" s="228"/>
      <c r="M1719" s="229"/>
      <c r="N1719" s="230"/>
      <c r="O1719" s="230"/>
      <c r="P1719" s="230"/>
      <c r="Q1719" s="230"/>
      <c r="R1719" s="230"/>
      <c r="S1719" s="230"/>
      <c r="T1719" s="231"/>
      <c r="AT1719" s="232" t="s">
        <v>274</v>
      </c>
      <c r="AU1719" s="232" t="s">
        <v>88</v>
      </c>
      <c r="AV1719" s="12" t="s">
        <v>88</v>
      </c>
      <c r="AW1719" s="12" t="s">
        <v>6</v>
      </c>
      <c r="AX1719" s="12" t="s">
        <v>86</v>
      </c>
      <c r="AY1719" s="232" t="s">
        <v>209</v>
      </c>
    </row>
    <row r="1720" spans="2:65" s="1" customFormat="1" ht="25.5" customHeight="1">
      <c r="B1720" s="43"/>
      <c r="C1720" s="203" t="s">
        <v>2230</v>
      </c>
      <c r="D1720" s="203" t="s">
        <v>212</v>
      </c>
      <c r="E1720" s="204" t="s">
        <v>2231</v>
      </c>
      <c r="F1720" s="205" t="s">
        <v>2232</v>
      </c>
      <c r="G1720" s="206" t="s">
        <v>351</v>
      </c>
      <c r="H1720" s="207">
        <v>1354.8579999999999</v>
      </c>
      <c r="I1720" s="208"/>
      <c r="J1720" s="209">
        <f>ROUND(I1720*H1720,2)</f>
        <v>0</v>
      </c>
      <c r="K1720" s="205" t="s">
        <v>216</v>
      </c>
      <c r="L1720" s="63"/>
      <c r="M1720" s="210" t="s">
        <v>34</v>
      </c>
      <c r="N1720" s="211" t="s">
        <v>49</v>
      </c>
      <c r="O1720" s="44"/>
      <c r="P1720" s="212">
        <f>O1720*H1720</f>
        <v>0</v>
      </c>
      <c r="Q1720" s="212">
        <v>0</v>
      </c>
      <c r="R1720" s="212">
        <f>Q1720*H1720</f>
        <v>0</v>
      </c>
      <c r="S1720" s="212">
        <v>0</v>
      </c>
      <c r="T1720" s="213">
        <f>S1720*H1720</f>
        <v>0</v>
      </c>
      <c r="AR1720" s="25" t="s">
        <v>287</v>
      </c>
      <c r="AT1720" s="25" t="s">
        <v>212</v>
      </c>
      <c r="AU1720" s="25" t="s">
        <v>88</v>
      </c>
      <c r="AY1720" s="25" t="s">
        <v>209</v>
      </c>
      <c r="BE1720" s="214">
        <f>IF(N1720="základní",J1720,0)</f>
        <v>0</v>
      </c>
      <c r="BF1720" s="214">
        <f>IF(N1720="snížená",J1720,0)</f>
        <v>0</v>
      </c>
      <c r="BG1720" s="214">
        <f>IF(N1720="zákl. přenesená",J1720,0)</f>
        <v>0</v>
      </c>
      <c r="BH1720" s="214">
        <f>IF(N1720="sníž. přenesená",J1720,0)</f>
        <v>0</v>
      </c>
      <c r="BI1720" s="214">
        <f>IF(N1720="nulová",J1720,0)</f>
        <v>0</v>
      </c>
      <c r="BJ1720" s="25" t="s">
        <v>86</v>
      </c>
      <c r="BK1720" s="214">
        <f>ROUND(I1720*H1720,2)</f>
        <v>0</v>
      </c>
      <c r="BL1720" s="25" t="s">
        <v>287</v>
      </c>
      <c r="BM1720" s="25" t="s">
        <v>2233</v>
      </c>
    </row>
    <row r="1721" spans="2:65" s="1" customFormat="1" ht="40.5">
      <c r="B1721" s="43"/>
      <c r="C1721" s="65"/>
      <c r="D1721" s="219" t="s">
        <v>272</v>
      </c>
      <c r="E1721" s="65"/>
      <c r="F1721" s="220" t="s">
        <v>2195</v>
      </c>
      <c r="G1721" s="65"/>
      <c r="H1721" s="65"/>
      <c r="I1721" s="174"/>
      <c r="J1721" s="65"/>
      <c r="K1721" s="65"/>
      <c r="L1721" s="63"/>
      <c r="M1721" s="221"/>
      <c r="N1721" s="44"/>
      <c r="O1721" s="44"/>
      <c r="P1721" s="44"/>
      <c r="Q1721" s="44"/>
      <c r="R1721" s="44"/>
      <c r="S1721" s="44"/>
      <c r="T1721" s="80"/>
      <c r="AT1721" s="25" t="s">
        <v>272</v>
      </c>
      <c r="AU1721" s="25" t="s">
        <v>88</v>
      </c>
    </row>
    <row r="1722" spans="2:65" s="14" customFormat="1" ht="13.5">
      <c r="B1722" s="254"/>
      <c r="C1722" s="255"/>
      <c r="D1722" s="219" t="s">
        <v>274</v>
      </c>
      <c r="E1722" s="256" t="s">
        <v>34</v>
      </c>
      <c r="F1722" s="257" t="s">
        <v>2173</v>
      </c>
      <c r="G1722" s="255"/>
      <c r="H1722" s="256" t="s">
        <v>34</v>
      </c>
      <c r="I1722" s="258"/>
      <c r="J1722" s="255"/>
      <c r="K1722" s="255"/>
      <c r="L1722" s="259"/>
      <c r="M1722" s="260"/>
      <c r="N1722" s="261"/>
      <c r="O1722" s="261"/>
      <c r="P1722" s="261"/>
      <c r="Q1722" s="261"/>
      <c r="R1722" s="261"/>
      <c r="S1722" s="261"/>
      <c r="T1722" s="262"/>
      <c r="AT1722" s="263" t="s">
        <v>274</v>
      </c>
      <c r="AU1722" s="263" t="s">
        <v>88</v>
      </c>
      <c r="AV1722" s="14" t="s">
        <v>86</v>
      </c>
      <c r="AW1722" s="14" t="s">
        <v>41</v>
      </c>
      <c r="AX1722" s="14" t="s">
        <v>78</v>
      </c>
      <c r="AY1722" s="263" t="s">
        <v>209</v>
      </c>
    </row>
    <row r="1723" spans="2:65" s="14" customFormat="1" ht="13.5">
      <c r="B1723" s="254"/>
      <c r="C1723" s="255"/>
      <c r="D1723" s="219" t="s">
        <v>274</v>
      </c>
      <c r="E1723" s="256" t="s">
        <v>34</v>
      </c>
      <c r="F1723" s="257" t="s">
        <v>2174</v>
      </c>
      <c r="G1723" s="255"/>
      <c r="H1723" s="256" t="s">
        <v>34</v>
      </c>
      <c r="I1723" s="258"/>
      <c r="J1723" s="255"/>
      <c r="K1723" s="255"/>
      <c r="L1723" s="259"/>
      <c r="M1723" s="260"/>
      <c r="N1723" s="261"/>
      <c r="O1723" s="261"/>
      <c r="P1723" s="261"/>
      <c r="Q1723" s="261"/>
      <c r="R1723" s="261"/>
      <c r="S1723" s="261"/>
      <c r="T1723" s="262"/>
      <c r="AT1723" s="263" t="s">
        <v>274</v>
      </c>
      <c r="AU1723" s="263" t="s">
        <v>88</v>
      </c>
      <c r="AV1723" s="14" t="s">
        <v>86</v>
      </c>
      <c r="AW1723" s="14" t="s">
        <v>41</v>
      </c>
      <c r="AX1723" s="14" t="s">
        <v>78</v>
      </c>
      <c r="AY1723" s="263" t="s">
        <v>209</v>
      </c>
    </row>
    <row r="1724" spans="2:65" s="12" customFormat="1" ht="13.5">
      <c r="B1724" s="222"/>
      <c r="C1724" s="223"/>
      <c r="D1724" s="219" t="s">
        <v>274</v>
      </c>
      <c r="E1724" s="224" t="s">
        <v>34</v>
      </c>
      <c r="F1724" s="225" t="s">
        <v>2175</v>
      </c>
      <c r="G1724" s="223"/>
      <c r="H1724" s="226">
        <v>500</v>
      </c>
      <c r="I1724" s="227"/>
      <c r="J1724" s="223"/>
      <c r="K1724" s="223"/>
      <c r="L1724" s="228"/>
      <c r="M1724" s="229"/>
      <c r="N1724" s="230"/>
      <c r="O1724" s="230"/>
      <c r="P1724" s="230"/>
      <c r="Q1724" s="230"/>
      <c r="R1724" s="230"/>
      <c r="S1724" s="230"/>
      <c r="T1724" s="231"/>
      <c r="AT1724" s="232" t="s">
        <v>274</v>
      </c>
      <c r="AU1724" s="232" t="s">
        <v>88</v>
      </c>
      <c r="AV1724" s="12" t="s">
        <v>88</v>
      </c>
      <c r="AW1724" s="12" t="s">
        <v>41</v>
      </c>
      <c r="AX1724" s="12" t="s">
        <v>78</v>
      </c>
      <c r="AY1724" s="232" t="s">
        <v>209</v>
      </c>
    </row>
    <row r="1725" spans="2:65" s="12" customFormat="1" ht="13.5">
      <c r="B1725" s="222"/>
      <c r="C1725" s="223"/>
      <c r="D1725" s="219" t="s">
        <v>274</v>
      </c>
      <c r="E1725" s="224" t="s">
        <v>34</v>
      </c>
      <c r="F1725" s="225" t="s">
        <v>2176</v>
      </c>
      <c r="G1725" s="223"/>
      <c r="H1725" s="226">
        <v>21.597999999999999</v>
      </c>
      <c r="I1725" s="227"/>
      <c r="J1725" s="223"/>
      <c r="K1725" s="223"/>
      <c r="L1725" s="228"/>
      <c r="M1725" s="229"/>
      <c r="N1725" s="230"/>
      <c r="O1725" s="230"/>
      <c r="P1725" s="230"/>
      <c r="Q1725" s="230"/>
      <c r="R1725" s="230"/>
      <c r="S1725" s="230"/>
      <c r="T1725" s="231"/>
      <c r="AT1725" s="232" t="s">
        <v>274</v>
      </c>
      <c r="AU1725" s="232" t="s">
        <v>88</v>
      </c>
      <c r="AV1725" s="12" t="s">
        <v>88</v>
      </c>
      <c r="AW1725" s="12" t="s">
        <v>41</v>
      </c>
      <c r="AX1725" s="12" t="s">
        <v>78</v>
      </c>
      <c r="AY1725" s="232" t="s">
        <v>209</v>
      </c>
    </row>
    <row r="1726" spans="2:65" s="15" customFormat="1" ht="13.5">
      <c r="B1726" s="267"/>
      <c r="C1726" s="268"/>
      <c r="D1726" s="219" t="s">
        <v>274</v>
      </c>
      <c r="E1726" s="269" t="s">
        <v>34</v>
      </c>
      <c r="F1726" s="270" t="s">
        <v>2177</v>
      </c>
      <c r="G1726" s="268"/>
      <c r="H1726" s="271">
        <v>521.59799999999996</v>
      </c>
      <c r="I1726" s="272"/>
      <c r="J1726" s="268"/>
      <c r="K1726" s="268"/>
      <c r="L1726" s="273"/>
      <c r="M1726" s="274"/>
      <c r="N1726" s="275"/>
      <c r="O1726" s="275"/>
      <c r="P1726" s="275"/>
      <c r="Q1726" s="275"/>
      <c r="R1726" s="275"/>
      <c r="S1726" s="275"/>
      <c r="T1726" s="276"/>
      <c r="AT1726" s="277" t="s">
        <v>274</v>
      </c>
      <c r="AU1726" s="277" t="s">
        <v>88</v>
      </c>
      <c r="AV1726" s="15" t="s">
        <v>224</v>
      </c>
      <c r="AW1726" s="15" t="s">
        <v>41</v>
      </c>
      <c r="AX1726" s="15" t="s">
        <v>78</v>
      </c>
      <c r="AY1726" s="277" t="s">
        <v>209</v>
      </c>
    </row>
    <row r="1727" spans="2:65" s="14" customFormat="1" ht="13.5">
      <c r="B1727" s="254"/>
      <c r="C1727" s="255"/>
      <c r="D1727" s="219" t="s">
        <v>274</v>
      </c>
      <c r="E1727" s="256" t="s">
        <v>34</v>
      </c>
      <c r="F1727" s="257" t="s">
        <v>2204</v>
      </c>
      <c r="G1727" s="255"/>
      <c r="H1727" s="256" t="s">
        <v>34</v>
      </c>
      <c r="I1727" s="258"/>
      <c r="J1727" s="255"/>
      <c r="K1727" s="255"/>
      <c r="L1727" s="259"/>
      <c r="M1727" s="260"/>
      <c r="N1727" s="261"/>
      <c r="O1727" s="261"/>
      <c r="P1727" s="261"/>
      <c r="Q1727" s="261"/>
      <c r="R1727" s="261"/>
      <c r="S1727" s="261"/>
      <c r="T1727" s="262"/>
      <c r="AT1727" s="263" t="s">
        <v>274</v>
      </c>
      <c r="AU1727" s="263" t="s">
        <v>88</v>
      </c>
      <c r="AV1727" s="14" t="s">
        <v>86</v>
      </c>
      <c r="AW1727" s="14" t="s">
        <v>41</v>
      </c>
      <c r="AX1727" s="14" t="s">
        <v>78</v>
      </c>
      <c r="AY1727" s="263" t="s">
        <v>209</v>
      </c>
    </row>
    <row r="1728" spans="2:65" s="14" customFormat="1" ht="13.5">
      <c r="B1728" s="254"/>
      <c r="C1728" s="255"/>
      <c r="D1728" s="219" t="s">
        <v>274</v>
      </c>
      <c r="E1728" s="256" t="s">
        <v>34</v>
      </c>
      <c r="F1728" s="257" t="s">
        <v>2205</v>
      </c>
      <c r="G1728" s="255"/>
      <c r="H1728" s="256" t="s">
        <v>34</v>
      </c>
      <c r="I1728" s="258"/>
      <c r="J1728" s="255"/>
      <c r="K1728" s="255"/>
      <c r="L1728" s="259"/>
      <c r="M1728" s="260"/>
      <c r="N1728" s="261"/>
      <c r="O1728" s="261"/>
      <c r="P1728" s="261"/>
      <c r="Q1728" s="261"/>
      <c r="R1728" s="261"/>
      <c r="S1728" s="261"/>
      <c r="T1728" s="262"/>
      <c r="AT1728" s="263" t="s">
        <v>274</v>
      </c>
      <c r="AU1728" s="263" t="s">
        <v>88</v>
      </c>
      <c r="AV1728" s="14" t="s">
        <v>86</v>
      </c>
      <c r="AW1728" s="14" t="s">
        <v>41</v>
      </c>
      <c r="AX1728" s="14" t="s">
        <v>78</v>
      </c>
      <c r="AY1728" s="263" t="s">
        <v>209</v>
      </c>
    </row>
    <row r="1729" spans="2:51" s="12" customFormat="1" ht="13.5">
      <c r="B1729" s="222"/>
      <c r="C1729" s="223"/>
      <c r="D1729" s="219" t="s">
        <v>274</v>
      </c>
      <c r="E1729" s="224" t="s">
        <v>34</v>
      </c>
      <c r="F1729" s="225" t="s">
        <v>2206</v>
      </c>
      <c r="G1729" s="223"/>
      <c r="H1729" s="226">
        <v>388</v>
      </c>
      <c r="I1729" s="227"/>
      <c r="J1729" s="223"/>
      <c r="K1729" s="223"/>
      <c r="L1729" s="228"/>
      <c r="M1729" s="229"/>
      <c r="N1729" s="230"/>
      <c r="O1729" s="230"/>
      <c r="P1729" s="230"/>
      <c r="Q1729" s="230"/>
      <c r="R1729" s="230"/>
      <c r="S1729" s="230"/>
      <c r="T1729" s="231"/>
      <c r="AT1729" s="232" t="s">
        <v>274</v>
      </c>
      <c r="AU1729" s="232" t="s">
        <v>88</v>
      </c>
      <c r="AV1729" s="12" t="s">
        <v>88</v>
      </c>
      <c r="AW1729" s="12" t="s">
        <v>41</v>
      </c>
      <c r="AX1729" s="12" t="s">
        <v>78</v>
      </c>
      <c r="AY1729" s="232" t="s">
        <v>209</v>
      </c>
    </row>
    <row r="1730" spans="2:51" s="12" customFormat="1" ht="13.5">
      <c r="B1730" s="222"/>
      <c r="C1730" s="223"/>
      <c r="D1730" s="219" t="s">
        <v>274</v>
      </c>
      <c r="E1730" s="224" t="s">
        <v>34</v>
      </c>
      <c r="F1730" s="225" t="s">
        <v>2207</v>
      </c>
      <c r="G1730" s="223"/>
      <c r="H1730" s="226">
        <v>26.991</v>
      </c>
      <c r="I1730" s="227"/>
      <c r="J1730" s="223"/>
      <c r="K1730" s="223"/>
      <c r="L1730" s="228"/>
      <c r="M1730" s="229"/>
      <c r="N1730" s="230"/>
      <c r="O1730" s="230"/>
      <c r="P1730" s="230"/>
      <c r="Q1730" s="230"/>
      <c r="R1730" s="230"/>
      <c r="S1730" s="230"/>
      <c r="T1730" s="231"/>
      <c r="AT1730" s="232" t="s">
        <v>274</v>
      </c>
      <c r="AU1730" s="232" t="s">
        <v>88</v>
      </c>
      <c r="AV1730" s="12" t="s">
        <v>88</v>
      </c>
      <c r="AW1730" s="12" t="s">
        <v>41</v>
      </c>
      <c r="AX1730" s="12" t="s">
        <v>78</v>
      </c>
      <c r="AY1730" s="232" t="s">
        <v>209</v>
      </c>
    </row>
    <row r="1731" spans="2:51" s="12" customFormat="1" ht="13.5">
      <c r="B1731" s="222"/>
      <c r="C1731" s="223"/>
      <c r="D1731" s="219" t="s">
        <v>274</v>
      </c>
      <c r="E1731" s="224" t="s">
        <v>34</v>
      </c>
      <c r="F1731" s="225" t="s">
        <v>2208</v>
      </c>
      <c r="G1731" s="223"/>
      <c r="H1731" s="226">
        <v>4.383</v>
      </c>
      <c r="I1731" s="227"/>
      <c r="J1731" s="223"/>
      <c r="K1731" s="223"/>
      <c r="L1731" s="228"/>
      <c r="M1731" s="229"/>
      <c r="N1731" s="230"/>
      <c r="O1731" s="230"/>
      <c r="P1731" s="230"/>
      <c r="Q1731" s="230"/>
      <c r="R1731" s="230"/>
      <c r="S1731" s="230"/>
      <c r="T1731" s="231"/>
      <c r="AT1731" s="232" t="s">
        <v>274</v>
      </c>
      <c r="AU1731" s="232" t="s">
        <v>88</v>
      </c>
      <c r="AV1731" s="12" t="s">
        <v>88</v>
      </c>
      <c r="AW1731" s="12" t="s">
        <v>41</v>
      </c>
      <c r="AX1731" s="12" t="s">
        <v>78</v>
      </c>
      <c r="AY1731" s="232" t="s">
        <v>209</v>
      </c>
    </row>
    <row r="1732" spans="2:51" s="15" customFormat="1" ht="13.5">
      <c r="B1732" s="267"/>
      <c r="C1732" s="268"/>
      <c r="D1732" s="219" t="s">
        <v>274</v>
      </c>
      <c r="E1732" s="269" t="s">
        <v>34</v>
      </c>
      <c r="F1732" s="270" t="s">
        <v>2224</v>
      </c>
      <c r="G1732" s="268"/>
      <c r="H1732" s="271">
        <v>419.37400000000002</v>
      </c>
      <c r="I1732" s="272"/>
      <c r="J1732" s="268"/>
      <c r="K1732" s="268"/>
      <c r="L1732" s="273"/>
      <c r="M1732" s="274"/>
      <c r="N1732" s="275"/>
      <c r="O1732" s="275"/>
      <c r="P1732" s="275"/>
      <c r="Q1732" s="275"/>
      <c r="R1732" s="275"/>
      <c r="S1732" s="275"/>
      <c r="T1732" s="276"/>
      <c r="AT1732" s="277" t="s">
        <v>274</v>
      </c>
      <c r="AU1732" s="277" t="s">
        <v>88</v>
      </c>
      <c r="AV1732" s="15" t="s">
        <v>224</v>
      </c>
      <c r="AW1732" s="15" t="s">
        <v>41</v>
      </c>
      <c r="AX1732" s="15" t="s">
        <v>78</v>
      </c>
      <c r="AY1732" s="277" t="s">
        <v>209</v>
      </c>
    </row>
    <row r="1733" spans="2:51" s="14" customFormat="1" ht="13.5">
      <c r="B1733" s="254"/>
      <c r="C1733" s="255"/>
      <c r="D1733" s="219" t="s">
        <v>274</v>
      </c>
      <c r="E1733" s="256" t="s">
        <v>34</v>
      </c>
      <c r="F1733" s="257" t="s">
        <v>2209</v>
      </c>
      <c r="G1733" s="255"/>
      <c r="H1733" s="256" t="s">
        <v>34</v>
      </c>
      <c r="I1733" s="258"/>
      <c r="J1733" s="255"/>
      <c r="K1733" s="255"/>
      <c r="L1733" s="259"/>
      <c r="M1733" s="260"/>
      <c r="N1733" s="261"/>
      <c r="O1733" s="261"/>
      <c r="P1733" s="261"/>
      <c r="Q1733" s="261"/>
      <c r="R1733" s="261"/>
      <c r="S1733" s="261"/>
      <c r="T1733" s="262"/>
      <c r="AT1733" s="263" t="s">
        <v>274</v>
      </c>
      <c r="AU1733" s="263" t="s">
        <v>88</v>
      </c>
      <c r="AV1733" s="14" t="s">
        <v>86</v>
      </c>
      <c r="AW1733" s="14" t="s">
        <v>41</v>
      </c>
      <c r="AX1733" s="14" t="s">
        <v>78</v>
      </c>
      <c r="AY1733" s="263" t="s">
        <v>209</v>
      </c>
    </row>
    <row r="1734" spans="2:51" s="14" customFormat="1" ht="13.5">
      <c r="B1734" s="254"/>
      <c r="C1734" s="255"/>
      <c r="D1734" s="219" t="s">
        <v>274</v>
      </c>
      <c r="E1734" s="256" t="s">
        <v>34</v>
      </c>
      <c r="F1734" s="257" t="s">
        <v>2210</v>
      </c>
      <c r="G1734" s="255"/>
      <c r="H1734" s="256" t="s">
        <v>34</v>
      </c>
      <c r="I1734" s="258"/>
      <c r="J1734" s="255"/>
      <c r="K1734" s="255"/>
      <c r="L1734" s="259"/>
      <c r="M1734" s="260"/>
      <c r="N1734" s="261"/>
      <c r="O1734" s="261"/>
      <c r="P1734" s="261"/>
      <c r="Q1734" s="261"/>
      <c r="R1734" s="261"/>
      <c r="S1734" s="261"/>
      <c r="T1734" s="262"/>
      <c r="AT1734" s="263" t="s">
        <v>274</v>
      </c>
      <c r="AU1734" s="263" t="s">
        <v>88</v>
      </c>
      <c r="AV1734" s="14" t="s">
        <v>86</v>
      </c>
      <c r="AW1734" s="14" t="s">
        <v>41</v>
      </c>
      <c r="AX1734" s="14" t="s">
        <v>78</v>
      </c>
      <c r="AY1734" s="263" t="s">
        <v>209</v>
      </c>
    </row>
    <row r="1735" spans="2:51" s="12" customFormat="1" ht="13.5">
      <c r="B1735" s="222"/>
      <c r="C1735" s="223"/>
      <c r="D1735" s="219" t="s">
        <v>274</v>
      </c>
      <c r="E1735" s="224" t="s">
        <v>34</v>
      </c>
      <c r="F1735" s="225" t="s">
        <v>2211</v>
      </c>
      <c r="G1735" s="223"/>
      <c r="H1735" s="226">
        <v>314.88099999999997</v>
      </c>
      <c r="I1735" s="227"/>
      <c r="J1735" s="223"/>
      <c r="K1735" s="223"/>
      <c r="L1735" s="228"/>
      <c r="M1735" s="229"/>
      <c r="N1735" s="230"/>
      <c r="O1735" s="230"/>
      <c r="P1735" s="230"/>
      <c r="Q1735" s="230"/>
      <c r="R1735" s="230"/>
      <c r="S1735" s="230"/>
      <c r="T1735" s="231"/>
      <c r="AT1735" s="232" t="s">
        <v>274</v>
      </c>
      <c r="AU1735" s="232" t="s">
        <v>88</v>
      </c>
      <c r="AV1735" s="12" t="s">
        <v>88</v>
      </c>
      <c r="AW1735" s="12" t="s">
        <v>41</v>
      </c>
      <c r="AX1735" s="12" t="s">
        <v>78</v>
      </c>
      <c r="AY1735" s="232" t="s">
        <v>209</v>
      </c>
    </row>
    <row r="1736" spans="2:51" s="12" customFormat="1" ht="13.5">
      <c r="B1736" s="222"/>
      <c r="C1736" s="223"/>
      <c r="D1736" s="219" t="s">
        <v>274</v>
      </c>
      <c r="E1736" s="224" t="s">
        <v>34</v>
      </c>
      <c r="F1736" s="225" t="s">
        <v>2212</v>
      </c>
      <c r="G1736" s="223"/>
      <c r="H1736" s="226">
        <v>14.098000000000001</v>
      </c>
      <c r="I1736" s="227"/>
      <c r="J1736" s="223"/>
      <c r="K1736" s="223"/>
      <c r="L1736" s="228"/>
      <c r="M1736" s="229"/>
      <c r="N1736" s="230"/>
      <c r="O1736" s="230"/>
      <c r="P1736" s="230"/>
      <c r="Q1736" s="230"/>
      <c r="R1736" s="230"/>
      <c r="S1736" s="230"/>
      <c r="T1736" s="231"/>
      <c r="AT1736" s="232" t="s">
        <v>274</v>
      </c>
      <c r="AU1736" s="232" t="s">
        <v>88</v>
      </c>
      <c r="AV1736" s="12" t="s">
        <v>88</v>
      </c>
      <c r="AW1736" s="12" t="s">
        <v>41</v>
      </c>
      <c r="AX1736" s="12" t="s">
        <v>78</v>
      </c>
      <c r="AY1736" s="232" t="s">
        <v>209</v>
      </c>
    </row>
    <row r="1737" spans="2:51" s="15" customFormat="1" ht="13.5">
      <c r="B1737" s="267"/>
      <c r="C1737" s="268"/>
      <c r="D1737" s="219" t="s">
        <v>274</v>
      </c>
      <c r="E1737" s="269" t="s">
        <v>34</v>
      </c>
      <c r="F1737" s="270" t="s">
        <v>2213</v>
      </c>
      <c r="G1737" s="268"/>
      <c r="H1737" s="271">
        <v>328.97899999999998</v>
      </c>
      <c r="I1737" s="272"/>
      <c r="J1737" s="268"/>
      <c r="K1737" s="268"/>
      <c r="L1737" s="273"/>
      <c r="M1737" s="274"/>
      <c r="N1737" s="275"/>
      <c r="O1737" s="275"/>
      <c r="P1737" s="275"/>
      <c r="Q1737" s="275"/>
      <c r="R1737" s="275"/>
      <c r="S1737" s="275"/>
      <c r="T1737" s="276"/>
      <c r="AT1737" s="277" t="s">
        <v>274</v>
      </c>
      <c r="AU1737" s="277" t="s">
        <v>88</v>
      </c>
      <c r="AV1737" s="15" t="s">
        <v>224</v>
      </c>
      <c r="AW1737" s="15" t="s">
        <v>41</v>
      </c>
      <c r="AX1737" s="15" t="s">
        <v>78</v>
      </c>
      <c r="AY1737" s="277" t="s">
        <v>209</v>
      </c>
    </row>
    <row r="1738" spans="2:51" s="14" customFormat="1" ht="13.5">
      <c r="B1738" s="254"/>
      <c r="C1738" s="255"/>
      <c r="D1738" s="219" t="s">
        <v>274</v>
      </c>
      <c r="E1738" s="256" t="s">
        <v>34</v>
      </c>
      <c r="F1738" s="257" t="s">
        <v>2178</v>
      </c>
      <c r="G1738" s="255"/>
      <c r="H1738" s="256" t="s">
        <v>34</v>
      </c>
      <c r="I1738" s="258"/>
      <c r="J1738" s="255"/>
      <c r="K1738" s="255"/>
      <c r="L1738" s="259"/>
      <c r="M1738" s="260"/>
      <c r="N1738" s="261"/>
      <c r="O1738" s="261"/>
      <c r="P1738" s="261"/>
      <c r="Q1738" s="261"/>
      <c r="R1738" s="261"/>
      <c r="S1738" s="261"/>
      <c r="T1738" s="262"/>
      <c r="AT1738" s="263" t="s">
        <v>274</v>
      </c>
      <c r="AU1738" s="263" t="s">
        <v>88</v>
      </c>
      <c r="AV1738" s="14" t="s">
        <v>86</v>
      </c>
      <c r="AW1738" s="14" t="s">
        <v>41</v>
      </c>
      <c r="AX1738" s="14" t="s">
        <v>78</v>
      </c>
      <c r="AY1738" s="263" t="s">
        <v>209</v>
      </c>
    </row>
    <row r="1739" spans="2:51" s="14" customFormat="1" ht="13.5">
      <c r="B1739" s="254"/>
      <c r="C1739" s="255"/>
      <c r="D1739" s="219" t="s">
        <v>274</v>
      </c>
      <c r="E1739" s="256" t="s">
        <v>34</v>
      </c>
      <c r="F1739" s="257" t="s">
        <v>2179</v>
      </c>
      <c r="G1739" s="255"/>
      <c r="H1739" s="256" t="s">
        <v>34</v>
      </c>
      <c r="I1739" s="258"/>
      <c r="J1739" s="255"/>
      <c r="K1739" s="255"/>
      <c r="L1739" s="259"/>
      <c r="M1739" s="260"/>
      <c r="N1739" s="261"/>
      <c r="O1739" s="261"/>
      <c r="P1739" s="261"/>
      <c r="Q1739" s="261"/>
      <c r="R1739" s="261"/>
      <c r="S1739" s="261"/>
      <c r="T1739" s="262"/>
      <c r="AT1739" s="263" t="s">
        <v>274</v>
      </c>
      <c r="AU1739" s="263" t="s">
        <v>88</v>
      </c>
      <c r="AV1739" s="14" t="s">
        <v>86</v>
      </c>
      <c r="AW1739" s="14" t="s">
        <v>41</v>
      </c>
      <c r="AX1739" s="14" t="s">
        <v>78</v>
      </c>
      <c r="AY1739" s="263" t="s">
        <v>209</v>
      </c>
    </row>
    <row r="1740" spans="2:51" s="12" customFormat="1" ht="13.5">
      <c r="B1740" s="222"/>
      <c r="C1740" s="223"/>
      <c r="D1740" s="219" t="s">
        <v>274</v>
      </c>
      <c r="E1740" s="224" t="s">
        <v>34</v>
      </c>
      <c r="F1740" s="225" t="s">
        <v>2180</v>
      </c>
      <c r="G1740" s="223"/>
      <c r="H1740" s="226">
        <v>32.24</v>
      </c>
      <c r="I1740" s="227"/>
      <c r="J1740" s="223"/>
      <c r="K1740" s="223"/>
      <c r="L1740" s="228"/>
      <c r="M1740" s="229"/>
      <c r="N1740" s="230"/>
      <c r="O1740" s="230"/>
      <c r="P1740" s="230"/>
      <c r="Q1740" s="230"/>
      <c r="R1740" s="230"/>
      <c r="S1740" s="230"/>
      <c r="T1740" s="231"/>
      <c r="AT1740" s="232" t="s">
        <v>274</v>
      </c>
      <c r="AU1740" s="232" t="s">
        <v>88</v>
      </c>
      <c r="AV1740" s="12" t="s">
        <v>88</v>
      </c>
      <c r="AW1740" s="12" t="s">
        <v>41</v>
      </c>
      <c r="AX1740" s="12" t="s">
        <v>78</v>
      </c>
      <c r="AY1740" s="232" t="s">
        <v>209</v>
      </c>
    </row>
    <row r="1741" spans="2:51" s="12" customFormat="1" ht="13.5">
      <c r="B1741" s="222"/>
      <c r="C1741" s="223"/>
      <c r="D1741" s="219" t="s">
        <v>274</v>
      </c>
      <c r="E1741" s="224" t="s">
        <v>34</v>
      </c>
      <c r="F1741" s="225" t="s">
        <v>2181</v>
      </c>
      <c r="G1741" s="223"/>
      <c r="H1741" s="226">
        <v>4.16</v>
      </c>
      <c r="I1741" s="227"/>
      <c r="J1741" s="223"/>
      <c r="K1741" s="223"/>
      <c r="L1741" s="228"/>
      <c r="M1741" s="229"/>
      <c r="N1741" s="230"/>
      <c r="O1741" s="230"/>
      <c r="P1741" s="230"/>
      <c r="Q1741" s="230"/>
      <c r="R1741" s="230"/>
      <c r="S1741" s="230"/>
      <c r="T1741" s="231"/>
      <c r="AT1741" s="232" t="s">
        <v>274</v>
      </c>
      <c r="AU1741" s="232" t="s">
        <v>88</v>
      </c>
      <c r="AV1741" s="12" t="s">
        <v>88</v>
      </c>
      <c r="AW1741" s="12" t="s">
        <v>41</v>
      </c>
      <c r="AX1741" s="12" t="s">
        <v>78</v>
      </c>
      <c r="AY1741" s="232" t="s">
        <v>209</v>
      </c>
    </row>
    <row r="1742" spans="2:51" s="15" customFormat="1" ht="13.5">
      <c r="B1742" s="267"/>
      <c r="C1742" s="268"/>
      <c r="D1742" s="219" t="s">
        <v>274</v>
      </c>
      <c r="E1742" s="269" t="s">
        <v>34</v>
      </c>
      <c r="F1742" s="270" t="s">
        <v>2182</v>
      </c>
      <c r="G1742" s="268"/>
      <c r="H1742" s="271">
        <v>36.4</v>
      </c>
      <c r="I1742" s="272"/>
      <c r="J1742" s="268"/>
      <c r="K1742" s="268"/>
      <c r="L1742" s="273"/>
      <c r="M1742" s="274"/>
      <c r="N1742" s="275"/>
      <c r="O1742" s="275"/>
      <c r="P1742" s="275"/>
      <c r="Q1742" s="275"/>
      <c r="R1742" s="275"/>
      <c r="S1742" s="275"/>
      <c r="T1742" s="276"/>
      <c r="AT1742" s="277" t="s">
        <v>274</v>
      </c>
      <c r="AU1742" s="277" t="s">
        <v>88</v>
      </c>
      <c r="AV1742" s="15" t="s">
        <v>224</v>
      </c>
      <c r="AW1742" s="15" t="s">
        <v>41</v>
      </c>
      <c r="AX1742" s="15" t="s">
        <v>78</v>
      </c>
      <c r="AY1742" s="277" t="s">
        <v>209</v>
      </c>
    </row>
    <row r="1743" spans="2:51" s="14" customFormat="1" ht="13.5">
      <c r="B1743" s="254"/>
      <c r="C1743" s="255"/>
      <c r="D1743" s="219" t="s">
        <v>274</v>
      </c>
      <c r="E1743" s="256" t="s">
        <v>34</v>
      </c>
      <c r="F1743" s="257" t="s">
        <v>2183</v>
      </c>
      <c r="G1743" s="255"/>
      <c r="H1743" s="256" t="s">
        <v>34</v>
      </c>
      <c r="I1743" s="258"/>
      <c r="J1743" s="255"/>
      <c r="K1743" s="255"/>
      <c r="L1743" s="259"/>
      <c r="M1743" s="260"/>
      <c r="N1743" s="261"/>
      <c r="O1743" s="261"/>
      <c r="P1743" s="261"/>
      <c r="Q1743" s="261"/>
      <c r="R1743" s="261"/>
      <c r="S1743" s="261"/>
      <c r="T1743" s="262"/>
      <c r="AT1743" s="263" t="s">
        <v>274</v>
      </c>
      <c r="AU1743" s="263" t="s">
        <v>88</v>
      </c>
      <c r="AV1743" s="14" t="s">
        <v>86</v>
      </c>
      <c r="AW1743" s="14" t="s">
        <v>41</v>
      </c>
      <c r="AX1743" s="14" t="s">
        <v>78</v>
      </c>
      <c r="AY1743" s="263" t="s">
        <v>209</v>
      </c>
    </row>
    <row r="1744" spans="2:51" s="14" customFormat="1" ht="13.5">
      <c r="B1744" s="254"/>
      <c r="C1744" s="255"/>
      <c r="D1744" s="219" t="s">
        <v>274</v>
      </c>
      <c r="E1744" s="256" t="s">
        <v>34</v>
      </c>
      <c r="F1744" s="257" t="s">
        <v>2184</v>
      </c>
      <c r="G1744" s="255"/>
      <c r="H1744" s="256" t="s">
        <v>34</v>
      </c>
      <c r="I1744" s="258"/>
      <c r="J1744" s="255"/>
      <c r="K1744" s="255"/>
      <c r="L1744" s="259"/>
      <c r="M1744" s="260"/>
      <c r="N1744" s="261"/>
      <c r="O1744" s="261"/>
      <c r="P1744" s="261"/>
      <c r="Q1744" s="261"/>
      <c r="R1744" s="261"/>
      <c r="S1744" s="261"/>
      <c r="T1744" s="262"/>
      <c r="AT1744" s="263" t="s">
        <v>274</v>
      </c>
      <c r="AU1744" s="263" t="s">
        <v>88</v>
      </c>
      <c r="AV1744" s="14" t="s">
        <v>86</v>
      </c>
      <c r="AW1744" s="14" t="s">
        <v>41</v>
      </c>
      <c r="AX1744" s="14" t="s">
        <v>78</v>
      </c>
      <c r="AY1744" s="263" t="s">
        <v>209</v>
      </c>
    </row>
    <row r="1745" spans="2:65" s="12" customFormat="1" ht="13.5">
      <c r="B1745" s="222"/>
      <c r="C1745" s="223"/>
      <c r="D1745" s="219" t="s">
        <v>274</v>
      </c>
      <c r="E1745" s="224" t="s">
        <v>34</v>
      </c>
      <c r="F1745" s="225" t="s">
        <v>2185</v>
      </c>
      <c r="G1745" s="223"/>
      <c r="H1745" s="226">
        <v>39.369</v>
      </c>
      <c r="I1745" s="227"/>
      <c r="J1745" s="223"/>
      <c r="K1745" s="223"/>
      <c r="L1745" s="228"/>
      <c r="M1745" s="229"/>
      <c r="N1745" s="230"/>
      <c r="O1745" s="230"/>
      <c r="P1745" s="230"/>
      <c r="Q1745" s="230"/>
      <c r="R1745" s="230"/>
      <c r="S1745" s="230"/>
      <c r="T1745" s="231"/>
      <c r="AT1745" s="232" t="s">
        <v>274</v>
      </c>
      <c r="AU1745" s="232" t="s">
        <v>88</v>
      </c>
      <c r="AV1745" s="12" t="s">
        <v>88</v>
      </c>
      <c r="AW1745" s="12" t="s">
        <v>41</v>
      </c>
      <c r="AX1745" s="12" t="s">
        <v>78</v>
      </c>
      <c r="AY1745" s="232" t="s">
        <v>209</v>
      </c>
    </row>
    <row r="1746" spans="2:65" s="12" customFormat="1" ht="13.5">
      <c r="B1746" s="222"/>
      <c r="C1746" s="223"/>
      <c r="D1746" s="219" t="s">
        <v>274</v>
      </c>
      <c r="E1746" s="224" t="s">
        <v>34</v>
      </c>
      <c r="F1746" s="225" t="s">
        <v>2186</v>
      </c>
      <c r="G1746" s="223"/>
      <c r="H1746" s="226">
        <v>9.1379999999999999</v>
      </c>
      <c r="I1746" s="227"/>
      <c r="J1746" s="223"/>
      <c r="K1746" s="223"/>
      <c r="L1746" s="228"/>
      <c r="M1746" s="229"/>
      <c r="N1746" s="230"/>
      <c r="O1746" s="230"/>
      <c r="P1746" s="230"/>
      <c r="Q1746" s="230"/>
      <c r="R1746" s="230"/>
      <c r="S1746" s="230"/>
      <c r="T1746" s="231"/>
      <c r="AT1746" s="232" t="s">
        <v>274</v>
      </c>
      <c r="AU1746" s="232" t="s">
        <v>88</v>
      </c>
      <c r="AV1746" s="12" t="s">
        <v>88</v>
      </c>
      <c r="AW1746" s="12" t="s">
        <v>41</v>
      </c>
      <c r="AX1746" s="12" t="s">
        <v>78</v>
      </c>
      <c r="AY1746" s="232" t="s">
        <v>209</v>
      </c>
    </row>
    <row r="1747" spans="2:65" s="15" customFormat="1" ht="13.5">
      <c r="B1747" s="267"/>
      <c r="C1747" s="268"/>
      <c r="D1747" s="219" t="s">
        <v>274</v>
      </c>
      <c r="E1747" s="269" t="s">
        <v>34</v>
      </c>
      <c r="F1747" s="270" t="s">
        <v>2187</v>
      </c>
      <c r="G1747" s="268"/>
      <c r="H1747" s="271">
        <v>48.506999999999998</v>
      </c>
      <c r="I1747" s="272"/>
      <c r="J1747" s="268"/>
      <c r="K1747" s="268"/>
      <c r="L1747" s="273"/>
      <c r="M1747" s="274"/>
      <c r="N1747" s="275"/>
      <c r="O1747" s="275"/>
      <c r="P1747" s="275"/>
      <c r="Q1747" s="275"/>
      <c r="R1747" s="275"/>
      <c r="S1747" s="275"/>
      <c r="T1747" s="276"/>
      <c r="AT1747" s="277" t="s">
        <v>274</v>
      </c>
      <c r="AU1747" s="277" t="s">
        <v>88</v>
      </c>
      <c r="AV1747" s="15" t="s">
        <v>224</v>
      </c>
      <c r="AW1747" s="15" t="s">
        <v>41</v>
      </c>
      <c r="AX1747" s="15" t="s">
        <v>78</v>
      </c>
      <c r="AY1747" s="277" t="s">
        <v>209</v>
      </c>
    </row>
    <row r="1748" spans="2:65" s="13" customFormat="1" ht="13.5">
      <c r="B1748" s="233"/>
      <c r="C1748" s="234"/>
      <c r="D1748" s="219" t="s">
        <v>274</v>
      </c>
      <c r="E1748" s="235" t="s">
        <v>34</v>
      </c>
      <c r="F1748" s="236" t="s">
        <v>302</v>
      </c>
      <c r="G1748" s="234"/>
      <c r="H1748" s="237">
        <v>1354.8579999999999</v>
      </c>
      <c r="I1748" s="238"/>
      <c r="J1748" s="234"/>
      <c r="K1748" s="234"/>
      <c r="L1748" s="239"/>
      <c r="M1748" s="240"/>
      <c r="N1748" s="241"/>
      <c r="O1748" s="241"/>
      <c r="P1748" s="241"/>
      <c r="Q1748" s="241"/>
      <c r="R1748" s="241"/>
      <c r="S1748" s="241"/>
      <c r="T1748" s="242"/>
      <c r="AT1748" s="243" t="s">
        <v>274</v>
      </c>
      <c r="AU1748" s="243" t="s">
        <v>88</v>
      </c>
      <c r="AV1748" s="13" t="s">
        <v>228</v>
      </c>
      <c r="AW1748" s="13" t="s">
        <v>41</v>
      </c>
      <c r="AX1748" s="13" t="s">
        <v>86</v>
      </c>
      <c r="AY1748" s="243" t="s">
        <v>209</v>
      </c>
    </row>
    <row r="1749" spans="2:65" s="1" customFormat="1" ht="25.5" customHeight="1">
      <c r="B1749" s="43"/>
      <c r="C1749" s="244" t="s">
        <v>2234</v>
      </c>
      <c r="D1749" s="244" t="s">
        <v>348</v>
      </c>
      <c r="E1749" s="245" t="s">
        <v>2235</v>
      </c>
      <c r="F1749" s="246" t="s">
        <v>2236</v>
      </c>
      <c r="G1749" s="247" t="s">
        <v>351</v>
      </c>
      <c r="H1749" s="248">
        <v>1558.087</v>
      </c>
      <c r="I1749" s="249"/>
      <c r="J1749" s="250">
        <f>ROUND(I1749*H1749,2)</f>
        <v>0</v>
      </c>
      <c r="K1749" s="246" t="s">
        <v>34</v>
      </c>
      <c r="L1749" s="251"/>
      <c r="M1749" s="252" t="s">
        <v>34</v>
      </c>
      <c r="N1749" s="253" t="s">
        <v>49</v>
      </c>
      <c r="O1749" s="44"/>
      <c r="P1749" s="212">
        <f>O1749*H1749</f>
        <v>0</v>
      </c>
      <c r="Q1749" s="212">
        <v>0</v>
      </c>
      <c r="R1749" s="212">
        <f>Q1749*H1749</f>
        <v>0</v>
      </c>
      <c r="S1749" s="212">
        <v>0</v>
      </c>
      <c r="T1749" s="213">
        <f>S1749*H1749</f>
        <v>0</v>
      </c>
      <c r="AR1749" s="25" t="s">
        <v>672</v>
      </c>
      <c r="AT1749" s="25" t="s">
        <v>348</v>
      </c>
      <c r="AU1749" s="25" t="s">
        <v>88</v>
      </c>
      <c r="AY1749" s="25" t="s">
        <v>209</v>
      </c>
      <c r="BE1749" s="214">
        <f>IF(N1749="základní",J1749,0)</f>
        <v>0</v>
      </c>
      <c r="BF1749" s="214">
        <f>IF(N1749="snížená",J1749,0)</f>
        <v>0</v>
      </c>
      <c r="BG1749" s="214">
        <f>IF(N1749="zákl. přenesená",J1749,0)</f>
        <v>0</v>
      </c>
      <c r="BH1749" s="214">
        <f>IF(N1749="sníž. přenesená",J1749,0)</f>
        <v>0</v>
      </c>
      <c r="BI1749" s="214">
        <f>IF(N1749="nulová",J1749,0)</f>
        <v>0</v>
      </c>
      <c r="BJ1749" s="25" t="s">
        <v>86</v>
      </c>
      <c r="BK1749" s="214">
        <f>ROUND(I1749*H1749,2)</f>
        <v>0</v>
      </c>
      <c r="BL1749" s="25" t="s">
        <v>287</v>
      </c>
      <c r="BM1749" s="25" t="s">
        <v>2237</v>
      </c>
    </row>
    <row r="1750" spans="2:65" s="12" customFormat="1" ht="13.5">
      <c r="B1750" s="222"/>
      <c r="C1750" s="223"/>
      <c r="D1750" s="219" t="s">
        <v>274</v>
      </c>
      <c r="E1750" s="223"/>
      <c r="F1750" s="225" t="s">
        <v>2229</v>
      </c>
      <c r="G1750" s="223"/>
      <c r="H1750" s="226">
        <v>1558.087</v>
      </c>
      <c r="I1750" s="227"/>
      <c r="J1750" s="223"/>
      <c r="K1750" s="223"/>
      <c r="L1750" s="228"/>
      <c r="M1750" s="229"/>
      <c r="N1750" s="230"/>
      <c r="O1750" s="230"/>
      <c r="P1750" s="230"/>
      <c r="Q1750" s="230"/>
      <c r="R1750" s="230"/>
      <c r="S1750" s="230"/>
      <c r="T1750" s="231"/>
      <c r="AT1750" s="232" t="s">
        <v>274</v>
      </c>
      <c r="AU1750" s="232" t="s">
        <v>88</v>
      </c>
      <c r="AV1750" s="12" t="s">
        <v>88</v>
      </c>
      <c r="AW1750" s="12" t="s">
        <v>6</v>
      </c>
      <c r="AX1750" s="12" t="s">
        <v>86</v>
      </c>
      <c r="AY1750" s="232" t="s">
        <v>209</v>
      </c>
    </row>
    <row r="1751" spans="2:65" s="1" customFormat="1" ht="25.5" customHeight="1">
      <c r="B1751" s="43"/>
      <c r="C1751" s="203" t="s">
        <v>2238</v>
      </c>
      <c r="D1751" s="203" t="s">
        <v>212</v>
      </c>
      <c r="E1751" s="204" t="s">
        <v>2239</v>
      </c>
      <c r="F1751" s="205" t="s">
        <v>2240</v>
      </c>
      <c r="G1751" s="206" t="s">
        <v>317</v>
      </c>
      <c r="H1751" s="207">
        <v>900.45899999999995</v>
      </c>
      <c r="I1751" s="208"/>
      <c r="J1751" s="209">
        <f>ROUND(I1751*H1751,2)</f>
        <v>0</v>
      </c>
      <c r="K1751" s="205" t="s">
        <v>216</v>
      </c>
      <c r="L1751" s="63"/>
      <c r="M1751" s="210" t="s">
        <v>34</v>
      </c>
      <c r="N1751" s="211" t="s">
        <v>49</v>
      </c>
      <c r="O1751" s="44"/>
      <c r="P1751" s="212">
        <f>O1751*H1751</f>
        <v>0</v>
      </c>
      <c r="Q1751" s="212">
        <v>0</v>
      </c>
      <c r="R1751" s="212">
        <f>Q1751*H1751</f>
        <v>0</v>
      </c>
      <c r="S1751" s="212">
        <v>0</v>
      </c>
      <c r="T1751" s="213">
        <f>S1751*H1751</f>
        <v>0</v>
      </c>
      <c r="AR1751" s="25" t="s">
        <v>287</v>
      </c>
      <c r="AT1751" s="25" t="s">
        <v>212</v>
      </c>
      <c r="AU1751" s="25" t="s">
        <v>88</v>
      </c>
      <c r="AY1751" s="25" t="s">
        <v>209</v>
      </c>
      <c r="BE1751" s="214">
        <f>IF(N1751="základní",J1751,0)</f>
        <v>0</v>
      </c>
      <c r="BF1751" s="214">
        <f>IF(N1751="snížená",J1751,0)</f>
        <v>0</v>
      </c>
      <c r="BG1751" s="214">
        <f>IF(N1751="zákl. přenesená",J1751,0)</f>
        <v>0</v>
      </c>
      <c r="BH1751" s="214">
        <f>IF(N1751="sníž. přenesená",J1751,0)</f>
        <v>0</v>
      </c>
      <c r="BI1751" s="214">
        <f>IF(N1751="nulová",J1751,0)</f>
        <v>0</v>
      </c>
      <c r="BJ1751" s="25" t="s">
        <v>86</v>
      </c>
      <c r="BK1751" s="214">
        <f>ROUND(I1751*H1751,2)</f>
        <v>0</v>
      </c>
      <c r="BL1751" s="25" t="s">
        <v>287</v>
      </c>
      <c r="BM1751" s="25" t="s">
        <v>2241</v>
      </c>
    </row>
    <row r="1752" spans="2:65" s="1" customFormat="1" ht="40.5">
      <c r="B1752" s="43"/>
      <c r="C1752" s="65"/>
      <c r="D1752" s="219" t="s">
        <v>272</v>
      </c>
      <c r="E1752" s="65"/>
      <c r="F1752" s="220" t="s">
        <v>2195</v>
      </c>
      <c r="G1752" s="65"/>
      <c r="H1752" s="65"/>
      <c r="I1752" s="174"/>
      <c r="J1752" s="65"/>
      <c r="K1752" s="65"/>
      <c r="L1752" s="63"/>
      <c r="M1752" s="221"/>
      <c r="N1752" s="44"/>
      <c r="O1752" s="44"/>
      <c r="P1752" s="44"/>
      <c r="Q1752" s="44"/>
      <c r="R1752" s="44"/>
      <c r="S1752" s="44"/>
      <c r="T1752" s="80"/>
      <c r="AT1752" s="25" t="s">
        <v>272</v>
      </c>
      <c r="AU1752" s="25" t="s">
        <v>88</v>
      </c>
    </row>
    <row r="1753" spans="2:65" s="14" customFormat="1" ht="13.5">
      <c r="B1753" s="254"/>
      <c r="C1753" s="255"/>
      <c r="D1753" s="219" t="s">
        <v>274</v>
      </c>
      <c r="E1753" s="256" t="s">
        <v>34</v>
      </c>
      <c r="F1753" s="257" t="s">
        <v>2173</v>
      </c>
      <c r="G1753" s="255"/>
      <c r="H1753" s="256" t="s">
        <v>34</v>
      </c>
      <c r="I1753" s="258"/>
      <c r="J1753" s="255"/>
      <c r="K1753" s="255"/>
      <c r="L1753" s="259"/>
      <c r="M1753" s="260"/>
      <c r="N1753" s="261"/>
      <c r="O1753" s="261"/>
      <c r="P1753" s="261"/>
      <c r="Q1753" s="261"/>
      <c r="R1753" s="261"/>
      <c r="S1753" s="261"/>
      <c r="T1753" s="262"/>
      <c r="AT1753" s="263" t="s">
        <v>274</v>
      </c>
      <c r="AU1753" s="263" t="s">
        <v>88</v>
      </c>
      <c r="AV1753" s="14" t="s">
        <v>86</v>
      </c>
      <c r="AW1753" s="14" t="s">
        <v>41</v>
      </c>
      <c r="AX1753" s="14" t="s">
        <v>78</v>
      </c>
      <c r="AY1753" s="263" t="s">
        <v>209</v>
      </c>
    </row>
    <row r="1754" spans="2:65" s="14" customFormat="1" ht="13.5">
      <c r="B1754" s="254"/>
      <c r="C1754" s="255"/>
      <c r="D1754" s="219" t="s">
        <v>274</v>
      </c>
      <c r="E1754" s="256" t="s">
        <v>34</v>
      </c>
      <c r="F1754" s="257" t="s">
        <v>2174</v>
      </c>
      <c r="G1754" s="255"/>
      <c r="H1754" s="256" t="s">
        <v>34</v>
      </c>
      <c r="I1754" s="258"/>
      <c r="J1754" s="255"/>
      <c r="K1754" s="255"/>
      <c r="L1754" s="259"/>
      <c r="M1754" s="260"/>
      <c r="N1754" s="261"/>
      <c r="O1754" s="261"/>
      <c r="P1754" s="261"/>
      <c r="Q1754" s="261"/>
      <c r="R1754" s="261"/>
      <c r="S1754" s="261"/>
      <c r="T1754" s="262"/>
      <c r="AT1754" s="263" t="s">
        <v>274</v>
      </c>
      <c r="AU1754" s="263" t="s">
        <v>88</v>
      </c>
      <c r="AV1754" s="14" t="s">
        <v>86</v>
      </c>
      <c r="AW1754" s="14" t="s">
        <v>41</v>
      </c>
      <c r="AX1754" s="14" t="s">
        <v>78</v>
      </c>
      <c r="AY1754" s="263" t="s">
        <v>209</v>
      </c>
    </row>
    <row r="1755" spans="2:65" s="12" customFormat="1" ht="13.5">
      <c r="B1755" s="222"/>
      <c r="C1755" s="223"/>
      <c r="D1755" s="219" t="s">
        <v>274</v>
      </c>
      <c r="E1755" s="224" t="s">
        <v>34</v>
      </c>
      <c r="F1755" s="225" t="s">
        <v>2242</v>
      </c>
      <c r="G1755" s="223"/>
      <c r="H1755" s="226">
        <v>152.09</v>
      </c>
      <c r="I1755" s="227"/>
      <c r="J1755" s="223"/>
      <c r="K1755" s="223"/>
      <c r="L1755" s="228"/>
      <c r="M1755" s="229"/>
      <c r="N1755" s="230"/>
      <c r="O1755" s="230"/>
      <c r="P1755" s="230"/>
      <c r="Q1755" s="230"/>
      <c r="R1755" s="230"/>
      <c r="S1755" s="230"/>
      <c r="T1755" s="231"/>
      <c r="AT1755" s="232" t="s">
        <v>274</v>
      </c>
      <c r="AU1755" s="232" t="s">
        <v>88</v>
      </c>
      <c r="AV1755" s="12" t="s">
        <v>88</v>
      </c>
      <c r="AW1755" s="12" t="s">
        <v>41</v>
      </c>
      <c r="AX1755" s="12" t="s">
        <v>78</v>
      </c>
      <c r="AY1755" s="232" t="s">
        <v>209</v>
      </c>
    </row>
    <row r="1756" spans="2:65" s="12" customFormat="1" ht="13.5">
      <c r="B1756" s="222"/>
      <c r="C1756" s="223"/>
      <c r="D1756" s="219" t="s">
        <v>274</v>
      </c>
      <c r="E1756" s="224" t="s">
        <v>34</v>
      </c>
      <c r="F1756" s="225" t="s">
        <v>2243</v>
      </c>
      <c r="G1756" s="223"/>
      <c r="H1756" s="226">
        <v>12.8</v>
      </c>
      <c r="I1756" s="227"/>
      <c r="J1756" s="223"/>
      <c r="K1756" s="223"/>
      <c r="L1756" s="228"/>
      <c r="M1756" s="229"/>
      <c r="N1756" s="230"/>
      <c r="O1756" s="230"/>
      <c r="P1756" s="230"/>
      <c r="Q1756" s="230"/>
      <c r="R1756" s="230"/>
      <c r="S1756" s="230"/>
      <c r="T1756" s="231"/>
      <c r="AT1756" s="232" t="s">
        <v>274</v>
      </c>
      <c r="AU1756" s="232" t="s">
        <v>88</v>
      </c>
      <c r="AV1756" s="12" t="s">
        <v>88</v>
      </c>
      <c r="AW1756" s="12" t="s">
        <v>41</v>
      </c>
      <c r="AX1756" s="12" t="s">
        <v>78</v>
      </c>
      <c r="AY1756" s="232" t="s">
        <v>209</v>
      </c>
    </row>
    <row r="1757" spans="2:65" s="12" customFormat="1" ht="13.5">
      <c r="B1757" s="222"/>
      <c r="C1757" s="223"/>
      <c r="D1757" s="219" t="s">
        <v>274</v>
      </c>
      <c r="E1757" s="224" t="s">
        <v>34</v>
      </c>
      <c r="F1757" s="225" t="s">
        <v>2244</v>
      </c>
      <c r="G1757" s="223"/>
      <c r="H1757" s="226">
        <v>168.333</v>
      </c>
      <c r="I1757" s="227"/>
      <c r="J1757" s="223"/>
      <c r="K1757" s="223"/>
      <c r="L1757" s="228"/>
      <c r="M1757" s="229"/>
      <c r="N1757" s="230"/>
      <c r="O1757" s="230"/>
      <c r="P1757" s="230"/>
      <c r="Q1757" s="230"/>
      <c r="R1757" s="230"/>
      <c r="S1757" s="230"/>
      <c r="T1757" s="231"/>
      <c r="AT1757" s="232" t="s">
        <v>274</v>
      </c>
      <c r="AU1757" s="232" t="s">
        <v>88</v>
      </c>
      <c r="AV1757" s="12" t="s">
        <v>88</v>
      </c>
      <c r="AW1757" s="12" t="s">
        <v>41</v>
      </c>
      <c r="AX1757" s="12" t="s">
        <v>78</v>
      </c>
      <c r="AY1757" s="232" t="s">
        <v>209</v>
      </c>
    </row>
    <row r="1758" spans="2:65" s="12" customFormat="1" ht="13.5">
      <c r="B1758" s="222"/>
      <c r="C1758" s="223"/>
      <c r="D1758" s="219" t="s">
        <v>274</v>
      </c>
      <c r="E1758" s="224" t="s">
        <v>34</v>
      </c>
      <c r="F1758" s="225" t="s">
        <v>2245</v>
      </c>
      <c r="G1758" s="223"/>
      <c r="H1758" s="226">
        <v>16</v>
      </c>
      <c r="I1758" s="227"/>
      <c r="J1758" s="223"/>
      <c r="K1758" s="223"/>
      <c r="L1758" s="228"/>
      <c r="M1758" s="229"/>
      <c r="N1758" s="230"/>
      <c r="O1758" s="230"/>
      <c r="P1758" s="230"/>
      <c r="Q1758" s="230"/>
      <c r="R1758" s="230"/>
      <c r="S1758" s="230"/>
      <c r="T1758" s="231"/>
      <c r="AT1758" s="232" t="s">
        <v>274</v>
      </c>
      <c r="AU1758" s="232" t="s">
        <v>88</v>
      </c>
      <c r="AV1758" s="12" t="s">
        <v>88</v>
      </c>
      <c r="AW1758" s="12" t="s">
        <v>41</v>
      </c>
      <c r="AX1758" s="12" t="s">
        <v>78</v>
      </c>
      <c r="AY1758" s="232" t="s">
        <v>209</v>
      </c>
    </row>
    <row r="1759" spans="2:65" s="15" customFormat="1" ht="13.5">
      <c r="B1759" s="267"/>
      <c r="C1759" s="268"/>
      <c r="D1759" s="219" t="s">
        <v>274</v>
      </c>
      <c r="E1759" s="269" t="s">
        <v>34</v>
      </c>
      <c r="F1759" s="270" t="s">
        <v>2177</v>
      </c>
      <c r="G1759" s="268"/>
      <c r="H1759" s="271">
        <v>349.22300000000001</v>
      </c>
      <c r="I1759" s="272"/>
      <c r="J1759" s="268"/>
      <c r="K1759" s="268"/>
      <c r="L1759" s="273"/>
      <c r="M1759" s="274"/>
      <c r="N1759" s="275"/>
      <c r="O1759" s="275"/>
      <c r="P1759" s="275"/>
      <c r="Q1759" s="275"/>
      <c r="R1759" s="275"/>
      <c r="S1759" s="275"/>
      <c r="T1759" s="276"/>
      <c r="AT1759" s="277" t="s">
        <v>274</v>
      </c>
      <c r="AU1759" s="277" t="s">
        <v>88</v>
      </c>
      <c r="AV1759" s="15" t="s">
        <v>224</v>
      </c>
      <c r="AW1759" s="15" t="s">
        <v>41</v>
      </c>
      <c r="AX1759" s="15" t="s">
        <v>78</v>
      </c>
      <c r="AY1759" s="277" t="s">
        <v>209</v>
      </c>
    </row>
    <row r="1760" spans="2:65" s="14" customFormat="1" ht="13.5">
      <c r="B1760" s="254"/>
      <c r="C1760" s="255"/>
      <c r="D1760" s="219" t="s">
        <v>274</v>
      </c>
      <c r="E1760" s="256" t="s">
        <v>34</v>
      </c>
      <c r="F1760" s="257" t="s">
        <v>2204</v>
      </c>
      <c r="G1760" s="255"/>
      <c r="H1760" s="256" t="s">
        <v>34</v>
      </c>
      <c r="I1760" s="258"/>
      <c r="J1760" s="255"/>
      <c r="K1760" s="255"/>
      <c r="L1760" s="259"/>
      <c r="M1760" s="260"/>
      <c r="N1760" s="261"/>
      <c r="O1760" s="261"/>
      <c r="P1760" s="261"/>
      <c r="Q1760" s="261"/>
      <c r="R1760" s="261"/>
      <c r="S1760" s="261"/>
      <c r="T1760" s="262"/>
      <c r="AT1760" s="263" t="s">
        <v>274</v>
      </c>
      <c r="AU1760" s="263" t="s">
        <v>88</v>
      </c>
      <c r="AV1760" s="14" t="s">
        <v>86</v>
      </c>
      <c r="AW1760" s="14" t="s">
        <v>41</v>
      </c>
      <c r="AX1760" s="14" t="s">
        <v>78</v>
      </c>
      <c r="AY1760" s="263" t="s">
        <v>209</v>
      </c>
    </row>
    <row r="1761" spans="2:51" s="14" customFormat="1" ht="13.5">
      <c r="B1761" s="254"/>
      <c r="C1761" s="255"/>
      <c r="D1761" s="219" t="s">
        <v>274</v>
      </c>
      <c r="E1761" s="256" t="s">
        <v>34</v>
      </c>
      <c r="F1761" s="257" t="s">
        <v>2205</v>
      </c>
      <c r="G1761" s="255"/>
      <c r="H1761" s="256" t="s">
        <v>34</v>
      </c>
      <c r="I1761" s="258"/>
      <c r="J1761" s="255"/>
      <c r="K1761" s="255"/>
      <c r="L1761" s="259"/>
      <c r="M1761" s="260"/>
      <c r="N1761" s="261"/>
      <c r="O1761" s="261"/>
      <c r="P1761" s="261"/>
      <c r="Q1761" s="261"/>
      <c r="R1761" s="261"/>
      <c r="S1761" s="261"/>
      <c r="T1761" s="262"/>
      <c r="AT1761" s="263" t="s">
        <v>274</v>
      </c>
      <c r="AU1761" s="263" t="s">
        <v>88</v>
      </c>
      <c r="AV1761" s="14" t="s">
        <v>86</v>
      </c>
      <c r="AW1761" s="14" t="s">
        <v>41</v>
      </c>
      <c r="AX1761" s="14" t="s">
        <v>78</v>
      </c>
      <c r="AY1761" s="263" t="s">
        <v>209</v>
      </c>
    </row>
    <row r="1762" spans="2:51" s="12" customFormat="1" ht="13.5">
      <c r="B1762" s="222"/>
      <c r="C1762" s="223"/>
      <c r="D1762" s="219" t="s">
        <v>274</v>
      </c>
      <c r="E1762" s="224" t="s">
        <v>34</v>
      </c>
      <c r="F1762" s="225" t="s">
        <v>2246</v>
      </c>
      <c r="G1762" s="223"/>
      <c r="H1762" s="226">
        <v>31.774999999999999</v>
      </c>
      <c r="I1762" s="227"/>
      <c r="J1762" s="223"/>
      <c r="K1762" s="223"/>
      <c r="L1762" s="228"/>
      <c r="M1762" s="229"/>
      <c r="N1762" s="230"/>
      <c r="O1762" s="230"/>
      <c r="P1762" s="230"/>
      <c r="Q1762" s="230"/>
      <c r="R1762" s="230"/>
      <c r="S1762" s="230"/>
      <c r="T1762" s="231"/>
      <c r="AT1762" s="232" t="s">
        <v>274</v>
      </c>
      <c r="AU1762" s="232" t="s">
        <v>88</v>
      </c>
      <c r="AV1762" s="12" t="s">
        <v>88</v>
      </c>
      <c r="AW1762" s="12" t="s">
        <v>41</v>
      </c>
      <c r="AX1762" s="12" t="s">
        <v>78</v>
      </c>
      <c r="AY1762" s="232" t="s">
        <v>209</v>
      </c>
    </row>
    <row r="1763" spans="2:51" s="12" customFormat="1" ht="13.5">
      <c r="B1763" s="222"/>
      <c r="C1763" s="223"/>
      <c r="D1763" s="219" t="s">
        <v>274</v>
      </c>
      <c r="E1763" s="224" t="s">
        <v>34</v>
      </c>
      <c r="F1763" s="225" t="s">
        <v>2247</v>
      </c>
      <c r="G1763" s="223"/>
      <c r="H1763" s="226">
        <v>3.2</v>
      </c>
      <c r="I1763" s="227"/>
      <c r="J1763" s="223"/>
      <c r="K1763" s="223"/>
      <c r="L1763" s="228"/>
      <c r="M1763" s="229"/>
      <c r="N1763" s="230"/>
      <c r="O1763" s="230"/>
      <c r="P1763" s="230"/>
      <c r="Q1763" s="230"/>
      <c r="R1763" s="230"/>
      <c r="S1763" s="230"/>
      <c r="T1763" s="231"/>
      <c r="AT1763" s="232" t="s">
        <v>274</v>
      </c>
      <c r="AU1763" s="232" t="s">
        <v>88</v>
      </c>
      <c r="AV1763" s="12" t="s">
        <v>88</v>
      </c>
      <c r="AW1763" s="12" t="s">
        <v>41</v>
      </c>
      <c r="AX1763" s="12" t="s">
        <v>78</v>
      </c>
      <c r="AY1763" s="232" t="s">
        <v>209</v>
      </c>
    </row>
    <row r="1764" spans="2:51" s="12" customFormat="1" ht="13.5">
      <c r="B1764" s="222"/>
      <c r="C1764" s="223"/>
      <c r="D1764" s="219" t="s">
        <v>274</v>
      </c>
      <c r="E1764" s="224" t="s">
        <v>34</v>
      </c>
      <c r="F1764" s="225" t="s">
        <v>2248</v>
      </c>
      <c r="G1764" s="223"/>
      <c r="H1764" s="226">
        <v>54.353999999999999</v>
      </c>
      <c r="I1764" s="227"/>
      <c r="J1764" s="223"/>
      <c r="K1764" s="223"/>
      <c r="L1764" s="228"/>
      <c r="M1764" s="229"/>
      <c r="N1764" s="230"/>
      <c r="O1764" s="230"/>
      <c r="P1764" s="230"/>
      <c r="Q1764" s="230"/>
      <c r="R1764" s="230"/>
      <c r="S1764" s="230"/>
      <c r="T1764" s="231"/>
      <c r="AT1764" s="232" t="s">
        <v>274</v>
      </c>
      <c r="AU1764" s="232" t="s">
        <v>88</v>
      </c>
      <c r="AV1764" s="12" t="s">
        <v>88</v>
      </c>
      <c r="AW1764" s="12" t="s">
        <v>41</v>
      </c>
      <c r="AX1764" s="12" t="s">
        <v>78</v>
      </c>
      <c r="AY1764" s="232" t="s">
        <v>209</v>
      </c>
    </row>
    <row r="1765" spans="2:51" s="12" customFormat="1" ht="13.5">
      <c r="B1765" s="222"/>
      <c r="C1765" s="223"/>
      <c r="D1765" s="219" t="s">
        <v>274</v>
      </c>
      <c r="E1765" s="224" t="s">
        <v>34</v>
      </c>
      <c r="F1765" s="225" t="s">
        <v>2249</v>
      </c>
      <c r="G1765" s="223"/>
      <c r="H1765" s="226">
        <v>34.820999999999998</v>
      </c>
      <c r="I1765" s="227"/>
      <c r="J1765" s="223"/>
      <c r="K1765" s="223"/>
      <c r="L1765" s="228"/>
      <c r="M1765" s="229"/>
      <c r="N1765" s="230"/>
      <c r="O1765" s="230"/>
      <c r="P1765" s="230"/>
      <c r="Q1765" s="230"/>
      <c r="R1765" s="230"/>
      <c r="S1765" s="230"/>
      <c r="T1765" s="231"/>
      <c r="AT1765" s="232" t="s">
        <v>274</v>
      </c>
      <c r="AU1765" s="232" t="s">
        <v>88</v>
      </c>
      <c r="AV1765" s="12" t="s">
        <v>88</v>
      </c>
      <c r="AW1765" s="12" t="s">
        <v>41</v>
      </c>
      <c r="AX1765" s="12" t="s">
        <v>78</v>
      </c>
      <c r="AY1765" s="232" t="s">
        <v>209</v>
      </c>
    </row>
    <row r="1766" spans="2:51" s="12" customFormat="1" ht="13.5">
      <c r="B1766" s="222"/>
      <c r="C1766" s="223"/>
      <c r="D1766" s="219" t="s">
        <v>274</v>
      </c>
      <c r="E1766" s="224" t="s">
        <v>34</v>
      </c>
      <c r="F1766" s="225" t="s">
        <v>2250</v>
      </c>
      <c r="G1766" s="223"/>
      <c r="H1766" s="226">
        <v>23.213999999999999</v>
      </c>
      <c r="I1766" s="227"/>
      <c r="J1766" s="223"/>
      <c r="K1766" s="223"/>
      <c r="L1766" s="228"/>
      <c r="M1766" s="229"/>
      <c r="N1766" s="230"/>
      <c r="O1766" s="230"/>
      <c r="P1766" s="230"/>
      <c r="Q1766" s="230"/>
      <c r="R1766" s="230"/>
      <c r="S1766" s="230"/>
      <c r="T1766" s="231"/>
      <c r="AT1766" s="232" t="s">
        <v>274</v>
      </c>
      <c r="AU1766" s="232" t="s">
        <v>88</v>
      </c>
      <c r="AV1766" s="12" t="s">
        <v>88</v>
      </c>
      <c r="AW1766" s="12" t="s">
        <v>41</v>
      </c>
      <c r="AX1766" s="12" t="s">
        <v>78</v>
      </c>
      <c r="AY1766" s="232" t="s">
        <v>209</v>
      </c>
    </row>
    <row r="1767" spans="2:51" s="12" customFormat="1" ht="13.5">
      <c r="B1767" s="222"/>
      <c r="C1767" s="223"/>
      <c r="D1767" s="219" t="s">
        <v>274</v>
      </c>
      <c r="E1767" s="224" t="s">
        <v>34</v>
      </c>
      <c r="F1767" s="225" t="s">
        <v>2251</v>
      </c>
      <c r="G1767" s="223"/>
      <c r="H1767" s="226">
        <v>44.195999999999998</v>
      </c>
      <c r="I1767" s="227"/>
      <c r="J1767" s="223"/>
      <c r="K1767" s="223"/>
      <c r="L1767" s="228"/>
      <c r="M1767" s="229"/>
      <c r="N1767" s="230"/>
      <c r="O1767" s="230"/>
      <c r="P1767" s="230"/>
      <c r="Q1767" s="230"/>
      <c r="R1767" s="230"/>
      <c r="S1767" s="230"/>
      <c r="T1767" s="231"/>
      <c r="AT1767" s="232" t="s">
        <v>274</v>
      </c>
      <c r="AU1767" s="232" t="s">
        <v>88</v>
      </c>
      <c r="AV1767" s="12" t="s">
        <v>88</v>
      </c>
      <c r="AW1767" s="12" t="s">
        <v>41</v>
      </c>
      <c r="AX1767" s="12" t="s">
        <v>78</v>
      </c>
      <c r="AY1767" s="232" t="s">
        <v>209</v>
      </c>
    </row>
    <row r="1768" spans="2:51" s="12" customFormat="1" ht="13.5">
      <c r="B1768" s="222"/>
      <c r="C1768" s="223"/>
      <c r="D1768" s="219" t="s">
        <v>274</v>
      </c>
      <c r="E1768" s="224" t="s">
        <v>34</v>
      </c>
      <c r="F1768" s="225" t="s">
        <v>2252</v>
      </c>
      <c r="G1768" s="223"/>
      <c r="H1768" s="226">
        <v>34.386000000000003</v>
      </c>
      <c r="I1768" s="227"/>
      <c r="J1768" s="223"/>
      <c r="K1768" s="223"/>
      <c r="L1768" s="228"/>
      <c r="M1768" s="229"/>
      <c r="N1768" s="230"/>
      <c r="O1768" s="230"/>
      <c r="P1768" s="230"/>
      <c r="Q1768" s="230"/>
      <c r="R1768" s="230"/>
      <c r="S1768" s="230"/>
      <c r="T1768" s="231"/>
      <c r="AT1768" s="232" t="s">
        <v>274</v>
      </c>
      <c r="AU1768" s="232" t="s">
        <v>88</v>
      </c>
      <c r="AV1768" s="12" t="s">
        <v>88</v>
      </c>
      <c r="AW1768" s="12" t="s">
        <v>41</v>
      </c>
      <c r="AX1768" s="12" t="s">
        <v>78</v>
      </c>
      <c r="AY1768" s="232" t="s">
        <v>209</v>
      </c>
    </row>
    <row r="1769" spans="2:51" s="12" customFormat="1" ht="13.5">
      <c r="B1769" s="222"/>
      <c r="C1769" s="223"/>
      <c r="D1769" s="219" t="s">
        <v>274</v>
      </c>
      <c r="E1769" s="224" t="s">
        <v>34</v>
      </c>
      <c r="F1769" s="225" t="s">
        <v>2253</v>
      </c>
      <c r="G1769" s="223"/>
      <c r="H1769" s="226">
        <v>49.225000000000001</v>
      </c>
      <c r="I1769" s="227"/>
      <c r="J1769" s="223"/>
      <c r="K1769" s="223"/>
      <c r="L1769" s="228"/>
      <c r="M1769" s="229"/>
      <c r="N1769" s="230"/>
      <c r="O1769" s="230"/>
      <c r="P1769" s="230"/>
      <c r="Q1769" s="230"/>
      <c r="R1769" s="230"/>
      <c r="S1769" s="230"/>
      <c r="T1769" s="231"/>
      <c r="AT1769" s="232" t="s">
        <v>274</v>
      </c>
      <c r="AU1769" s="232" t="s">
        <v>88</v>
      </c>
      <c r="AV1769" s="12" t="s">
        <v>88</v>
      </c>
      <c r="AW1769" s="12" t="s">
        <v>41</v>
      </c>
      <c r="AX1769" s="12" t="s">
        <v>78</v>
      </c>
      <c r="AY1769" s="232" t="s">
        <v>209</v>
      </c>
    </row>
    <row r="1770" spans="2:51" s="15" customFormat="1" ht="13.5">
      <c r="B1770" s="267"/>
      <c r="C1770" s="268"/>
      <c r="D1770" s="219" t="s">
        <v>274</v>
      </c>
      <c r="E1770" s="269" t="s">
        <v>34</v>
      </c>
      <c r="F1770" s="270" t="s">
        <v>2224</v>
      </c>
      <c r="G1770" s="268"/>
      <c r="H1770" s="271">
        <v>275.17099999999999</v>
      </c>
      <c r="I1770" s="272"/>
      <c r="J1770" s="268"/>
      <c r="K1770" s="268"/>
      <c r="L1770" s="273"/>
      <c r="M1770" s="274"/>
      <c r="N1770" s="275"/>
      <c r="O1770" s="275"/>
      <c r="P1770" s="275"/>
      <c r="Q1770" s="275"/>
      <c r="R1770" s="275"/>
      <c r="S1770" s="275"/>
      <c r="T1770" s="276"/>
      <c r="AT1770" s="277" t="s">
        <v>274</v>
      </c>
      <c r="AU1770" s="277" t="s">
        <v>88</v>
      </c>
      <c r="AV1770" s="15" t="s">
        <v>224</v>
      </c>
      <c r="AW1770" s="15" t="s">
        <v>41</v>
      </c>
      <c r="AX1770" s="15" t="s">
        <v>78</v>
      </c>
      <c r="AY1770" s="277" t="s">
        <v>209</v>
      </c>
    </row>
    <row r="1771" spans="2:51" s="14" customFormat="1" ht="13.5">
      <c r="B1771" s="254"/>
      <c r="C1771" s="255"/>
      <c r="D1771" s="219" t="s">
        <v>274</v>
      </c>
      <c r="E1771" s="256" t="s">
        <v>34</v>
      </c>
      <c r="F1771" s="257" t="s">
        <v>2209</v>
      </c>
      <c r="G1771" s="255"/>
      <c r="H1771" s="256" t="s">
        <v>34</v>
      </c>
      <c r="I1771" s="258"/>
      <c r="J1771" s="255"/>
      <c r="K1771" s="255"/>
      <c r="L1771" s="259"/>
      <c r="M1771" s="260"/>
      <c r="N1771" s="261"/>
      <c r="O1771" s="261"/>
      <c r="P1771" s="261"/>
      <c r="Q1771" s="261"/>
      <c r="R1771" s="261"/>
      <c r="S1771" s="261"/>
      <c r="T1771" s="262"/>
      <c r="AT1771" s="263" t="s">
        <v>274</v>
      </c>
      <c r="AU1771" s="263" t="s">
        <v>88</v>
      </c>
      <c r="AV1771" s="14" t="s">
        <v>86</v>
      </c>
      <c r="AW1771" s="14" t="s">
        <v>41</v>
      </c>
      <c r="AX1771" s="14" t="s">
        <v>78</v>
      </c>
      <c r="AY1771" s="263" t="s">
        <v>209</v>
      </c>
    </row>
    <row r="1772" spans="2:51" s="14" customFormat="1" ht="13.5">
      <c r="B1772" s="254"/>
      <c r="C1772" s="255"/>
      <c r="D1772" s="219" t="s">
        <v>274</v>
      </c>
      <c r="E1772" s="256" t="s">
        <v>34</v>
      </c>
      <c r="F1772" s="257" t="s">
        <v>2210</v>
      </c>
      <c r="G1772" s="255"/>
      <c r="H1772" s="256" t="s">
        <v>34</v>
      </c>
      <c r="I1772" s="258"/>
      <c r="J1772" s="255"/>
      <c r="K1772" s="255"/>
      <c r="L1772" s="259"/>
      <c r="M1772" s="260"/>
      <c r="N1772" s="261"/>
      <c r="O1772" s="261"/>
      <c r="P1772" s="261"/>
      <c r="Q1772" s="261"/>
      <c r="R1772" s="261"/>
      <c r="S1772" s="261"/>
      <c r="T1772" s="262"/>
      <c r="AT1772" s="263" t="s">
        <v>274</v>
      </c>
      <c r="AU1772" s="263" t="s">
        <v>88</v>
      </c>
      <c r="AV1772" s="14" t="s">
        <v>86</v>
      </c>
      <c r="AW1772" s="14" t="s">
        <v>41</v>
      </c>
      <c r="AX1772" s="14" t="s">
        <v>78</v>
      </c>
      <c r="AY1772" s="263" t="s">
        <v>209</v>
      </c>
    </row>
    <row r="1773" spans="2:51" s="12" customFormat="1" ht="13.5">
      <c r="B1773" s="222"/>
      <c r="C1773" s="223"/>
      <c r="D1773" s="219" t="s">
        <v>274</v>
      </c>
      <c r="E1773" s="224" t="s">
        <v>34</v>
      </c>
      <c r="F1773" s="225" t="s">
        <v>2254</v>
      </c>
      <c r="G1773" s="223"/>
      <c r="H1773" s="226">
        <v>125.82599999999999</v>
      </c>
      <c r="I1773" s="227"/>
      <c r="J1773" s="223"/>
      <c r="K1773" s="223"/>
      <c r="L1773" s="228"/>
      <c r="M1773" s="229"/>
      <c r="N1773" s="230"/>
      <c r="O1773" s="230"/>
      <c r="P1773" s="230"/>
      <c r="Q1773" s="230"/>
      <c r="R1773" s="230"/>
      <c r="S1773" s="230"/>
      <c r="T1773" s="231"/>
      <c r="AT1773" s="232" t="s">
        <v>274</v>
      </c>
      <c r="AU1773" s="232" t="s">
        <v>88</v>
      </c>
      <c r="AV1773" s="12" t="s">
        <v>88</v>
      </c>
      <c r="AW1773" s="12" t="s">
        <v>41</v>
      </c>
      <c r="AX1773" s="12" t="s">
        <v>78</v>
      </c>
      <c r="AY1773" s="232" t="s">
        <v>209</v>
      </c>
    </row>
    <row r="1774" spans="2:51" s="12" customFormat="1" ht="13.5">
      <c r="B1774" s="222"/>
      <c r="C1774" s="223"/>
      <c r="D1774" s="219" t="s">
        <v>274</v>
      </c>
      <c r="E1774" s="224" t="s">
        <v>34</v>
      </c>
      <c r="F1774" s="225" t="s">
        <v>2255</v>
      </c>
      <c r="G1774" s="223"/>
      <c r="H1774" s="226">
        <v>99.088999999999999</v>
      </c>
      <c r="I1774" s="227"/>
      <c r="J1774" s="223"/>
      <c r="K1774" s="223"/>
      <c r="L1774" s="228"/>
      <c r="M1774" s="229"/>
      <c r="N1774" s="230"/>
      <c r="O1774" s="230"/>
      <c r="P1774" s="230"/>
      <c r="Q1774" s="230"/>
      <c r="R1774" s="230"/>
      <c r="S1774" s="230"/>
      <c r="T1774" s="231"/>
      <c r="AT1774" s="232" t="s">
        <v>274</v>
      </c>
      <c r="AU1774" s="232" t="s">
        <v>88</v>
      </c>
      <c r="AV1774" s="12" t="s">
        <v>88</v>
      </c>
      <c r="AW1774" s="12" t="s">
        <v>41</v>
      </c>
      <c r="AX1774" s="12" t="s">
        <v>78</v>
      </c>
      <c r="AY1774" s="232" t="s">
        <v>209</v>
      </c>
    </row>
    <row r="1775" spans="2:51" s="15" customFormat="1" ht="13.5">
      <c r="B1775" s="267"/>
      <c r="C1775" s="268"/>
      <c r="D1775" s="219" t="s">
        <v>274</v>
      </c>
      <c r="E1775" s="269" t="s">
        <v>34</v>
      </c>
      <c r="F1775" s="270" t="s">
        <v>2213</v>
      </c>
      <c r="G1775" s="268"/>
      <c r="H1775" s="271">
        <v>224.91499999999999</v>
      </c>
      <c r="I1775" s="272"/>
      <c r="J1775" s="268"/>
      <c r="K1775" s="268"/>
      <c r="L1775" s="273"/>
      <c r="M1775" s="274"/>
      <c r="N1775" s="275"/>
      <c r="O1775" s="275"/>
      <c r="P1775" s="275"/>
      <c r="Q1775" s="275"/>
      <c r="R1775" s="275"/>
      <c r="S1775" s="275"/>
      <c r="T1775" s="276"/>
      <c r="AT1775" s="277" t="s">
        <v>274</v>
      </c>
      <c r="AU1775" s="277" t="s">
        <v>88</v>
      </c>
      <c r="AV1775" s="15" t="s">
        <v>224</v>
      </c>
      <c r="AW1775" s="15" t="s">
        <v>41</v>
      </c>
      <c r="AX1775" s="15" t="s">
        <v>78</v>
      </c>
      <c r="AY1775" s="277" t="s">
        <v>209</v>
      </c>
    </row>
    <row r="1776" spans="2:51" s="14" customFormat="1" ht="13.5">
      <c r="B1776" s="254"/>
      <c r="C1776" s="255"/>
      <c r="D1776" s="219" t="s">
        <v>274</v>
      </c>
      <c r="E1776" s="256" t="s">
        <v>34</v>
      </c>
      <c r="F1776" s="257" t="s">
        <v>2178</v>
      </c>
      <c r="G1776" s="255"/>
      <c r="H1776" s="256" t="s">
        <v>34</v>
      </c>
      <c r="I1776" s="258"/>
      <c r="J1776" s="255"/>
      <c r="K1776" s="255"/>
      <c r="L1776" s="259"/>
      <c r="M1776" s="260"/>
      <c r="N1776" s="261"/>
      <c r="O1776" s="261"/>
      <c r="P1776" s="261"/>
      <c r="Q1776" s="261"/>
      <c r="R1776" s="261"/>
      <c r="S1776" s="261"/>
      <c r="T1776" s="262"/>
      <c r="AT1776" s="263" t="s">
        <v>274</v>
      </c>
      <c r="AU1776" s="263" t="s">
        <v>88</v>
      </c>
      <c r="AV1776" s="14" t="s">
        <v>86</v>
      </c>
      <c r="AW1776" s="14" t="s">
        <v>41</v>
      </c>
      <c r="AX1776" s="14" t="s">
        <v>78</v>
      </c>
      <c r="AY1776" s="263" t="s">
        <v>209</v>
      </c>
    </row>
    <row r="1777" spans="2:65" s="14" customFormat="1" ht="13.5">
      <c r="B1777" s="254"/>
      <c r="C1777" s="255"/>
      <c r="D1777" s="219" t="s">
        <v>274</v>
      </c>
      <c r="E1777" s="256" t="s">
        <v>34</v>
      </c>
      <c r="F1777" s="257" t="s">
        <v>2179</v>
      </c>
      <c r="G1777" s="255"/>
      <c r="H1777" s="256" t="s">
        <v>34</v>
      </c>
      <c r="I1777" s="258"/>
      <c r="J1777" s="255"/>
      <c r="K1777" s="255"/>
      <c r="L1777" s="259"/>
      <c r="M1777" s="260"/>
      <c r="N1777" s="261"/>
      <c r="O1777" s="261"/>
      <c r="P1777" s="261"/>
      <c r="Q1777" s="261"/>
      <c r="R1777" s="261"/>
      <c r="S1777" s="261"/>
      <c r="T1777" s="262"/>
      <c r="AT1777" s="263" t="s">
        <v>274</v>
      </c>
      <c r="AU1777" s="263" t="s">
        <v>88</v>
      </c>
      <c r="AV1777" s="14" t="s">
        <v>86</v>
      </c>
      <c r="AW1777" s="14" t="s">
        <v>41</v>
      </c>
      <c r="AX1777" s="14" t="s">
        <v>78</v>
      </c>
      <c r="AY1777" s="263" t="s">
        <v>209</v>
      </c>
    </row>
    <row r="1778" spans="2:65" s="12" customFormat="1" ht="13.5">
      <c r="B1778" s="222"/>
      <c r="C1778" s="223"/>
      <c r="D1778" s="219" t="s">
        <v>274</v>
      </c>
      <c r="E1778" s="224" t="s">
        <v>34</v>
      </c>
      <c r="F1778" s="225" t="s">
        <v>2256</v>
      </c>
      <c r="G1778" s="223"/>
      <c r="H1778" s="226">
        <v>23.029</v>
      </c>
      <c r="I1778" s="227"/>
      <c r="J1778" s="223"/>
      <c r="K1778" s="223"/>
      <c r="L1778" s="228"/>
      <c r="M1778" s="229"/>
      <c r="N1778" s="230"/>
      <c r="O1778" s="230"/>
      <c r="P1778" s="230"/>
      <c r="Q1778" s="230"/>
      <c r="R1778" s="230"/>
      <c r="S1778" s="230"/>
      <c r="T1778" s="231"/>
      <c r="AT1778" s="232" t="s">
        <v>274</v>
      </c>
      <c r="AU1778" s="232" t="s">
        <v>88</v>
      </c>
      <c r="AV1778" s="12" t="s">
        <v>88</v>
      </c>
      <c r="AW1778" s="12" t="s">
        <v>41</v>
      </c>
      <c r="AX1778" s="12" t="s">
        <v>78</v>
      </c>
      <c r="AY1778" s="232" t="s">
        <v>209</v>
      </c>
    </row>
    <row r="1779" spans="2:65" s="15" customFormat="1" ht="13.5">
      <c r="B1779" s="267"/>
      <c r="C1779" s="268"/>
      <c r="D1779" s="219" t="s">
        <v>274</v>
      </c>
      <c r="E1779" s="269" t="s">
        <v>34</v>
      </c>
      <c r="F1779" s="270" t="s">
        <v>2182</v>
      </c>
      <c r="G1779" s="268"/>
      <c r="H1779" s="271">
        <v>23.029</v>
      </c>
      <c r="I1779" s="272"/>
      <c r="J1779" s="268"/>
      <c r="K1779" s="268"/>
      <c r="L1779" s="273"/>
      <c r="M1779" s="274"/>
      <c r="N1779" s="275"/>
      <c r="O1779" s="275"/>
      <c r="P1779" s="275"/>
      <c r="Q1779" s="275"/>
      <c r="R1779" s="275"/>
      <c r="S1779" s="275"/>
      <c r="T1779" s="276"/>
      <c r="AT1779" s="277" t="s">
        <v>274</v>
      </c>
      <c r="AU1779" s="277" t="s">
        <v>88</v>
      </c>
      <c r="AV1779" s="15" t="s">
        <v>224</v>
      </c>
      <c r="AW1779" s="15" t="s">
        <v>41</v>
      </c>
      <c r="AX1779" s="15" t="s">
        <v>78</v>
      </c>
      <c r="AY1779" s="277" t="s">
        <v>209</v>
      </c>
    </row>
    <row r="1780" spans="2:65" s="14" customFormat="1" ht="13.5">
      <c r="B1780" s="254"/>
      <c r="C1780" s="255"/>
      <c r="D1780" s="219" t="s">
        <v>274</v>
      </c>
      <c r="E1780" s="256" t="s">
        <v>34</v>
      </c>
      <c r="F1780" s="257" t="s">
        <v>2183</v>
      </c>
      <c r="G1780" s="255"/>
      <c r="H1780" s="256" t="s">
        <v>34</v>
      </c>
      <c r="I1780" s="258"/>
      <c r="J1780" s="255"/>
      <c r="K1780" s="255"/>
      <c r="L1780" s="259"/>
      <c r="M1780" s="260"/>
      <c r="N1780" s="261"/>
      <c r="O1780" s="261"/>
      <c r="P1780" s="261"/>
      <c r="Q1780" s="261"/>
      <c r="R1780" s="261"/>
      <c r="S1780" s="261"/>
      <c r="T1780" s="262"/>
      <c r="AT1780" s="263" t="s">
        <v>274</v>
      </c>
      <c r="AU1780" s="263" t="s">
        <v>88</v>
      </c>
      <c r="AV1780" s="14" t="s">
        <v>86</v>
      </c>
      <c r="AW1780" s="14" t="s">
        <v>41</v>
      </c>
      <c r="AX1780" s="14" t="s">
        <v>78</v>
      </c>
      <c r="AY1780" s="263" t="s">
        <v>209</v>
      </c>
    </row>
    <row r="1781" spans="2:65" s="14" customFormat="1" ht="13.5">
      <c r="B1781" s="254"/>
      <c r="C1781" s="255"/>
      <c r="D1781" s="219" t="s">
        <v>274</v>
      </c>
      <c r="E1781" s="256" t="s">
        <v>34</v>
      </c>
      <c r="F1781" s="257" t="s">
        <v>2184</v>
      </c>
      <c r="G1781" s="255"/>
      <c r="H1781" s="256" t="s">
        <v>34</v>
      </c>
      <c r="I1781" s="258"/>
      <c r="J1781" s="255"/>
      <c r="K1781" s="255"/>
      <c r="L1781" s="259"/>
      <c r="M1781" s="260"/>
      <c r="N1781" s="261"/>
      <c r="O1781" s="261"/>
      <c r="P1781" s="261"/>
      <c r="Q1781" s="261"/>
      <c r="R1781" s="261"/>
      <c r="S1781" s="261"/>
      <c r="T1781" s="262"/>
      <c r="AT1781" s="263" t="s">
        <v>274</v>
      </c>
      <c r="AU1781" s="263" t="s">
        <v>88</v>
      </c>
      <c r="AV1781" s="14" t="s">
        <v>86</v>
      </c>
      <c r="AW1781" s="14" t="s">
        <v>41</v>
      </c>
      <c r="AX1781" s="14" t="s">
        <v>78</v>
      </c>
      <c r="AY1781" s="263" t="s">
        <v>209</v>
      </c>
    </row>
    <row r="1782" spans="2:65" s="12" customFormat="1" ht="13.5">
      <c r="B1782" s="222"/>
      <c r="C1782" s="223"/>
      <c r="D1782" s="219" t="s">
        <v>274</v>
      </c>
      <c r="E1782" s="224" t="s">
        <v>34</v>
      </c>
      <c r="F1782" s="225" t="s">
        <v>2257</v>
      </c>
      <c r="G1782" s="223"/>
      <c r="H1782" s="226">
        <v>28.120999999999999</v>
      </c>
      <c r="I1782" s="227"/>
      <c r="J1782" s="223"/>
      <c r="K1782" s="223"/>
      <c r="L1782" s="228"/>
      <c r="M1782" s="229"/>
      <c r="N1782" s="230"/>
      <c r="O1782" s="230"/>
      <c r="P1782" s="230"/>
      <c r="Q1782" s="230"/>
      <c r="R1782" s="230"/>
      <c r="S1782" s="230"/>
      <c r="T1782" s="231"/>
      <c r="AT1782" s="232" t="s">
        <v>274</v>
      </c>
      <c r="AU1782" s="232" t="s">
        <v>88</v>
      </c>
      <c r="AV1782" s="12" t="s">
        <v>88</v>
      </c>
      <c r="AW1782" s="12" t="s">
        <v>41</v>
      </c>
      <c r="AX1782" s="12" t="s">
        <v>78</v>
      </c>
      <c r="AY1782" s="232" t="s">
        <v>209</v>
      </c>
    </row>
    <row r="1783" spans="2:65" s="15" customFormat="1" ht="13.5">
      <c r="B1783" s="267"/>
      <c r="C1783" s="268"/>
      <c r="D1783" s="219" t="s">
        <v>274</v>
      </c>
      <c r="E1783" s="269" t="s">
        <v>34</v>
      </c>
      <c r="F1783" s="270" t="s">
        <v>2187</v>
      </c>
      <c r="G1783" s="268"/>
      <c r="H1783" s="271">
        <v>28.120999999999999</v>
      </c>
      <c r="I1783" s="272"/>
      <c r="J1783" s="268"/>
      <c r="K1783" s="268"/>
      <c r="L1783" s="273"/>
      <c r="M1783" s="274"/>
      <c r="N1783" s="275"/>
      <c r="O1783" s="275"/>
      <c r="P1783" s="275"/>
      <c r="Q1783" s="275"/>
      <c r="R1783" s="275"/>
      <c r="S1783" s="275"/>
      <c r="T1783" s="276"/>
      <c r="AT1783" s="277" t="s">
        <v>274</v>
      </c>
      <c r="AU1783" s="277" t="s">
        <v>88</v>
      </c>
      <c r="AV1783" s="15" t="s">
        <v>224</v>
      </c>
      <c r="AW1783" s="15" t="s">
        <v>41</v>
      </c>
      <c r="AX1783" s="15" t="s">
        <v>78</v>
      </c>
      <c r="AY1783" s="277" t="s">
        <v>209</v>
      </c>
    </row>
    <row r="1784" spans="2:65" s="13" customFormat="1" ht="13.5">
      <c r="B1784" s="233"/>
      <c r="C1784" s="234"/>
      <c r="D1784" s="219" t="s">
        <v>274</v>
      </c>
      <c r="E1784" s="235" t="s">
        <v>34</v>
      </c>
      <c r="F1784" s="236" t="s">
        <v>302</v>
      </c>
      <c r="G1784" s="234"/>
      <c r="H1784" s="237">
        <v>900.45899999999995</v>
      </c>
      <c r="I1784" s="238"/>
      <c r="J1784" s="234"/>
      <c r="K1784" s="234"/>
      <c r="L1784" s="239"/>
      <c r="M1784" s="240"/>
      <c r="N1784" s="241"/>
      <c r="O1784" s="241"/>
      <c r="P1784" s="241"/>
      <c r="Q1784" s="241"/>
      <c r="R1784" s="241"/>
      <c r="S1784" s="241"/>
      <c r="T1784" s="242"/>
      <c r="AT1784" s="243" t="s">
        <v>274</v>
      </c>
      <c r="AU1784" s="243" t="s">
        <v>88</v>
      </c>
      <c r="AV1784" s="13" t="s">
        <v>228</v>
      </c>
      <c r="AW1784" s="13" t="s">
        <v>41</v>
      </c>
      <c r="AX1784" s="13" t="s">
        <v>86</v>
      </c>
      <c r="AY1784" s="243" t="s">
        <v>209</v>
      </c>
    </row>
    <row r="1785" spans="2:65" s="1" customFormat="1" ht="16.5" customHeight="1">
      <c r="B1785" s="43"/>
      <c r="C1785" s="244" t="s">
        <v>2258</v>
      </c>
      <c r="D1785" s="244" t="s">
        <v>348</v>
      </c>
      <c r="E1785" s="245" t="s">
        <v>2259</v>
      </c>
      <c r="F1785" s="246" t="s">
        <v>2260</v>
      </c>
      <c r="G1785" s="247" t="s">
        <v>2261</v>
      </c>
      <c r="H1785" s="248">
        <v>45.023000000000003</v>
      </c>
      <c r="I1785" s="249"/>
      <c r="J1785" s="250">
        <f>ROUND(I1785*H1785,2)</f>
        <v>0</v>
      </c>
      <c r="K1785" s="246" t="s">
        <v>216</v>
      </c>
      <c r="L1785" s="251"/>
      <c r="M1785" s="252" t="s">
        <v>34</v>
      </c>
      <c r="N1785" s="253" t="s">
        <v>49</v>
      </c>
      <c r="O1785" s="44"/>
      <c r="P1785" s="212">
        <f>O1785*H1785</f>
        <v>0</v>
      </c>
      <c r="Q1785" s="212">
        <v>1E-3</v>
      </c>
      <c r="R1785" s="212">
        <f>Q1785*H1785</f>
        <v>4.5023000000000007E-2</v>
      </c>
      <c r="S1785" s="212">
        <v>0</v>
      </c>
      <c r="T1785" s="213">
        <f>S1785*H1785</f>
        <v>0</v>
      </c>
      <c r="AR1785" s="25" t="s">
        <v>672</v>
      </c>
      <c r="AT1785" s="25" t="s">
        <v>348</v>
      </c>
      <c r="AU1785" s="25" t="s">
        <v>88</v>
      </c>
      <c r="AY1785" s="25" t="s">
        <v>209</v>
      </c>
      <c r="BE1785" s="214">
        <f>IF(N1785="základní",J1785,0)</f>
        <v>0</v>
      </c>
      <c r="BF1785" s="214">
        <f>IF(N1785="snížená",J1785,0)</f>
        <v>0</v>
      </c>
      <c r="BG1785" s="214">
        <f>IF(N1785="zákl. přenesená",J1785,0)</f>
        <v>0</v>
      </c>
      <c r="BH1785" s="214">
        <f>IF(N1785="sníž. přenesená",J1785,0)</f>
        <v>0</v>
      </c>
      <c r="BI1785" s="214">
        <f>IF(N1785="nulová",J1785,0)</f>
        <v>0</v>
      </c>
      <c r="BJ1785" s="25" t="s">
        <v>86</v>
      </c>
      <c r="BK1785" s="214">
        <f>ROUND(I1785*H1785,2)</f>
        <v>0</v>
      </c>
      <c r="BL1785" s="25" t="s">
        <v>287</v>
      </c>
      <c r="BM1785" s="25" t="s">
        <v>2262</v>
      </c>
    </row>
    <row r="1786" spans="2:65" s="12" customFormat="1" ht="13.5">
      <c r="B1786" s="222"/>
      <c r="C1786" s="223"/>
      <c r="D1786" s="219" t="s">
        <v>274</v>
      </c>
      <c r="E1786" s="223"/>
      <c r="F1786" s="225" t="s">
        <v>2263</v>
      </c>
      <c r="G1786" s="223"/>
      <c r="H1786" s="226">
        <v>45.023000000000003</v>
      </c>
      <c r="I1786" s="227"/>
      <c r="J1786" s="223"/>
      <c r="K1786" s="223"/>
      <c r="L1786" s="228"/>
      <c r="M1786" s="229"/>
      <c r="N1786" s="230"/>
      <c r="O1786" s="230"/>
      <c r="P1786" s="230"/>
      <c r="Q1786" s="230"/>
      <c r="R1786" s="230"/>
      <c r="S1786" s="230"/>
      <c r="T1786" s="231"/>
      <c r="AT1786" s="232" t="s">
        <v>274</v>
      </c>
      <c r="AU1786" s="232" t="s">
        <v>88</v>
      </c>
      <c r="AV1786" s="12" t="s">
        <v>88</v>
      </c>
      <c r="AW1786" s="12" t="s">
        <v>6</v>
      </c>
      <c r="AX1786" s="12" t="s">
        <v>86</v>
      </c>
      <c r="AY1786" s="232" t="s">
        <v>209</v>
      </c>
    </row>
    <row r="1787" spans="2:65" s="1" customFormat="1" ht="25.5" customHeight="1">
      <c r="B1787" s="43"/>
      <c r="C1787" s="203" t="s">
        <v>2264</v>
      </c>
      <c r="D1787" s="203" t="s">
        <v>212</v>
      </c>
      <c r="E1787" s="204" t="s">
        <v>2265</v>
      </c>
      <c r="F1787" s="205" t="s">
        <v>2266</v>
      </c>
      <c r="G1787" s="206" t="s">
        <v>357</v>
      </c>
      <c r="H1787" s="207">
        <v>6372.45</v>
      </c>
      <c r="I1787" s="208"/>
      <c r="J1787" s="209">
        <f>ROUND(I1787*H1787,2)</f>
        <v>0</v>
      </c>
      <c r="K1787" s="205" t="s">
        <v>216</v>
      </c>
      <c r="L1787" s="63"/>
      <c r="M1787" s="210" t="s">
        <v>34</v>
      </c>
      <c r="N1787" s="211" t="s">
        <v>49</v>
      </c>
      <c r="O1787" s="44"/>
      <c r="P1787" s="212">
        <f>O1787*H1787</f>
        <v>0</v>
      </c>
      <c r="Q1787" s="212">
        <v>0</v>
      </c>
      <c r="R1787" s="212">
        <f>Q1787*H1787</f>
        <v>0</v>
      </c>
      <c r="S1787" s="212">
        <v>0</v>
      </c>
      <c r="T1787" s="213">
        <f>S1787*H1787</f>
        <v>0</v>
      </c>
      <c r="AR1787" s="25" t="s">
        <v>287</v>
      </c>
      <c r="AT1787" s="25" t="s">
        <v>212</v>
      </c>
      <c r="AU1787" s="25" t="s">
        <v>88</v>
      </c>
      <c r="AY1787" s="25" t="s">
        <v>209</v>
      </c>
      <c r="BE1787" s="214">
        <f>IF(N1787="základní",J1787,0)</f>
        <v>0</v>
      </c>
      <c r="BF1787" s="214">
        <f>IF(N1787="snížená",J1787,0)</f>
        <v>0</v>
      </c>
      <c r="BG1787" s="214">
        <f>IF(N1787="zákl. přenesená",J1787,0)</f>
        <v>0</v>
      </c>
      <c r="BH1787" s="214">
        <f>IF(N1787="sníž. přenesená",J1787,0)</f>
        <v>0</v>
      </c>
      <c r="BI1787" s="214">
        <f>IF(N1787="nulová",J1787,0)</f>
        <v>0</v>
      </c>
      <c r="BJ1787" s="25" t="s">
        <v>86</v>
      </c>
      <c r="BK1787" s="214">
        <f>ROUND(I1787*H1787,2)</f>
        <v>0</v>
      </c>
      <c r="BL1787" s="25" t="s">
        <v>287</v>
      </c>
      <c r="BM1787" s="25" t="s">
        <v>2267</v>
      </c>
    </row>
    <row r="1788" spans="2:65" s="1" customFormat="1" ht="40.5">
      <c r="B1788" s="43"/>
      <c r="C1788" s="65"/>
      <c r="D1788" s="219" t="s">
        <v>272</v>
      </c>
      <c r="E1788" s="65"/>
      <c r="F1788" s="220" t="s">
        <v>2223</v>
      </c>
      <c r="G1788" s="65"/>
      <c r="H1788" s="65"/>
      <c r="I1788" s="174"/>
      <c r="J1788" s="65"/>
      <c r="K1788" s="65"/>
      <c r="L1788" s="63"/>
      <c r="M1788" s="221"/>
      <c r="N1788" s="44"/>
      <c r="O1788" s="44"/>
      <c r="P1788" s="44"/>
      <c r="Q1788" s="44"/>
      <c r="R1788" s="44"/>
      <c r="S1788" s="44"/>
      <c r="T1788" s="80"/>
      <c r="AT1788" s="25" t="s">
        <v>272</v>
      </c>
      <c r="AU1788" s="25" t="s">
        <v>88</v>
      </c>
    </row>
    <row r="1789" spans="2:65" s="14" customFormat="1" ht="13.5">
      <c r="B1789" s="254"/>
      <c r="C1789" s="255"/>
      <c r="D1789" s="219" t="s">
        <v>274</v>
      </c>
      <c r="E1789" s="256" t="s">
        <v>34</v>
      </c>
      <c r="F1789" s="257" t="s">
        <v>2173</v>
      </c>
      <c r="G1789" s="255"/>
      <c r="H1789" s="256" t="s">
        <v>34</v>
      </c>
      <c r="I1789" s="258"/>
      <c r="J1789" s="255"/>
      <c r="K1789" s="255"/>
      <c r="L1789" s="259"/>
      <c r="M1789" s="260"/>
      <c r="N1789" s="261"/>
      <c r="O1789" s="261"/>
      <c r="P1789" s="261"/>
      <c r="Q1789" s="261"/>
      <c r="R1789" s="261"/>
      <c r="S1789" s="261"/>
      <c r="T1789" s="262"/>
      <c r="AT1789" s="263" t="s">
        <v>274</v>
      </c>
      <c r="AU1789" s="263" t="s">
        <v>88</v>
      </c>
      <c r="AV1789" s="14" t="s">
        <v>86</v>
      </c>
      <c r="AW1789" s="14" t="s">
        <v>41</v>
      </c>
      <c r="AX1789" s="14" t="s">
        <v>78</v>
      </c>
      <c r="AY1789" s="263" t="s">
        <v>209</v>
      </c>
    </row>
    <row r="1790" spans="2:65" s="14" customFormat="1" ht="13.5">
      <c r="B1790" s="254"/>
      <c r="C1790" s="255"/>
      <c r="D1790" s="219" t="s">
        <v>274</v>
      </c>
      <c r="E1790" s="256" t="s">
        <v>34</v>
      </c>
      <c r="F1790" s="257" t="s">
        <v>2174</v>
      </c>
      <c r="G1790" s="255"/>
      <c r="H1790" s="256" t="s">
        <v>34</v>
      </c>
      <c r="I1790" s="258"/>
      <c r="J1790" s="255"/>
      <c r="K1790" s="255"/>
      <c r="L1790" s="259"/>
      <c r="M1790" s="260"/>
      <c r="N1790" s="261"/>
      <c r="O1790" s="261"/>
      <c r="P1790" s="261"/>
      <c r="Q1790" s="261"/>
      <c r="R1790" s="261"/>
      <c r="S1790" s="261"/>
      <c r="T1790" s="262"/>
      <c r="AT1790" s="263" t="s">
        <v>274</v>
      </c>
      <c r="AU1790" s="263" t="s">
        <v>88</v>
      </c>
      <c r="AV1790" s="14" t="s">
        <v>86</v>
      </c>
      <c r="AW1790" s="14" t="s">
        <v>41</v>
      </c>
      <c r="AX1790" s="14" t="s">
        <v>78</v>
      </c>
      <c r="AY1790" s="263" t="s">
        <v>209</v>
      </c>
    </row>
    <row r="1791" spans="2:65" s="12" customFormat="1" ht="13.5">
      <c r="B1791" s="222"/>
      <c r="C1791" s="223"/>
      <c r="D1791" s="219" t="s">
        <v>274</v>
      </c>
      <c r="E1791" s="224" t="s">
        <v>34</v>
      </c>
      <c r="F1791" s="225" t="s">
        <v>2268</v>
      </c>
      <c r="G1791" s="223"/>
      <c r="H1791" s="226">
        <v>2500</v>
      </c>
      <c r="I1791" s="227"/>
      <c r="J1791" s="223"/>
      <c r="K1791" s="223"/>
      <c r="L1791" s="228"/>
      <c r="M1791" s="229"/>
      <c r="N1791" s="230"/>
      <c r="O1791" s="230"/>
      <c r="P1791" s="230"/>
      <c r="Q1791" s="230"/>
      <c r="R1791" s="230"/>
      <c r="S1791" s="230"/>
      <c r="T1791" s="231"/>
      <c r="AT1791" s="232" t="s">
        <v>274</v>
      </c>
      <c r="AU1791" s="232" t="s">
        <v>88</v>
      </c>
      <c r="AV1791" s="12" t="s">
        <v>88</v>
      </c>
      <c r="AW1791" s="12" t="s">
        <v>41</v>
      </c>
      <c r="AX1791" s="12" t="s">
        <v>78</v>
      </c>
      <c r="AY1791" s="232" t="s">
        <v>209</v>
      </c>
    </row>
    <row r="1792" spans="2:65" s="15" customFormat="1" ht="13.5">
      <c r="B1792" s="267"/>
      <c r="C1792" s="268"/>
      <c r="D1792" s="219" t="s">
        <v>274</v>
      </c>
      <c r="E1792" s="269" t="s">
        <v>34</v>
      </c>
      <c r="F1792" s="270" t="s">
        <v>2177</v>
      </c>
      <c r="G1792" s="268"/>
      <c r="H1792" s="271">
        <v>2500</v>
      </c>
      <c r="I1792" s="272"/>
      <c r="J1792" s="268"/>
      <c r="K1792" s="268"/>
      <c r="L1792" s="273"/>
      <c r="M1792" s="274"/>
      <c r="N1792" s="275"/>
      <c r="O1792" s="275"/>
      <c r="P1792" s="275"/>
      <c r="Q1792" s="275"/>
      <c r="R1792" s="275"/>
      <c r="S1792" s="275"/>
      <c r="T1792" s="276"/>
      <c r="AT1792" s="277" t="s">
        <v>274</v>
      </c>
      <c r="AU1792" s="277" t="s">
        <v>88</v>
      </c>
      <c r="AV1792" s="15" t="s">
        <v>224</v>
      </c>
      <c r="AW1792" s="15" t="s">
        <v>41</v>
      </c>
      <c r="AX1792" s="15" t="s">
        <v>78</v>
      </c>
      <c r="AY1792" s="277" t="s">
        <v>209</v>
      </c>
    </row>
    <row r="1793" spans="2:51" s="14" customFormat="1" ht="13.5">
      <c r="B1793" s="254"/>
      <c r="C1793" s="255"/>
      <c r="D1793" s="219" t="s">
        <v>274</v>
      </c>
      <c r="E1793" s="256" t="s">
        <v>34</v>
      </c>
      <c r="F1793" s="257" t="s">
        <v>2204</v>
      </c>
      <c r="G1793" s="255"/>
      <c r="H1793" s="256" t="s">
        <v>34</v>
      </c>
      <c r="I1793" s="258"/>
      <c r="J1793" s="255"/>
      <c r="K1793" s="255"/>
      <c r="L1793" s="259"/>
      <c r="M1793" s="260"/>
      <c r="N1793" s="261"/>
      <c r="O1793" s="261"/>
      <c r="P1793" s="261"/>
      <c r="Q1793" s="261"/>
      <c r="R1793" s="261"/>
      <c r="S1793" s="261"/>
      <c r="T1793" s="262"/>
      <c r="AT1793" s="263" t="s">
        <v>274</v>
      </c>
      <c r="AU1793" s="263" t="s">
        <v>88</v>
      </c>
      <c r="AV1793" s="14" t="s">
        <v>86</v>
      </c>
      <c r="AW1793" s="14" t="s">
        <v>41</v>
      </c>
      <c r="AX1793" s="14" t="s">
        <v>78</v>
      </c>
      <c r="AY1793" s="263" t="s">
        <v>209</v>
      </c>
    </row>
    <row r="1794" spans="2:51" s="14" customFormat="1" ht="13.5">
      <c r="B1794" s="254"/>
      <c r="C1794" s="255"/>
      <c r="D1794" s="219" t="s">
        <v>274</v>
      </c>
      <c r="E1794" s="256" t="s">
        <v>34</v>
      </c>
      <c r="F1794" s="257" t="s">
        <v>2205</v>
      </c>
      <c r="G1794" s="255"/>
      <c r="H1794" s="256" t="s">
        <v>34</v>
      </c>
      <c r="I1794" s="258"/>
      <c r="J1794" s="255"/>
      <c r="K1794" s="255"/>
      <c r="L1794" s="259"/>
      <c r="M1794" s="260"/>
      <c r="N1794" s="261"/>
      <c r="O1794" s="261"/>
      <c r="P1794" s="261"/>
      <c r="Q1794" s="261"/>
      <c r="R1794" s="261"/>
      <c r="S1794" s="261"/>
      <c r="T1794" s="262"/>
      <c r="AT1794" s="263" t="s">
        <v>274</v>
      </c>
      <c r="AU1794" s="263" t="s">
        <v>88</v>
      </c>
      <c r="AV1794" s="14" t="s">
        <v>86</v>
      </c>
      <c r="AW1794" s="14" t="s">
        <v>41</v>
      </c>
      <c r="AX1794" s="14" t="s">
        <v>78</v>
      </c>
      <c r="AY1794" s="263" t="s">
        <v>209</v>
      </c>
    </row>
    <row r="1795" spans="2:51" s="12" customFormat="1" ht="13.5">
      <c r="B1795" s="222"/>
      <c r="C1795" s="223"/>
      <c r="D1795" s="219" t="s">
        <v>274</v>
      </c>
      <c r="E1795" s="224" t="s">
        <v>34</v>
      </c>
      <c r="F1795" s="225" t="s">
        <v>2269</v>
      </c>
      <c r="G1795" s="223"/>
      <c r="H1795" s="226">
        <v>1940</v>
      </c>
      <c r="I1795" s="227"/>
      <c r="J1795" s="223"/>
      <c r="K1795" s="223"/>
      <c r="L1795" s="228"/>
      <c r="M1795" s="229"/>
      <c r="N1795" s="230"/>
      <c r="O1795" s="230"/>
      <c r="P1795" s="230"/>
      <c r="Q1795" s="230"/>
      <c r="R1795" s="230"/>
      <c r="S1795" s="230"/>
      <c r="T1795" s="231"/>
      <c r="AT1795" s="232" t="s">
        <v>274</v>
      </c>
      <c r="AU1795" s="232" t="s">
        <v>88</v>
      </c>
      <c r="AV1795" s="12" t="s">
        <v>88</v>
      </c>
      <c r="AW1795" s="12" t="s">
        <v>41</v>
      </c>
      <c r="AX1795" s="12" t="s">
        <v>78</v>
      </c>
      <c r="AY1795" s="232" t="s">
        <v>209</v>
      </c>
    </row>
    <row r="1796" spans="2:51" s="15" customFormat="1" ht="13.5">
      <c r="B1796" s="267"/>
      <c r="C1796" s="268"/>
      <c r="D1796" s="219" t="s">
        <v>274</v>
      </c>
      <c r="E1796" s="269" t="s">
        <v>34</v>
      </c>
      <c r="F1796" s="270" t="s">
        <v>2224</v>
      </c>
      <c r="G1796" s="268"/>
      <c r="H1796" s="271">
        <v>1940</v>
      </c>
      <c r="I1796" s="272"/>
      <c r="J1796" s="268"/>
      <c r="K1796" s="268"/>
      <c r="L1796" s="273"/>
      <c r="M1796" s="274"/>
      <c r="N1796" s="275"/>
      <c r="O1796" s="275"/>
      <c r="P1796" s="275"/>
      <c r="Q1796" s="275"/>
      <c r="R1796" s="275"/>
      <c r="S1796" s="275"/>
      <c r="T1796" s="276"/>
      <c r="AT1796" s="277" t="s">
        <v>274</v>
      </c>
      <c r="AU1796" s="277" t="s">
        <v>88</v>
      </c>
      <c r="AV1796" s="15" t="s">
        <v>224</v>
      </c>
      <c r="AW1796" s="15" t="s">
        <v>41</v>
      </c>
      <c r="AX1796" s="15" t="s">
        <v>78</v>
      </c>
      <c r="AY1796" s="277" t="s">
        <v>209</v>
      </c>
    </row>
    <row r="1797" spans="2:51" s="14" customFormat="1" ht="13.5">
      <c r="B1797" s="254"/>
      <c r="C1797" s="255"/>
      <c r="D1797" s="219" t="s">
        <v>274</v>
      </c>
      <c r="E1797" s="256" t="s">
        <v>34</v>
      </c>
      <c r="F1797" s="257" t="s">
        <v>2209</v>
      </c>
      <c r="G1797" s="255"/>
      <c r="H1797" s="256" t="s">
        <v>34</v>
      </c>
      <c r="I1797" s="258"/>
      <c r="J1797" s="255"/>
      <c r="K1797" s="255"/>
      <c r="L1797" s="259"/>
      <c r="M1797" s="260"/>
      <c r="N1797" s="261"/>
      <c r="O1797" s="261"/>
      <c r="P1797" s="261"/>
      <c r="Q1797" s="261"/>
      <c r="R1797" s="261"/>
      <c r="S1797" s="261"/>
      <c r="T1797" s="262"/>
      <c r="AT1797" s="263" t="s">
        <v>274</v>
      </c>
      <c r="AU1797" s="263" t="s">
        <v>88</v>
      </c>
      <c r="AV1797" s="14" t="s">
        <v>86</v>
      </c>
      <c r="AW1797" s="14" t="s">
        <v>41</v>
      </c>
      <c r="AX1797" s="14" t="s">
        <v>78</v>
      </c>
      <c r="AY1797" s="263" t="s">
        <v>209</v>
      </c>
    </row>
    <row r="1798" spans="2:51" s="14" customFormat="1" ht="13.5">
      <c r="B1798" s="254"/>
      <c r="C1798" s="255"/>
      <c r="D1798" s="219" t="s">
        <v>274</v>
      </c>
      <c r="E1798" s="256" t="s">
        <v>34</v>
      </c>
      <c r="F1798" s="257" t="s">
        <v>2210</v>
      </c>
      <c r="G1798" s="255"/>
      <c r="H1798" s="256" t="s">
        <v>34</v>
      </c>
      <c r="I1798" s="258"/>
      <c r="J1798" s="255"/>
      <c r="K1798" s="255"/>
      <c r="L1798" s="259"/>
      <c r="M1798" s="260"/>
      <c r="N1798" s="261"/>
      <c r="O1798" s="261"/>
      <c r="P1798" s="261"/>
      <c r="Q1798" s="261"/>
      <c r="R1798" s="261"/>
      <c r="S1798" s="261"/>
      <c r="T1798" s="262"/>
      <c r="AT1798" s="263" t="s">
        <v>274</v>
      </c>
      <c r="AU1798" s="263" t="s">
        <v>88</v>
      </c>
      <c r="AV1798" s="14" t="s">
        <v>86</v>
      </c>
      <c r="AW1798" s="14" t="s">
        <v>41</v>
      </c>
      <c r="AX1798" s="14" t="s">
        <v>78</v>
      </c>
      <c r="AY1798" s="263" t="s">
        <v>209</v>
      </c>
    </row>
    <row r="1799" spans="2:51" s="12" customFormat="1" ht="13.5">
      <c r="B1799" s="222"/>
      <c r="C1799" s="223"/>
      <c r="D1799" s="219" t="s">
        <v>274</v>
      </c>
      <c r="E1799" s="224" t="s">
        <v>34</v>
      </c>
      <c r="F1799" s="225" t="s">
        <v>2270</v>
      </c>
      <c r="G1799" s="223"/>
      <c r="H1799" s="226">
        <v>1574.405</v>
      </c>
      <c r="I1799" s="227"/>
      <c r="J1799" s="223"/>
      <c r="K1799" s="223"/>
      <c r="L1799" s="228"/>
      <c r="M1799" s="229"/>
      <c r="N1799" s="230"/>
      <c r="O1799" s="230"/>
      <c r="P1799" s="230"/>
      <c r="Q1799" s="230"/>
      <c r="R1799" s="230"/>
      <c r="S1799" s="230"/>
      <c r="T1799" s="231"/>
      <c r="AT1799" s="232" t="s">
        <v>274</v>
      </c>
      <c r="AU1799" s="232" t="s">
        <v>88</v>
      </c>
      <c r="AV1799" s="12" t="s">
        <v>88</v>
      </c>
      <c r="AW1799" s="12" t="s">
        <v>41</v>
      </c>
      <c r="AX1799" s="12" t="s">
        <v>78</v>
      </c>
      <c r="AY1799" s="232" t="s">
        <v>209</v>
      </c>
    </row>
    <row r="1800" spans="2:51" s="15" customFormat="1" ht="13.5">
      <c r="B1800" s="267"/>
      <c r="C1800" s="268"/>
      <c r="D1800" s="219" t="s">
        <v>274</v>
      </c>
      <c r="E1800" s="269" t="s">
        <v>34</v>
      </c>
      <c r="F1800" s="270" t="s">
        <v>2213</v>
      </c>
      <c r="G1800" s="268"/>
      <c r="H1800" s="271">
        <v>1574.405</v>
      </c>
      <c r="I1800" s="272"/>
      <c r="J1800" s="268"/>
      <c r="K1800" s="268"/>
      <c r="L1800" s="273"/>
      <c r="M1800" s="274"/>
      <c r="N1800" s="275"/>
      <c r="O1800" s="275"/>
      <c r="P1800" s="275"/>
      <c r="Q1800" s="275"/>
      <c r="R1800" s="275"/>
      <c r="S1800" s="275"/>
      <c r="T1800" s="276"/>
      <c r="AT1800" s="277" t="s">
        <v>274</v>
      </c>
      <c r="AU1800" s="277" t="s">
        <v>88</v>
      </c>
      <c r="AV1800" s="15" t="s">
        <v>224</v>
      </c>
      <c r="AW1800" s="15" t="s">
        <v>41</v>
      </c>
      <c r="AX1800" s="15" t="s">
        <v>78</v>
      </c>
      <c r="AY1800" s="277" t="s">
        <v>209</v>
      </c>
    </row>
    <row r="1801" spans="2:51" s="14" customFormat="1" ht="13.5">
      <c r="B1801" s="254"/>
      <c r="C1801" s="255"/>
      <c r="D1801" s="219" t="s">
        <v>274</v>
      </c>
      <c r="E1801" s="256" t="s">
        <v>34</v>
      </c>
      <c r="F1801" s="257" t="s">
        <v>2178</v>
      </c>
      <c r="G1801" s="255"/>
      <c r="H1801" s="256" t="s">
        <v>34</v>
      </c>
      <c r="I1801" s="258"/>
      <c r="J1801" s="255"/>
      <c r="K1801" s="255"/>
      <c r="L1801" s="259"/>
      <c r="M1801" s="260"/>
      <c r="N1801" s="261"/>
      <c r="O1801" s="261"/>
      <c r="P1801" s="261"/>
      <c r="Q1801" s="261"/>
      <c r="R1801" s="261"/>
      <c r="S1801" s="261"/>
      <c r="T1801" s="262"/>
      <c r="AT1801" s="263" t="s">
        <v>274</v>
      </c>
      <c r="AU1801" s="263" t="s">
        <v>88</v>
      </c>
      <c r="AV1801" s="14" t="s">
        <v>86</v>
      </c>
      <c r="AW1801" s="14" t="s">
        <v>41</v>
      </c>
      <c r="AX1801" s="14" t="s">
        <v>78</v>
      </c>
      <c r="AY1801" s="263" t="s">
        <v>209</v>
      </c>
    </row>
    <row r="1802" spans="2:51" s="14" customFormat="1" ht="13.5">
      <c r="B1802" s="254"/>
      <c r="C1802" s="255"/>
      <c r="D1802" s="219" t="s">
        <v>274</v>
      </c>
      <c r="E1802" s="256" t="s">
        <v>34</v>
      </c>
      <c r="F1802" s="257" t="s">
        <v>2179</v>
      </c>
      <c r="G1802" s="255"/>
      <c r="H1802" s="256" t="s">
        <v>34</v>
      </c>
      <c r="I1802" s="258"/>
      <c r="J1802" s="255"/>
      <c r="K1802" s="255"/>
      <c r="L1802" s="259"/>
      <c r="M1802" s="260"/>
      <c r="N1802" s="261"/>
      <c r="O1802" s="261"/>
      <c r="P1802" s="261"/>
      <c r="Q1802" s="261"/>
      <c r="R1802" s="261"/>
      <c r="S1802" s="261"/>
      <c r="T1802" s="262"/>
      <c r="AT1802" s="263" t="s">
        <v>274</v>
      </c>
      <c r="AU1802" s="263" t="s">
        <v>88</v>
      </c>
      <c r="AV1802" s="14" t="s">
        <v>86</v>
      </c>
      <c r="AW1802" s="14" t="s">
        <v>41</v>
      </c>
      <c r="AX1802" s="14" t="s">
        <v>78</v>
      </c>
      <c r="AY1802" s="263" t="s">
        <v>209</v>
      </c>
    </row>
    <row r="1803" spans="2:51" s="12" customFormat="1" ht="13.5">
      <c r="B1803" s="222"/>
      <c r="C1803" s="223"/>
      <c r="D1803" s="219" t="s">
        <v>274</v>
      </c>
      <c r="E1803" s="224" t="s">
        <v>34</v>
      </c>
      <c r="F1803" s="225" t="s">
        <v>2271</v>
      </c>
      <c r="G1803" s="223"/>
      <c r="H1803" s="226">
        <v>161.19999999999999</v>
      </c>
      <c r="I1803" s="227"/>
      <c r="J1803" s="223"/>
      <c r="K1803" s="223"/>
      <c r="L1803" s="228"/>
      <c r="M1803" s="229"/>
      <c r="N1803" s="230"/>
      <c r="O1803" s="230"/>
      <c r="P1803" s="230"/>
      <c r="Q1803" s="230"/>
      <c r="R1803" s="230"/>
      <c r="S1803" s="230"/>
      <c r="T1803" s="231"/>
      <c r="AT1803" s="232" t="s">
        <v>274</v>
      </c>
      <c r="AU1803" s="232" t="s">
        <v>88</v>
      </c>
      <c r="AV1803" s="12" t="s">
        <v>88</v>
      </c>
      <c r="AW1803" s="12" t="s">
        <v>41</v>
      </c>
      <c r="AX1803" s="12" t="s">
        <v>78</v>
      </c>
      <c r="AY1803" s="232" t="s">
        <v>209</v>
      </c>
    </row>
    <row r="1804" spans="2:51" s="15" customFormat="1" ht="13.5">
      <c r="B1804" s="267"/>
      <c r="C1804" s="268"/>
      <c r="D1804" s="219" t="s">
        <v>274</v>
      </c>
      <c r="E1804" s="269" t="s">
        <v>34</v>
      </c>
      <c r="F1804" s="270" t="s">
        <v>2182</v>
      </c>
      <c r="G1804" s="268"/>
      <c r="H1804" s="271">
        <v>161.19999999999999</v>
      </c>
      <c r="I1804" s="272"/>
      <c r="J1804" s="268"/>
      <c r="K1804" s="268"/>
      <c r="L1804" s="273"/>
      <c r="M1804" s="274"/>
      <c r="N1804" s="275"/>
      <c r="O1804" s="275"/>
      <c r="P1804" s="275"/>
      <c r="Q1804" s="275"/>
      <c r="R1804" s="275"/>
      <c r="S1804" s="275"/>
      <c r="T1804" s="276"/>
      <c r="AT1804" s="277" t="s">
        <v>274</v>
      </c>
      <c r="AU1804" s="277" t="s">
        <v>88</v>
      </c>
      <c r="AV1804" s="15" t="s">
        <v>224</v>
      </c>
      <c r="AW1804" s="15" t="s">
        <v>41</v>
      </c>
      <c r="AX1804" s="15" t="s">
        <v>78</v>
      </c>
      <c r="AY1804" s="277" t="s">
        <v>209</v>
      </c>
    </row>
    <row r="1805" spans="2:51" s="14" customFormat="1" ht="13.5">
      <c r="B1805" s="254"/>
      <c r="C1805" s="255"/>
      <c r="D1805" s="219" t="s">
        <v>274</v>
      </c>
      <c r="E1805" s="256" t="s">
        <v>34</v>
      </c>
      <c r="F1805" s="257" t="s">
        <v>2183</v>
      </c>
      <c r="G1805" s="255"/>
      <c r="H1805" s="256" t="s">
        <v>34</v>
      </c>
      <c r="I1805" s="258"/>
      <c r="J1805" s="255"/>
      <c r="K1805" s="255"/>
      <c r="L1805" s="259"/>
      <c r="M1805" s="260"/>
      <c r="N1805" s="261"/>
      <c r="O1805" s="261"/>
      <c r="P1805" s="261"/>
      <c r="Q1805" s="261"/>
      <c r="R1805" s="261"/>
      <c r="S1805" s="261"/>
      <c r="T1805" s="262"/>
      <c r="AT1805" s="263" t="s">
        <v>274</v>
      </c>
      <c r="AU1805" s="263" t="s">
        <v>88</v>
      </c>
      <c r="AV1805" s="14" t="s">
        <v>86</v>
      </c>
      <c r="AW1805" s="14" t="s">
        <v>41</v>
      </c>
      <c r="AX1805" s="14" t="s">
        <v>78</v>
      </c>
      <c r="AY1805" s="263" t="s">
        <v>209</v>
      </c>
    </row>
    <row r="1806" spans="2:51" s="14" customFormat="1" ht="13.5">
      <c r="B1806" s="254"/>
      <c r="C1806" s="255"/>
      <c r="D1806" s="219" t="s">
        <v>274</v>
      </c>
      <c r="E1806" s="256" t="s">
        <v>34</v>
      </c>
      <c r="F1806" s="257" t="s">
        <v>2184</v>
      </c>
      <c r="G1806" s="255"/>
      <c r="H1806" s="256" t="s">
        <v>34</v>
      </c>
      <c r="I1806" s="258"/>
      <c r="J1806" s="255"/>
      <c r="K1806" s="255"/>
      <c r="L1806" s="259"/>
      <c r="M1806" s="260"/>
      <c r="N1806" s="261"/>
      <c r="O1806" s="261"/>
      <c r="P1806" s="261"/>
      <c r="Q1806" s="261"/>
      <c r="R1806" s="261"/>
      <c r="S1806" s="261"/>
      <c r="T1806" s="262"/>
      <c r="AT1806" s="263" t="s">
        <v>274</v>
      </c>
      <c r="AU1806" s="263" t="s">
        <v>88</v>
      </c>
      <c r="AV1806" s="14" t="s">
        <v>86</v>
      </c>
      <c r="AW1806" s="14" t="s">
        <v>41</v>
      </c>
      <c r="AX1806" s="14" t="s">
        <v>78</v>
      </c>
      <c r="AY1806" s="263" t="s">
        <v>209</v>
      </c>
    </row>
    <row r="1807" spans="2:51" s="12" customFormat="1" ht="13.5">
      <c r="B1807" s="222"/>
      <c r="C1807" s="223"/>
      <c r="D1807" s="219" t="s">
        <v>274</v>
      </c>
      <c r="E1807" s="224" t="s">
        <v>34</v>
      </c>
      <c r="F1807" s="225" t="s">
        <v>2272</v>
      </c>
      <c r="G1807" s="223"/>
      <c r="H1807" s="226">
        <v>196.845</v>
      </c>
      <c r="I1807" s="227"/>
      <c r="J1807" s="223"/>
      <c r="K1807" s="223"/>
      <c r="L1807" s="228"/>
      <c r="M1807" s="229"/>
      <c r="N1807" s="230"/>
      <c r="O1807" s="230"/>
      <c r="P1807" s="230"/>
      <c r="Q1807" s="230"/>
      <c r="R1807" s="230"/>
      <c r="S1807" s="230"/>
      <c r="T1807" s="231"/>
      <c r="AT1807" s="232" t="s">
        <v>274</v>
      </c>
      <c r="AU1807" s="232" t="s">
        <v>88</v>
      </c>
      <c r="AV1807" s="12" t="s">
        <v>88</v>
      </c>
      <c r="AW1807" s="12" t="s">
        <v>41</v>
      </c>
      <c r="AX1807" s="12" t="s">
        <v>78</v>
      </c>
      <c r="AY1807" s="232" t="s">
        <v>209</v>
      </c>
    </row>
    <row r="1808" spans="2:51" s="15" customFormat="1" ht="13.5">
      <c r="B1808" s="267"/>
      <c r="C1808" s="268"/>
      <c r="D1808" s="219" t="s">
        <v>274</v>
      </c>
      <c r="E1808" s="269" t="s">
        <v>34</v>
      </c>
      <c r="F1808" s="270" t="s">
        <v>2187</v>
      </c>
      <c r="G1808" s="268"/>
      <c r="H1808" s="271">
        <v>196.845</v>
      </c>
      <c r="I1808" s="272"/>
      <c r="J1808" s="268"/>
      <c r="K1808" s="268"/>
      <c r="L1808" s="273"/>
      <c r="M1808" s="274"/>
      <c r="N1808" s="275"/>
      <c r="O1808" s="275"/>
      <c r="P1808" s="275"/>
      <c r="Q1808" s="275"/>
      <c r="R1808" s="275"/>
      <c r="S1808" s="275"/>
      <c r="T1808" s="276"/>
      <c r="AT1808" s="277" t="s">
        <v>274</v>
      </c>
      <c r="AU1808" s="277" t="s">
        <v>88</v>
      </c>
      <c r="AV1808" s="15" t="s">
        <v>224</v>
      </c>
      <c r="AW1808" s="15" t="s">
        <v>41</v>
      </c>
      <c r="AX1808" s="15" t="s">
        <v>78</v>
      </c>
      <c r="AY1808" s="277" t="s">
        <v>209</v>
      </c>
    </row>
    <row r="1809" spans="2:65" s="13" customFormat="1" ht="13.5">
      <c r="B1809" s="233"/>
      <c r="C1809" s="234"/>
      <c r="D1809" s="219" t="s">
        <v>274</v>
      </c>
      <c r="E1809" s="235" t="s">
        <v>34</v>
      </c>
      <c r="F1809" s="236" t="s">
        <v>302</v>
      </c>
      <c r="G1809" s="234"/>
      <c r="H1809" s="237">
        <v>6372.45</v>
      </c>
      <c r="I1809" s="238"/>
      <c r="J1809" s="234"/>
      <c r="K1809" s="234"/>
      <c r="L1809" s="239"/>
      <c r="M1809" s="240"/>
      <c r="N1809" s="241"/>
      <c r="O1809" s="241"/>
      <c r="P1809" s="241"/>
      <c r="Q1809" s="241"/>
      <c r="R1809" s="241"/>
      <c r="S1809" s="241"/>
      <c r="T1809" s="242"/>
      <c r="AT1809" s="243" t="s">
        <v>274</v>
      </c>
      <c r="AU1809" s="243" t="s">
        <v>88</v>
      </c>
      <c r="AV1809" s="13" t="s">
        <v>228</v>
      </c>
      <c r="AW1809" s="13" t="s">
        <v>41</v>
      </c>
      <c r="AX1809" s="13" t="s">
        <v>86</v>
      </c>
      <c r="AY1809" s="243" t="s">
        <v>209</v>
      </c>
    </row>
    <row r="1810" spans="2:65" s="1" customFormat="1" ht="25.5" customHeight="1">
      <c r="B1810" s="43"/>
      <c r="C1810" s="244" t="s">
        <v>2273</v>
      </c>
      <c r="D1810" s="244" t="s">
        <v>348</v>
      </c>
      <c r="E1810" s="245" t="s">
        <v>2274</v>
      </c>
      <c r="F1810" s="246" t="s">
        <v>2275</v>
      </c>
      <c r="G1810" s="247" t="s">
        <v>357</v>
      </c>
      <c r="H1810" s="248">
        <v>6499.8990000000003</v>
      </c>
      <c r="I1810" s="249"/>
      <c r="J1810" s="250">
        <f>ROUND(I1810*H1810,2)</f>
        <v>0</v>
      </c>
      <c r="K1810" s="246" t="s">
        <v>216</v>
      </c>
      <c r="L1810" s="251"/>
      <c r="M1810" s="252" t="s">
        <v>34</v>
      </c>
      <c r="N1810" s="253" t="s">
        <v>49</v>
      </c>
      <c r="O1810" s="44"/>
      <c r="P1810" s="212">
        <f>O1810*H1810</f>
        <v>0</v>
      </c>
      <c r="Q1810" s="212">
        <v>6.0000000000000002E-5</v>
      </c>
      <c r="R1810" s="212">
        <f>Q1810*H1810</f>
        <v>0.38999394000000004</v>
      </c>
      <c r="S1810" s="212">
        <v>0</v>
      </c>
      <c r="T1810" s="213">
        <f>S1810*H1810</f>
        <v>0</v>
      </c>
      <c r="AR1810" s="25" t="s">
        <v>672</v>
      </c>
      <c r="AT1810" s="25" t="s">
        <v>348</v>
      </c>
      <c r="AU1810" s="25" t="s">
        <v>88</v>
      </c>
      <c r="AY1810" s="25" t="s">
        <v>209</v>
      </c>
      <c r="BE1810" s="214">
        <f>IF(N1810="základní",J1810,0)</f>
        <v>0</v>
      </c>
      <c r="BF1810" s="214">
        <f>IF(N1810="snížená",J1810,0)</f>
        <v>0</v>
      </c>
      <c r="BG1810" s="214">
        <f>IF(N1810="zákl. přenesená",J1810,0)</f>
        <v>0</v>
      </c>
      <c r="BH1810" s="214">
        <f>IF(N1810="sníž. přenesená",J1810,0)</f>
        <v>0</v>
      </c>
      <c r="BI1810" s="214">
        <f>IF(N1810="nulová",J1810,0)</f>
        <v>0</v>
      </c>
      <c r="BJ1810" s="25" t="s">
        <v>86</v>
      </c>
      <c r="BK1810" s="214">
        <f>ROUND(I1810*H1810,2)</f>
        <v>0</v>
      </c>
      <c r="BL1810" s="25" t="s">
        <v>287</v>
      </c>
      <c r="BM1810" s="25" t="s">
        <v>2276</v>
      </c>
    </row>
    <row r="1811" spans="2:65" s="12" customFormat="1" ht="13.5">
      <c r="B1811" s="222"/>
      <c r="C1811" s="223"/>
      <c r="D1811" s="219" t="s">
        <v>274</v>
      </c>
      <c r="E1811" s="223"/>
      <c r="F1811" s="225" t="s">
        <v>2277</v>
      </c>
      <c r="G1811" s="223"/>
      <c r="H1811" s="226">
        <v>6499.8990000000003</v>
      </c>
      <c r="I1811" s="227"/>
      <c r="J1811" s="223"/>
      <c r="K1811" s="223"/>
      <c r="L1811" s="228"/>
      <c r="M1811" s="229"/>
      <c r="N1811" s="230"/>
      <c r="O1811" s="230"/>
      <c r="P1811" s="230"/>
      <c r="Q1811" s="230"/>
      <c r="R1811" s="230"/>
      <c r="S1811" s="230"/>
      <c r="T1811" s="231"/>
      <c r="AT1811" s="232" t="s">
        <v>274</v>
      </c>
      <c r="AU1811" s="232" t="s">
        <v>88</v>
      </c>
      <c r="AV1811" s="12" t="s">
        <v>88</v>
      </c>
      <c r="AW1811" s="12" t="s">
        <v>6</v>
      </c>
      <c r="AX1811" s="12" t="s">
        <v>86</v>
      </c>
      <c r="AY1811" s="232" t="s">
        <v>209</v>
      </c>
    </row>
    <row r="1812" spans="2:65" s="1" customFormat="1" ht="16.5" customHeight="1">
      <c r="B1812" s="43"/>
      <c r="C1812" s="244" t="s">
        <v>2278</v>
      </c>
      <c r="D1812" s="244" t="s">
        <v>348</v>
      </c>
      <c r="E1812" s="245" t="s">
        <v>2279</v>
      </c>
      <c r="F1812" s="246" t="s">
        <v>2280</v>
      </c>
      <c r="G1812" s="247" t="s">
        <v>336</v>
      </c>
      <c r="H1812" s="248">
        <v>6499.8990000000003</v>
      </c>
      <c r="I1812" s="249"/>
      <c r="J1812" s="250">
        <f>ROUND(I1812*H1812,2)</f>
        <v>0</v>
      </c>
      <c r="K1812" s="246" t="s">
        <v>34</v>
      </c>
      <c r="L1812" s="251"/>
      <c r="M1812" s="252" t="s">
        <v>34</v>
      </c>
      <c r="N1812" s="253" t="s">
        <v>49</v>
      </c>
      <c r="O1812" s="44"/>
      <c r="P1812" s="212">
        <f>O1812*H1812</f>
        <v>0</v>
      </c>
      <c r="Q1812" s="212">
        <v>0</v>
      </c>
      <c r="R1812" s="212">
        <f>Q1812*H1812</f>
        <v>0</v>
      </c>
      <c r="S1812" s="212">
        <v>0</v>
      </c>
      <c r="T1812" s="213">
        <f>S1812*H1812</f>
        <v>0</v>
      </c>
      <c r="AR1812" s="25" t="s">
        <v>672</v>
      </c>
      <c r="AT1812" s="25" t="s">
        <v>348</v>
      </c>
      <c r="AU1812" s="25" t="s">
        <v>88</v>
      </c>
      <c r="AY1812" s="25" t="s">
        <v>209</v>
      </c>
      <c r="BE1812" s="214">
        <f>IF(N1812="základní",J1812,0)</f>
        <v>0</v>
      </c>
      <c r="BF1812" s="214">
        <f>IF(N1812="snížená",J1812,0)</f>
        <v>0</v>
      </c>
      <c r="BG1812" s="214">
        <f>IF(N1812="zákl. přenesená",J1812,0)</f>
        <v>0</v>
      </c>
      <c r="BH1812" s="214">
        <f>IF(N1812="sníž. přenesená",J1812,0)</f>
        <v>0</v>
      </c>
      <c r="BI1812" s="214">
        <f>IF(N1812="nulová",J1812,0)</f>
        <v>0</v>
      </c>
      <c r="BJ1812" s="25" t="s">
        <v>86</v>
      </c>
      <c r="BK1812" s="214">
        <f>ROUND(I1812*H1812,2)</f>
        <v>0</v>
      </c>
      <c r="BL1812" s="25" t="s">
        <v>287</v>
      </c>
      <c r="BM1812" s="25" t="s">
        <v>2281</v>
      </c>
    </row>
    <row r="1813" spans="2:65" s="12" customFormat="1" ht="13.5">
      <c r="B1813" s="222"/>
      <c r="C1813" s="223"/>
      <c r="D1813" s="219" t="s">
        <v>274</v>
      </c>
      <c r="E1813" s="223"/>
      <c r="F1813" s="225" t="s">
        <v>2277</v>
      </c>
      <c r="G1813" s="223"/>
      <c r="H1813" s="226">
        <v>6499.8990000000003</v>
      </c>
      <c r="I1813" s="227"/>
      <c r="J1813" s="223"/>
      <c r="K1813" s="223"/>
      <c r="L1813" s="228"/>
      <c r="M1813" s="229"/>
      <c r="N1813" s="230"/>
      <c r="O1813" s="230"/>
      <c r="P1813" s="230"/>
      <c r="Q1813" s="230"/>
      <c r="R1813" s="230"/>
      <c r="S1813" s="230"/>
      <c r="T1813" s="231"/>
      <c r="AT1813" s="232" t="s">
        <v>274</v>
      </c>
      <c r="AU1813" s="232" t="s">
        <v>88</v>
      </c>
      <c r="AV1813" s="12" t="s">
        <v>88</v>
      </c>
      <c r="AW1813" s="12" t="s">
        <v>6</v>
      </c>
      <c r="AX1813" s="12" t="s">
        <v>86</v>
      </c>
      <c r="AY1813" s="232" t="s">
        <v>209</v>
      </c>
    </row>
    <row r="1814" spans="2:65" s="1" customFormat="1" ht="38.25" customHeight="1">
      <c r="B1814" s="43"/>
      <c r="C1814" s="203" t="s">
        <v>2282</v>
      </c>
      <c r="D1814" s="203" t="s">
        <v>212</v>
      </c>
      <c r="E1814" s="204" t="s">
        <v>2283</v>
      </c>
      <c r="F1814" s="205" t="s">
        <v>2284</v>
      </c>
      <c r="G1814" s="206" t="s">
        <v>307</v>
      </c>
      <c r="H1814" s="207">
        <v>1.151</v>
      </c>
      <c r="I1814" s="208"/>
      <c r="J1814" s="209">
        <f>ROUND(I1814*H1814,2)</f>
        <v>0</v>
      </c>
      <c r="K1814" s="205" t="s">
        <v>216</v>
      </c>
      <c r="L1814" s="63"/>
      <c r="M1814" s="210" t="s">
        <v>34</v>
      </c>
      <c r="N1814" s="211" t="s">
        <v>49</v>
      </c>
      <c r="O1814" s="44"/>
      <c r="P1814" s="212">
        <f>O1814*H1814</f>
        <v>0</v>
      </c>
      <c r="Q1814" s="212">
        <v>0</v>
      </c>
      <c r="R1814" s="212">
        <f>Q1814*H1814</f>
        <v>0</v>
      </c>
      <c r="S1814" s="212">
        <v>0</v>
      </c>
      <c r="T1814" s="213">
        <f>S1814*H1814</f>
        <v>0</v>
      </c>
      <c r="AR1814" s="25" t="s">
        <v>287</v>
      </c>
      <c r="AT1814" s="25" t="s">
        <v>212</v>
      </c>
      <c r="AU1814" s="25" t="s">
        <v>88</v>
      </c>
      <c r="AY1814" s="25" t="s">
        <v>209</v>
      </c>
      <c r="BE1814" s="214">
        <f>IF(N1814="základní",J1814,0)</f>
        <v>0</v>
      </c>
      <c r="BF1814" s="214">
        <f>IF(N1814="snížená",J1814,0)</f>
        <v>0</v>
      </c>
      <c r="BG1814" s="214">
        <f>IF(N1814="zákl. přenesená",J1814,0)</f>
        <v>0</v>
      </c>
      <c r="BH1814" s="214">
        <f>IF(N1814="sníž. přenesená",J1814,0)</f>
        <v>0</v>
      </c>
      <c r="BI1814" s="214">
        <f>IF(N1814="nulová",J1814,0)</f>
        <v>0</v>
      </c>
      <c r="BJ1814" s="25" t="s">
        <v>86</v>
      </c>
      <c r="BK1814" s="214">
        <f>ROUND(I1814*H1814,2)</f>
        <v>0</v>
      </c>
      <c r="BL1814" s="25" t="s">
        <v>287</v>
      </c>
      <c r="BM1814" s="25" t="s">
        <v>2285</v>
      </c>
    </row>
    <row r="1815" spans="2:65" s="1" customFormat="1" ht="121.5">
      <c r="B1815" s="43"/>
      <c r="C1815" s="65"/>
      <c r="D1815" s="219" t="s">
        <v>272</v>
      </c>
      <c r="E1815" s="65"/>
      <c r="F1815" s="220" t="s">
        <v>2286</v>
      </c>
      <c r="G1815" s="65"/>
      <c r="H1815" s="65"/>
      <c r="I1815" s="174"/>
      <c r="J1815" s="65"/>
      <c r="K1815" s="65"/>
      <c r="L1815" s="63"/>
      <c r="M1815" s="221"/>
      <c r="N1815" s="44"/>
      <c r="O1815" s="44"/>
      <c r="P1815" s="44"/>
      <c r="Q1815" s="44"/>
      <c r="R1815" s="44"/>
      <c r="S1815" s="44"/>
      <c r="T1815" s="80"/>
      <c r="AT1815" s="25" t="s">
        <v>272</v>
      </c>
      <c r="AU1815" s="25" t="s">
        <v>88</v>
      </c>
    </row>
    <row r="1816" spans="2:65" s="11" customFormat="1" ht="29.85" customHeight="1">
      <c r="B1816" s="187"/>
      <c r="C1816" s="188"/>
      <c r="D1816" s="189" t="s">
        <v>77</v>
      </c>
      <c r="E1816" s="201" t="s">
        <v>723</v>
      </c>
      <c r="F1816" s="201" t="s">
        <v>724</v>
      </c>
      <c r="G1816" s="188"/>
      <c r="H1816" s="188"/>
      <c r="I1816" s="191"/>
      <c r="J1816" s="202">
        <f>BK1816</f>
        <v>0</v>
      </c>
      <c r="K1816" s="188"/>
      <c r="L1816" s="193"/>
      <c r="M1816" s="194"/>
      <c r="N1816" s="195"/>
      <c r="O1816" s="195"/>
      <c r="P1816" s="196">
        <f>SUM(P1817:P2205)</f>
        <v>0</v>
      </c>
      <c r="Q1816" s="195"/>
      <c r="R1816" s="196">
        <f>SUM(R1817:R2205)</f>
        <v>21.988219149999999</v>
      </c>
      <c r="S1816" s="195"/>
      <c r="T1816" s="197">
        <f>SUM(T1817:T2205)</f>
        <v>0</v>
      </c>
      <c r="AR1816" s="198" t="s">
        <v>88</v>
      </c>
      <c r="AT1816" s="199" t="s">
        <v>77</v>
      </c>
      <c r="AU1816" s="199" t="s">
        <v>86</v>
      </c>
      <c r="AY1816" s="198" t="s">
        <v>209</v>
      </c>
      <c r="BK1816" s="200">
        <f>SUM(BK1817:BK2205)</f>
        <v>0</v>
      </c>
    </row>
    <row r="1817" spans="2:65" s="1" customFormat="1" ht="25.5" customHeight="1">
      <c r="B1817" s="43"/>
      <c r="C1817" s="203" t="s">
        <v>2287</v>
      </c>
      <c r="D1817" s="203" t="s">
        <v>212</v>
      </c>
      <c r="E1817" s="204" t="s">
        <v>2288</v>
      </c>
      <c r="F1817" s="205" t="s">
        <v>2289</v>
      </c>
      <c r="G1817" s="206" t="s">
        <v>351</v>
      </c>
      <c r="H1817" s="207">
        <v>301.23</v>
      </c>
      <c r="I1817" s="208"/>
      <c r="J1817" s="209">
        <f>ROUND(I1817*H1817,2)</f>
        <v>0</v>
      </c>
      <c r="K1817" s="205" t="s">
        <v>216</v>
      </c>
      <c r="L1817" s="63"/>
      <c r="M1817" s="210" t="s">
        <v>34</v>
      </c>
      <c r="N1817" s="211" t="s">
        <v>49</v>
      </c>
      <c r="O1817" s="44"/>
      <c r="P1817" s="212">
        <f>O1817*H1817</f>
        <v>0</v>
      </c>
      <c r="Q1817" s="212">
        <v>6.0000000000000001E-3</v>
      </c>
      <c r="R1817" s="212">
        <f>Q1817*H1817</f>
        <v>1.8073800000000002</v>
      </c>
      <c r="S1817" s="212">
        <v>0</v>
      </c>
      <c r="T1817" s="213">
        <f>S1817*H1817</f>
        <v>0</v>
      </c>
      <c r="AR1817" s="25" t="s">
        <v>287</v>
      </c>
      <c r="AT1817" s="25" t="s">
        <v>212</v>
      </c>
      <c r="AU1817" s="25" t="s">
        <v>88</v>
      </c>
      <c r="AY1817" s="25" t="s">
        <v>209</v>
      </c>
      <c r="BE1817" s="214">
        <f>IF(N1817="základní",J1817,0)</f>
        <v>0</v>
      </c>
      <c r="BF1817" s="214">
        <f>IF(N1817="snížená",J1817,0)</f>
        <v>0</v>
      </c>
      <c r="BG1817" s="214">
        <f>IF(N1817="zákl. přenesená",J1817,0)</f>
        <v>0</v>
      </c>
      <c r="BH1817" s="214">
        <f>IF(N1817="sníž. přenesená",J1817,0)</f>
        <v>0</v>
      </c>
      <c r="BI1817" s="214">
        <f>IF(N1817="nulová",J1817,0)</f>
        <v>0</v>
      </c>
      <c r="BJ1817" s="25" t="s">
        <v>86</v>
      </c>
      <c r="BK1817" s="214">
        <f>ROUND(I1817*H1817,2)</f>
        <v>0</v>
      </c>
      <c r="BL1817" s="25" t="s">
        <v>287</v>
      </c>
      <c r="BM1817" s="25" t="s">
        <v>2290</v>
      </c>
    </row>
    <row r="1818" spans="2:65" s="14" customFormat="1" ht="13.5">
      <c r="B1818" s="254"/>
      <c r="C1818" s="255"/>
      <c r="D1818" s="219" t="s">
        <v>274</v>
      </c>
      <c r="E1818" s="256" t="s">
        <v>34</v>
      </c>
      <c r="F1818" s="257" t="s">
        <v>2291</v>
      </c>
      <c r="G1818" s="255"/>
      <c r="H1818" s="256" t="s">
        <v>34</v>
      </c>
      <c r="I1818" s="258"/>
      <c r="J1818" s="255"/>
      <c r="K1818" s="255"/>
      <c r="L1818" s="259"/>
      <c r="M1818" s="260"/>
      <c r="N1818" s="261"/>
      <c r="O1818" s="261"/>
      <c r="P1818" s="261"/>
      <c r="Q1818" s="261"/>
      <c r="R1818" s="261"/>
      <c r="S1818" s="261"/>
      <c r="T1818" s="262"/>
      <c r="AT1818" s="263" t="s">
        <v>274</v>
      </c>
      <c r="AU1818" s="263" t="s">
        <v>88</v>
      </c>
      <c r="AV1818" s="14" t="s">
        <v>86</v>
      </c>
      <c r="AW1818" s="14" t="s">
        <v>41</v>
      </c>
      <c r="AX1818" s="14" t="s">
        <v>78</v>
      </c>
      <c r="AY1818" s="263" t="s">
        <v>209</v>
      </c>
    </row>
    <row r="1819" spans="2:65" s="14" customFormat="1" ht="13.5">
      <c r="B1819" s="254"/>
      <c r="C1819" s="255"/>
      <c r="D1819" s="219" t="s">
        <v>274</v>
      </c>
      <c r="E1819" s="256" t="s">
        <v>34</v>
      </c>
      <c r="F1819" s="257" t="s">
        <v>466</v>
      </c>
      <c r="G1819" s="255"/>
      <c r="H1819" s="256" t="s">
        <v>34</v>
      </c>
      <c r="I1819" s="258"/>
      <c r="J1819" s="255"/>
      <c r="K1819" s="255"/>
      <c r="L1819" s="259"/>
      <c r="M1819" s="260"/>
      <c r="N1819" s="261"/>
      <c r="O1819" s="261"/>
      <c r="P1819" s="261"/>
      <c r="Q1819" s="261"/>
      <c r="R1819" s="261"/>
      <c r="S1819" s="261"/>
      <c r="T1819" s="262"/>
      <c r="AT1819" s="263" t="s">
        <v>274</v>
      </c>
      <c r="AU1819" s="263" t="s">
        <v>88</v>
      </c>
      <c r="AV1819" s="14" t="s">
        <v>86</v>
      </c>
      <c r="AW1819" s="14" t="s">
        <v>41</v>
      </c>
      <c r="AX1819" s="14" t="s">
        <v>78</v>
      </c>
      <c r="AY1819" s="263" t="s">
        <v>209</v>
      </c>
    </row>
    <row r="1820" spans="2:65" s="12" customFormat="1" ht="13.5">
      <c r="B1820" s="222"/>
      <c r="C1820" s="223"/>
      <c r="D1820" s="219" t="s">
        <v>274</v>
      </c>
      <c r="E1820" s="224" t="s">
        <v>34</v>
      </c>
      <c r="F1820" s="225" t="s">
        <v>2080</v>
      </c>
      <c r="G1820" s="223"/>
      <c r="H1820" s="226">
        <v>118.58</v>
      </c>
      <c r="I1820" s="227"/>
      <c r="J1820" s="223"/>
      <c r="K1820" s="223"/>
      <c r="L1820" s="228"/>
      <c r="M1820" s="229"/>
      <c r="N1820" s="230"/>
      <c r="O1820" s="230"/>
      <c r="P1820" s="230"/>
      <c r="Q1820" s="230"/>
      <c r="R1820" s="230"/>
      <c r="S1820" s="230"/>
      <c r="T1820" s="231"/>
      <c r="AT1820" s="232" t="s">
        <v>274</v>
      </c>
      <c r="AU1820" s="232" t="s">
        <v>88</v>
      </c>
      <c r="AV1820" s="12" t="s">
        <v>88</v>
      </c>
      <c r="AW1820" s="12" t="s">
        <v>41</v>
      </c>
      <c r="AX1820" s="12" t="s">
        <v>78</v>
      </c>
      <c r="AY1820" s="232" t="s">
        <v>209</v>
      </c>
    </row>
    <row r="1821" spans="2:65" s="12" customFormat="1" ht="13.5">
      <c r="B1821" s="222"/>
      <c r="C1821" s="223"/>
      <c r="D1821" s="219" t="s">
        <v>274</v>
      </c>
      <c r="E1821" s="224" t="s">
        <v>34</v>
      </c>
      <c r="F1821" s="225" t="s">
        <v>2083</v>
      </c>
      <c r="G1821" s="223"/>
      <c r="H1821" s="226">
        <v>24.14</v>
      </c>
      <c r="I1821" s="227"/>
      <c r="J1821" s="223"/>
      <c r="K1821" s="223"/>
      <c r="L1821" s="228"/>
      <c r="M1821" s="229"/>
      <c r="N1821" s="230"/>
      <c r="O1821" s="230"/>
      <c r="P1821" s="230"/>
      <c r="Q1821" s="230"/>
      <c r="R1821" s="230"/>
      <c r="S1821" s="230"/>
      <c r="T1821" s="231"/>
      <c r="AT1821" s="232" t="s">
        <v>274</v>
      </c>
      <c r="AU1821" s="232" t="s">
        <v>88</v>
      </c>
      <c r="AV1821" s="12" t="s">
        <v>88</v>
      </c>
      <c r="AW1821" s="12" t="s">
        <v>41</v>
      </c>
      <c r="AX1821" s="12" t="s">
        <v>78</v>
      </c>
      <c r="AY1821" s="232" t="s">
        <v>209</v>
      </c>
    </row>
    <row r="1822" spans="2:65" s="12" customFormat="1" ht="13.5">
      <c r="B1822" s="222"/>
      <c r="C1822" s="223"/>
      <c r="D1822" s="219" t="s">
        <v>274</v>
      </c>
      <c r="E1822" s="224" t="s">
        <v>34</v>
      </c>
      <c r="F1822" s="225" t="s">
        <v>1836</v>
      </c>
      <c r="G1822" s="223"/>
      <c r="H1822" s="226">
        <v>12.45</v>
      </c>
      <c r="I1822" s="227"/>
      <c r="J1822" s="223"/>
      <c r="K1822" s="223"/>
      <c r="L1822" s="228"/>
      <c r="M1822" s="229"/>
      <c r="N1822" s="230"/>
      <c r="O1822" s="230"/>
      <c r="P1822" s="230"/>
      <c r="Q1822" s="230"/>
      <c r="R1822" s="230"/>
      <c r="S1822" s="230"/>
      <c r="T1822" s="231"/>
      <c r="AT1822" s="232" t="s">
        <v>274</v>
      </c>
      <c r="AU1822" s="232" t="s">
        <v>88</v>
      </c>
      <c r="AV1822" s="12" t="s">
        <v>88</v>
      </c>
      <c r="AW1822" s="12" t="s">
        <v>41</v>
      </c>
      <c r="AX1822" s="12" t="s">
        <v>78</v>
      </c>
      <c r="AY1822" s="232" t="s">
        <v>209</v>
      </c>
    </row>
    <row r="1823" spans="2:65" s="12" customFormat="1" ht="13.5">
      <c r="B1823" s="222"/>
      <c r="C1823" s="223"/>
      <c r="D1823" s="219" t="s">
        <v>274</v>
      </c>
      <c r="E1823" s="224" t="s">
        <v>34</v>
      </c>
      <c r="F1823" s="225" t="s">
        <v>2084</v>
      </c>
      <c r="G1823" s="223"/>
      <c r="H1823" s="226">
        <v>77.75</v>
      </c>
      <c r="I1823" s="227"/>
      <c r="J1823" s="223"/>
      <c r="K1823" s="223"/>
      <c r="L1823" s="228"/>
      <c r="M1823" s="229"/>
      <c r="N1823" s="230"/>
      <c r="O1823" s="230"/>
      <c r="P1823" s="230"/>
      <c r="Q1823" s="230"/>
      <c r="R1823" s="230"/>
      <c r="S1823" s="230"/>
      <c r="T1823" s="231"/>
      <c r="AT1823" s="232" t="s">
        <v>274</v>
      </c>
      <c r="AU1823" s="232" t="s">
        <v>88</v>
      </c>
      <c r="AV1823" s="12" t="s">
        <v>88</v>
      </c>
      <c r="AW1823" s="12" t="s">
        <v>41</v>
      </c>
      <c r="AX1823" s="12" t="s">
        <v>78</v>
      </c>
      <c r="AY1823" s="232" t="s">
        <v>209</v>
      </c>
    </row>
    <row r="1824" spans="2:65" s="12" customFormat="1" ht="13.5">
      <c r="B1824" s="222"/>
      <c r="C1824" s="223"/>
      <c r="D1824" s="219" t="s">
        <v>274</v>
      </c>
      <c r="E1824" s="224" t="s">
        <v>34</v>
      </c>
      <c r="F1824" s="225" t="s">
        <v>1837</v>
      </c>
      <c r="G1824" s="223"/>
      <c r="H1824" s="226">
        <v>6.62</v>
      </c>
      <c r="I1824" s="227"/>
      <c r="J1824" s="223"/>
      <c r="K1824" s="223"/>
      <c r="L1824" s="228"/>
      <c r="M1824" s="229"/>
      <c r="N1824" s="230"/>
      <c r="O1824" s="230"/>
      <c r="P1824" s="230"/>
      <c r="Q1824" s="230"/>
      <c r="R1824" s="230"/>
      <c r="S1824" s="230"/>
      <c r="T1824" s="231"/>
      <c r="AT1824" s="232" t="s">
        <v>274</v>
      </c>
      <c r="AU1824" s="232" t="s">
        <v>88</v>
      </c>
      <c r="AV1824" s="12" t="s">
        <v>88</v>
      </c>
      <c r="AW1824" s="12" t="s">
        <v>41</v>
      </c>
      <c r="AX1824" s="12" t="s">
        <v>78</v>
      </c>
      <c r="AY1824" s="232" t="s">
        <v>209</v>
      </c>
    </row>
    <row r="1825" spans="2:65" s="12" customFormat="1" ht="13.5">
      <c r="B1825" s="222"/>
      <c r="C1825" s="223"/>
      <c r="D1825" s="219" t="s">
        <v>274</v>
      </c>
      <c r="E1825" s="224" t="s">
        <v>34</v>
      </c>
      <c r="F1825" s="225" t="s">
        <v>2085</v>
      </c>
      <c r="G1825" s="223"/>
      <c r="H1825" s="226">
        <v>38.909999999999997</v>
      </c>
      <c r="I1825" s="227"/>
      <c r="J1825" s="223"/>
      <c r="K1825" s="223"/>
      <c r="L1825" s="228"/>
      <c r="M1825" s="229"/>
      <c r="N1825" s="230"/>
      <c r="O1825" s="230"/>
      <c r="P1825" s="230"/>
      <c r="Q1825" s="230"/>
      <c r="R1825" s="230"/>
      <c r="S1825" s="230"/>
      <c r="T1825" s="231"/>
      <c r="AT1825" s="232" t="s">
        <v>274</v>
      </c>
      <c r="AU1825" s="232" t="s">
        <v>88</v>
      </c>
      <c r="AV1825" s="12" t="s">
        <v>88</v>
      </c>
      <c r="AW1825" s="12" t="s">
        <v>41</v>
      </c>
      <c r="AX1825" s="12" t="s">
        <v>78</v>
      </c>
      <c r="AY1825" s="232" t="s">
        <v>209</v>
      </c>
    </row>
    <row r="1826" spans="2:65" s="12" customFormat="1" ht="13.5">
      <c r="B1826" s="222"/>
      <c r="C1826" s="223"/>
      <c r="D1826" s="219" t="s">
        <v>274</v>
      </c>
      <c r="E1826" s="224" t="s">
        <v>34</v>
      </c>
      <c r="F1826" s="225" t="s">
        <v>1838</v>
      </c>
      <c r="G1826" s="223"/>
      <c r="H1826" s="226">
        <v>22.78</v>
      </c>
      <c r="I1826" s="227"/>
      <c r="J1826" s="223"/>
      <c r="K1826" s="223"/>
      <c r="L1826" s="228"/>
      <c r="M1826" s="229"/>
      <c r="N1826" s="230"/>
      <c r="O1826" s="230"/>
      <c r="P1826" s="230"/>
      <c r="Q1826" s="230"/>
      <c r="R1826" s="230"/>
      <c r="S1826" s="230"/>
      <c r="T1826" s="231"/>
      <c r="AT1826" s="232" t="s">
        <v>274</v>
      </c>
      <c r="AU1826" s="232" t="s">
        <v>88</v>
      </c>
      <c r="AV1826" s="12" t="s">
        <v>88</v>
      </c>
      <c r="AW1826" s="12" t="s">
        <v>41</v>
      </c>
      <c r="AX1826" s="12" t="s">
        <v>78</v>
      </c>
      <c r="AY1826" s="232" t="s">
        <v>209</v>
      </c>
    </row>
    <row r="1827" spans="2:65" s="13" customFormat="1" ht="13.5">
      <c r="B1827" s="233"/>
      <c r="C1827" s="234"/>
      <c r="D1827" s="219" t="s">
        <v>274</v>
      </c>
      <c r="E1827" s="235" t="s">
        <v>34</v>
      </c>
      <c r="F1827" s="236" t="s">
        <v>302</v>
      </c>
      <c r="G1827" s="234"/>
      <c r="H1827" s="237">
        <v>301.23</v>
      </c>
      <c r="I1827" s="238"/>
      <c r="J1827" s="234"/>
      <c r="K1827" s="234"/>
      <c r="L1827" s="239"/>
      <c r="M1827" s="240"/>
      <c r="N1827" s="241"/>
      <c r="O1827" s="241"/>
      <c r="P1827" s="241"/>
      <c r="Q1827" s="241"/>
      <c r="R1827" s="241"/>
      <c r="S1827" s="241"/>
      <c r="T1827" s="242"/>
      <c r="AT1827" s="243" t="s">
        <v>274</v>
      </c>
      <c r="AU1827" s="243" t="s">
        <v>88</v>
      </c>
      <c r="AV1827" s="13" t="s">
        <v>228</v>
      </c>
      <c r="AW1827" s="13" t="s">
        <v>41</v>
      </c>
      <c r="AX1827" s="13" t="s">
        <v>86</v>
      </c>
      <c r="AY1827" s="243" t="s">
        <v>209</v>
      </c>
    </row>
    <row r="1828" spans="2:65" s="1" customFormat="1" ht="51" customHeight="1">
      <c r="B1828" s="43"/>
      <c r="C1828" s="244" t="s">
        <v>2292</v>
      </c>
      <c r="D1828" s="244" t="s">
        <v>348</v>
      </c>
      <c r="E1828" s="245" t="s">
        <v>2293</v>
      </c>
      <c r="F1828" s="246" t="s">
        <v>2294</v>
      </c>
      <c r="G1828" s="247" t="s">
        <v>351</v>
      </c>
      <c r="H1828" s="248">
        <v>307.255</v>
      </c>
      <c r="I1828" s="249"/>
      <c r="J1828" s="250">
        <f>ROUND(I1828*H1828,2)</f>
        <v>0</v>
      </c>
      <c r="K1828" s="246" t="s">
        <v>34</v>
      </c>
      <c r="L1828" s="251"/>
      <c r="M1828" s="252" t="s">
        <v>34</v>
      </c>
      <c r="N1828" s="253" t="s">
        <v>49</v>
      </c>
      <c r="O1828" s="44"/>
      <c r="P1828" s="212">
        <f>O1828*H1828</f>
        <v>0</v>
      </c>
      <c r="Q1828" s="212">
        <v>0.02</v>
      </c>
      <c r="R1828" s="212">
        <f>Q1828*H1828</f>
        <v>6.1451000000000002</v>
      </c>
      <c r="S1828" s="212">
        <v>0</v>
      </c>
      <c r="T1828" s="213">
        <f>S1828*H1828</f>
        <v>0</v>
      </c>
      <c r="AR1828" s="25" t="s">
        <v>672</v>
      </c>
      <c r="AT1828" s="25" t="s">
        <v>348</v>
      </c>
      <c r="AU1828" s="25" t="s">
        <v>88</v>
      </c>
      <c r="AY1828" s="25" t="s">
        <v>209</v>
      </c>
      <c r="BE1828" s="214">
        <f>IF(N1828="základní",J1828,0)</f>
        <v>0</v>
      </c>
      <c r="BF1828" s="214">
        <f>IF(N1828="snížená",J1828,0)</f>
        <v>0</v>
      </c>
      <c r="BG1828" s="214">
        <f>IF(N1828="zákl. přenesená",J1828,0)</f>
        <v>0</v>
      </c>
      <c r="BH1828" s="214">
        <f>IF(N1828="sníž. přenesená",J1828,0)</f>
        <v>0</v>
      </c>
      <c r="BI1828" s="214">
        <f>IF(N1828="nulová",J1828,0)</f>
        <v>0</v>
      </c>
      <c r="BJ1828" s="25" t="s">
        <v>86</v>
      </c>
      <c r="BK1828" s="214">
        <f>ROUND(I1828*H1828,2)</f>
        <v>0</v>
      </c>
      <c r="BL1828" s="25" t="s">
        <v>287</v>
      </c>
      <c r="BM1828" s="25" t="s">
        <v>2295</v>
      </c>
    </row>
    <row r="1829" spans="2:65" s="12" customFormat="1" ht="13.5">
      <c r="B1829" s="222"/>
      <c r="C1829" s="223"/>
      <c r="D1829" s="219" t="s">
        <v>274</v>
      </c>
      <c r="E1829" s="223"/>
      <c r="F1829" s="225" t="s">
        <v>2296</v>
      </c>
      <c r="G1829" s="223"/>
      <c r="H1829" s="226">
        <v>307.255</v>
      </c>
      <c r="I1829" s="227"/>
      <c r="J1829" s="223"/>
      <c r="K1829" s="223"/>
      <c r="L1829" s="228"/>
      <c r="M1829" s="229"/>
      <c r="N1829" s="230"/>
      <c r="O1829" s="230"/>
      <c r="P1829" s="230"/>
      <c r="Q1829" s="230"/>
      <c r="R1829" s="230"/>
      <c r="S1829" s="230"/>
      <c r="T1829" s="231"/>
      <c r="AT1829" s="232" t="s">
        <v>274</v>
      </c>
      <c r="AU1829" s="232" t="s">
        <v>88</v>
      </c>
      <c r="AV1829" s="12" t="s">
        <v>88</v>
      </c>
      <c r="AW1829" s="12" t="s">
        <v>6</v>
      </c>
      <c r="AX1829" s="12" t="s">
        <v>86</v>
      </c>
      <c r="AY1829" s="232" t="s">
        <v>209</v>
      </c>
    </row>
    <row r="1830" spans="2:65" s="1" customFormat="1" ht="25.5" customHeight="1">
      <c r="B1830" s="43"/>
      <c r="C1830" s="203" t="s">
        <v>2297</v>
      </c>
      <c r="D1830" s="203" t="s">
        <v>212</v>
      </c>
      <c r="E1830" s="204" t="s">
        <v>2298</v>
      </c>
      <c r="F1830" s="205" t="s">
        <v>2299</v>
      </c>
      <c r="G1830" s="206" t="s">
        <v>351</v>
      </c>
      <c r="H1830" s="207">
        <v>1300</v>
      </c>
      <c r="I1830" s="208"/>
      <c r="J1830" s="209">
        <f>ROUND(I1830*H1830,2)</f>
        <v>0</v>
      </c>
      <c r="K1830" s="205" t="s">
        <v>216</v>
      </c>
      <c r="L1830" s="63"/>
      <c r="M1830" s="210" t="s">
        <v>34</v>
      </c>
      <c r="N1830" s="211" t="s">
        <v>49</v>
      </c>
      <c r="O1830" s="44"/>
      <c r="P1830" s="212">
        <f>O1830*H1830</f>
        <v>0</v>
      </c>
      <c r="Q1830" s="212">
        <v>0</v>
      </c>
      <c r="R1830" s="212">
        <f>Q1830*H1830</f>
        <v>0</v>
      </c>
      <c r="S1830" s="212">
        <v>0</v>
      </c>
      <c r="T1830" s="213">
        <f>S1830*H1830</f>
        <v>0</v>
      </c>
      <c r="AR1830" s="25" t="s">
        <v>287</v>
      </c>
      <c r="AT1830" s="25" t="s">
        <v>212</v>
      </c>
      <c r="AU1830" s="25" t="s">
        <v>88</v>
      </c>
      <c r="AY1830" s="25" t="s">
        <v>209</v>
      </c>
      <c r="BE1830" s="214">
        <f>IF(N1830="základní",J1830,0)</f>
        <v>0</v>
      </c>
      <c r="BF1830" s="214">
        <f>IF(N1830="snížená",J1830,0)</f>
        <v>0</v>
      </c>
      <c r="BG1830" s="214">
        <f>IF(N1830="zákl. přenesená",J1830,0)</f>
        <v>0</v>
      </c>
      <c r="BH1830" s="214">
        <f>IF(N1830="sníž. přenesená",J1830,0)</f>
        <v>0</v>
      </c>
      <c r="BI1830" s="214">
        <f>IF(N1830="nulová",J1830,0)</f>
        <v>0</v>
      </c>
      <c r="BJ1830" s="25" t="s">
        <v>86</v>
      </c>
      <c r="BK1830" s="214">
        <f>ROUND(I1830*H1830,2)</f>
        <v>0</v>
      </c>
      <c r="BL1830" s="25" t="s">
        <v>287</v>
      </c>
      <c r="BM1830" s="25" t="s">
        <v>2300</v>
      </c>
    </row>
    <row r="1831" spans="2:65" s="1" customFormat="1" ht="40.5">
      <c r="B1831" s="43"/>
      <c r="C1831" s="65"/>
      <c r="D1831" s="219" t="s">
        <v>272</v>
      </c>
      <c r="E1831" s="65"/>
      <c r="F1831" s="220" t="s">
        <v>2301</v>
      </c>
      <c r="G1831" s="65"/>
      <c r="H1831" s="65"/>
      <c r="I1831" s="174"/>
      <c r="J1831" s="65"/>
      <c r="K1831" s="65"/>
      <c r="L1831" s="63"/>
      <c r="M1831" s="221"/>
      <c r="N1831" s="44"/>
      <c r="O1831" s="44"/>
      <c r="P1831" s="44"/>
      <c r="Q1831" s="44"/>
      <c r="R1831" s="44"/>
      <c r="S1831" s="44"/>
      <c r="T1831" s="80"/>
      <c r="AT1831" s="25" t="s">
        <v>272</v>
      </c>
      <c r="AU1831" s="25" t="s">
        <v>88</v>
      </c>
    </row>
    <row r="1832" spans="2:65" s="14" customFormat="1" ht="13.5">
      <c r="B1832" s="254"/>
      <c r="C1832" s="255"/>
      <c r="D1832" s="219" t="s">
        <v>274</v>
      </c>
      <c r="E1832" s="256" t="s">
        <v>34</v>
      </c>
      <c r="F1832" s="257" t="s">
        <v>2302</v>
      </c>
      <c r="G1832" s="255"/>
      <c r="H1832" s="256" t="s">
        <v>34</v>
      </c>
      <c r="I1832" s="258"/>
      <c r="J1832" s="255"/>
      <c r="K1832" s="255"/>
      <c r="L1832" s="259"/>
      <c r="M1832" s="260"/>
      <c r="N1832" s="261"/>
      <c r="O1832" s="261"/>
      <c r="P1832" s="261"/>
      <c r="Q1832" s="261"/>
      <c r="R1832" s="261"/>
      <c r="S1832" s="261"/>
      <c r="T1832" s="262"/>
      <c r="AT1832" s="263" t="s">
        <v>274</v>
      </c>
      <c r="AU1832" s="263" t="s">
        <v>88</v>
      </c>
      <c r="AV1832" s="14" t="s">
        <v>86</v>
      </c>
      <c r="AW1832" s="14" t="s">
        <v>41</v>
      </c>
      <c r="AX1832" s="14" t="s">
        <v>78</v>
      </c>
      <c r="AY1832" s="263" t="s">
        <v>209</v>
      </c>
    </row>
    <row r="1833" spans="2:65" s="14" customFormat="1" ht="13.5">
      <c r="B1833" s="254"/>
      <c r="C1833" s="255"/>
      <c r="D1833" s="219" t="s">
        <v>274</v>
      </c>
      <c r="E1833" s="256" t="s">
        <v>34</v>
      </c>
      <c r="F1833" s="257" t="s">
        <v>515</v>
      </c>
      <c r="G1833" s="255"/>
      <c r="H1833" s="256" t="s">
        <v>34</v>
      </c>
      <c r="I1833" s="258"/>
      <c r="J1833" s="255"/>
      <c r="K1833" s="255"/>
      <c r="L1833" s="259"/>
      <c r="M1833" s="260"/>
      <c r="N1833" s="261"/>
      <c r="O1833" s="261"/>
      <c r="P1833" s="261"/>
      <c r="Q1833" s="261"/>
      <c r="R1833" s="261"/>
      <c r="S1833" s="261"/>
      <c r="T1833" s="262"/>
      <c r="AT1833" s="263" t="s">
        <v>274</v>
      </c>
      <c r="AU1833" s="263" t="s">
        <v>88</v>
      </c>
      <c r="AV1833" s="14" t="s">
        <v>86</v>
      </c>
      <c r="AW1833" s="14" t="s">
        <v>41</v>
      </c>
      <c r="AX1833" s="14" t="s">
        <v>78</v>
      </c>
      <c r="AY1833" s="263" t="s">
        <v>209</v>
      </c>
    </row>
    <row r="1834" spans="2:65" s="14" customFormat="1" ht="13.5">
      <c r="B1834" s="254"/>
      <c r="C1834" s="255"/>
      <c r="D1834" s="219" t="s">
        <v>274</v>
      </c>
      <c r="E1834" s="256" t="s">
        <v>34</v>
      </c>
      <c r="F1834" s="257" t="s">
        <v>434</v>
      </c>
      <c r="G1834" s="255"/>
      <c r="H1834" s="256" t="s">
        <v>34</v>
      </c>
      <c r="I1834" s="258"/>
      <c r="J1834" s="255"/>
      <c r="K1834" s="255"/>
      <c r="L1834" s="259"/>
      <c r="M1834" s="260"/>
      <c r="N1834" s="261"/>
      <c r="O1834" s="261"/>
      <c r="P1834" s="261"/>
      <c r="Q1834" s="261"/>
      <c r="R1834" s="261"/>
      <c r="S1834" s="261"/>
      <c r="T1834" s="262"/>
      <c r="AT1834" s="263" t="s">
        <v>274</v>
      </c>
      <c r="AU1834" s="263" t="s">
        <v>88</v>
      </c>
      <c r="AV1834" s="14" t="s">
        <v>86</v>
      </c>
      <c r="AW1834" s="14" t="s">
        <v>41</v>
      </c>
      <c r="AX1834" s="14" t="s">
        <v>78</v>
      </c>
      <c r="AY1834" s="263" t="s">
        <v>209</v>
      </c>
    </row>
    <row r="1835" spans="2:65" s="12" customFormat="1" ht="13.5">
      <c r="B1835" s="222"/>
      <c r="C1835" s="223"/>
      <c r="D1835" s="219" t="s">
        <v>274</v>
      </c>
      <c r="E1835" s="224" t="s">
        <v>34</v>
      </c>
      <c r="F1835" s="225" t="s">
        <v>557</v>
      </c>
      <c r="G1835" s="223"/>
      <c r="H1835" s="226">
        <v>3.42</v>
      </c>
      <c r="I1835" s="227"/>
      <c r="J1835" s="223"/>
      <c r="K1835" s="223"/>
      <c r="L1835" s="228"/>
      <c r="M1835" s="229"/>
      <c r="N1835" s="230"/>
      <c r="O1835" s="230"/>
      <c r="P1835" s="230"/>
      <c r="Q1835" s="230"/>
      <c r="R1835" s="230"/>
      <c r="S1835" s="230"/>
      <c r="T1835" s="231"/>
      <c r="AT1835" s="232" t="s">
        <v>274</v>
      </c>
      <c r="AU1835" s="232" t="s">
        <v>88</v>
      </c>
      <c r="AV1835" s="12" t="s">
        <v>88</v>
      </c>
      <c r="AW1835" s="12" t="s">
        <v>41</v>
      </c>
      <c r="AX1835" s="12" t="s">
        <v>78</v>
      </c>
      <c r="AY1835" s="232" t="s">
        <v>209</v>
      </c>
    </row>
    <row r="1836" spans="2:65" s="12" customFormat="1" ht="13.5">
      <c r="B1836" s="222"/>
      <c r="C1836" s="223"/>
      <c r="D1836" s="219" t="s">
        <v>274</v>
      </c>
      <c r="E1836" s="224" t="s">
        <v>34</v>
      </c>
      <c r="F1836" s="225" t="s">
        <v>558</v>
      </c>
      <c r="G1836" s="223"/>
      <c r="H1836" s="226">
        <v>5.18</v>
      </c>
      <c r="I1836" s="227"/>
      <c r="J1836" s="223"/>
      <c r="K1836" s="223"/>
      <c r="L1836" s="228"/>
      <c r="M1836" s="229"/>
      <c r="N1836" s="230"/>
      <c r="O1836" s="230"/>
      <c r="P1836" s="230"/>
      <c r="Q1836" s="230"/>
      <c r="R1836" s="230"/>
      <c r="S1836" s="230"/>
      <c r="T1836" s="231"/>
      <c r="AT1836" s="232" t="s">
        <v>274</v>
      </c>
      <c r="AU1836" s="232" t="s">
        <v>88</v>
      </c>
      <c r="AV1836" s="12" t="s">
        <v>88</v>
      </c>
      <c r="AW1836" s="12" t="s">
        <v>41</v>
      </c>
      <c r="AX1836" s="12" t="s">
        <v>78</v>
      </c>
      <c r="AY1836" s="232" t="s">
        <v>209</v>
      </c>
    </row>
    <row r="1837" spans="2:65" s="12" customFormat="1" ht="13.5">
      <c r="B1837" s="222"/>
      <c r="C1837" s="223"/>
      <c r="D1837" s="219" t="s">
        <v>274</v>
      </c>
      <c r="E1837" s="224" t="s">
        <v>34</v>
      </c>
      <c r="F1837" s="225" t="s">
        <v>559</v>
      </c>
      <c r="G1837" s="223"/>
      <c r="H1837" s="226">
        <v>10.64</v>
      </c>
      <c r="I1837" s="227"/>
      <c r="J1837" s="223"/>
      <c r="K1837" s="223"/>
      <c r="L1837" s="228"/>
      <c r="M1837" s="229"/>
      <c r="N1837" s="230"/>
      <c r="O1837" s="230"/>
      <c r="P1837" s="230"/>
      <c r="Q1837" s="230"/>
      <c r="R1837" s="230"/>
      <c r="S1837" s="230"/>
      <c r="T1837" s="231"/>
      <c r="AT1837" s="232" t="s">
        <v>274</v>
      </c>
      <c r="AU1837" s="232" t="s">
        <v>88</v>
      </c>
      <c r="AV1837" s="12" t="s">
        <v>88</v>
      </c>
      <c r="AW1837" s="12" t="s">
        <v>41</v>
      </c>
      <c r="AX1837" s="12" t="s">
        <v>78</v>
      </c>
      <c r="AY1837" s="232" t="s">
        <v>209</v>
      </c>
    </row>
    <row r="1838" spans="2:65" s="12" customFormat="1" ht="13.5">
      <c r="B1838" s="222"/>
      <c r="C1838" s="223"/>
      <c r="D1838" s="219" t="s">
        <v>274</v>
      </c>
      <c r="E1838" s="224" t="s">
        <v>34</v>
      </c>
      <c r="F1838" s="225" t="s">
        <v>560</v>
      </c>
      <c r="G1838" s="223"/>
      <c r="H1838" s="226">
        <v>5.39</v>
      </c>
      <c r="I1838" s="227"/>
      <c r="J1838" s="223"/>
      <c r="K1838" s="223"/>
      <c r="L1838" s="228"/>
      <c r="M1838" s="229"/>
      <c r="N1838" s="230"/>
      <c r="O1838" s="230"/>
      <c r="P1838" s="230"/>
      <c r="Q1838" s="230"/>
      <c r="R1838" s="230"/>
      <c r="S1838" s="230"/>
      <c r="T1838" s="231"/>
      <c r="AT1838" s="232" t="s">
        <v>274</v>
      </c>
      <c r="AU1838" s="232" t="s">
        <v>88</v>
      </c>
      <c r="AV1838" s="12" t="s">
        <v>88</v>
      </c>
      <c r="AW1838" s="12" t="s">
        <v>41</v>
      </c>
      <c r="AX1838" s="12" t="s">
        <v>78</v>
      </c>
      <c r="AY1838" s="232" t="s">
        <v>209</v>
      </c>
    </row>
    <row r="1839" spans="2:65" s="12" customFormat="1" ht="13.5">
      <c r="B1839" s="222"/>
      <c r="C1839" s="223"/>
      <c r="D1839" s="219" t="s">
        <v>274</v>
      </c>
      <c r="E1839" s="224" t="s">
        <v>34</v>
      </c>
      <c r="F1839" s="225" t="s">
        <v>561</v>
      </c>
      <c r="G1839" s="223"/>
      <c r="H1839" s="226">
        <v>7.92</v>
      </c>
      <c r="I1839" s="227"/>
      <c r="J1839" s="223"/>
      <c r="K1839" s="223"/>
      <c r="L1839" s="228"/>
      <c r="M1839" s="229"/>
      <c r="N1839" s="230"/>
      <c r="O1839" s="230"/>
      <c r="P1839" s="230"/>
      <c r="Q1839" s="230"/>
      <c r="R1839" s="230"/>
      <c r="S1839" s="230"/>
      <c r="T1839" s="231"/>
      <c r="AT1839" s="232" t="s">
        <v>274</v>
      </c>
      <c r="AU1839" s="232" t="s">
        <v>88</v>
      </c>
      <c r="AV1839" s="12" t="s">
        <v>88</v>
      </c>
      <c r="AW1839" s="12" t="s">
        <v>41</v>
      </c>
      <c r="AX1839" s="12" t="s">
        <v>78</v>
      </c>
      <c r="AY1839" s="232" t="s">
        <v>209</v>
      </c>
    </row>
    <row r="1840" spans="2:65" s="15" customFormat="1" ht="13.5">
      <c r="B1840" s="267"/>
      <c r="C1840" s="268"/>
      <c r="D1840" s="219" t="s">
        <v>274</v>
      </c>
      <c r="E1840" s="269" t="s">
        <v>34</v>
      </c>
      <c r="F1840" s="270" t="s">
        <v>2127</v>
      </c>
      <c r="G1840" s="268"/>
      <c r="H1840" s="271">
        <v>32.549999999999997</v>
      </c>
      <c r="I1840" s="272"/>
      <c r="J1840" s="268"/>
      <c r="K1840" s="268"/>
      <c r="L1840" s="273"/>
      <c r="M1840" s="274"/>
      <c r="N1840" s="275"/>
      <c r="O1840" s="275"/>
      <c r="P1840" s="275"/>
      <c r="Q1840" s="275"/>
      <c r="R1840" s="275"/>
      <c r="S1840" s="275"/>
      <c r="T1840" s="276"/>
      <c r="AT1840" s="277" t="s">
        <v>274</v>
      </c>
      <c r="AU1840" s="277" t="s">
        <v>88</v>
      </c>
      <c r="AV1840" s="15" t="s">
        <v>224</v>
      </c>
      <c r="AW1840" s="15" t="s">
        <v>41</v>
      </c>
      <c r="AX1840" s="15" t="s">
        <v>78</v>
      </c>
      <c r="AY1840" s="277" t="s">
        <v>209</v>
      </c>
    </row>
    <row r="1841" spans="2:51" s="14" customFormat="1" ht="13.5">
      <c r="B1841" s="254"/>
      <c r="C1841" s="255"/>
      <c r="D1841" s="219" t="s">
        <v>274</v>
      </c>
      <c r="E1841" s="256" t="s">
        <v>34</v>
      </c>
      <c r="F1841" s="257" t="s">
        <v>2128</v>
      </c>
      <c r="G1841" s="255"/>
      <c r="H1841" s="256" t="s">
        <v>34</v>
      </c>
      <c r="I1841" s="258"/>
      <c r="J1841" s="255"/>
      <c r="K1841" s="255"/>
      <c r="L1841" s="259"/>
      <c r="M1841" s="260"/>
      <c r="N1841" s="261"/>
      <c r="O1841" s="261"/>
      <c r="P1841" s="261"/>
      <c r="Q1841" s="261"/>
      <c r="R1841" s="261"/>
      <c r="S1841" s="261"/>
      <c r="T1841" s="262"/>
      <c r="AT1841" s="263" t="s">
        <v>274</v>
      </c>
      <c r="AU1841" s="263" t="s">
        <v>88</v>
      </c>
      <c r="AV1841" s="14" t="s">
        <v>86</v>
      </c>
      <c r="AW1841" s="14" t="s">
        <v>41</v>
      </c>
      <c r="AX1841" s="14" t="s">
        <v>78</v>
      </c>
      <c r="AY1841" s="263" t="s">
        <v>209</v>
      </c>
    </row>
    <row r="1842" spans="2:51" s="14" customFormat="1" ht="13.5">
      <c r="B1842" s="254"/>
      <c r="C1842" s="255"/>
      <c r="D1842" s="219" t="s">
        <v>274</v>
      </c>
      <c r="E1842" s="256" t="s">
        <v>34</v>
      </c>
      <c r="F1842" s="257" t="s">
        <v>434</v>
      </c>
      <c r="G1842" s="255"/>
      <c r="H1842" s="256" t="s">
        <v>34</v>
      </c>
      <c r="I1842" s="258"/>
      <c r="J1842" s="255"/>
      <c r="K1842" s="255"/>
      <c r="L1842" s="259"/>
      <c r="M1842" s="260"/>
      <c r="N1842" s="261"/>
      <c r="O1842" s="261"/>
      <c r="P1842" s="261"/>
      <c r="Q1842" s="261"/>
      <c r="R1842" s="261"/>
      <c r="S1842" s="261"/>
      <c r="T1842" s="262"/>
      <c r="AT1842" s="263" t="s">
        <v>274</v>
      </c>
      <c r="AU1842" s="263" t="s">
        <v>88</v>
      </c>
      <c r="AV1842" s="14" t="s">
        <v>86</v>
      </c>
      <c r="AW1842" s="14" t="s">
        <v>41</v>
      </c>
      <c r="AX1842" s="14" t="s">
        <v>78</v>
      </c>
      <c r="AY1842" s="263" t="s">
        <v>209</v>
      </c>
    </row>
    <row r="1843" spans="2:51" s="12" customFormat="1" ht="13.5">
      <c r="B1843" s="222"/>
      <c r="C1843" s="223"/>
      <c r="D1843" s="219" t="s">
        <v>274</v>
      </c>
      <c r="E1843" s="224" t="s">
        <v>34</v>
      </c>
      <c r="F1843" s="225" t="s">
        <v>555</v>
      </c>
      <c r="G1843" s="223"/>
      <c r="H1843" s="226">
        <v>116.96</v>
      </c>
      <c r="I1843" s="227"/>
      <c r="J1843" s="223"/>
      <c r="K1843" s="223"/>
      <c r="L1843" s="228"/>
      <c r="M1843" s="229"/>
      <c r="N1843" s="230"/>
      <c r="O1843" s="230"/>
      <c r="P1843" s="230"/>
      <c r="Q1843" s="230"/>
      <c r="R1843" s="230"/>
      <c r="S1843" s="230"/>
      <c r="T1843" s="231"/>
      <c r="AT1843" s="232" t="s">
        <v>274</v>
      </c>
      <c r="AU1843" s="232" t="s">
        <v>88</v>
      </c>
      <c r="AV1843" s="12" t="s">
        <v>88</v>
      </c>
      <c r="AW1843" s="12" t="s">
        <v>41</v>
      </c>
      <c r="AX1843" s="12" t="s">
        <v>78</v>
      </c>
      <c r="AY1843" s="232" t="s">
        <v>209</v>
      </c>
    </row>
    <row r="1844" spans="2:51" s="12" customFormat="1" ht="13.5">
      <c r="B1844" s="222"/>
      <c r="C1844" s="223"/>
      <c r="D1844" s="219" t="s">
        <v>274</v>
      </c>
      <c r="E1844" s="224" t="s">
        <v>34</v>
      </c>
      <c r="F1844" s="225" t="s">
        <v>556</v>
      </c>
      <c r="G1844" s="223"/>
      <c r="H1844" s="226">
        <v>53.39</v>
      </c>
      <c r="I1844" s="227"/>
      <c r="J1844" s="223"/>
      <c r="K1844" s="223"/>
      <c r="L1844" s="228"/>
      <c r="M1844" s="229"/>
      <c r="N1844" s="230"/>
      <c r="O1844" s="230"/>
      <c r="P1844" s="230"/>
      <c r="Q1844" s="230"/>
      <c r="R1844" s="230"/>
      <c r="S1844" s="230"/>
      <c r="T1844" s="231"/>
      <c r="AT1844" s="232" t="s">
        <v>274</v>
      </c>
      <c r="AU1844" s="232" t="s">
        <v>88</v>
      </c>
      <c r="AV1844" s="12" t="s">
        <v>88</v>
      </c>
      <c r="AW1844" s="12" t="s">
        <v>41</v>
      </c>
      <c r="AX1844" s="12" t="s">
        <v>78</v>
      </c>
      <c r="AY1844" s="232" t="s">
        <v>209</v>
      </c>
    </row>
    <row r="1845" spans="2:51" s="15" customFormat="1" ht="13.5">
      <c r="B1845" s="267"/>
      <c r="C1845" s="268"/>
      <c r="D1845" s="219" t="s">
        <v>274</v>
      </c>
      <c r="E1845" s="269" t="s">
        <v>34</v>
      </c>
      <c r="F1845" s="270" t="s">
        <v>2129</v>
      </c>
      <c r="G1845" s="268"/>
      <c r="H1845" s="271">
        <v>170.35</v>
      </c>
      <c r="I1845" s="272"/>
      <c r="J1845" s="268"/>
      <c r="K1845" s="268"/>
      <c r="L1845" s="273"/>
      <c r="M1845" s="274"/>
      <c r="N1845" s="275"/>
      <c r="O1845" s="275"/>
      <c r="P1845" s="275"/>
      <c r="Q1845" s="275"/>
      <c r="R1845" s="275"/>
      <c r="S1845" s="275"/>
      <c r="T1845" s="276"/>
      <c r="AT1845" s="277" t="s">
        <v>274</v>
      </c>
      <c r="AU1845" s="277" t="s">
        <v>88</v>
      </c>
      <c r="AV1845" s="15" t="s">
        <v>224</v>
      </c>
      <c r="AW1845" s="15" t="s">
        <v>41</v>
      </c>
      <c r="AX1845" s="15" t="s">
        <v>78</v>
      </c>
      <c r="AY1845" s="277" t="s">
        <v>209</v>
      </c>
    </row>
    <row r="1846" spans="2:51" s="14" customFormat="1" ht="13.5">
      <c r="B1846" s="254"/>
      <c r="C1846" s="255"/>
      <c r="D1846" s="219" t="s">
        <v>274</v>
      </c>
      <c r="E1846" s="256" t="s">
        <v>34</v>
      </c>
      <c r="F1846" s="257" t="s">
        <v>524</v>
      </c>
      <c r="G1846" s="255"/>
      <c r="H1846" s="256" t="s">
        <v>34</v>
      </c>
      <c r="I1846" s="258"/>
      <c r="J1846" s="255"/>
      <c r="K1846" s="255"/>
      <c r="L1846" s="259"/>
      <c r="M1846" s="260"/>
      <c r="N1846" s="261"/>
      <c r="O1846" s="261"/>
      <c r="P1846" s="261"/>
      <c r="Q1846" s="261"/>
      <c r="R1846" s="261"/>
      <c r="S1846" s="261"/>
      <c r="T1846" s="262"/>
      <c r="AT1846" s="263" t="s">
        <v>274</v>
      </c>
      <c r="AU1846" s="263" t="s">
        <v>88</v>
      </c>
      <c r="AV1846" s="14" t="s">
        <v>86</v>
      </c>
      <c r="AW1846" s="14" t="s">
        <v>41</v>
      </c>
      <c r="AX1846" s="14" t="s">
        <v>78</v>
      </c>
      <c r="AY1846" s="263" t="s">
        <v>209</v>
      </c>
    </row>
    <row r="1847" spans="2:51" s="14" customFormat="1" ht="13.5">
      <c r="B1847" s="254"/>
      <c r="C1847" s="255"/>
      <c r="D1847" s="219" t="s">
        <v>274</v>
      </c>
      <c r="E1847" s="256" t="s">
        <v>34</v>
      </c>
      <c r="F1847" s="257" t="s">
        <v>434</v>
      </c>
      <c r="G1847" s="255"/>
      <c r="H1847" s="256" t="s">
        <v>34</v>
      </c>
      <c r="I1847" s="258"/>
      <c r="J1847" s="255"/>
      <c r="K1847" s="255"/>
      <c r="L1847" s="259"/>
      <c r="M1847" s="260"/>
      <c r="N1847" s="261"/>
      <c r="O1847" s="261"/>
      <c r="P1847" s="261"/>
      <c r="Q1847" s="261"/>
      <c r="R1847" s="261"/>
      <c r="S1847" s="261"/>
      <c r="T1847" s="262"/>
      <c r="AT1847" s="263" t="s">
        <v>274</v>
      </c>
      <c r="AU1847" s="263" t="s">
        <v>88</v>
      </c>
      <c r="AV1847" s="14" t="s">
        <v>86</v>
      </c>
      <c r="AW1847" s="14" t="s">
        <v>41</v>
      </c>
      <c r="AX1847" s="14" t="s">
        <v>78</v>
      </c>
      <c r="AY1847" s="263" t="s">
        <v>209</v>
      </c>
    </row>
    <row r="1848" spans="2:51" s="12" customFormat="1" ht="13.5">
      <c r="B1848" s="222"/>
      <c r="C1848" s="223"/>
      <c r="D1848" s="219" t="s">
        <v>274</v>
      </c>
      <c r="E1848" s="224" t="s">
        <v>34</v>
      </c>
      <c r="F1848" s="225" t="s">
        <v>562</v>
      </c>
      <c r="G1848" s="223"/>
      <c r="H1848" s="226">
        <v>8.2799999999999994</v>
      </c>
      <c r="I1848" s="227"/>
      <c r="J1848" s="223"/>
      <c r="K1848" s="223"/>
      <c r="L1848" s="228"/>
      <c r="M1848" s="229"/>
      <c r="N1848" s="230"/>
      <c r="O1848" s="230"/>
      <c r="P1848" s="230"/>
      <c r="Q1848" s="230"/>
      <c r="R1848" s="230"/>
      <c r="S1848" s="230"/>
      <c r="T1848" s="231"/>
      <c r="AT1848" s="232" t="s">
        <v>274</v>
      </c>
      <c r="AU1848" s="232" t="s">
        <v>88</v>
      </c>
      <c r="AV1848" s="12" t="s">
        <v>88</v>
      </c>
      <c r="AW1848" s="12" t="s">
        <v>41</v>
      </c>
      <c r="AX1848" s="12" t="s">
        <v>78</v>
      </c>
      <c r="AY1848" s="232" t="s">
        <v>209</v>
      </c>
    </row>
    <row r="1849" spans="2:51" s="12" customFormat="1" ht="13.5">
      <c r="B1849" s="222"/>
      <c r="C1849" s="223"/>
      <c r="D1849" s="219" t="s">
        <v>274</v>
      </c>
      <c r="E1849" s="224" t="s">
        <v>34</v>
      </c>
      <c r="F1849" s="225" t="s">
        <v>563</v>
      </c>
      <c r="G1849" s="223"/>
      <c r="H1849" s="226">
        <v>6.04</v>
      </c>
      <c r="I1849" s="227"/>
      <c r="J1849" s="223"/>
      <c r="K1849" s="223"/>
      <c r="L1849" s="228"/>
      <c r="M1849" s="229"/>
      <c r="N1849" s="230"/>
      <c r="O1849" s="230"/>
      <c r="P1849" s="230"/>
      <c r="Q1849" s="230"/>
      <c r="R1849" s="230"/>
      <c r="S1849" s="230"/>
      <c r="T1849" s="231"/>
      <c r="AT1849" s="232" t="s">
        <v>274</v>
      </c>
      <c r="AU1849" s="232" t="s">
        <v>88</v>
      </c>
      <c r="AV1849" s="12" t="s">
        <v>88</v>
      </c>
      <c r="AW1849" s="12" t="s">
        <v>41</v>
      </c>
      <c r="AX1849" s="12" t="s">
        <v>78</v>
      </c>
      <c r="AY1849" s="232" t="s">
        <v>209</v>
      </c>
    </row>
    <row r="1850" spans="2:51" s="12" customFormat="1" ht="13.5">
      <c r="B1850" s="222"/>
      <c r="C1850" s="223"/>
      <c r="D1850" s="219" t="s">
        <v>274</v>
      </c>
      <c r="E1850" s="224" t="s">
        <v>34</v>
      </c>
      <c r="F1850" s="225" t="s">
        <v>564</v>
      </c>
      <c r="G1850" s="223"/>
      <c r="H1850" s="226">
        <v>57.52</v>
      </c>
      <c r="I1850" s="227"/>
      <c r="J1850" s="223"/>
      <c r="K1850" s="223"/>
      <c r="L1850" s="228"/>
      <c r="M1850" s="229"/>
      <c r="N1850" s="230"/>
      <c r="O1850" s="230"/>
      <c r="P1850" s="230"/>
      <c r="Q1850" s="230"/>
      <c r="R1850" s="230"/>
      <c r="S1850" s="230"/>
      <c r="T1850" s="231"/>
      <c r="AT1850" s="232" t="s">
        <v>274</v>
      </c>
      <c r="AU1850" s="232" t="s">
        <v>88</v>
      </c>
      <c r="AV1850" s="12" t="s">
        <v>88</v>
      </c>
      <c r="AW1850" s="12" t="s">
        <v>41</v>
      </c>
      <c r="AX1850" s="12" t="s">
        <v>78</v>
      </c>
      <c r="AY1850" s="232" t="s">
        <v>209</v>
      </c>
    </row>
    <row r="1851" spans="2:51" s="12" customFormat="1" ht="13.5">
      <c r="B1851" s="222"/>
      <c r="C1851" s="223"/>
      <c r="D1851" s="219" t="s">
        <v>274</v>
      </c>
      <c r="E1851" s="224" t="s">
        <v>34</v>
      </c>
      <c r="F1851" s="225" t="s">
        <v>565</v>
      </c>
      <c r="G1851" s="223"/>
      <c r="H1851" s="226">
        <v>33.67</v>
      </c>
      <c r="I1851" s="227"/>
      <c r="J1851" s="223"/>
      <c r="K1851" s="223"/>
      <c r="L1851" s="228"/>
      <c r="M1851" s="229"/>
      <c r="N1851" s="230"/>
      <c r="O1851" s="230"/>
      <c r="P1851" s="230"/>
      <c r="Q1851" s="230"/>
      <c r="R1851" s="230"/>
      <c r="S1851" s="230"/>
      <c r="T1851" s="231"/>
      <c r="AT1851" s="232" t="s">
        <v>274</v>
      </c>
      <c r="AU1851" s="232" t="s">
        <v>88</v>
      </c>
      <c r="AV1851" s="12" t="s">
        <v>88</v>
      </c>
      <c r="AW1851" s="12" t="s">
        <v>41</v>
      </c>
      <c r="AX1851" s="12" t="s">
        <v>78</v>
      </c>
      <c r="AY1851" s="232" t="s">
        <v>209</v>
      </c>
    </row>
    <row r="1852" spans="2:51" s="15" customFormat="1" ht="13.5">
      <c r="B1852" s="267"/>
      <c r="C1852" s="268"/>
      <c r="D1852" s="219" t="s">
        <v>274</v>
      </c>
      <c r="E1852" s="269" t="s">
        <v>34</v>
      </c>
      <c r="F1852" s="270" t="s">
        <v>2130</v>
      </c>
      <c r="G1852" s="268"/>
      <c r="H1852" s="271">
        <v>105.51</v>
      </c>
      <c r="I1852" s="272"/>
      <c r="J1852" s="268"/>
      <c r="K1852" s="268"/>
      <c r="L1852" s="273"/>
      <c r="M1852" s="274"/>
      <c r="N1852" s="275"/>
      <c r="O1852" s="275"/>
      <c r="P1852" s="275"/>
      <c r="Q1852" s="275"/>
      <c r="R1852" s="275"/>
      <c r="S1852" s="275"/>
      <c r="T1852" s="276"/>
      <c r="AT1852" s="277" t="s">
        <v>274</v>
      </c>
      <c r="AU1852" s="277" t="s">
        <v>88</v>
      </c>
      <c r="AV1852" s="15" t="s">
        <v>224</v>
      </c>
      <c r="AW1852" s="15" t="s">
        <v>41</v>
      </c>
      <c r="AX1852" s="15" t="s">
        <v>78</v>
      </c>
      <c r="AY1852" s="277" t="s">
        <v>209</v>
      </c>
    </row>
    <row r="1853" spans="2:51" s="14" customFormat="1" ht="13.5">
      <c r="B1853" s="254"/>
      <c r="C1853" s="255"/>
      <c r="D1853" s="219" t="s">
        <v>274</v>
      </c>
      <c r="E1853" s="256" t="s">
        <v>34</v>
      </c>
      <c r="F1853" s="257" t="s">
        <v>529</v>
      </c>
      <c r="G1853" s="255"/>
      <c r="H1853" s="256" t="s">
        <v>34</v>
      </c>
      <c r="I1853" s="258"/>
      <c r="J1853" s="255"/>
      <c r="K1853" s="255"/>
      <c r="L1853" s="259"/>
      <c r="M1853" s="260"/>
      <c r="N1853" s="261"/>
      <c r="O1853" s="261"/>
      <c r="P1853" s="261"/>
      <c r="Q1853" s="261"/>
      <c r="R1853" s="261"/>
      <c r="S1853" s="261"/>
      <c r="T1853" s="262"/>
      <c r="AT1853" s="263" t="s">
        <v>274</v>
      </c>
      <c r="AU1853" s="263" t="s">
        <v>88</v>
      </c>
      <c r="AV1853" s="14" t="s">
        <v>86</v>
      </c>
      <c r="AW1853" s="14" t="s">
        <v>41</v>
      </c>
      <c r="AX1853" s="14" t="s">
        <v>78</v>
      </c>
      <c r="AY1853" s="263" t="s">
        <v>209</v>
      </c>
    </row>
    <row r="1854" spans="2:51" s="12" customFormat="1" ht="13.5">
      <c r="B1854" s="222"/>
      <c r="C1854" s="223"/>
      <c r="D1854" s="219" t="s">
        <v>274</v>
      </c>
      <c r="E1854" s="224" t="s">
        <v>34</v>
      </c>
      <c r="F1854" s="225" t="s">
        <v>566</v>
      </c>
      <c r="G1854" s="223"/>
      <c r="H1854" s="226">
        <v>3.29</v>
      </c>
      <c r="I1854" s="227"/>
      <c r="J1854" s="223"/>
      <c r="K1854" s="223"/>
      <c r="L1854" s="228"/>
      <c r="M1854" s="229"/>
      <c r="N1854" s="230"/>
      <c r="O1854" s="230"/>
      <c r="P1854" s="230"/>
      <c r="Q1854" s="230"/>
      <c r="R1854" s="230"/>
      <c r="S1854" s="230"/>
      <c r="T1854" s="231"/>
      <c r="AT1854" s="232" t="s">
        <v>274</v>
      </c>
      <c r="AU1854" s="232" t="s">
        <v>88</v>
      </c>
      <c r="AV1854" s="12" t="s">
        <v>88</v>
      </c>
      <c r="AW1854" s="12" t="s">
        <v>41</v>
      </c>
      <c r="AX1854" s="12" t="s">
        <v>78</v>
      </c>
      <c r="AY1854" s="232" t="s">
        <v>209</v>
      </c>
    </row>
    <row r="1855" spans="2:51" s="12" customFormat="1" ht="13.5">
      <c r="B1855" s="222"/>
      <c r="C1855" s="223"/>
      <c r="D1855" s="219" t="s">
        <v>274</v>
      </c>
      <c r="E1855" s="224" t="s">
        <v>34</v>
      </c>
      <c r="F1855" s="225" t="s">
        <v>567</v>
      </c>
      <c r="G1855" s="223"/>
      <c r="H1855" s="226">
        <v>5.61</v>
      </c>
      <c r="I1855" s="227"/>
      <c r="J1855" s="223"/>
      <c r="K1855" s="223"/>
      <c r="L1855" s="228"/>
      <c r="M1855" s="229"/>
      <c r="N1855" s="230"/>
      <c r="O1855" s="230"/>
      <c r="P1855" s="230"/>
      <c r="Q1855" s="230"/>
      <c r="R1855" s="230"/>
      <c r="S1855" s="230"/>
      <c r="T1855" s="231"/>
      <c r="AT1855" s="232" t="s">
        <v>274</v>
      </c>
      <c r="AU1855" s="232" t="s">
        <v>88</v>
      </c>
      <c r="AV1855" s="12" t="s">
        <v>88</v>
      </c>
      <c r="AW1855" s="12" t="s">
        <v>41</v>
      </c>
      <c r="AX1855" s="12" t="s">
        <v>78</v>
      </c>
      <c r="AY1855" s="232" t="s">
        <v>209</v>
      </c>
    </row>
    <row r="1856" spans="2:51" s="12" customFormat="1" ht="13.5">
      <c r="B1856" s="222"/>
      <c r="C1856" s="223"/>
      <c r="D1856" s="219" t="s">
        <v>274</v>
      </c>
      <c r="E1856" s="224" t="s">
        <v>34</v>
      </c>
      <c r="F1856" s="225" t="s">
        <v>568</v>
      </c>
      <c r="G1856" s="223"/>
      <c r="H1856" s="226">
        <v>2.16</v>
      </c>
      <c r="I1856" s="227"/>
      <c r="J1856" s="223"/>
      <c r="K1856" s="223"/>
      <c r="L1856" s="228"/>
      <c r="M1856" s="229"/>
      <c r="N1856" s="230"/>
      <c r="O1856" s="230"/>
      <c r="P1856" s="230"/>
      <c r="Q1856" s="230"/>
      <c r="R1856" s="230"/>
      <c r="S1856" s="230"/>
      <c r="T1856" s="231"/>
      <c r="AT1856" s="232" t="s">
        <v>274</v>
      </c>
      <c r="AU1856" s="232" t="s">
        <v>88</v>
      </c>
      <c r="AV1856" s="12" t="s">
        <v>88</v>
      </c>
      <c r="AW1856" s="12" t="s">
        <v>41</v>
      </c>
      <c r="AX1856" s="12" t="s">
        <v>78</v>
      </c>
      <c r="AY1856" s="232" t="s">
        <v>209</v>
      </c>
    </row>
    <row r="1857" spans="2:51" s="12" customFormat="1" ht="13.5">
      <c r="B1857" s="222"/>
      <c r="C1857" s="223"/>
      <c r="D1857" s="219" t="s">
        <v>274</v>
      </c>
      <c r="E1857" s="224" t="s">
        <v>34</v>
      </c>
      <c r="F1857" s="225" t="s">
        <v>569</v>
      </c>
      <c r="G1857" s="223"/>
      <c r="H1857" s="226">
        <v>2.2000000000000002</v>
      </c>
      <c r="I1857" s="227"/>
      <c r="J1857" s="223"/>
      <c r="K1857" s="223"/>
      <c r="L1857" s="228"/>
      <c r="M1857" s="229"/>
      <c r="N1857" s="230"/>
      <c r="O1857" s="230"/>
      <c r="P1857" s="230"/>
      <c r="Q1857" s="230"/>
      <c r="R1857" s="230"/>
      <c r="S1857" s="230"/>
      <c r="T1857" s="231"/>
      <c r="AT1857" s="232" t="s">
        <v>274</v>
      </c>
      <c r="AU1857" s="232" t="s">
        <v>88</v>
      </c>
      <c r="AV1857" s="12" t="s">
        <v>88</v>
      </c>
      <c r="AW1857" s="12" t="s">
        <v>41</v>
      </c>
      <c r="AX1857" s="12" t="s">
        <v>78</v>
      </c>
      <c r="AY1857" s="232" t="s">
        <v>209</v>
      </c>
    </row>
    <row r="1858" spans="2:51" s="12" customFormat="1" ht="13.5">
      <c r="B1858" s="222"/>
      <c r="C1858" s="223"/>
      <c r="D1858" s="219" t="s">
        <v>274</v>
      </c>
      <c r="E1858" s="224" t="s">
        <v>34</v>
      </c>
      <c r="F1858" s="225" t="s">
        <v>570</v>
      </c>
      <c r="G1858" s="223"/>
      <c r="H1858" s="226">
        <v>5.22</v>
      </c>
      <c r="I1858" s="227"/>
      <c r="J1858" s="223"/>
      <c r="K1858" s="223"/>
      <c r="L1858" s="228"/>
      <c r="M1858" s="229"/>
      <c r="N1858" s="230"/>
      <c r="O1858" s="230"/>
      <c r="P1858" s="230"/>
      <c r="Q1858" s="230"/>
      <c r="R1858" s="230"/>
      <c r="S1858" s="230"/>
      <c r="T1858" s="231"/>
      <c r="AT1858" s="232" t="s">
        <v>274</v>
      </c>
      <c r="AU1858" s="232" t="s">
        <v>88</v>
      </c>
      <c r="AV1858" s="12" t="s">
        <v>88</v>
      </c>
      <c r="AW1858" s="12" t="s">
        <v>41</v>
      </c>
      <c r="AX1858" s="12" t="s">
        <v>78</v>
      </c>
      <c r="AY1858" s="232" t="s">
        <v>209</v>
      </c>
    </row>
    <row r="1859" spans="2:51" s="12" customFormat="1" ht="13.5">
      <c r="B1859" s="222"/>
      <c r="C1859" s="223"/>
      <c r="D1859" s="219" t="s">
        <v>274</v>
      </c>
      <c r="E1859" s="224" t="s">
        <v>34</v>
      </c>
      <c r="F1859" s="225" t="s">
        <v>571</v>
      </c>
      <c r="G1859" s="223"/>
      <c r="H1859" s="226">
        <v>18.309999999999999</v>
      </c>
      <c r="I1859" s="227"/>
      <c r="J1859" s="223"/>
      <c r="K1859" s="223"/>
      <c r="L1859" s="228"/>
      <c r="M1859" s="229"/>
      <c r="N1859" s="230"/>
      <c r="O1859" s="230"/>
      <c r="P1859" s="230"/>
      <c r="Q1859" s="230"/>
      <c r="R1859" s="230"/>
      <c r="S1859" s="230"/>
      <c r="T1859" s="231"/>
      <c r="AT1859" s="232" t="s">
        <v>274</v>
      </c>
      <c r="AU1859" s="232" t="s">
        <v>88</v>
      </c>
      <c r="AV1859" s="12" t="s">
        <v>88</v>
      </c>
      <c r="AW1859" s="12" t="s">
        <v>41</v>
      </c>
      <c r="AX1859" s="12" t="s">
        <v>78</v>
      </c>
      <c r="AY1859" s="232" t="s">
        <v>209</v>
      </c>
    </row>
    <row r="1860" spans="2:51" s="15" customFormat="1" ht="13.5">
      <c r="B1860" s="267"/>
      <c r="C1860" s="268"/>
      <c r="D1860" s="219" t="s">
        <v>274</v>
      </c>
      <c r="E1860" s="269" t="s">
        <v>34</v>
      </c>
      <c r="F1860" s="270" t="s">
        <v>2131</v>
      </c>
      <c r="G1860" s="268"/>
      <c r="H1860" s="271">
        <v>36.79</v>
      </c>
      <c r="I1860" s="272"/>
      <c r="J1860" s="268"/>
      <c r="K1860" s="268"/>
      <c r="L1860" s="273"/>
      <c r="M1860" s="274"/>
      <c r="N1860" s="275"/>
      <c r="O1860" s="275"/>
      <c r="P1860" s="275"/>
      <c r="Q1860" s="275"/>
      <c r="R1860" s="275"/>
      <c r="S1860" s="275"/>
      <c r="T1860" s="276"/>
      <c r="AT1860" s="277" t="s">
        <v>274</v>
      </c>
      <c r="AU1860" s="277" t="s">
        <v>88</v>
      </c>
      <c r="AV1860" s="15" t="s">
        <v>224</v>
      </c>
      <c r="AW1860" s="15" t="s">
        <v>41</v>
      </c>
      <c r="AX1860" s="15" t="s">
        <v>78</v>
      </c>
      <c r="AY1860" s="277" t="s">
        <v>209</v>
      </c>
    </row>
    <row r="1861" spans="2:51" s="14" customFormat="1" ht="13.5">
      <c r="B1861" s="254"/>
      <c r="C1861" s="255"/>
      <c r="D1861" s="219" t="s">
        <v>274</v>
      </c>
      <c r="E1861" s="256" t="s">
        <v>34</v>
      </c>
      <c r="F1861" s="257" t="s">
        <v>536</v>
      </c>
      <c r="G1861" s="255"/>
      <c r="H1861" s="256" t="s">
        <v>34</v>
      </c>
      <c r="I1861" s="258"/>
      <c r="J1861" s="255"/>
      <c r="K1861" s="255"/>
      <c r="L1861" s="259"/>
      <c r="M1861" s="260"/>
      <c r="N1861" s="261"/>
      <c r="O1861" s="261"/>
      <c r="P1861" s="261"/>
      <c r="Q1861" s="261"/>
      <c r="R1861" s="261"/>
      <c r="S1861" s="261"/>
      <c r="T1861" s="262"/>
      <c r="AT1861" s="263" t="s">
        <v>274</v>
      </c>
      <c r="AU1861" s="263" t="s">
        <v>88</v>
      </c>
      <c r="AV1861" s="14" t="s">
        <v>86</v>
      </c>
      <c r="AW1861" s="14" t="s">
        <v>41</v>
      </c>
      <c r="AX1861" s="14" t="s">
        <v>78</v>
      </c>
      <c r="AY1861" s="263" t="s">
        <v>209</v>
      </c>
    </row>
    <row r="1862" spans="2:51" s="14" customFormat="1" ht="13.5">
      <c r="B1862" s="254"/>
      <c r="C1862" s="255"/>
      <c r="D1862" s="219" t="s">
        <v>274</v>
      </c>
      <c r="E1862" s="256" t="s">
        <v>34</v>
      </c>
      <c r="F1862" s="257" t="s">
        <v>434</v>
      </c>
      <c r="G1862" s="255"/>
      <c r="H1862" s="256" t="s">
        <v>34</v>
      </c>
      <c r="I1862" s="258"/>
      <c r="J1862" s="255"/>
      <c r="K1862" s="255"/>
      <c r="L1862" s="259"/>
      <c r="M1862" s="260"/>
      <c r="N1862" s="261"/>
      <c r="O1862" s="261"/>
      <c r="P1862" s="261"/>
      <c r="Q1862" s="261"/>
      <c r="R1862" s="261"/>
      <c r="S1862" s="261"/>
      <c r="T1862" s="262"/>
      <c r="AT1862" s="263" t="s">
        <v>274</v>
      </c>
      <c r="AU1862" s="263" t="s">
        <v>88</v>
      </c>
      <c r="AV1862" s="14" t="s">
        <v>86</v>
      </c>
      <c r="AW1862" s="14" t="s">
        <v>41</v>
      </c>
      <c r="AX1862" s="14" t="s">
        <v>78</v>
      </c>
      <c r="AY1862" s="263" t="s">
        <v>209</v>
      </c>
    </row>
    <row r="1863" spans="2:51" s="12" customFormat="1" ht="13.5">
      <c r="B1863" s="222"/>
      <c r="C1863" s="223"/>
      <c r="D1863" s="219" t="s">
        <v>274</v>
      </c>
      <c r="E1863" s="224" t="s">
        <v>34</v>
      </c>
      <c r="F1863" s="225" t="s">
        <v>572</v>
      </c>
      <c r="G1863" s="223"/>
      <c r="H1863" s="226">
        <v>13.92</v>
      </c>
      <c r="I1863" s="227"/>
      <c r="J1863" s="223"/>
      <c r="K1863" s="223"/>
      <c r="L1863" s="228"/>
      <c r="M1863" s="229"/>
      <c r="N1863" s="230"/>
      <c r="O1863" s="230"/>
      <c r="P1863" s="230"/>
      <c r="Q1863" s="230"/>
      <c r="R1863" s="230"/>
      <c r="S1863" s="230"/>
      <c r="T1863" s="231"/>
      <c r="AT1863" s="232" t="s">
        <v>274</v>
      </c>
      <c r="AU1863" s="232" t="s">
        <v>88</v>
      </c>
      <c r="AV1863" s="12" t="s">
        <v>88</v>
      </c>
      <c r="AW1863" s="12" t="s">
        <v>41</v>
      </c>
      <c r="AX1863" s="12" t="s">
        <v>78</v>
      </c>
      <c r="AY1863" s="232" t="s">
        <v>209</v>
      </c>
    </row>
    <row r="1864" spans="2:51" s="12" customFormat="1" ht="13.5">
      <c r="B1864" s="222"/>
      <c r="C1864" s="223"/>
      <c r="D1864" s="219" t="s">
        <v>274</v>
      </c>
      <c r="E1864" s="224" t="s">
        <v>34</v>
      </c>
      <c r="F1864" s="225" t="s">
        <v>573</v>
      </c>
      <c r="G1864" s="223"/>
      <c r="H1864" s="226">
        <v>14.21</v>
      </c>
      <c r="I1864" s="227"/>
      <c r="J1864" s="223"/>
      <c r="K1864" s="223"/>
      <c r="L1864" s="228"/>
      <c r="M1864" s="229"/>
      <c r="N1864" s="230"/>
      <c r="O1864" s="230"/>
      <c r="P1864" s="230"/>
      <c r="Q1864" s="230"/>
      <c r="R1864" s="230"/>
      <c r="S1864" s="230"/>
      <c r="T1864" s="231"/>
      <c r="AT1864" s="232" t="s">
        <v>274</v>
      </c>
      <c r="AU1864" s="232" t="s">
        <v>88</v>
      </c>
      <c r="AV1864" s="12" t="s">
        <v>88</v>
      </c>
      <c r="AW1864" s="12" t="s">
        <v>41</v>
      </c>
      <c r="AX1864" s="12" t="s">
        <v>78</v>
      </c>
      <c r="AY1864" s="232" t="s">
        <v>209</v>
      </c>
    </row>
    <row r="1865" spans="2:51" s="12" customFormat="1" ht="13.5">
      <c r="B1865" s="222"/>
      <c r="C1865" s="223"/>
      <c r="D1865" s="219" t="s">
        <v>274</v>
      </c>
      <c r="E1865" s="224" t="s">
        <v>34</v>
      </c>
      <c r="F1865" s="225" t="s">
        <v>574</v>
      </c>
      <c r="G1865" s="223"/>
      <c r="H1865" s="226">
        <v>11.43</v>
      </c>
      <c r="I1865" s="227"/>
      <c r="J1865" s="223"/>
      <c r="K1865" s="223"/>
      <c r="L1865" s="228"/>
      <c r="M1865" s="229"/>
      <c r="N1865" s="230"/>
      <c r="O1865" s="230"/>
      <c r="P1865" s="230"/>
      <c r="Q1865" s="230"/>
      <c r="R1865" s="230"/>
      <c r="S1865" s="230"/>
      <c r="T1865" s="231"/>
      <c r="AT1865" s="232" t="s">
        <v>274</v>
      </c>
      <c r="AU1865" s="232" t="s">
        <v>88</v>
      </c>
      <c r="AV1865" s="12" t="s">
        <v>88</v>
      </c>
      <c r="AW1865" s="12" t="s">
        <v>41</v>
      </c>
      <c r="AX1865" s="12" t="s">
        <v>78</v>
      </c>
      <c r="AY1865" s="232" t="s">
        <v>209</v>
      </c>
    </row>
    <row r="1866" spans="2:51" s="12" customFormat="1" ht="13.5">
      <c r="B1866" s="222"/>
      <c r="C1866" s="223"/>
      <c r="D1866" s="219" t="s">
        <v>274</v>
      </c>
      <c r="E1866" s="224" t="s">
        <v>34</v>
      </c>
      <c r="F1866" s="225" t="s">
        <v>575</v>
      </c>
      <c r="G1866" s="223"/>
      <c r="H1866" s="226">
        <v>37.1</v>
      </c>
      <c r="I1866" s="227"/>
      <c r="J1866" s="223"/>
      <c r="K1866" s="223"/>
      <c r="L1866" s="228"/>
      <c r="M1866" s="229"/>
      <c r="N1866" s="230"/>
      <c r="O1866" s="230"/>
      <c r="P1866" s="230"/>
      <c r="Q1866" s="230"/>
      <c r="R1866" s="230"/>
      <c r="S1866" s="230"/>
      <c r="T1866" s="231"/>
      <c r="AT1866" s="232" t="s">
        <v>274</v>
      </c>
      <c r="AU1866" s="232" t="s">
        <v>88</v>
      </c>
      <c r="AV1866" s="12" t="s">
        <v>88</v>
      </c>
      <c r="AW1866" s="12" t="s">
        <v>41</v>
      </c>
      <c r="AX1866" s="12" t="s">
        <v>78</v>
      </c>
      <c r="AY1866" s="232" t="s">
        <v>209</v>
      </c>
    </row>
    <row r="1867" spans="2:51" s="15" customFormat="1" ht="13.5">
      <c r="B1867" s="267"/>
      <c r="C1867" s="268"/>
      <c r="D1867" s="219" t="s">
        <v>274</v>
      </c>
      <c r="E1867" s="269" t="s">
        <v>34</v>
      </c>
      <c r="F1867" s="270" t="s">
        <v>2132</v>
      </c>
      <c r="G1867" s="268"/>
      <c r="H1867" s="271">
        <v>76.66</v>
      </c>
      <c r="I1867" s="272"/>
      <c r="J1867" s="268"/>
      <c r="K1867" s="268"/>
      <c r="L1867" s="273"/>
      <c r="M1867" s="274"/>
      <c r="N1867" s="275"/>
      <c r="O1867" s="275"/>
      <c r="P1867" s="275"/>
      <c r="Q1867" s="275"/>
      <c r="R1867" s="275"/>
      <c r="S1867" s="275"/>
      <c r="T1867" s="276"/>
      <c r="AT1867" s="277" t="s">
        <v>274</v>
      </c>
      <c r="AU1867" s="277" t="s">
        <v>88</v>
      </c>
      <c r="AV1867" s="15" t="s">
        <v>224</v>
      </c>
      <c r="AW1867" s="15" t="s">
        <v>41</v>
      </c>
      <c r="AX1867" s="15" t="s">
        <v>78</v>
      </c>
      <c r="AY1867" s="277" t="s">
        <v>209</v>
      </c>
    </row>
    <row r="1868" spans="2:51" s="14" customFormat="1" ht="13.5">
      <c r="B1868" s="254"/>
      <c r="C1868" s="255"/>
      <c r="D1868" s="219" t="s">
        <v>274</v>
      </c>
      <c r="E1868" s="256" t="s">
        <v>34</v>
      </c>
      <c r="F1868" s="257" t="s">
        <v>1501</v>
      </c>
      <c r="G1868" s="255"/>
      <c r="H1868" s="256" t="s">
        <v>34</v>
      </c>
      <c r="I1868" s="258"/>
      <c r="J1868" s="255"/>
      <c r="K1868" s="255"/>
      <c r="L1868" s="259"/>
      <c r="M1868" s="260"/>
      <c r="N1868" s="261"/>
      <c r="O1868" s="261"/>
      <c r="P1868" s="261"/>
      <c r="Q1868" s="261"/>
      <c r="R1868" s="261"/>
      <c r="S1868" s="261"/>
      <c r="T1868" s="262"/>
      <c r="AT1868" s="263" t="s">
        <v>274</v>
      </c>
      <c r="AU1868" s="263" t="s">
        <v>88</v>
      </c>
      <c r="AV1868" s="14" t="s">
        <v>86</v>
      </c>
      <c r="AW1868" s="14" t="s">
        <v>41</v>
      </c>
      <c r="AX1868" s="14" t="s">
        <v>78</v>
      </c>
      <c r="AY1868" s="263" t="s">
        <v>209</v>
      </c>
    </row>
    <row r="1869" spans="2:51" s="14" customFormat="1" ht="13.5">
      <c r="B1869" s="254"/>
      <c r="C1869" s="255"/>
      <c r="D1869" s="219" t="s">
        <v>274</v>
      </c>
      <c r="E1869" s="256" t="s">
        <v>34</v>
      </c>
      <c r="F1869" s="257" t="s">
        <v>434</v>
      </c>
      <c r="G1869" s="255"/>
      <c r="H1869" s="256" t="s">
        <v>34</v>
      </c>
      <c r="I1869" s="258"/>
      <c r="J1869" s="255"/>
      <c r="K1869" s="255"/>
      <c r="L1869" s="259"/>
      <c r="M1869" s="260"/>
      <c r="N1869" s="261"/>
      <c r="O1869" s="261"/>
      <c r="P1869" s="261"/>
      <c r="Q1869" s="261"/>
      <c r="R1869" s="261"/>
      <c r="S1869" s="261"/>
      <c r="T1869" s="262"/>
      <c r="AT1869" s="263" t="s">
        <v>274</v>
      </c>
      <c r="AU1869" s="263" t="s">
        <v>88</v>
      </c>
      <c r="AV1869" s="14" t="s">
        <v>86</v>
      </c>
      <c r="AW1869" s="14" t="s">
        <v>41</v>
      </c>
      <c r="AX1869" s="14" t="s">
        <v>78</v>
      </c>
      <c r="AY1869" s="263" t="s">
        <v>209</v>
      </c>
    </row>
    <row r="1870" spans="2:51" s="12" customFormat="1" ht="13.5">
      <c r="B1870" s="222"/>
      <c r="C1870" s="223"/>
      <c r="D1870" s="219" t="s">
        <v>274</v>
      </c>
      <c r="E1870" s="224" t="s">
        <v>34</v>
      </c>
      <c r="F1870" s="225" t="s">
        <v>1540</v>
      </c>
      <c r="G1870" s="223"/>
      <c r="H1870" s="226">
        <v>54.71</v>
      </c>
      <c r="I1870" s="227"/>
      <c r="J1870" s="223"/>
      <c r="K1870" s="223"/>
      <c r="L1870" s="228"/>
      <c r="M1870" s="229"/>
      <c r="N1870" s="230"/>
      <c r="O1870" s="230"/>
      <c r="P1870" s="230"/>
      <c r="Q1870" s="230"/>
      <c r="R1870" s="230"/>
      <c r="S1870" s="230"/>
      <c r="T1870" s="231"/>
      <c r="AT1870" s="232" t="s">
        <v>274</v>
      </c>
      <c r="AU1870" s="232" t="s">
        <v>88</v>
      </c>
      <c r="AV1870" s="12" t="s">
        <v>88</v>
      </c>
      <c r="AW1870" s="12" t="s">
        <v>41</v>
      </c>
      <c r="AX1870" s="12" t="s">
        <v>78</v>
      </c>
      <c r="AY1870" s="232" t="s">
        <v>209</v>
      </c>
    </row>
    <row r="1871" spans="2:51" s="12" customFormat="1" ht="13.5">
      <c r="B1871" s="222"/>
      <c r="C1871" s="223"/>
      <c r="D1871" s="219" t="s">
        <v>274</v>
      </c>
      <c r="E1871" s="224" t="s">
        <v>34</v>
      </c>
      <c r="F1871" s="225" t="s">
        <v>1541</v>
      </c>
      <c r="G1871" s="223"/>
      <c r="H1871" s="226">
        <v>100.23</v>
      </c>
      <c r="I1871" s="227"/>
      <c r="J1871" s="223"/>
      <c r="K1871" s="223"/>
      <c r="L1871" s="228"/>
      <c r="M1871" s="229"/>
      <c r="N1871" s="230"/>
      <c r="O1871" s="230"/>
      <c r="P1871" s="230"/>
      <c r="Q1871" s="230"/>
      <c r="R1871" s="230"/>
      <c r="S1871" s="230"/>
      <c r="T1871" s="231"/>
      <c r="AT1871" s="232" t="s">
        <v>274</v>
      </c>
      <c r="AU1871" s="232" t="s">
        <v>88</v>
      </c>
      <c r="AV1871" s="12" t="s">
        <v>88</v>
      </c>
      <c r="AW1871" s="12" t="s">
        <v>41</v>
      </c>
      <c r="AX1871" s="12" t="s">
        <v>78</v>
      </c>
      <c r="AY1871" s="232" t="s">
        <v>209</v>
      </c>
    </row>
    <row r="1872" spans="2:51" s="12" customFormat="1" ht="13.5">
      <c r="B1872" s="222"/>
      <c r="C1872" s="223"/>
      <c r="D1872" s="219" t="s">
        <v>274</v>
      </c>
      <c r="E1872" s="224" t="s">
        <v>34</v>
      </c>
      <c r="F1872" s="225" t="s">
        <v>1542</v>
      </c>
      <c r="G1872" s="223"/>
      <c r="H1872" s="226">
        <v>11.83</v>
      </c>
      <c r="I1872" s="227"/>
      <c r="J1872" s="223"/>
      <c r="K1872" s="223"/>
      <c r="L1872" s="228"/>
      <c r="M1872" s="229"/>
      <c r="N1872" s="230"/>
      <c r="O1872" s="230"/>
      <c r="P1872" s="230"/>
      <c r="Q1872" s="230"/>
      <c r="R1872" s="230"/>
      <c r="S1872" s="230"/>
      <c r="T1872" s="231"/>
      <c r="AT1872" s="232" t="s">
        <v>274</v>
      </c>
      <c r="AU1872" s="232" t="s">
        <v>88</v>
      </c>
      <c r="AV1872" s="12" t="s">
        <v>88</v>
      </c>
      <c r="AW1872" s="12" t="s">
        <v>41</v>
      </c>
      <c r="AX1872" s="12" t="s">
        <v>78</v>
      </c>
      <c r="AY1872" s="232" t="s">
        <v>209</v>
      </c>
    </row>
    <row r="1873" spans="2:51" s="12" customFormat="1" ht="13.5">
      <c r="B1873" s="222"/>
      <c r="C1873" s="223"/>
      <c r="D1873" s="219" t="s">
        <v>274</v>
      </c>
      <c r="E1873" s="224" t="s">
        <v>34</v>
      </c>
      <c r="F1873" s="225" t="s">
        <v>1543</v>
      </c>
      <c r="G1873" s="223"/>
      <c r="H1873" s="226">
        <v>10.11</v>
      </c>
      <c r="I1873" s="227"/>
      <c r="J1873" s="223"/>
      <c r="K1873" s="223"/>
      <c r="L1873" s="228"/>
      <c r="M1873" s="229"/>
      <c r="N1873" s="230"/>
      <c r="O1873" s="230"/>
      <c r="P1873" s="230"/>
      <c r="Q1873" s="230"/>
      <c r="R1873" s="230"/>
      <c r="S1873" s="230"/>
      <c r="T1873" s="231"/>
      <c r="AT1873" s="232" t="s">
        <v>274</v>
      </c>
      <c r="AU1873" s="232" t="s">
        <v>88</v>
      </c>
      <c r="AV1873" s="12" t="s">
        <v>88</v>
      </c>
      <c r="AW1873" s="12" t="s">
        <v>41</v>
      </c>
      <c r="AX1873" s="12" t="s">
        <v>78</v>
      </c>
      <c r="AY1873" s="232" t="s">
        <v>209</v>
      </c>
    </row>
    <row r="1874" spans="2:51" s="12" customFormat="1" ht="13.5">
      <c r="B1874" s="222"/>
      <c r="C1874" s="223"/>
      <c r="D1874" s="219" t="s">
        <v>274</v>
      </c>
      <c r="E1874" s="224" t="s">
        <v>34</v>
      </c>
      <c r="F1874" s="225" t="s">
        <v>1544</v>
      </c>
      <c r="G1874" s="223"/>
      <c r="H1874" s="226">
        <v>7.58</v>
      </c>
      <c r="I1874" s="227"/>
      <c r="J1874" s="223"/>
      <c r="K1874" s="223"/>
      <c r="L1874" s="228"/>
      <c r="M1874" s="229"/>
      <c r="N1874" s="230"/>
      <c r="O1874" s="230"/>
      <c r="P1874" s="230"/>
      <c r="Q1874" s="230"/>
      <c r="R1874" s="230"/>
      <c r="S1874" s="230"/>
      <c r="T1874" s="231"/>
      <c r="AT1874" s="232" t="s">
        <v>274</v>
      </c>
      <c r="AU1874" s="232" t="s">
        <v>88</v>
      </c>
      <c r="AV1874" s="12" t="s">
        <v>88</v>
      </c>
      <c r="AW1874" s="12" t="s">
        <v>41</v>
      </c>
      <c r="AX1874" s="12" t="s">
        <v>78</v>
      </c>
      <c r="AY1874" s="232" t="s">
        <v>209</v>
      </c>
    </row>
    <row r="1875" spans="2:51" s="12" customFormat="1" ht="13.5">
      <c r="B1875" s="222"/>
      <c r="C1875" s="223"/>
      <c r="D1875" s="219" t="s">
        <v>274</v>
      </c>
      <c r="E1875" s="224" t="s">
        <v>34</v>
      </c>
      <c r="F1875" s="225" t="s">
        <v>1545</v>
      </c>
      <c r="G1875" s="223"/>
      <c r="H1875" s="226">
        <v>4.5199999999999996</v>
      </c>
      <c r="I1875" s="227"/>
      <c r="J1875" s="223"/>
      <c r="K1875" s="223"/>
      <c r="L1875" s="228"/>
      <c r="M1875" s="229"/>
      <c r="N1875" s="230"/>
      <c r="O1875" s="230"/>
      <c r="P1875" s="230"/>
      <c r="Q1875" s="230"/>
      <c r="R1875" s="230"/>
      <c r="S1875" s="230"/>
      <c r="T1875" s="231"/>
      <c r="AT1875" s="232" t="s">
        <v>274</v>
      </c>
      <c r="AU1875" s="232" t="s">
        <v>88</v>
      </c>
      <c r="AV1875" s="12" t="s">
        <v>88</v>
      </c>
      <c r="AW1875" s="12" t="s">
        <v>41</v>
      </c>
      <c r="AX1875" s="12" t="s">
        <v>78</v>
      </c>
      <c r="AY1875" s="232" t="s">
        <v>209</v>
      </c>
    </row>
    <row r="1876" spans="2:51" s="12" customFormat="1" ht="13.5">
      <c r="B1876" s="222"/>
      <c r="C1876" s="223"/>
      <c r="D1876" s="219" t="s">
        <v>274</v>
      </c>
      <c r="E1876" s="224" t="s">
        <v>34</v>
      </c>
      <c r="F1876" s="225" t="s">
        <v>1546</v>
      </c>
      <c r="G1876" s="223"/>
      <c r="H1876" s="226">
        <v>4.21</v>
      </c>
      <c r="I1876" s="227"/>
      <c r="J1876" s="223"/>
      <c r="K1876" s="223"/>
      <c r="L1876" s="228"/>
      <c r="M1876" s="229"/>
      <c r="N1876" s="230"/>
      <c r="O1876" s="230"/>
      <c r="P1876" s="230"/>
      <c r="Q1876" s="230"/>
      <c r="R1876" s="230"/>
      <c r="S1876" s="230"/>
      <c r="T1876" s="231"/>
      <c r="AT1876" s="232" t="s">
        <v>274</v>
      </c>
      <c r="AU1876" s="232" t="s">
        <v>88</v>
      </c>
      <c r="AV1876" s="12" t="s">
        <v>88</v>
      </c>
      <c r="AW1876" s="12" t="s">
        <v>41</v>
      </c>
      <c r="AX1876" s="12" t="s">
        <v>78</v>
      </c>
      <c r="AY1876" s="232" t="s">
        <v>209</v>
      </c>
    </row>
    <row r="1877" spans="2:51" s="12" customFormat="1" ht="13.5">
      <c r="B1877" s="222"/>
      <c r="C1877" s="223"/>
      <c r="D1877" s="219" t="s">
        <v>274</v>
      </c>
      <c r="E1877" s="224" t="s">
        <v>34</v>
      </c>
      <c r="F1877" s="225" t="s">
        <v>1547</v>
      </c>
      <c r="G1877" s="223"/>
      <c r="H1877" s="226">
        <v>8.76</v>
      </c>
      <c r="I1877" s="227"/>
      <c r="J1877" s="223"/>
      <c r="K1877" s="223"/>
      <c r="L1877" s="228"/>
      <c r="M1877" s="229"/>
      <c r="N1877" s="230"/>
      <c r="O1877" s="230"/>
      <c r="P1877" s="230"/>
      <c r="Q1877" s="230"/>
      <c r="R1877" s="230"/>
      <c r="S1877" s="230"/>
      <c r="T1877" s="231"/>
      <c r="AT1877" s="232" t="s">
        <v>274</v>
      </c>
      <c r="AU1877" s="232" t="s">
        <v>88</v>
      </c>
      <c r="AV1877" s="12" t="s">
        <v>88</v>
      </c>
      <c r="AW1877" s="12" t="s">
        <v>41</v>
      </c>
      <c r="AX1877" s="12" t="s">
        <v>78</v>
      </c>
      <c r="AY1877" s="232" t="s">
        <v>209</v>
      </c>
    </row>
    <row r="1878" spans="2:51" s="12" customFormat="1" ht="13.5">
      <c r="B1878" s="222"/>
      <c r="C1878" s="223"/>
      <c r="D1878" s="219" t="s">
        <v>274</v>
      </c>
      <c r="E1878" s="224" t="s">
        <v>34</v>
      </c>
      <c r="F1878" s="225" t="s">
        <v>1548</v>
      </c>
      <c r="G1878" s="223"/>
      <c r="H1878" s="226">
        <v>2.0299999999999998</v>
      </c>
      <c r="I1878" s="227"/>
      <c r="J1878" s="223"/>
      <c r="K1878" s="223"/>
      <c r="L1878" s="228"/>
      <c r="M1878" s="229"/>
      <c r="N1878" s="230"/>
      <c r="O1878" s="230"/>
      <c r="P1878" s="230"/>
      <c r="Q1878" s="230"/>
      <c r="R1878" s="230"/>
      <c r="S1878" s="230"/>
      <c r="T1878" s="231"/>
      <c r="AT1878" s="232" t="s">
        <v>274</v>
      </c>
      <c r="AU1878" s="232" t="s">
        <v>88</v>
      </c>
      <c r="AV1878" s="12" t="s">
        <v>88</v>
      </c>
      <c r="AW1878" s="12" t="s">
        <v>41</v>
      </c>
      <c r="AX1878" s="12" t="s">
        <v>78</v>
      </c>
      <c r="AY1878" s="232" t="s">
        <v>209</v>
      </c>
    </row>
    <row r="1879" spans="2:51" s="12" customFormat="1" ht="13.5">
      <c r="B1879" s="222"/>
      <c r="C1879" s="223"/>
      <c r="D1879" s="219" t="s">
        <v>274</v>
      </c>
      <c r="E1879" s="224" t="s">
        <v>34</v>
      </c>
      <c r="F1879" s="225" t="s">
        <v>1549</v>
      </c>
      <c r="G1879" s="223"/>
      <c r="H1879" s="226">
        <v>6.9</v>
      </c>
      <c r="I1879" s="227"/>
      <c r="J1879" s="223"/>
      <c r="K1879" s="223"/>
      <c r="L1879" s="228"/>
      <c r="M1879" s="229"/>
      <c r="N1879" s="230"/>
      <c r="O1879" s="230"/>
      <c r="P1879" s="230"/>
      <c r="Q1879" s="230"/>
      <c r="R1879" s="230"/>
      <c r="S1879" s="230"/>
      <c r="T1879" s="231"/>
      <c r="AT1879" s="232" t="s">
        <v>274</v>
      </c>
      <c r="AU1879" s="232" t="s">
        <v>88</v>
      </c>
      <c r="AV1879" s="12" t="s">
        <v>88</v>
      </c>
      <c r="AW1879" s="12" t="s">
        <v>41</v>
      </c>
      <c r="AX1879" s="12" t="s">
        <v>78</v>
      </c>
      <c r="AY1879" s="232" t="s">
        <v>209</v>
      </c>
    </row>
    <row r="1880" spans="2:51" s="12" customFormat="1" ht="13.5">
      <c r="B1880" s="222"/>
      <c r="C1880" s="223"/>
      <c r="D1880" s="219" t="s">
        <v>274</v>
      </c>
      <c r="E1880" s="224" t="s">
        <v>34</v>
      </c>
      <c r="F1880" s="225" t="s">
        <v>1550</v>
      </c>
      <c r="G1880" s="223"/>
      <c r="H1880" s="226">
        <v>11.23</v>
      </c>
      <c r="I1880" s="227"/>
      <c r="J1880" s="223"/>
      <c r="K1880" s="223"/>
      <c r="L1880" s="228"/>
      <c r="M1880" s="229"/>
      <c r="N1880" s="230"/>
      <c r="O1880" s="230"/>
      <c r="P1880" s="230"/>
      <c r="Q1880" s="230"/>
      <c r="R1880" s="230"/>
      <c r="S1880" s="230"/>
      <c r="T1880" s="231"/>
      <c r="AT1880" s="232" t="s">
        <v>274</v>
      </c>
      <c r="AU1880" s="232" t="s">
        <v>88</v>
      </c>
      <c r="AV1880" s="12" t="s">
        <v>88</v>
      </c>
      <c r="AW1880" s="12" t="s">
        <v>41</v>
      </c>
      <c r="AX1880" s="12" t="s">
        <v>78</v>
      </c>
      <c r="AY1880" s="232" t="s">
        <v>209</v>
      </c>
    </row>
    <row r="1881" spans="2:51" s="12" customFormat="1" ht="13.5">
      <c r="B1881" s="222"/>
      <c r="C1881" s="223"/>
      <c r="D1881" s="219" t="s">
        <v>274</v>
      </c>
      <c r="E1881" s="224" t="s">
        <v>34</v>
      </c>
      <c r="F1881" s="225" t="s">
        <v>1551</v>
      </c>
      <c r="G1881" s="223"/>
      <c r="H1881" s="226">
        <v>11.3</v>
      </c>
      <c r="I1881" s="227"/>
      <c r="J1881" s="223"/>
      <c r="K1881" s="223"/>
      <c r="L1881" s="228"/>
      <c r="M1881" s="229"/>
      <c r="N1881" s="230"/>
      <c r="O1881" s="230"/>
      <c r="P1881" s="230"/>
      <c r="Q1881" s="230"/>
      <c r="R1881" s="230"/>
      <c r="S1881" s="230"/>
      <c r="T1881" s="231"/>
      <c r="AT1881" s="232" t="s">
        <v>274</v>
      </c>
      <c r="AU1881" s="232" t="s">
        <v>88</v>
      </c>
      <c r="AV1881" s="12" t="s">
        <v>88</v>
      </c>
      <c r="AW1881" s="12" t="s">
        <v>41</v>
      </c>
      <c r="AX1881" s="12" t="s">
        <v>78</v>
      </c>
      <c r="AY1881" s="232" t="s">
        <v>209</v>
      </c>
    </row>
    <row r="1882" spans="2:51" s="12" customFormat="1" ht="13.5">
      <c r="B1882" s="222"/>
      <c r="C1882" s="223"/>
      <c r="D1882" s="219" t="s">
        <v>274</v>
      </c>
      <c r="E1882" s="224" t="s">
        <v>34</v>
      </c>
      <c r="F1882" s="225" t="s">
        <v>1552</v>
      </c>
      <c r="G1882" s="223"/>
      <c r="H1882" s="226">
        <v>2.33</v>
      </c>
      <c r="I1882" s="227"/>
      <c r="J1882" s="223"/>
      <c r="K1882" s="223"/>
      <c r="L1882" s="228"/>
      <c r="M1882" s="229"/>
      <c r="N1882" s="230"/>
      <c r="O1882" s="230"/>
      <c r="P1882" s="230"/>
      <c r="Q1882" s="230"/>
      <c r="R1882" s="230"/>
      <c r="S1882" s="230"/>
      <c r="T1882" s="231"/>
      <c r="AT1882" s="232" t="s">
        <v>274</v>
      </c>
      <c r="AU1882" s="232" t="s">
        <v>88</v>
      </c>
      <c r="AV1882" s="12" t="s">
        <v>88</v>
      </c>
      <c r="AW1882" s="12" t="s">
        <v>41</v>
      </c>
      <c r="AX1882" s="12" t="s">
        <v>78</v>
      </c>
      <c r="AY1882" s="232" t="s">
        <v>209</v>
      </c>
    </row>
    <row r="1883" spans="2:51" s="12" customFormat="1" ht="13.5">
      <c r="B1883" s="222"/>
      <c r="C1883" s="223"/>
      <c r="D1883" s="219" t="s">
        <v>274</v>
      </c>
      <c r="E1883" s="224" t="s">
        <v>34</v>
      </c>
      <c r="F1883" s="225" t="s">
        <v>1553</v>
      </c>
      <c r="G1883" s="223"/>
      <c r="H1883" s="226">
        <v>1.66</v>
      </c>
      <c r="I1883" s="227"/>
      <c r="J1883" s="223"/>
      <c r="K1883" s="223"/>
      <c r="L1883" s="228"/>
      <c r="M1883" s="229"/>
      <c r="N1883" s="230"/>
      <c r="O1883" s="230"/>
      <c r="P1883" s="230"/>
      <c r="Q1883" s="230"/>
      <c r="R1883" s="230"/>
      <c r="S1883" s="230"/>
      <c r="T1883" s="231"/>
      <c r="AT1883" s="232" t="s">
        <v>274</v>
      </c>
      <c r="AU1883" s="232" t="s">
        <v>88</v>
      </c>
      <c r="AV1883" s="12" t="s">
        <v>88</v>
      </c>
      <c r="AW1883" s="12" t="s">
        <v>41</v>
      </c>
      <c r="AX1883" s="12" t="s">
        <v>78</v>
      </c>
      <c r="AY1883" s="232" t="s">
        <v>209</v>
      </c>
    </row>
    <row r="1884" spans="2:51" s="15" customFormat="1" ht="13.5">
      <c r="B1884" s="267"/>
      <c r="C1884" s="268"/>
      <c r="D1884" s="219" t="s">
        <v>274</v>
      </c>
      <c r="E1884" s="269" t="s">
        <v>34</v>
      </c>
      <c r="F1884" s="270" t="s">
        <v>1516</v>
      </c>
      <c r="G1884" s="268"/>
      <c r="H1884" s="271">
        <v>237.4</v>
      </c>
      <c r="I1884" s="272"/>
      <c r="J1884" s="268"/>
      <c r="K1884" s="268"/>
      <c r="L1884" s="273"/>
      <c r="M1884" s="274"/>
      <c r="N1884" s="275"/>
      <c r="O1884" s="275"/>
      <c r="P1884" s="275"/>
      <c r="Q1884" s="275"/>
      <c r="R1884" s="275"/>
      <c r="S1884" s="275"/>
      <c r="T1884" s="276"/>
      <c r="AT1884" s="277" t="s">
        <v>274</v>
      </c>
      <c r="AU1884" s="277" t="s">
        <v>88</v>
      </c>
      <c r="AV1884" s="15" t="s">
        <v>224</v>
      </c>
      <c r="AW1884" s="15" t="s">
        <v>41</v>
      </c>
      <c r="AX1884" s="15" t="s">
        <v>78</v>
      </c>
      <c r="AY1884" s="277" t="s">
        <v>209</v>
      </c>
    </row>
    <row r="1885" spans="2:51" s="14" customFormat="1" ht="13.5">
      <c r="B1885" s="254"/>
      <c r="C1885" s="255"/>
      <c r="D1885" s="219" t="s">
        <v>274</v>
      </c>
      <c r="E1885" s="256" t="s">
        <v>34</v>
      </c>
      <c r="F1885" s="257" t="s">
        <v>2303</v>
      </c>
      <c r="G1885" s="255"/>
      <c r="H1885" s="256" t="s">
        <v>34</v>
      </c>
      <c r="I1885" s="258"/>
      <c r="J1885" s="255"/>
      <c r="K1885" s="255"/>
      <c r="L1885" s="259"/>
      <c r="M1885" s="260"/>
      <c r="N1885" s="261"/>
      <c r="O1885" s="261"/>
      <c r="P1885" s="261"/>
      <c r="Q1885" s="261"/>
      <c r="R1885" s="261"/>
      <c r="S1885" s="261"/>
      <c r="T1885" s="262"/>
      <c r="AT1885" s="263" t="s">
        <v>274</v>
      </c>
      <c r="AU1885" s="263" t="s">
        <v>88</v>
      </c>
      <c r="AV1885" s="14" t="s">
        <v>86</v>
      </c>
      <c r="AW1885" s="14" t="s">
        <v>41</v>
      </c>
      <c r="AX1885" s="14" t="s">
        <v>78</v>
      </c>
      <c r="AY1885" s="263" t="s">
        <v>209</v>
      </c>
    </row>
    <row r="1886" spans="2:51" s="14" customFormat="1" ht="13.5">
      <c r="B1886" s="254"/>
      <c r="C1886" s="255"/>
      <c r="D1886" s="219" t="s">
        <v>274</v>
      </c>
      <c r="E1886" s="256" t="s">
        <v>34</v>
      </c>
      <c r="F1886" s="257" t="s">
        <v>437</v>
      </c>
      <c r="G1886" s="255"/>
      <c r="H1886" s="256" t="s">
        <v>34</v>
      </c>
      <c r="I1886" s="258"/>
      <c r="J1886" s="255"/>
      <c r="K1886" s="255"/>
      <c r="L1886" s="259"/>
      <c r="M1886" s="260"/>
      <c r="N1886" s="261"/>
      <c r="O1886" s="261"/>
      <c r="P1886" s="261"/>
      <c r="Q1886" s="261"/>
      <c r="R1886" s="261"/>
      <c r="S1886" s="261"/>
      <c r="T1886" s="262"/>
      <c r="AT1886" s="263" t="s">
        <v>274</v>
      </c>
      <c r="AU1886" s="263" t="s">
        <v>88</v>
      </c>
      <c r="AV1886" s="14" t="s">
        <v>86</v>
      </c>
      <c r="AW1886" s="14" t="s">
        <v>41</v>
      </c>
      <c r="AX1886" s="14" t="s">
        <v>78</v>
      </c>
      <c r="AY1886" s="263" t="s">
        <v>209</v>
      </c>
    </row>
    <row r="1887" spans="2:51" s="12" customFormat="1" ht="13.5">
      <c r="B1887" s="222"/>
      <c r="C1887" s="223"/>
      <c r="D1887" s="219" t="s">
        <v>274</v>
      </c>
      <c r="E1887" s="224" t="s">
        <v>34</v>
      </c>
      <c r="F1887" s="225" t="s">
        <v>576</v>
      </c>
      <c r="G1887" s="223"/>
      <c r="H1887" s="226">
        <v>34.409999999999997</v>
      </c>
      <c r="I1887" s="227"/>
      <c r="J1887" s="223"/>
      <c r="K1887" s="223"/>
      <c r="L1887" s="228"/>
      <c r="M1887" s="229"/>
      <c r="N1887" s="230"/>
      <c r="O1887" s="230"/>
      <c r="P1887" s="230"/>
      <c r="Q1887" s="230"/>
      <c r="R1887" s="230"/>
      <c r="S1887" s="230"/>
      <c r="T1887" s="231"/>
      <c r="AT1887" s="232" t="s">
        <v>274</v>
      </c>
      <c r="AU1887" s="232" t="s">
        <v>88</v>
      </c>
      <c r="AV1887" s="12" t="s">
        <v>88</v>
      </c>
      <c r="AW1887" s="12" t="s">
        <v>41</v>
      </c>
      <c r="AX1887" s="12" t="s">
        <v>78</v>
      </c>
      <c r="AY1887" s="232" t="s">
        <v>209</v>
      </c>
    </row>
    <row r="1888" spans="2:51" s="12" customFormat="1" ht="13.5">
      <c r="B1888" s="222"/>
      <c r="C1888" s="223"/>
      <c r="D1888" s="219" t="s">
        <v>274</v>
      </c>
      <c r="E1888" s="224" t="s">
        <v>34</v>
      </c>
      <c r="F1888" s="225" t="s">
        <v>577</v>
      </c>
      <c r="G1888" s="223"/>
      <c r="H1888" s="226">
        <v>7.69</v>
      </c>
      <c r="I1888" s="227"/>
      <c r="J1888" s="223"/>
      <c r="K1888" s="223"/>
      <c r="L1888" s="228"/>
      <c r="M1888" s="229"/>
      <c r="N1888" s="230"/>
      <c r="O1888" s="230"/>
      <c r="P1888" s="230"/>
      <c r="Q1888" s="230"/>
      <c r="R1888" s="230"/>
      <c r="S1888" s="230"/>
      <c r="T1888" s="231"/>
      <c r="AT1888" s="232" t="s">
        <v>274</v>
      </c>
      <c r="AU1888" s="232" t="s">
        <v>88</v>
      </c>
      <c r="AV1888" s="12" t="s">
        <v>88</v>
      </c>
      <c r="AW1888" s="12" t="s">
        <v>41</v>
      </c>
      <c r="AX1888" s="12" t="s">
        <v>78</v>
      </c>
      <c r="AY1888" s="232" t="s">
        <v>209</v>
      </c>
    </row>
    <row r="1889" spans="2:51" s="12" customFormat="1" ht="13.5">
      <c r="B1889" s="222"/>
      <c r="C1889" s="223"/>
      <c r="D1889" s="219" t="s">
        <v>274</v>
      </c>
      <c r="E1889" s="224" t="s">
        <v>34</v>
      </c>
      <c r="F1889" s="225" t="s">
        <v>578</v>
      </c>
      <c r="G1889" s="223"/>
      <c r="H1889" s="226">
        <v>4.32</v>
      </c>
      <c r="I1889" s="227"/>
      <c r="J1889" s="223"/>
      <c r="K1889" s="223"/>
      <c r="L1889" s="228"/>
      <c r="M1889" s="229"/>
      <c r="N1889" s="230"/>
      <c r="O1889" s="230"/>
      <c r="P1889" s="230"/>
      <c r="Q1889" s="230"/>
      <c r="R1889" s="230"/>
      <c r="S1889" s="230"/>
      <c r="T1889" s="231"/>
      <c r="AT1889" s="232" t="s">
        <v>274</v>
      </c>
      <c r="AU1889" s="232" t="s">
        <v>88</v>
      </c>
      <c r="AV1889" s="12" t="s">
        <v>88</v>
      </c>
      <c r="AW1889" s="12" t="s">
        <v>41</v>
      </c>
      <c r="AX1889" s="12" t="s">
        <v>78</v>
      </c>
      <c r="AY1889" s="232" t="s">
        <v>209</v>
      </c>
    </row>
    <row r="1890" spans="2:51" s="12" customFormat="1" ht="13.5">
      <c r="B1890" s="222"/>
      <c r="C1890" s="223"/>
      <c r="D1890" s="219" t="s">
        <v>274</v>
      </c>
      <c r="E1890" s="224" t="s">
        <v>34</v>
      </c>
      <c r="F1890" s="225" t="s">
        <v>579</v>
      </c>
      <c r="G1890" s="223"/>
      <c r="H1890" s="226">
        <v>16.02</v>
      </c>
      <c r="I1890" s="227"/>
      <c r="J1890" s="223"/>
      <c r="K1890" s="223"/>
      <c r="L1890" s="228"/>
      <c r="M1890" s="229"/>
      <c r="N1890" s="230"/>
      <c r="O1890" s="230"/>
      <c r="P1890" s="230"/>
      <c r="Q1890" s="230"/>
      <c r="R1890" s="230"/>
      <c r="S1890" s="230"/>
      <c r="T1890" s="231"/>
      <c r="AT1890" s="232" t="s">
        <v>274</v>
      </c>
      <c r="AU1890" s="232" t="s">
        <v>88</v>
      </c>
      <c r="AV1890" s="12" t="s">
        <v>88</v>
      </c>
      <c r="AW1890" s="12" t="s">
        <v>41</v>
      </c>
      <c r="AX1890" s="12" t="s">
        <v>78</v>
      </c>
      <c r="AY1890" s="232" t="s">
        <v>209</v>
      </c>
    </row>
    <row r="1891" spans="2:51" s="12" customFormat="1" ht="13.5">
      <c r="B1891" s="222"/>
      <c r="C1891" s="223"/>
      <c r="D1891" s="219" t="s">
        <v>274</v>
      </c>
      <c r="E1891" s="224" t="s">
        <v>34</v>
      </c>
      <c r="F1891" s="225" t="s">
        <v>580</v>
      </c>
      <c r="G1891" s="223"/>
      <c r="H1891" s="226">
        <v>158.66999999999999</v>
      </c>
      <c r="I1891" s="227"/>
      <c r="J1891" s="223"/>
      <c r="K1891" s="223"/>
      <c r="L1891" s="228"/>
      <c r="M1891" s="229"/>
      <c r="N1891" s="230"/>
      <c r="O1891" s="230"/>
      <c r="P1891" s="230"/>
      <c r="Q1891" s="230"/>
      <c r="R1891" s="230"/>
      <c r="S1891" s="230"/>
      <c r="T1891" s="231"/>
      <c r="AT1891" s="232" t="s">
        <v>274</v>
      </c>
      <c r="AU1891" s="232" t="s">
        <v>88</v>
      </c>
      <c r="AV1891" s="12" t="s">
        <v>88</v>
      </c>
      <c r="AW1891" s="12" t="s">
        <v>41</v>
      </c>
      <c r="AX1891" s="12" t="s">
        <v>78</v>
      </c>
      <c r="AY1891" s="232" t="s">
        <v>209</v>
      </c>
    </row>
    <row r="1892" spans="2:51" s="15" customFormat="1" ht="13.5">
      <c r="B1892" s="267"/>
      <c r="C1892" s="268"/>
      <c r="D1892" s="219" t="s">
        <v>274</v>
      </c>
      <c r="E1892" s="269" t="s">
        <v>34</v>
      </c>
      <c r="F1892" s="270" t="s">
        <v>2304</v>
      </c>
      <c r="G1892" s="268"/>
      <c r="H1892" s="271">
        <v>221.11</v>
      </c>
      <c r="I1892" s="272"/>
      <c r="J1892" s="268"/>
      <c r="K1892" s="268"/>
      <c r="L1892" s="273"/>
      <c r="M1892" s="274"/>
      <c r="N1892" s="275"/>
      <c r="O1892" s="275"/>
      <c r="P1892" s="275"/>
      <c r="Q1892" s="275"/>
      <c r="R1892" s="275"/>
      <c r="S1892" s="275"/>
      <c r="T1892" s="276"/>
      <c r="AT1892" s="277" t="s">
        <v>274</v>
      </c>
      <c r="AU1892" s="277" t="s">
        <v>88</v>
      </c>
      <c r="AV1892" s="15" t="s">
        <v>224</v>
      </c>
      <c r="AW1892" s="15" t="s">
        <v>41</v>
      </c>
      <c r="AX1892" s="15" t="s">
        <v>78</v>
      </c>
      <c r="AY1892" s="277" t="s">
        <v>209</v>
      </c>
    </row>
    <row r="1893" spans="2:51" s="14" customFormat="1" ht="13.5">
      <c r="B1893" s="254"/>
      <c r="C1893" s="255"/>
      <c r="D1893" s="219" t="s">
        <v>274</v>
      </c>
      <c r="E1893" s="256" t="s">
        <v>34</v>
      </c>
      <c r="F1893" s="257" t="s">
        <v>2305</v>
      </c>
      <c r="G1893" s="255"/>
      <c r="H1893" s="256" t="s">
        <v>34</v>
      </c>
      <c r="I1893" s="258"/>
      <c r="J1893" s="255"/>
      <c r="K1893" s="255"/>
      <c r="L1893" s="259"/>
      <c r="M1893" s="260"/>
      <c r="N1893" s="261"/>
      <c r="O1893" s="261"/>
      <c r="P1893" s="261"/>
      <c r="Q1893" s="261"/>
      <c r="R1893" s="261"/>
      <c r="S1893" s="261"/>
      <c r="T1893" s="262"/>
      <c r="AT1893" s="263" t="s">
        <v>274</v>
      </c>
      <c r="AU1893" s="263" t="s">
        <v>88</v>
      </c>
      <c r="AV1893" s="14" t="s">
        <v>86</v>
      </c>
      <c r="AW1893" s="14" t="s">
        <v>41</v>
      </c>
      <c r="AX1893" s="14" t="s">
        <v>78</v>
      </c>
      <c r="AY1893" s="263" t="s">
        <v>209</v>
      </c>
    </row>
    <row r="1894" spans="2:51" s="14" customFormat="1" ht="13.5">
      <c r="B1894" s="254"/>
      <c r="C1894" s="255"/>
      <c r="D1894" s="219" t="s">
        <v>274</v>
      </c>
      <c r="E1894" s="256" t="s">
        <v>34</v>
      </c>
      <c r="F1894" s="257" t="s">
        <v>437</v>
      </c>
      <c r="G1894" s="255"/>
      <c r="H1894" s="256" t="s">
        <v>34</v>
      </c>
      <c r="I1894" s="258"/>
      <c r="J1894" s="255"/>
      <c r="K1894" s="255"/>
      <c r="L1894" s="259"/>
      <c r="M1894" s="260"/>
      <c r="N1894" s="261"/>
      <c r="O1894" s="261"/>
      <c r="P1894" s="261"/>
      <c r="Q1894" s="261"/>
      <c r="R1894" s="261"/>
      <c r="S1894" s="261"/>
      <c r="T1894" s="262"/>
      <c r="AT1894" s="263" t="s">
        <v>274</v>
      </c>
      <c r="AU1894" s="263" t="s">
        <v>88</v>
      </c>
      <c r="AV1894" s="14" t="s">
        <v>86</v>
      </c>
      <c r="AW1894" s="14" t="s">
        <v>41</v>
      </c>
      <c r="AX1894" s="14" t="s">
        <v>78</v>
      </c>
      <c r="AY1894" s="263" t="s">
        <v>209</v>
      </c>
    </row>
    <row r="1895" spans="2:51" s="12" customFormat="1" ht="13.5">
      <c r="B1895" s="222"/>
      <c r="C1895" s="223"/>
      <c r="D1895" s="219" t="s">
        <v>274</v>
      </c>
      <c r="E1895" s="224" t="s">
        <v>34</v>
      </c>
      <c r="F1895" s="225" t="s">
        <v>581</v>
      </c>
      <c r="G1895" s="223"/>
      <c r="H1895" s="226">
        <v>57.54</v>
      </c>
      <c r="I1895" s="227"/>
      <c r="J1895" s="223"/>
      <c r="K1895" s="223"/>
      <c r="L1895" s="228"/>
      <c r="M1895" s="229"/>
      <c r="N1895" s="230"/>
      <c r="O1895" s="230"/>
      <c r="P1895" s="230"/>
      <c r="Q1895" s="230"/>
      <c r="R1895" s="230"/>
      <c r="S1895" s="230"/>
      <c r="T1895" s="231"/>
      <c r="AT1895" s="232" t="s">
        <v>274</v>
      </c>
      <c r="AU1895" s="232" t="s">
        <v>88</v>
      </c>
      <c r="AV1895" s="12" t="s">
        <v>88</v>
      </c>
      <c r="AW1895" s="12" t="s">
        <v>41</v>
      </c>
      <c r="AX1895" s="12" t="s">
        <v>78</v>
      </c>
      <c r="AY1895" s="232" t="s">
        <v>209</v>
      </c>
    </row>
    <row r="1896" spans="2:51" s="12" customFormat="1" ht="13.5">
      <c r="B1896" s="222"/>
      <c r="C1896" s="223"/>
      <c r="D1896" s="219" t="s">
        <v>274</v>
      </c>
      <c r="E1896" s="224" t="s">
        <v>34</v>
      </c>
      <c r="F1896" s="225" t="s">
        <v>582</v>
      </c>
      <c r="G1896" s="223"/>
      <c r="H1896" s="226">
        <v>17.41</v>
      </c>
      <c r="I1896" s="227"/>
      <c r="J1896" s="223"/>
      <c r="K1896" s="223"/>
      <c r="L1896" s="228"/>
      <c r="M1896" s="229"/>
      <c r="N1896" s="230"/>
      <c r="O1896" s="230"/>
      <c r="P1896" s="230"/>
      <c r="Q1896" s="230"/>
      <c r="R1896" s="230"/>
      <c r="S1896" s="230"/>
      <c r="T1896" s="231"/>
      <c r="AT1896" s="232" t="s">
        <v>274</v>
      </c>
      <c r="AU1896" s="232" t="s">
        <v>88</v>
      </c>
      <c r="AV1896" s="12" t="s">
        <v>88</v>
      </c>
      <c r="AW1896" s="12" t="s">
        <v>41</v>
      </c>
      <c r="AX1896" s="12" t="s">
        <v>78</v>
      </c>
      <c r="AY1896" s="232" t="s">
        <v>209</v>
      </c>
    </row>
    <row r="1897" spans="2:51" s="12" customFormat="1" ht="13.5">
      <c r="B1897" s="222"/>
      <c r="C1897" s="223"/>
      <c r="D1897" s="219" t="s">
        <v>274</v>
      </c>
      <c r="E1897" s="224" t="s">
        <v>34</v>
      </c>
      <c r="F1897" s="225" t="s">
        <v>583</v>
      </c>
      <c r="G1897" s="223"/>
      <c r="H1897" s="226">
        <v>17.36</v>
      </c>
      <c r="I1897" s="227"/>
      <c r="J1897" s="223"/>
      <c r="K1897" s="223"/>
      <c r="L1897" s="228"/>
      <c r="M1897" s="229"/>
      <c r="N1897" s="230"/>
      <c r="O1897" s="230"/>
      <c r="P1897" s="230"/>
      <c r="Q1897" s="230"/>
      <c r="R1897" s="230"/>
      <c r="S1897" s="230"/>
      <c r="T1897" s="231"/>
      <c r="AT1897" s="232" t="s">
        <v>274</v>
      </c>
      <c r="AU1897" s="232" t="s">
        <v>88</v>
      </c>
      <c r="AV1897" s="12" t="s">
        <v>88</v>
      </c>
      <c r="AW1897" s="12" t="s">
        <v>41</v>
      </c>
      <c r="AX1897" s="12" t="s">
        <v>78</v>
      </c>
      <c r="AY1897" s="232" t="s">
        <v>209</v>
      </c>
    </row>
    <row r="1898" spans="2:51" s="12" customFormat="1" ht="13.5">
      <c r="B1898" s="222"/>
      <c r="C1898" s="223"/>
      <c r="D1898" s="219" t="s">
        <v>274</v>
      </c>
      <c r="E1898" s="224" t="s">
        <v>34</v>
      </c>
      <c r="F1898" s="225" t="s">
        <v>584</v>
      </c>
      <c r="G1898" s="223"/>
      <c r="H1898" s="226">
        <v>18.22</v>
      </c>
      <c r="I1898" s="227"/>
      <c r="J1898" s="223"/>
      <c r="K1898" s="223"/>
      <c r="L1898" s="228"/>
      <c r="M1898" s="229"/>
      <c r="N1898" s="230"/>
      <c r="O1898" s="230"/>
      <c r="P1898" s="230"/>
      <c r="Q1898" s="230"/>
      <c r="R1898" s="230"/>
      <c r="S1898" s="230"/>
      <c r="T1898" s="231"/>
      <c r="AT1898" s="232" t="s">
        <v>274</v>
      </c>
      <c r="AU1898" s="232" t="s">
        <v>88</v>
      </c>
      <c r="AV1898" s="12" t="s">
        <v>88</v>
      </c>
      <c r="AW1898" s="12" t="s">
        <v>41</v>
      </c>
      <c r="AX1898" s="12" t="s">
        <v>78</v>
      </c>
      <c r="AY1898" s="232" t="s">
        <v>209</v>
      </c>
    </row>
    <row r="1899" spans="2:51" s="15" customFormat="1" ht="13.5">
      <c r="B1899" s="267"/>
      <c r="C1899" s="268"/>
      <c r="D1899" s="219" t="s">
        <v>274</v>
      </c>
      <c r="E1899" s="269" t="s">
        <v>34</v>
      </c>
      <c r="F1899" s="270" t="s">
        <v>2306</v>
      </c>
      <c r="G1899" s="268"/>
      <c r="H1899" s="271">
        <v>110.53</v>
      </c>
      <c r="I1899" s="272"/>
      <c r="J1899" s="268"/>
      <c r="K1899" s="268"/>
      <c r="L1899" s="273"/>
      <c r="M1899" s="274"/>
      <c r="N1899" s="275"/>
      <c r="O1899" s="275"/>
      <c r="P1899" s="275"/>
      <c r="Q1899" s="275"/>
      <c r="R1899" s="275"/>
      <c r="S1899" s="275"/>
      <c r="T1899" s="276"/>
      <c r="AT1899" s="277" t="s">
        <v>274</v>
      </c>
      <c r="AU1899" s="277" t="s">
        <v>88</v>
      </c>
      <c r="AV1899" s="15" t="s">
        <v>224</v>
      </c>
      <c r="AW1899" s="15" t="s">
        <v>41</v>
      </c>
      <c r="AX1899" s="15" t="s">
        <v>78</v>
      </c>
      <c r="AY1899" s="277" t="s">
        <v>209</v>
      </c>
    </row>
    <row r="1900" spans="2:51" s="14" customFormat="1" ht="13.5">
      <c r="B1900" s="254"/>
      <c r="C1900" s="255"/>
      <c r="D1900" s="219" t="s">
        <v>274</v>
      </c>
      <c r="E1900" s="256" t="s">
        <v>34</v>
      </c>
      <c r="F1900" s="257" t="s">
        <v>1830</v>
      </c>
      <c r="G1900" s="255"/>
      <c r="H1900" s="256" t="s">
        <v>34</v>
      </c>
      <c r="I1900" s="258"/>
      <c r="J1900" s="255"/>
      <c r="K1900" s="255"/>
      <c r="L1900" s="259"/>
      <c r="M1900" s="260"/>
      <c r="N1900" s="261"/>
      <c r="O1900" s="261"/>
      <c r="P1900" s="261"/>
      <c r="Q1900" s="261"/>
      <c r="R1900" s="261"/>
      <c r="S1900" s="261"/>
      <c r="T1900" s="262"/>
      <c r="AT1900" s="263" t="s">
        <v>274</v>
      </c>
      <c r="AU1900" s="263" t="s">
        <v>88</v>
      </c>
      <c r="AV1900" s="14" t="s">
        <v>86</v>
      </c>
      <c r="AW1900" s="14" t="s">
        <v>41</v>
      </c>
      <c r="AX1900" s="14" t="s">
        <v>78</v>
      </c>
      <c r="AY1900" s="263" t="s">
        <v>209</v>
      </c>
    </row>
    <row r="1901" spans="2:51" s="14" customFormat="1" ht="13.5">
      <c r="B1901" s="254"/>
      <c r="C1901" s="255"/>
      <c r="D1901" s="219" t="s">
        <v>274</v>
      </c>
      <c r="E1901" s="256" t="s">
        <v>34</v>
      </c>
      <c r="F1901" s="257" t="s">
        <v>437</v>
      </c>
      <c r="G1901" s="255"/>
      <c r="H1901" s="256" t="s">
        <v>34</v>
      </c>
      <c r="I1901" s="258"/>
      <c r="J1901" s="255"/>
      <c r="K1901" s="255"/>
      <c r="L1901" s="259"/>
      <c r="M1901" s="260"/>
      <c r="N1901" s="261"/>
      <c r="O1901" s="261"/>
      <c r="P1901" s="261"/>
      <c r="Q1901" s="261"/>
      <c r="R1901" s="261"/>
      <c r="S1901" s="261"/>
      <c r="T1901" s="262"/>
      <c r="AT1901" s="263" t="s">
        <v>274</v>
      </c>
      <c r="AU1901" s="263" t="s">
        <v>88</v>
      </c>
      <c r="AV1901" s="14" t="s">
        <v>86</v>
      </c>
      <c r="AW1901" s="14" t="s">
        <v>41</v>
      </c>
      <c r="AX1901" s="14" t="s">
        <v>78</v>
      </c>
      <c r="AY1901" s="263" t="s">
        <v>209</v>
      </c>
    </row>
    <row r="1902" spans="2:51" s="12" customFormat="1" ht="13.5">
      <c r="B1902" s="222"/>
      <c r="C1902" s="223"/>
      <c r="D1902" s="219" t="s">
        <v>274</v>
      </c>
      <c r="E1902" s="224" t="s">
        <v>34</v>
      </c>
      <c r="F1902" s="225" t="s">
        <v>1831</v>
      </c>
      <c r="G1902" s="223"/>
      <c r="H1902" s="226">
        <v>10.46</v>
      </c>
      <c r="I1902" s="227"/>
      <c r="J1902" s="223"/>
      <c r="K1902" s="223"/>
      <c r="L1902" s="228"/>
      <c r="M1902" s="229"/>
      <c r="N1902" s="230"/>
      <c r="O1902" s="230"/>
      <c r="P1902" s="230"/>
      <c r="Q1902" s="230"/>
      <c r="R1902" s="230"/>
      <c r="S1902" s="230"/>
      <c r="T1902" s="231"/>
      <c r="AT1902" s="232" t="s">
        <v>274</v>
      </c>
      <c r="AU1902" s="232" t="s">
        <v>88</v>
      </c>
      <c r="AV1902" s="12" t="s">
        <v>88</v>
      </c>
      <c r="AW1902" s="12" t="s">
        <v>41</v>
      </c>
      <c r="AX1902" s="12" t="s">
        <v>78</v>
      </c>
      <c r="AY1902" s="232" t="s">
        <v>209</v>
      </c>
    </row>
    <row r="1903" spans="2:51" s="12" customFormat="1" ht="13.5">
      <c r="B1903" s="222"/>
      <c r="C1903" s="223"/>
      <c r="D1903" s="219" t="s">
        <v>274</v>
      </c>
      <c r="E1903" s="224" t="s">
        <v>34</v>
      </c>
      <c r="F1903" s="225" t="s">
        <v>1832</v>
      </c>
      <c r="G1903" s="223"/>
      <c r="H1903" s="226">
        <v>4.47</v>
      </c>
      <c r="I1903" s="227"/>
      <c r="J1903" s="223"/>
      <c r="K1903" s="223"/>
      <c r="L1903" s="228"/>
      <c r="M1903" s="229"/>
      <c r="N1903" s="230"/>
      <c r="O1903" s="230"/>
      <c r="P1903" s="230"/>
      <c r="Q1903" s="230"/>
      <c r="R1903" s="230"/>
      <c r="S1903" s="230"/>
      <c r="T1903" s="231"/>
      <c r="AT1903" s="232" t="s">
        <v>274</v>
      </c>
      <c r="AU1903" s="232" t="s">
        <v>88</v>
      </c>
      <c r="AV1903" s="12" t="s">
        <v>88</v>
      </c>
      <c r="AW1903" s="12" t="s">
        <v>41</v>
      </c>
      <c r="AX1903" s="12" t="s">
        <v>78</v>
      </c>
      <c r="AY1903" s="232" t="s">
        <v>209</v>
      </c>
    </row>
    <row r="1904" spans="2:51" s="12" customFormat="1" ht="13.5">
      <c r="B1904" s="222"/>
      <c r="C1904" s="223"/>
      <c r="D1904" s="219" t="s">
        <v>274</v>
      </c>
      <c r="E1904" s="224" t="s">
        <v>34</v>
      </c>
      <c r="F1904" s="225" t="s">
        <v>1833</v>
      </c>
      <c r="G1904" s="223"/>
      <c r="H1904" s="226">
        <v>4.47</v>
      </c>
      <c r="I1904" s="227"/>
      <c r="J1904" s="223"/>
      <c r="K1904" s="223"/>
      <c r="L1904" s="228"/>
      <c r="M1904" s="229"/>
      <c r="N1904" s="230"/>
      <c r="O1904" s="230"/>
      <c r="P1904" s="230"/>
      <c r="Q1904" s="230"/>
      <c r="R1904" s="230"/>
      <c r="S1904" s="230"/>
      <c r="T1904" s="231"/>
      <c r="AT1904" s="232" t="s">
        <v>274</v>
      </c>
      <c r="AU1904" s="232" t="s">
        <v>88</v>
      </c>
      <c r="AV1904" s="12" t="s">
        <v>88</v>
      </c>
      <c r="AW1904" s="12" t="s">
        <v>41</v>
      </c>
      <c r="AX1904" s="12" t="s">
        <v>78</v>
      </c>
      <c r="AY1904" s="232" t="s">
        <v>209</v>
      </c>
    </row>
    <row r="1905" spans="2:51" s="12" customFormat="1" ht="13.5">
      <c r="B1905" s="222"/>
      <c r="C1905" s="223"/>
      <c r="D1905" s="219" t="s">
        <v>274</v>
      </c>
      <c r="E1905" s="224" t="s">
        <v>34</v>
      </c>
      <c r="F1905" s="225" t="s">
        <v>1834</v>
      </c>
      <c r="G1905" s="223"/>
      <c r="H1905" s="226">
        <v>22.91</v>
      </c>
      <c r="I1905" s="227"/>
      <c r="J1905" s="223"/>
      <c r="K1905" s="223"/>
      <c r="L1905" s="228"/>
      <c r="M1905" s="229"/>
      <c r="N1905" s="230"/>
      <c r="O1905" s="230"/>
      <c r="P1905" s="230"/>
      <c r="Q1905" s="230"/>
      <c r="R1905" s="230"/>
      <c r="S1905" s="230"/>
      <c r="T1905" s="231"/>
      <c r="AT1905" s="232" t="s">
        <v>274</v>
      </c>
      <c r="AU1905" s="232" t="s">
        <v>88</v>
      </c>
      <c r="AV1905" s="12" t="s">
        <v>88</v>
      </c>
      <c r="AW1905" s="12" t="s">
        <v>41</v>
      </c>
      <c r="AX1905" s="12" t="s">
        <v>78</v>
      </c>
      <c r="AY1905" s="232" t="s">
        <v>209</v>
      </c>
    </row>
    <row r="1906" spans="2:51" s="12" customFormat="1" ht="13.5">
      <c r="B1906" s="222"/>
      <c r="C1906" s="223"/>
      <c r="D1906" s="219" t="s">
        <v>274</v>
      </c>
      <c r="E1906" s="224" t="s">
        <v>34</v>
      </c>
      <c r="F1906" s="225" t="s">
        <v>1835</v>
      </c>
      <c r="G1906" s="223"/>
      <c r="H1906" s="226">
        <v>11.18</v>
      </c>
      <c r="I1906" s="227"/>
      <c r="J1906" s="223"/>
      <c r="K1906" s="223"/>
      <c r="L1906" s="228"/>
      <c r="M1906" s="229"/>
      <c r="N1906" s="230"/>
      <c r="O1906" s="230"/>
      <c r="P1906" s="230"/>
      <c r="Q1906" s="230"/>
      <c r="R1906" s="230"/>
      <c r="S1906" s="230"/>
      <c r="T1906" s="231"/>
      <c r="AT1906" s="232" t="s">
        <v>274</v>
      </c>
      <c r="AU1906" s="232" t="s">
        <v>88</v>
      </c>
      <c r="AV1906" s="12" t="s">
        <v>88</v>
      </c>
      <c r="AW1906" s="12" t="s">
        <v>41</v>
      </c>
      <c r="AX1906" s="12" t="s">
        <v>78</v>
      </c>
      <c r="AY1906" s="232" t="s">
        <v>209</v>
      </c>
    </row>
    <row r="1907" spans="2:51" s="15" customFormat="1" ht="13.5">
      <c r="B1907" s="267"/>
      <c r="C1907" s="268"/>
      <c r="D1907" s="219" t="s">
        <v>274</v>
      </c>
      <c r="E1907" s="269" t="s">
        <v>34</v>
      </c>
      <c r="F1907" s="270" t="s">
        <v>2134</v>
      </c>
      <c r="G1907" s="268"/>
      <c r="H1907" s="271">
        <v>53.49</v>
      </c>
      <c r="I1907" s="272"/>
      <c r="J1907" s="268"/>
      <c r="K1907" s="268"/>
      <c r="L1907" s="273"/>
      <c r="M1907" s="274"/>
      <c r="N1907" s="275"/>
      <c r="O1907" s="275"/>
      <c r="P1907" s="275"/>
      <c r="Q1907" s="275"/>
      <c r="R1907" s="275"/>
      <c r="S1907" s="275"/>
      <c r="T1907" s="276"/>
      <c r="AT1907" s="277" t="s">
        <v>274</v>
      </c>
      <c r="AU1907" s="277" t="s">
        <v>88</v>
      </c>
      <c r="AV1907" s="15" t="s">
        <v>224</v>
      </c>
      <c r="AW1907" s="15" t="s">
        <v>41</v>
      </c>
      <c r="AX1907" s="15" t="s">
        <v>78</v>
      </c>
      <c r="AY1907" s="277" t="s">
        <v>209</v>
      </c>
    </row>
    <row r="1908" spans="2:51" s="14" customFormat="1" ht="13.5">
      <c r="B1908" s="254"/>
      <c r="C1908" s="255"/>
      <c r="D1908" s="219" t="s">
        <v>274</v>
      </c>
      <c r="E1908" s="256" t="s">
        <v>34</v>
      </c>
      <c r="F1908" s="257" t="s">
        <v>1517</v>
      </c>
      <c r="G1908" s="255"/>
      <c r="H1908" s="256" t="s">
        <v>34</v>
      </c>
      <c r="I1908" s="258"/>
      <c r="J1908" s="255"/>
      <c r="K1908" s="255"/>
      <c r="L1908" s="259"/>
      <c r="M1908" s="260"/>
      <c r="N1908" s="261"/>
      <c r="O1908" s="261"/>
      <c r="P1908" s="261"/>
      <c r="Q1908" s="261"/>
      <c r="R1908" s="261"/>
      <c r="S1908" s="261"/>
      <c r="T1908" s="262"/>
      <c r="AT1908" s="263" t="s">
        <v>274</v>
      </c>
      <c r="AU1908" s="263" t="s">
        <v>88</v>
      </c>
      <c r="AV1908" s="14" t="s">
        <v>86</v>
      </c>
      <c r="AW1908" s="14" t="s">
        <v>41</v>
      </c>
      <c r="AX1908" s="14" t="s">
        <v>78</v>
      </c>
      <c r="AY1908" s="263" t="s">
        <v>209</v>
      </c>
    </row>
    <row r="1909" spans="2:51" s="14" customFormat="1" ht="13.5">
      <c r="B1909" s="254"/>
      <c r="C1909" s="255"/>
      <c r="D1909" s="219" t="s">
        <v>274</v>
      </c>
      <c r="E1909" s="256" t="s">
        <v>34</v>
      </c>
      <c r="F1909" s="257" t="s">
        <v>434</v>
      </c>
      <c r="G1909" s="255"/>
      <c r="H1909" s="256" t="s">
        <v>34</v>
      </c>
      <c r="I1909" s="258"/>
      <c r="J1909" s="255"/>
      <c r="K1909" s="255"/>
      <c r="L1909" s="259"/>
      <c r="M1909" s="260"/>
      <c r="N1909" s="261"/>
      <c r="O1909" s="261"/>
      <c r="P1909" s="261"/>
      <c r="Q1909" s="261"/>
      <c r="R1909" s="261"/>
      <c r="S1909" s="261"/>
      <c r="T1909" s="262"/>
      <c r="AT1909" s="263" t="s">
        <v>274</v>
      </c>
      <c r="AU1909" s="263" t="s">
        <v>88</v>
      </c>
      <c r="AV1909" s="14" t="s">
        <v>86</v>
      </c>
      <c r="AW1909" s="14" t="s">
        <v>41</v>
      </c>
      <c r="AX1909" s="14" t="s">
        <v>78</v>
      </c>
      <c r="AY1909" s="263" t="s">
        <v>209</v>
      </c>
    </row>
    <row r="1910" spans="2:51" s="12" customFormat="1" ht="13.5">
      <c r="B1910" s="222"/>
      <c r="C1910" s="223"/>
      <c r="D1910" s="219" t="s">
        <v>274</v>
      </c>
      <c r="E1910" s="224" t="s">
        <v>34</v>
      </c>
      <c r="F1910" s="225" t="s">
        <v>1554</v>
      </c>
      <c r="G1910" s="223"/>
      <c r="H1910" s="226">
        <v>9.93</v>
      </c>
      <c r="I1910" s="227"/>
      <c r="J1910" s="223"/>
      <c r="K1910" s="223"/>
      <c r="L1910" s="228"/>
      <c r="M1910" s="229"/>
      <c r="N1910" s="230"/>
      <c r="O1910" s="230"/>
      <c r="P1910" s="230"/>
      <c r="Q1910" s="230"/>
      <c r="R1910" s="230"/>
      <c r="S1910" s="230"/>
      <c r="T1910" s="231"/>
      <c r="AT1910" s="232" t="s">
        <v>274</v>
      </c>
      <c r="AU1910" s="232" t="s">
        <v>88</v>
      </c>
      <c r="AV1910" s="12" t="s">
        <v>88</v>
      </c>
      <c r="AW1910" s="12" t="s">
        <v>41</v>
      </c>
      <c r="AX1910" s="12" t="s">
        <v>78</v>
      </c>
      <c r="AY1910" s="232" t="s">
        <v>209</v>
      </c>
    </row>
    <row r="1911" spans="2:51" s="15" customFormat="1" ht="13.5">
      <c r="B1911" s="267"/>
      <c r="C1911" s="268"/>
      <c r="D1911" s="219" t="s">
        <v>274</v>
      </c>
      <c r="E1911" s="269" t="s">
        <v>34</v>
      </c>
      <c r="F1911" s="270" t="s">
        <v>1519</v>
      </c>
      <c r="G1911" s="268"/>
      <c r="H1911" s="271">
        <v>9.93</v>
      </c>
      <c r="I1911" s="272"/>
      <c r="J1911" s="268"/>
      <c r="K1911" s="268"/>
      <c r="L1911" s="273"/>
      <c r="M1911" s="274"/>
      <c r="N1911" s="275"/>
      <c r="O1911" s="275"/>
      <c r="P1911" s="275"/>
      <c r="Q1911" s="275"/>
      <c r="R1911" s="275"/>
      <c r="S1911" s="275"/>
      <c r="T1911" s="276"/>
      <c r="AT1911" s="277" t="s">
        <v>274</v>
      </c>
      <c r="AU1911" s="277" t="s">
        <v>88</v>
      </c>
      <c r="AV1911" s="15" t="s">
        <v>224</v>
      </c>
      <c r="AW1911" s="15" t="s">
        <v>41</v>
      </c>
      <c r="AX1911" s="15" t="s">
        <v>78</v>
      </c>
      <c r="AY1911" s="277" t="s">
        <v>209</v>
      </c>
    </row>
    <row r="1912" spans="2:51" s="14" customFormat="1" ht="13.5">
      <c r="B1912" s="254"/>
      <c r="C1912" s="255"/>
      <c r="D1912" s="219" t="s">
        <v>274</v>
      </c>
      <c r="E1912" s="256" t="s">
        <v>34</v>
      </c>
      <c r="F1912" s="257" t="s">
        <v>875</v>
      </c>
      <c r="G1912" s="255"/>
      <c r="H1912" s="256" t="s">
        <v>34</v>
      </c>
      <c r="I1912" s="258"/>
      <c r="J1912" s="255"/>
      <c r="K1912" s="255"/>
      <c r="L1912" s="259"/>
      <c r="M1912" s="260"/>
      <c r="N1912" s="261"/>
      <c r="O1912" s="261"/>
      <c r="P1912" s="261"/>
      <c r="Q1912" s="261"/>
      <c r="R1912" s="261"/>
      <c r="S1912" s="261"/>
      <c r="T1912" s="262"/>
      <c r="AT1912" s="263" t="s">
        <v>274</v>
      </c>
      <c r="AU1912" s="263" t="s">
        <v>88</v>
      </c>
      <c r="AV1912" s="14" t="s">
        <v>86</v>
      </c>
      <c r="AW1912" s="14" t="s">
        <v>41</v>
      </c>
      <c r="AX1912" s="14" t="s">
        <v>78</v>
      </c>
      <c r="AY1912" s="263" t="s">
        <v>209</v>
      </c>
    </row>
    <row r="1913" spans="2:51" s="14" customFormat="1" ht="13.5">
      <c r="B1913" s="254"/>
      <c r="C1913" s="255"/>
      <c r="D1913" s="219" t="s">
        <v>274</v>
      </c>
      <c r="E1913" s="256" t="s">
        <v>34</v>
      </c>
      <c r="F1913" s="257" t="s">
        <v>466</v>
      </c>
      <c r="G1913" s="255"/>
      <c r="H1913" s="256" t="s">
        <v>34</v>
      </c>
      <c r="I1913" s="258"/>
      <c r="J1913" s="255"/>
      <c r="K1913" s="255"/>
      <c r="L1913" s="259"/>
      <c r="M1913" s="260"/>
      <c r="N1913" s="261"/>
      <c r="O1913" s="261"/>
      <c r="P1913" s="261"/>
      <c r="Q1913" s="261"/>
      <c r="R1913" s="261"/>
      <c r="S1913" s="261"/>
      <c r="T1913" s="262"/>
      <c r="AT1913" s="263" t="s">
        <v>274</v>
      </c>
      <c r="AU1913" s="263" t="s">
        <v>88</v>
      </c>
      <c r="AV1913" s="14" t="s">
        <v>86</v>
      </c>
      <c r="AW1913" s="14" t="s">
        <v>41</v>
      </c>
      <c r="AX1913" s="14" t="s">
        <v>78</v>
      </c>
      <c r="AY1913" s="263" t="s">
        <v>209</v>
      </c>
    </row>
    <row r="1914" spans="2:51" s="12" customFormat="1" ht="13.5">
      <c r="B1914" s="222"/>
      <c r="C1914" s="223"/>
      <c r="D1914" s="219" t="s">
        <v>274</v>
      </c>
      <c r="E1914" s="224" t="s">
        <v>34</v>
      </c>
      <c r="F1914" s="225" t="s">
        <v>1836</v>
      </c>
      <c r="G1914" s="223"/>
      <c r="H1914" s="226">
        <v>12.45</v>
      </c>
      <c r="I1914" s="227"/>
      <c r="J1914" s="223"/>
      <c r="K1914" s="223"/>
      <c r="L1914" s="228"/>
      <c r="M1914" s="229"/>
      <c r="N1914" s="230"/>
      <c r="O1914" s="230"/>
      <c r="P1914" s="230"/>
      <c r="Q1914" s="230"/>
      <c r="R1914" s="230"/>
      <c r="S1914" s="230"/>
      <c r="T1914" s="231"/>
      <c r="AT1914" s="232" t="s">
        <v>274</v>
      </c>
      <c r="AU1914" s="232" t="s">
        <v>88</v>
      </c>
      <c r="AV1914" s="12" t="s">
        <v>88</v>
      </c>
      <c r="AW1914" s="12" t="s">
        <v>41</v>
      </c>
      <c r="AX1914" s="12" t="s">
        <v>78</v>
      </c>
      <c r="AY1914" s="232" t="s">
        <v>209</v>
      </c>
    </row>
    <row r="1915" spans="2:51" s="12" customFormat="1" ht="13.5">
      <c r="B1915" s="222"/>
      <c r="C1915" s="223"/>
      <c r="D1915" s="219" t="s">
        <v>274</v>
      </c>
      <c r="E1915" s="224" t="s">
        <v>34</v>
      </c>
      <c r="F1915" s="225" t="s">
        <v>1837</v>
      </c>
      <c r="G1915" s="223"/>
      <c r="H1915" s="226">
        <v>6.62</v>
      </c>
      <c r="I1915" s="227"/>
      <c r="J1915" s="223"/>
      <c r="K1915" s="223"/>
      <c r="L1915" s="228"/>
      <c r="M1915" s="229"/>
      <c r="N1915" s="230"/>
      <c r="O1915" s="230"/>
      <c r="P1915" s="230"/>
      <c r="Q1915" s="230"/>
      <c r="R1915" s="230"/>
      <c r="S1915" s="230"/>
      <c r="T1915" s="231"/>
      <c r="AT1915" s="232" t="s">
        <v>274</v>
      </c>
      <c r="AU1915" s="232" t="s">
        <v>88</v>
      </c>
      <c r="AV1915" s="12" t="s">
        <v>88</v>
      </c>
      <c r="AW1915" s="12" t="s">
        <v>41</v>
      </c>
      <c r="AX1915" s="12" t="s">
        <v>78</v>
      </c>
      <c r="AY1915" s="232" t="s">
        <v>209</v>
      </c>
    </row>
    <row r="1916" spans="2:51" s="12" customFormat="1" ht="13.5">
      <c r="B1916" s="222"/>
      <c r="C1916" s="223"/>
      <c r="D1916" s="219" t="s">
        <v>274</v>
      </c>
      <c r="E1916" s="224" t="s">
        <v>34</v>
      </c>
      <c r="F1916" s="225" t="s">
        <v>1838</v>
      </c>
      <c r="G1916" s="223"/>
      <c r="H1916" s="226">
        <v>22.78</v>
      </c>
      <c r="I1916" s="227"/>
      <c r="J1916" s="223"/>
      <c r="K1916" s="223"/>
      <c r="L1916" s="228"/>
      <c r="M1916" s="229"/>
      <c r="N1916" s="230"/>
      <c r="O1916" s="230"/>
      <c r="P1916" s="230"/>
      <c r="Q1916" s="230"/>
      <c r="R1916" s="230"/>
      <c r="S1916" s="230"/>
      <c r="T1916" s="231"/>
      <c r="AT1916" s="232" t="s">
        <v>274</v>
      </c>
      <c r="AU1916" s="232" t="s">
        <v>88</v>
      </c>
      <c r="AV1916" s="12" t="s">
        <v>88</v>
      </c>
      <c r="AW1916" s="12" t="s">
        <v>41</v>
      </c>
      <c r="AX1916" s="12" t="s">
        <v>78</v>
      </c>
      <c r="AY1916" s="232" t="s">
        <v>209</v>
      </c>
    </row>
    <row r="1917" spans="2:51" s="15" customFormat="1" ht="13.5">
      <c r="B1917" s="267"/>
      <c r="C1917" s="268"/>
      <c r="D1917" s="219" t="s">
        <v>274</v>
      </c>
      <c r="E1917" s="269" t="s">
        <v>34</v>
      </c>
      <c r="F1917" s="270" t="s">
        <v>2135</v>
      </c>
      <c r="G1917" s="268"/>
      <c r="H1917" s="271">
        <v>41.85</v>
      </c>
      <c r="I1917" s="272"/>
      <c r="J1917" s="268"/>
      <c r="K1917" s="268"/>
      <c r="L1917" s="273"/>
      <c r="M1917" s="274"/>
      <c r="N1917" s="275"/>
      <c r="O1917" s="275"/>
      <c r="P1917" s="275"/>
      <c r="Q1917" s="275"/>
      <c r="R1917" s="275"/>
      <c r="S1917" s="275"/>
      <c r="T1917" s="276"/>
      <c r="AT1917" s="277" t="s">
        <v>274</v>
      </c>
      <c r="AU1917" s="277" t="s">
        <v>88</v>
      </c>
      <c r="AV1917" s="15" t="s">
        <v>224</v>
      </c>
      <c r="AW1917" s="15" t="s">
        <v>41</v>
      </c>
      <c r="AX1917" s="15" t="s">
        <v>78</v>
      </c>
      <c r="AY1917" s="277" t="s">
        <v>209</v>
      </c>
    </row>
    <row r="1918" spans="2:51" s="14" customFormat="1" ht="13.5">
      <c r="B1918" s="254"/>
      <c r="C1918" s="255"/>
      <c r="D1918" s="219" t="s">
        <v>274</v>
      </c>
      <c r="E1918" s="256" t="s">
        <v>34</v>
      </c>
      <c r="F1918" s="257" t="s">
        <v>2307</v>
      </c>
      <c r="G1918" s="255"/>
      <c r="H1918" s="256" t="s">
        <v>34</v>
      </c>
      <c r="I1918" s="258"/>
      <c r="J1918" s="255"/>
      <c r="K1918" s="255"/>
      <c r="L1918" s="259"/>
      <c r="M1918" s="260"/>
      <c r="N1918" s="261"/>
      <c r="O1918" s="261"/>
      <c r="P1918" s="261"/>
      <c r="Q1918" s="261"/>
      <c r="R1918" s="261"/>
      <c r="S1918" s="261"/>
      <c r="T1918" s="262"/>
      <c r="AT1918" s="263" t="s">
        <v>274</v>
      </c>
      <c r="AU1918" s="263" t="s">
        <v>88</v>
      </c>
      <c r="AV1918" s="14" t="s">
        <v>86</v>
      </c>
      <c r="AW1918" s="14" t="s">
        <v>41</v>
      </c>
      <c r="AX1918" s="14" t="s">
        <v>78</v>
      </c>
      <c r="AY1918" s="263" t="s">
        <v>209</v>
      </c>
    </row>
    <row r="1919" spans="2:51" s="14" customFormat="1" ht="13.5">
      <c r="B1919" s="254"/>
      <c r="C1919" s="255"/>
      <c r="D1919" s="219" t="s">
        <v>274</v>
      </c>
      <c r="E1919" s="256" t="s">
        <v>34</v>
      </c>
      <c r="F1919" s="257" t="s">
        <v>1823</v>
      </c>
      <c r="G1919" s="255"/>
      <c r="H1919" s="256" t="s">
        <v>34</v>
      </c>
      <c r="I1919" s="258"/>
      <c r="J1919" s="255"/>
      <c r="K1919" s="255"/>
      <c r="L1919" s="259"/>
      <c r="M1919" s="260"/>
      <c r="N1919" s="261"/>
      <c r="O1919" s="261"/>
      <c r="P1919" s="261"/>
      <c r="Q1919" s="261"/>
      <c r="R1919" s="261"/>
      <c r="S1919" s="261"/>
      <c r="T1919" s="262"/>
      <c r="AT1919" s="263" t="s">
        <v>274</v>
      </c>
      <c r="AU1919" s="263" t="s">
        <v>88</v>
      </c>
      <c r="AV1919" s="14" t="s">
        <v>86</v>
      </c>
      <c r="AW1919" s="14" t="s">
        <v>41</v>
      </c>
      <c r="AX1919" s="14" t="s">
        <v>78</v>
      </c>
      <c r="AY1919" s="263" t="s">
        <v>209</v>
      </c>
    </row>
    <row r="1920" spans="2:51" s="14" customFormat="1" ht="13.5">
      <c r="B1920" s="254"/>
      <c r="C1920" s="255"/>
      <c r="D1920" s="219" t="s">
        <v>274</v>
      </c>
      <c r="E1920" s="256" t="s">
        <v>34</v>
      </c>
      <c r="F1920" s="257" t="s">
        <v>434</v>
      </c>
      <c r="G1920" s="255"/>
      <c r="H1920" s="256" t="s">
        <v>34</v>
      </c>
      <c r="I1920" s="258"/>
      <c r="J1920" s="255"/>
      <c r="K1920" s="255"/>
      <c r="L1920" s="259"/>
      <c r="M1920" s="260"/>
      <c r="N1920" s="261"/>
      <c r="O1920" s="261"/>
      <c r="P1920" s="261"/>
      <c r="Q1920" s="261"/>
      <c r="R1920" s="261"/>
      <c r="S1920" s="261"/>
      <c r="T1920" s="262"/>
      <c r="AT1920" s="263" t="s">
        <v>274</v>
      </c>
      <c r="AU1920" s="263" t="s">
        <v>88</v>
      </c>
      <c r="AV1920" s="14" t="s">
        <v>86</v>
      </c>
      <c r="AW1920" s="14" t="s">
        <v>41</v>
      </c>
      <c r="AX1920" s="14" t="s">
        <v>78</v>
      </c>
      <c r="AY1920" s="263" t="s">
        <v>209</v>
      </c>
    </row>
    <row r="1921" spans="2:65" s="12" customFormat="1" ht="13.5">
      <c r="B1921" s="222"/>
      <c r="C1921" s="223"/>
      <c r="D1921" s="219" t="s">
        <v>274</v>
      </c>
      <c r="E1921" s="224" t="s">
        <v>34</v>
      </c>
      <c r="F1921" s="225" t="s">
        <v>1824</v>
      </c>
      <c r="G1921" s="223"/>
      <c r="H1921" s="226">
        <v>14.85</v>
      </c>
      <c r="I1921" s="227"/>
      <c r="J1921" s="223"/>
      <c r="K1921" s="223"/>
      <c r="L1921" s="228"/>
      <c r="M1921" s="229"/>
      <c r="N1921" s="230"/>
      <c r="O1921" s="230"/>
      <c r="P1921" s="230"/>
      <c r="Q1921" s="230"/>
      <c r="R1921" s="230"/>
      <c r="S1921" s="230"/>
      <c r="T1921" s="231"/>
      <c r="AT1921" s="232" t="s">
        <v>274</v>
      </c>
      <c r="AU1921" s="232" t="s">
        <v>88</v>
      </c>
      <c r="AV1921" s="12" t="s">
        <v>88</v>
      </c>
      <c r="AW1921" s="12" t="s">
        <v>41</v>
      </c>
      <c r="AX1921" s="12" t="s">
        <v>78</v>
      </c>
      <c r="AY1921" s="232" t="s">
        <v>209</v>
      </c>
    </row>
    <row r="1922" spans="2:65" s="12" customFormat="1" ht="13.5">
      <c r="B1922" s="222"/>
      <c r="C1922" s="223"/>
      <c r="D1922" s="219" t="s">
        <v>274</v>
      </c>
      <c r="E1922" s="224" t="s">
        <v>34</v>
      </c>
      <c r="F1922" s="225" t="s">
        <v>1825</v>
      </c>
      <c r="G1922" s="223"/>
      <c r="H1922" s="226">
        <v>151.82</v>
      </c>
      <c r="I1922" s="227"/>
      <c r="J1922" s="223"/>
      <c r="K1922" s="223"/>
      <c r="L1922" s="228"/>
      <c r="M1922" s="229"/>
      <c r="N1922" s="230"/>
      <c r="O1922" s="230"/>
      <c r="P1922" s="230"/>
      <c r="Q1922" s="230"/>
      <c r="R1922" s="230"/>
      <c r="S1922" s="230"/>
      <c r="T1922" s="231"/>
      <c r="AT1922" s="232" t="s">
        <v>274</v>
      </c>
      <c r="AU1922" s="232" t="s">
        <v>88</v>
      </c>
      <c r="AV1922" s="12" t="s">
        <v>88</v>
      </c>
      <c r="AW1922" s="12" t="s">
        <v>41</v>
      </c>
      <c r="AX1922" s="12" t="s">
        <v>78</v>
      </c>
      <c r="AY1922" s="232" t="s">
        <v>209</v>
      </c>
    </row>
    <row r="1923" spans="2:65" s="12" customFormat="1" ht="13.5">
      <c r="B1923" s="222"/>
      <c r="C1923" s="223"/>
      <c r="D1923" s="219" t="s">
        <v>274</v>
      </c>
      <c r="E1923" s="224" t="s">
        <v>34</v>
      </c>
      <c r="F1923" s="225" t="s">
        <v>1826</v>
      </c>
      <c r="G1923" s="223"/>
      <c r="H1923" s="226">
        <v>27.87</v>
      </c>
      <c r="I1923" s="227"/>
      <c r="J1923" s="223"/>
      <c r="K1923" s="223"/>
      <c r="L1923" s="228"/>
      <c r="M1923" s="229"/>
      <c r="N1923" s="230"/>
      <c r="O1923" s="230"/>
      <c r="P1923" s="230"/>
      <c r="Q1923" s="230"/>
      <c r="R1923" s="230"/>
      <c r="S1923" s="230"/>
      <c r="T1923" s="231"/>
      <c r="AT1923" s="232" t="s">
        <v>274</v>
      </c>
      <c r="AU1923" s="232" t="s">
        <v>88</v>
      </c>
      <c r="AV1923" s="12" t="s">
        <v>88</v>
      </c>
      <c r="AW1923" s="12" t="s">
        <v>41</v>
      </c>
      <c r="AX1923" s="12" t="s">
        <v>78</v>
      </c>
      <c r="AY1923" s="232" t="s">
        <v>209</v>
      </c>
    </row>
    <row r="1924" spans="2:65" s="12" customFormat="1" ht="13.5">
      <c r="B1924" s="222"/>
      <c r="C1924" s="223"/>
      <c r="D1924" s="219" t="s">
        <v>274</v>
      </c>
      <c r="E1924" s="224" t="s">
        <v>34</v>
      </c>
      <c r="F1924" s="225" t="s">
        <v>1827</v>
      </c>
      <c r="G1924" s="223"/>
      <c r="H1924" s="226">
        <v>4.51</v>
      </c>
      <c r="I1924" s="227"/>
      <c r="J1924" s="223"/>
      <c r="K1924" s="223"/>
      <c r="L1924" s="228"/>
      <c r="M1924" s="229"/>
      <c r="N1924" s="230"/>
      <c r="O1924" s="230"/>
      <c r="P1924" s="230"/>
      <c r="Q1924" s="230"/>
      <c r="R1924" s="230"/>
      <c r="S1924" s="230"/>
      <c r="T1924" s="231"/>
      <c r="AT1924" s="232" t="s">
        <v>274</v>
      </c>
      <c r="AU1924" s="232" t="s">
        <v>88</v>
      </c>
      <c r="AV1924" s="12" t="s">
        <v>88</v>
      </c>
      <c r="AW1924" s="12" t="s">
        <v>41</v>
      </c>
      <c r="AX1924" s="12" t="s">
        <v>78</v>
      </c>
      <c r="AY1924" s="232" t="s">
        <v>209</v>
      </c>
    </row>
    <row r="1925" spans="2:65" s="12" customFormat="1" ht="13.5">
      <c r="B1925" s="222"/>
      <c r="C1925" s="223"/>
      <c r="D1925" s="219" t="s">
        <v>274</v>
      </c>
      <c r="E1925" s="224" t="s">
        <v>34</v>
      </c>
      <c r="F1925" s="225" t="s">
        <v>1828</v>
      </c>
      <c r="G1925" s="223"/>
      <c r="H1925" s="226">
        <v>4.78</v>
      </c>
      <c r="I1925" s="227"/>
      <c r="J1925" s="223"/>
      <c r="K1925" s="223"/>
      <c r="L1925" s="228"/>
      <c r="M1925" s="229"/>
      <c r="N1925" s="230"/>
      <c r="O1925" s="230"/>
      <c r="P1925" s="230"/>
      <c r="Q1925" s="230"/>
      <c r="R1925" s="230"/>
      <c r="S1925" s="230"/>
      <c r="T1925" s="231"/>
      <c r="AT1925" s="232" t="s">
        <v>274</v>
      </c>
      <c r="AU1925" s="232" t="s">
        <v>88</v>
      </c>
      <c r="AV1925" s="12" t="s">
        <v>88</v>
      </c>
      <c r="AW1925" s="12" t="s">
        <v>41</v>
      </c>
      <c r="AX1925" s="12" t="s">
        <v>78</v>
      </c>
      <c r="AY1925" s="232" t="s">
        <v>209</v>
      </c>
    </row>
    <row r="1926" spans="2:65" s="15" customFormat="1" ht="13.5">
      <c r="B1926" s="267"/>
      <c r="C1926" s="268"/>
      <c r="D1926" s="219" t="s">
        <v>274</v>
      </c>
      <c r="E1926" s="269" t="s">
        <v>34</v>
      </c>
      <c r="F1926" s="270" t="s">
        <v>2133</v>
      </c>
      <c r="G1926" s="268"/>
      <c r="H1926" s="271">
        <v>203.83</v>
      </c>
      <c r="I1926" s="272"/>
      <c r="J1926" s="268"/>
      <c r="K1926" s="268"/>
      <c r="L1926" s="273"/>
      <c r="M1926" s="274"/>
      <c r="N1926" s="275"/>
      <c r="O1926" s="275"/>
      <c r="P1926" s="275"/>
      <c r="Q1926" s="275"/>
      <c r="R1926" s="275"/>
      <c r="S1926" s="275"/>
      <c r="T1926" s="276"/>
      <c r="AT1926" s="277" t="s">
        <v>274</v>
      </c>
      <c r="AU1926" s="277" t="s">
        <v>88</v>
      </c>
      <c r="AV1926" s="15" t="s">
        <v>224</v>
      </c>
      <c r="AW1926" s="15" t="s">
        <v>41</v>
      </c>
      <c r="AX1926" s="15" t="s">
        <v>78</v>
      </c>
      <c r="AY1926" s="277" t="s">
        <v>209</v>
      </c>
    </row>
    <row r="1927" spans="2:65" s="13" customFormat="1" ht="13.5">
      <c r="B1927" s="233"/>
      <c r="C1927" s="234"/>
      <c r="D1927" s="219" t="s">
        <v>274</v>
      </c>
      <c r="E1927" s="235" t="s">
        <v>34</v>
      </c>
      <c r="F1927" s="236" t="s">
        <v>302</v>
      </c>
      <c r="G1927" s="234"/>
      <c r="H1927" s="237">
        <v>1300</v>
      </c>
      <c r="I1927" s="238"/>
      <c r="J1927" s="234"/>
      <c r="K1927" s="234"/>
      <c r="L1927" s="239"/>
      <c r="M1927" s="240"/>
      <c r="N1927" s="241"/>
      <c r="O1927" s="241"/>
      <c r="P1927" s="241"/>
      <c r="Q1927" s="241"/>
      <c r="R1927" s="241"/>
      <c r="S1927" s="241"/>
      <c r="T1927" s="242"/>
      <c r="AT1927" s="243" t="s">
        <v>274</v>
      </c>
      <c r="AU1927" s="243" t="s">
        <v>88</v>
      </c>
      <c r="AV1927" s="13" t="s">
        <v>228</v>
      </c>
      <c r="AW1927" s="13" t="s">
        <v>41</v>
      </c>
      <c r="AX1927" s="13" t="s">
        <v>86</v>
      </c>
      <c r="AY1927" s="243" t="s">
        <v>209</v>
      </c>
    </row>
    <row r="1928" spans="2:65" s="1" customFormat="1" ht="16.5" customHeight="1">
      <c r="B1928" s="43"/>
      <c r="C1928" s="244" t="s">
        <v>2308</v>
      </c>
      <c r="D1928" s="244" t="s">
        <v>348</v>
      </c>
      <c r="E1928" s="245" t="s">
        <v>2309</v>
      </c>
      <c r="F1928" s="246" t="s">
        <v>2310</v>
      </c>
      <c r="G1928" s="247" t="s">
        <v>351</v>
      </c>
      <c r="H1928" s="248">
        <v>1118.0930000000001</v>
      </c>
      <c r="I1928" s="249"/>
      <c r="J1928" s="250">
        <f>ROUND(I1928*H1928,2)</f>
        <v>0</v>
      </c>
      <c r="K1928" s="246" t="s">
        <v>216</v>
      </c>
      <c r="L1928" s="251"/>
      <c r="M1928" s="252" t="s">
        <v>34</v>
      </c>
      <c r="N1928" s="253" t="s">
        <v>49</v>
      </c>
      <c r="O1928" s="44"/>
      <c r="P1928" s="212">
        <f>O1928*H1928</f>
        <v>0</v>
      </c>
      <c r="Q1928" s="212">
        <v>8.9999999999999998E-4</v>
      </c>
      <c r="R1928" s="212">
        <f>Q1928*H1928</f>
        <v>1.0062837</v>
      </c>
      <c r="S1928" s="212">
        <v>0</v>
      </c>
      <c r="T1928" s="213">
        <f>S1928*H1928</f>
        <v>0</v>
      </c>
      <c r="AR1928" s="25" t="s">
        <v>672</v>
      </c>
      <c r="AT1928" s="25" t="s">
        <v>348</v>
      </c>
      <c r="AU1928" s="25" t="s">
        <v>88</v>
      </c>
      <c r="AY1928" s="25" t="s">
        <v>209</v>
      </c>
      <c r="BE1928" s="214">
        <f>IF(N1928="základní",J1928,0)</f>
        <v>0</v>
      </c>
      <c r="BF1928" s="214">
        <f>IF(N1928="snížená",J1928,0)</f>
        <v>0</v>
      </c>
      <c r="BG1928" s="214">
        <f>IF(N1928="zákl. přenesená",J1928,0)</f>
        <v>0</v>
      </c>
      <c r="BH1928" s="214">
        <f>IF(N1928="sníž. přenesená",J1928,0)</f>
        <v>0</v>
      </c>
      <c r="BI1928" s="214">
        <f>IF(N1928="nulová",J1928,0)</f>
        <v>0</v>
      </c>
      <c r="BJ1928" s="25" t="s">
        <v>86</v>
      </c>
      <c r="BK1928" s="214">
        <f>ROUND(I1928*H1928,2)</f>
        <v>0</v>
      </c>
      <c r="BL1928" s="25" t="s">
        <v>287</v>
      </c>
      <c r="BM1928" s="25" t="s">
        <v>2311</v>
      </c>
    </row>
    <row r="1929" spans="2:65" s="14" customFormat="1" ht="13.5">
      <c r="B1929" s="254"/>
      <c r="C1929" s="255"/>
      <c r="D1929" s="219" t="s">
        <v>274</v>
      </c>
      <c r="E1929" s="256" t="s">
        <v>34</v>
      </c>
      <c r="F1929" s="257" t="s">
        <v>515</v>
      </c>
      <c r="G1929" s="255"/>
      <c r="H1929" s="256" t="s">
        <v>34</v>
      </c>
      <c r="I1929" s="258"/>
      <c r="J1929" s="255"/>
      <c r="K1929" s="255"/>
      <c r="L1929" s="259"/>
      <c r="M1929" s="260"/>
      <c r="N1929" s="261"/>
      <c r="O1929" s="261"/>
      <c r="P1929" s="261"/>
      <c r="Q1929" s="261"/>
      <c r="R1929" s="261"/>
      <c r="S1929" s="261"/>
      <c r="T1929" s="262"/>
      <c r="AT1929" s="263" t="s">
        <v>274</v>
      </c>
      <c r="AU1929" s="263" t="s">
        <v>88</v>
      </c>
      <c r="AV1929" s="14" t="s">
        <v>86</v>
      </c>
      <c r="AW1929" s="14" t="s">
        <v>41</v>
      </c>
      <c r="AX1929" s="14" t="s">
        <v>78</v>
      </c>
      <c r="AY1929" s="263" t="s">
        <v>209</v>
      </c>
    </row>
    <row r="1930" spans="2:65" s="14" customFormat="1" ht="13.5">
      <c r="B1930" s="254"/>
      <c r="C1930" s="255"/>
      <c r="D1930" s="219" t="s">
        <v>274</v>
      </c>
      <c r="E1930" s="256" t="s">
        <v>34</v>
      </c>
      <c r="F1930" s="257" t="s">
        <v>434</v>
      </c>
      <c r="G1930" s="255"/>
      <c r="H1930" s="256" t="s">
        <v>34</v>
      </c>
      <c r="I1930" s="258"/>
      <c r="J1930" s="255"/>
      <c r="K1930" s="255"/>
      <c r="L1930" s="259"/>
      <c r="M1930" s="260"/>
      <c r="N1930" s="261"/>
      <c r="O1930" s="261"/>
      <c r="P1930" s="261"/>
      <c r="Q1930" s="261"/>
      <c r="R1930" s="261"/>
      <c r="S1930" s="261"/>
      <c r="T1930" s="262"/>
      <c r="AT1930" s="263" t="s">
        <v>274</v>
      </c>
      <c r="AU1930" s="263" t="s">
        <v>88</v>
      </c>
      <c r="AV1930" s="14" t="s">
        <v>86</v>
      </c>
      <c r="AW1930" s="14" t="s">
        <v>41</v>
      </c>
      <c r="AX1930" s="14" t="s">
        <v>78</v>
      </c>
      <c r="AY1930" s="263" t="s">
        <v>209</v>
      </c>
    </row>
    <row r="1931" spans="2:65" s="12" customFormat="1" ht="13.5">
      <c r="B1931" s="222"/>
      <c r="C1931" s="223"/>
      <c r="D1931" s="219" t="s">
        <v>274</v>
      </c>
      <c r="E1931" s="224" t="s">
        <v>34</v>
      </c>
      <c r="F1931" s="225" t="s">
        <v>557</v>
      </c>
      <c r="G1931" s="223"/>
      <c r="H1931" s="226">
        <v>3.42</v>
      </c>
      <c r="I1931" s="227"/>
      <c r="J1931" s="223"/>
      <c r="K1931" s="223"/>
      <c r="L1931" s="228"/>
      <c r="M1931" s="229"/>
      <c r="N1931" s="230"/>
      <c r="O1931" s="230"/>
      <c r="P1931" s="230"/>
      <c r="Q1931" s="230"/>
      <c r="R1931" s="230"/>
      <c r="S1931" s="230"/>
      <c r="T1931" s="231"/>
      <c r="AT1931" s="232" t="s">
        <v>274</v>
      </c>
      <c r="AU1931" s="232" t="s">
        <v>88</v>
      </c>
      <c r="AV1931" s="12" t="s">
        <v>88</v>
      </c>
      <c r="AW1931" s="12" t="s">
        <v>41</v>
      </c>
      <c r="AX1931" s="12" t="s">
        <v>78</v>
      </c>
      <c r="AY1931" s="232" t="s">
        <v>209</v>
      </c>
    </row>
    <row r="1932" spans="2:65" s="12" customFormat="1" ht="13.5">
      <c r="B1932" s="222"/>
      <c r="C1932" s="223"/>
      <c r="D1932" s="219" t="s">
        <v>274</v>
      </c>
      <c r="E1932" s="224" t="s">
        <v>34</v>
      </c>
      <c r="F1932" s="225" t="s">
        <v>558</v>
      </c>
      <c r="G1932" s="223"/>
      <c r="H1932" s="226">
        <v>5.18</v>
      </c>
      <c r="I1932" s="227"/>
      <c r="J1932" s="223"/>
      <c r="K1932" s="223"/>
      <c r="L1932" s="228"/>
      <c r="M1932" s="229"/>
      <c r="N1932" s="230"/>
      <c r="O1932" s="230"/>
      <c r="P1932" s="230"/>
      <c r="Q1932" s="230"/>
      <c r="R1932" s="230"/>
      <c r="S1932" s="230"/>
      <c r="T1932" s="231"/>
      <c r="AT1932" s="232" t="s">
        <v>274</v>
      </c>
      <c r="AU1932" s="232" t="s">
        <v>88</v>
      </c>
      <c r="AV1932" s="12" t="s">
        <v>88</v>
      </c>
      <c r="AW1932" s="12" t="s">
        <v>41</v>
      </c>
      <c r="AX1932" s="12" t="s">
        <v>78</v>
      </c>
      <c r="AY1932" s="232" t="s">
        <v>209</v>
      </c>
    </row>
    <row r="1933" spans="2:65" s="12" customFormat="1" ht="13.5">
      <c r="B1933" s="222"/>
      <c r="C1933" s="223"/>
      <c r="D1933" s="219" t="s">
        <v>274</v>
      </c>
      <c r="E1933" s="224" t="s">
        <v>34</v>
      </c>
      <c r="F1933" s="225" t="s">
        <v>559</v>
      </c>
      <c r="G1933" s="223"/>
      <c r="H1933" s="226">
        <v>10.64</v>
      </c>
      <c r="I1933" s="227"/>
      <c r="J1933" s="223"/>
      <c r="K1933" s="223"/>
      <c r="L1933" s="228"/>
      <c r="M1933" s="229"/>
      <c r="N1933" s="230"/>
      <c r="O1933" s="230"/>
      <c r="P1933" s="230"/>
      <c r="Q1933" s="230"/>
      <c r="R1933" s="230"/>
      <c r="S1933" s="230"/>
      <c r="T1933" s="231"/>
      <c r="AT1933" s="232" t="s">
        <v>274</v>
      </c>
      <c r="AU1933" s="232" t="s">
        <v>88</v>
      </c>
      <c r="AV1933" s="12" t="s">
        <v>88</v>
      </c>
      <c r="AW1933" s="12" t="s">
        <v>41</v>
      </c>
      <c r="AX1933" s="12" t="s">
        <v>78</v>
      </c>
      <c r="AY1933" s="232" t="s">
        <v>209</v>
      </c>
    </row>
    <row r="1934" spans="2:65" s="12" customFormat="1" ht="13.5">
      <c r="B1934" s="222"/>
      <c r="C1934" s="223"/>
      <c r="D1934" s="219" t="s">
        <v>274</v>
      </c>
      <c r="E1934" s="224" t="s">
        <v>34</v>
      </c>
      <c r="F1934" s="225" t="s">
        <v>560</v>
      </c>
      <c r="G1934" s="223"/>
      <c r="H1934" s="226">
        <v>5.39</v>
      </c>
      <c r="I1934" s="227"/>
      <c r="J1934" s="223"/>
      <c r="K1934" s="223"/>
      <c r="L1934" s="228"/>
      <c r="M1934" s="229"/>
      <c r="N1934" s="230"/>
      <c r="O1934" s="230"/>
      <c r="P1934" s="230"/>
      <c r="Q1934" s="230"/>
      <c r="R1934" s="230"/>
      <c r="S1934" s="230"/>
      <c r="T1934" s="231"/>
      <c r="AT1934" s="232" t="s">
        <v>274</v>
      </c>
      <c r="AU1934" s="232" t="s">
        <v>88</v>
      </c>
      <c r="AV1934" s="12" t="s">
        <v>88</v>
      </c>
      <c r="AW1934" s="12" t="s">
        <v>41</v>
      </c>
      <c r="AX1934" s="12" t="s">
        <v>78</v>
      </c>
      <c r="AY1934" s="232" t="s">
        <v>209</v>
      </c>
    </row>
    <row r="1935" spans="2:65" s="12" customFormat="1" ht="13.5">
      <c r="B1935" s="222"/>
      <c r="C1935" s="223"/>
      <c r="D1935" s="219" t="s">
        <v>274</v>
      </c>
      <c r="E1935" s="224" t="s">
        <v>34</v>
      </c>
      <c r="F1935" s="225" t="s">
        <v>561</v>
      </c>
      <c r="G1935" s="223"/>
      <c r="H1935" s="226">
        <v>7.92</v>
      </c>
      <c r="I1935" s="227"/>
      <c r="J1935" s="223"/>
      <c r="K1935" s="223"/>
      <c r="L1935" s="228"/>
      <c r="M1935" s="229"/>
      <c r="N1935" s="230"/>
      <c r="O1935" s="230"/>
      <c r="P1935" s="230"/>
      <c r="Q1935" s="230"/>
      <c r="R1935" s="230"/>
      <c r="S1935" s="230"/>
      <c r="T1935" s="231"/>
      <c r="AT1935" s="232" t="s">
        <v>274</v>
      </c>
      <c r="AU1935" s="232" t="s">
        <v>88</v>
      </c>
      <c r="AV1935" s="12" t="s">
        <v>88</v>
      </c>
      <c r="AW1935" s="12" t="s">
        <v>41</v>
      </c>
      <c r="AX1935" s="12" t="s">
        <v>78</v>
      </c>
      <c r="AY1935" s="232" t="s">
        <v>209</v>
      </c>
    </row>
    <row r="1936" spans="2:65" s="15" customFormat="1" ht="13.5">
      <c r="B1936" s="267"/>
      <c r="C1936" s="268"/>
      <c r="D1936" s="219" t="s">
        <v>274</v>
      </c>
      <c r="E1936" s="269" t="s">
        <v>34</v>
      </c>
      <c r="F1936" s="270" t="s">
        <v>2127</v>
      </c>
      <c r="G1936" s="268"/>
      <c r="H1936" s="271">
        <v>32.549999999999997</v>
      </c>
      <c r="I1936" s="272"/>
      <c r="J1936" s="268"/>
      <c r="K1936" s="268"/>
      <c r="L1936" s="273"/>
      <c r="M1936" s="274"/>
      <c r="N1936" s="275"/>
      <c r="O1936" s="275"/>
      <c r="P1936" s="275"/>
      <c r="Q1936" s="275"/>
      <c r="R1936" s="275"/>
      <c r="S1936" s="275"/>
      <c r="T1936" s="276"/>
      <c r="AT1936" s="277" t="s">
        <v>274</v>
      </c>
      <c r="AU1936" s="277" t="s">
        <v>88</v>
      </c>
      <c r="AV1936" s="15" t="s">
        <v>224</v>
      </c>
      <c r="AW1936" s="15" t="s">
        <v>41</v>
      </c>
      <c r="AX1936" s="15" t="s">
        <v>78</v>
      </c>
      <c r="AY1936" s="277" t="s">
        <v>209</v>
      </c>
    </row>
    <row r="1937" spans="2:51" s="14" customFormat="1" ht="13.5">
      <c r="B1937" s="254"/>
      <c r="C1937" s="255"/>
      <c r="D1937" s="219" t="s">
        <v>274</v>
      </c>
      <c r="E1937" s="256" t="s">
        <v>34</v>
      </c>
      <c r="F1937" s="257" t="s">
        <v>2128</v>
      </c>
      <c r="G1937" s="255"/>
      <c r="H1937" s="256" t="s">
        <v>34</v>
      </c>
      <c r="I1937" s="258"/>
      <c r="J1937" s="255"/>
      <c r="K1937" s="255"/>
      <c r="L1937" s="259"/>
      <c r="M1937" s="260"/>
      <c r="N1937" s="261"/>
      <c r="O1937" s="261"/>
      <c r="P1937" s="261"/>
      <c r="Q1937" s="261"/>
      <c r="R1937" s="261"/>
      <c r="S1937" s="261"/>
      <c r="T1937" s="262"/>
      <c r="AT1937" s="263" t="s">
        <v>274</v>
      </c>
      <c r="AU1937" s="263" t="s">
        <v>88</v>
      </c>
      <c r="AV1937" s="14" t="s">
        <v>86</v>
      </c>
      <c r="AW1937" s="14" t="s">
        <v>41</v>
      </c>
      <c r="AX1937" s="14" t="s">
        <v>78</v>
      </c>
      <c r="AY1937" s="263" t="s">
        <v>209</v>
      </c>
    </row>
    <row r="1938" spans="2:51" s="14" customFormat="1" ht="13.5">
      <c r="B1938" s="254"/>
      <c r="C1938" s="255"/>
      <c r="D1938" s="219" t="s">
        <v>274</v>
      </c>
      <c r="E1938" s="256" t="s">
        <v>34</v>
      </c>
      <c r="F1938" s="257" t="s">
        <v>434</v>
      </c>
      <c r="G1938" s="255"/>
      <c r="H1938" s="256" t="s">
        <v>34</v>
      </c>
      <c r="I1938" s="258"/>
      <c r="J1938" s="255"/>
      <c r="K1938" s="255"/>
      <c r="L1938" s="259"/>
      <c r="M1938" s="260"/>
      <c r="N1938" s="261"/>
      <c r="O1938" s="261"/>
      <c r="P1938" s="261"/>
      <c r="Q1938" s="261"/>
      <c r="R1938" s="261"/>
      <c r="S1938" s="261"/>
      <c r="T1938" s="262"/>
      <c r="AT1938" s="263" t="s">
        <v>274</v>
      </c>
      <c r="AU1938" s="263" t="s">
        <v>88</v>
      </c>
      <c r="AV1938" s="14" t="s">
        <v>86</v>
      </c>
      <c r="AW1938" s="14" t="s">
        <v>41</v>
      </c>
      <c r="AX1938" s="14" t="s">
        <v>78</v>
      </c>
      <c r="AY1938" s="263" t="s">
        <v>209</v>
      </c>
    </row>
    <row r="1939" spans="2:51" s="12" customFormat="1" ht="13.5">
      <c r="B1939" s="222"/>
      <c r="C1939" s="223"/>
      <c r="D1939" s="219" t="s">
        <v>274</v>
      </c>
      <c r="E1939" s="224" t="s">
        <v>34</v>
      </c>
      <c r="F1939" s="225" t="s">
        <v>555</v>
      </c>
      <c r="G1939" s="223"/>
      <c r="H1939" s="226">
        <v>116.96</v>
      </c>
      <c r="I1939" s="227"/>
      <c r="J1939" s="223"/>
      <c r="K1939" s="223"/>
      <c r="L1939" s="228"/>
      <c r="M1939" s="229"/>
      <c r="N1939" s="230"/>
      <c r="O1939" s="230"/>
      <c r="P1939" s="230"/>
      <c r="Q1939" s="230"/>
      <c r="R1939" s="230"/>
      <c r="S1939" s="230"/>
      <c r="T1939" s="231"/>
      <c r="AT1939" s="232" t="s">
        <v>274</v>
      </c>
      <c r="AU1939" s="232" t="s">
        <v>88</v>
      </c>
      <c r="AV1939" s="12" t="s">
        <v>88</v>
      </c>
      <c r="AW1939" s="12" t="s">
        <v>41</v>
      </c>
      <c r="AX1939" s="12" t="s">
        <v>78</v>
      </c>
      <c r="AY1939" s="232" t="s">
        <v>209</v>
      </c>
    </row>
    <row r="1940" spans="2:51" s="12" customFormat="1" ht="13.5">
      <c r="B1940" s="222"/>
      <c r="C1940" s="223"/>
      <c r="D1940" s="219" t="s">
        <v>274</v>
      </c>
      <c r="E1940" s="224" t="s">
        <v>34</v>
      </c>
      <c r="F1940" s="225" t="s">
        <v>556</v>
      </c>
      <c r="G1940" s="223"/>
      <c r="H1940" s="226">
        <v>53.39</v>
      </c>
      <c r="I1940" s="227"/>
      <c r="J1940" s="223"/>
      <c r="K1940" s="223"/>
      <c r="L1940" s="228"/>
      <c r="M1940" s="229"/>
      <c r="N1940" s="230"/>
      <c r="O1940" s="230"/>
      <c r="P1940" s="230"/>
      <c r="Q1940" s="230"/>
      <c r="R1940" s="230"/>
      <c r="S1940" s="230"/>
      <c r="T1940" s="231"/>
      <c r="AT1940" s="232" t="s">
        <v>274</v>
      </c>
      <c r="AU1940" s="232" t="s">
        <v>88</v>
      </c>
      <c r="AV1940" s="12" t="s">
        <v>88</v>
      </c>
      <c r="AW1940" s="12" t="s">
        <v>41</v>
      </c>
      <c r="AX1940" s="12" t="s">
        <v>78</v>
      </c>
      <c r="AY1940" s="232" t="s">
        <v>209</v>
      </c>
    </row>
    <row r="1941" spans="2:51" s="15" customFormat="1" ht="13.5">
      <c r="B1941" s="267"/>
      <c r="C1941" s="268"/>
      <c r="D1941" s="219" t="s">
        <v>274</v>
      </c>
      <c r="E1941" s="269" t="s">
        <v>34</v>
      </c>
      <c r="F1941" s="270" t="s">
        <v>2129</v>
      </c>
      <c r="G1941" s="268"/>
      <c r="H1941" s="271">
        <v>170.35</v>
      </c>
      <c r="I1941" s="272"/>
      <c r="J1941" s="268"/>
      <c r="K1941" s="268"/>
      <c r="L1941" s="273"/>
      <c r="M1941" s="274"/>
      <c r="N1941" s="275"/>
      <c r="O1941" s="275"/>
      <c r="P1941" s="275"/>
      <c r="Q1941" s="275"/>
      <c r="R1941" s="275"/>
      <c r="S1941" s="275"/>
      <c r="T1941" s="276"/>
      <c r="AT1941" s="277" t="s">
        <v>274</v>
      </c>
      <c r="AU1941" s="277" t="s">
        <v>88</v>
      </c>
      <c r="AV1941" s="15" t="s">
        <v>224</v>
      </c>
      <c r="AW1941" s="15" t="s">
        <v>41</v>
      </c>
      <c r="AX1941" s="15" t="s">
        <v>78</v>
      </c>
      <c r="AY1941" s="277" t="s">
        <v>209</v>
      </c>
    </row>
    <row r="1942" spans="2:51" s="14" customFormat="1" ht="13.5">
      <c r="B1942" s="254"/>
      <c r="C1942" s="255"/>
      <c r="D1942" s="219" t="s">
        <v>274</v>
      </c>
      <c r="E1942" s="256" t="s">
        <v>34</v>
      </c>
      <c r="F1942" s="257" t="s">
        <v>524</v>
      </c>
      <c r="G1942" s="255"/>
      <c r="H1942" s="256" t="s">
        <v>34</v>
      </c>
      <c r="I1942" s="258"/>
      <c r="J1942" s="255"/>
      <c r="K1942" s="255"/>
      <c r="L1942" s="259"/>
      <c r="M1942" s="260"/>
      <c r="N1942" s="261"/>
      <c r="O1942" s="261"/>
      <c r="P1942" s="261"/>
      <c r="Q1942" s="261"/>
      <c r="R1942" s="261"/>
      <c r="S1942" s="261"/>
      <c r="T1942" s="262"/>
      <c r="AT1942" s="263" t="s">
        <v>274</v>
      </c>
      <c r="AU1942" s="263" t="s">
        <v>88</v>
      </c>
      <c r="AV1942" s="14" t="s">
        <v>86</v>
      </c>
      <c r="AW1942" s="14" t="s">
        <v>41</v>
      </c>
      <c r="AX1942" s="14" t="s">
        <v>78</v>
      </c>
      <c r="AY1942" s="263" t="s">
        <v>209</v>
      </c>
    </row>
    <row r="1943" spans="2:51" s="14" customFormat="1" ht="13.5">
      <c r="B1943" s="254"/>
      <c r="C1943" s="255"/>
      <c r="D1943" s="219" t="s">
        <v>274</v>
      </c>
      <c r="E1943" s="256" t="s">
        <v>34</v>
      </c>
      <c r="F1943" s="257" t="s">
        <v>434</v>
      </c>
      <c r="G1943" s="255"/>
      <c r="H1943" s="256" t="s">
        <v>34</v>
      </c>
      <c r="I1943" s="258"/>
      <c r="J1943" s="255"/>
      <c r="K1943" s="255"/>
      <c r="L1943" s="259"/>
      <c r="M1943" s="260"/>
      <c r="N1943" s="261"/>
      <c r="O1943" s="261"/>
      <c r="P1943" s="261"/>
      <c r="Q1943" s="261"/>
      <c r="R1943" s="261"/>
      <c r="S1943" s="261"/>
      <c r="T1943" s="262"/>
      <c r="AT1943" s="263" t="s">
        <v>274</v>
      </c>
      <c r="AU1943" s="263" t="s">
        <v>88</v>
      </c>
      <c r="AV1943" s="14" t="s">
        <v>86</v>
      </c>
      <c r="AW1943" s="14" t="s">
        <v>41</v>
      </c>
      <c r="AX1943" s="14" t="s">
        <v>78</v>
      </c>
      <c r="AY1943" s="263" t="s">
        <v>209</v>
      </c>
    </row>
    <row r="1944" spans="2:51" s="12" customFormat="1" ht="13.5">
      <c r="B1944" s="222"/>
      <c r="C1944" s="223"/>
      <c r="D1944" s="219" t="s">
        <v>274</v>
      </c>
      <c r="E1944" s="224" t="s">
        <v>34</v>
      </c>
      <c r="F1944" s="225" t="s">
        <v>562</v>
      </c>
      <c r="G1944" s="223"/>
      <c r="H1944" s="226">
        <v>8.2799999999999994</v>
      </c>
      <c r="I1944" s="227"/>
      <c r="J1944" s="223"/>
      <c r="K1944" s="223"/>
      <c r="L1944" s="228"/>
      <c r="M1944" s="229"/>
      <c r="N1944" s="230"/>
      <c r="O1944" s="230"/>
      <c r="P1944" s="230"/>
      <c r="Q1944" s="230"/>
      <c r="R1944" s="230"/>
      <c r="S1944" s="230"/>
      <c r="T1944" s="231"/>
      <c r="AT1944" s="232" t="s">
        <v>274</v>
      </c>
      <c r="AU1944" s="232" t="s">
        <v>88</v>
      </c>
      <c r="AV1944" s="12" t="s">
        <v>88</v>
      </c>
      <c r="AW1944" s="12" t="s">
        <v>41</v>
      </c>
      <c r="AX1944" s="12" t="s">
        <v>78</v>
      </c>
      <c r="AY1944" s="232" t="s">
        <v>209</v>
      </c>
    </row>
    <row r="1945" spans="2:51" s="12" customFormat="1" ht="13.5">
      <c r="B1945" s="222"/>
      <c r="C1945" s="223"/>
      <c r="D1945" s="219" t="s">
        <v>274</v>
      </c>
      <c r="E1945" s="224" t="s">
        <v>34</v>
      </c>
      <c r="F1945" s="225" t="s">
        <v>563</v>
      </c>
      <c r="G1945" s="223"/>
      <c r="H1945" s="226">
        <v>6.04</v>
      </c>
      <c r="I1945" s="227"/>
      <c r="J1945" s="223"/>
      <c r="K1945" s="223"/>
      <c r="L1945" s="228"/>
      <c r="M1945" s="229"/>
      <c r="N1945" s="230"/>
      <c r="O1945" s="230"/>
      <c r="P1945" s="230"/>
      <c r="Q1945" s="230"/>
      <c r="R1945" s="230"/>
      <c r="S1945" s="230"/>
      <c r="T1945" s="231"/>
      <c r="AT1945" s="232" t="s">
        <v>274</v>
      </c>
      <c r="AU1945" s="232" t="s">
        <v>88</v>
      </c>
      <c r="AV1945" s="12" t="s">
        <v>88</v>
      </c>
      <c r="AW1945" s="12" t="s">
        <v>41</v>
      </c>
      <c r="AX1945" s="12" t="s">
        <v>78</v>
      </c>
      <c r="AY1945" s="232" t="s">
        <v>209</v>
      </c>
    </row>
    <row r="1946" spans="2:51" s="12" customFormat="1" ht="13.5">
      <c r="B1946" s="222"/>
      <c r="C1946" s="223"/>
      <c r="D1946" s="219" t="s">
        <v>274</v>
      </c>
      <c r="E1946" s="224" t="s">
        <v>34</v>
      </c>
      <c r="F1946" s="225" t="s">
        <v>564</v>
      </c>
      <c r="G1946" s="223"/>
      <c r="H1946" s="226">
        <v>57.52</v>
      </c>
      <c r="I1946" s="227"/>
      <c r="J1946" s="223"/>
      <c r="K1946" s="223"/>
      <c r="L1946" s="228"/>
      <c r="M1946" s="229"/>
      <c r="N1946" s="230"/>
      <c r="O1946" s="230"/>
      <c r="P1946" s="230"/>
      <c r="Q1946" s="230"/>
      <c r="R1946" s="230"/>
      <c r="S1946" s="230"/>
      <c r="T1946" s="231"/>
      <c r="AT1946" s="232" t="s">
        <v>274</v>
      </c>
      <c r="AU1946" s="232" t="s">
        <v>88</v>
      </c>
      <c r="AV1946" s="12" t="s">
        <v>88</v>
      </c>
      <c r="AW1946" s="12" t="s">
        <v>41</v>
      </c>
      <c r="AX1946" s="12" t="s">
        <v>78</v>
      </c>
      <c r="AY1946" s="232" t="s">
        <v>209</v>
      </c>
    </row>
    <row r="1947" spans="2:51" s="12" customFormat="1" ht="13.5">
      <c r="B1947" s="222"/>
      <c r="C1947" s="223"/>
      <c r="D1947" s="219" t="s">
        <v>274</v>
      </c>
      <c r="E1947" s="224" t="s">
        <v>34</v>
      </c>
      <c r="F1947" s="225" t="s">
        <v>565</v>
      </c>
      <c r="G1947" s="223"/>
      <c r="H1947" s="226">
        <v>33.67</v>
      </c>
      <c r="I1947" s="227"/>
      <c r="J1947" s="223"/>
      <c r="K1947" s="223"/>
      <c r="L1947" s="228"/>
      <c r="M1947" s="229"/>
      <c r="N1947" s="230"/>
      <c r="O1947" s="230"/>
      <c r="P1947" s="230"/>
      <c r="Q1947" s="230"/>
      <c r="R1947" s="230"/>
      <c r="S1947" s="230"/>
      <c r="T1947" s="231"/>
      <c r="AT1947" s="232" t="s">
        <v>274</v>
      </c>
      <c r="AU1947" s="232" t="s">
        <v>88</v>
      </c>
      <c r="AV1947" s="12" t="s">
        <v>88</v>
      </c>
      <c r="AW1947" s="12" t="s">
        <v>41</v>
      </c>
      <c r="AX1947" s="12" t="s">
        <v>78</v>
      </c>
      <c r="AY1947" s="232" t="s">
        <v>209</v>
      </c>
    </row>
    <row r="1948" spans="2:51" s="15" customFormat="1" ht="13.5">
      <c r="B1948" s="267"/>
      <c r="C1948" s="268"/>
      <c r="D1948" s="219" t="s">
        <v>274</v>
      </c>
      <c r="E1948" s="269" t="s">
        <v>34</v>
      </c>
      <c r="F1948" s="270" t="s">
        <v>2130</v>
      </c>
      <c r="G1948" s="268"/>
      <c r="H1948" s="271">
        <v>105.51</v>
      </c>
      <c r="I1948" s="272"/>
      <c r="J1948" s="268"/>
      <c r="K1948" s="268"/>
      <c r="L1948" s="273"/>
      <c r="M1948" s="274"/>
      <c r="N1948" s="275"/>
      <c r="O1948" s="275"/>
      <c r="P1948" s="275"/>
      <c r="Q1948" s="275"/>
      <c r="R1948" s="275"/>
      <c r="S1948" s="275"/>
      <c r="T1948" s="276"/>
      <c r="AT1948" s="277" t="s">
        <v>274</v>
      </c>
      <c r="AU1948" s="277" t="s">
        <v>88</v>
      </c>
      <c r="AV1948" s="15" t="s">
        <v>224</v>
      </c>
      <c r="AW1948" s="15" t="s">
        <v>41</v>
      </c>
      <c r="AX1948" s="15" t="s">
        <v>78</v>
      </c>
      <c r="AY1948" s="277" t="s">
        <v>209</v>
      </c>
    </row>
    <row r="1949" spans="2:51" s="14" customFormat="1" ht="13.5">
      <c r="B1949" s="254"/>
      <c r="C1949" s="255"/>
      <c r="D1949" s="219" t="s">
        <v>274</v>
      </c>
      <c r="E1949" s="256" t="s">
        <v>34</v>
      </c>
      <c r="F1949" s="257" t="s">
        <v>529</v>
      </c>
      <c r="G1949" s="255"/>
      <c r="H1949" s="256" t="s">
        <v>34</v>
      </c>
      <c r="I1949" s="258"/>
      <c r="J1949" s="255"/>
      <c r="K1949" s="255"/>
      <c r="L1949" s="259"/>
      <c r="M1949" s="260"/>
      <c r="N1949" s="261"/>
      <c r="O1949" s="261"/>
      <c r="P1949" s="261"/>
      <c r="Q1949" s="261"/>
      <c r="R1949" s="261"/>
      <c r="S1949" s="261"/>
      <c r="T1949" s="262"/>
      <c r="AT1949" s="263" t="s">
        <v>274</v>
      </c>
      <c r="AU1949" s="263" t="s">
        <v>88</v>
      </c>
      <c r="AV1949" s="14" t="s">
        <v>86</v>
      </c>
      <c r="AW1949" s="14" t="s">
        <v>41</v>
      </c>
      <c r="AX1949" s="14" t="s">
        <v>78</v>
      </c>
      <c r="AY1949" s="263" t="s">
        <v>209</v>
      </c>
    </row>
    <row r="1950" spans="2:51" s="12" customFormat="1" ht="13.5">
      <c r="B1950" s="222"/>
      <c r="C1950" s="223"/>
      <c r="D1950" s="219" t="s">
        <v>274</v>
      </c>
      <c r="E1950" s="224" t="s">
        <v>34</v>
      </c>
      <c r="F1950" s="225" t="s">
        <v>566</v>
      </c>
      <c r="G1950" s="223"/>
      <c r="H1950" s="226">
        <v>3.29</v>
      </c>
      <c r="I1950" s="227"/>
      <c r="J1950" s="223"/>
      <c r="K1950" s="223"/>
      <c r="L1950" s="228"/>
      <c r="M1950" s="229"/>
      <c r="N1950" s="230"/>
      <c r="O1950" s="230"/>
      <c r="P1950" s="230"/>
      <c r="Q1950" s="230"/>
      <c r="R1950" s="230"/>
      <c r="S1950" s="230"/>
      <c r="T1950" s="231"/>
      <c r="AT1950" s="232" t="s">
        <v>274</v>
      </c>
      <c r="AU1950" s="232" t="s">
        <v>88</v>
      </c>
      <c r="AV1950" s="12" t="s">
        <v>88</v>
      </c>
      <c r="AW1950" s="12" t="s">
        <v>41</v>
      </c>
      <c r="AX1950" s="12" t="s">
        <v>78</v>
      </c>
      <c r="AY1950" s="232" t="s">
        <v>209</v>
      </c>
    </row>
    <row r="1951" spans="2:51" s="12" customFormat="1" ht="13.5">
      <c r="B1951" s="222"/>
      <c r="C1951" s="223"/>
      <c r="D1951" s="219" t="s">
        <v>274</v>
      </c>
      <c r="E1951" s="224" t="s">
        <v>34</v>
      </c>
      <c r="F1951" s="225" t="s">
        <v>567</v>
      </c>
      <c r="G1951" s="223"/>
      <c r="H1951" s="226">
        <v>5.61</v>
      </c>
      <c r="I1951" s="227"/>
      <c r="J1951" s="223"/>
      <c r="K1951" s="223"/>
      <c r="L1951" s="228"/>
      <c r="M1951" s="229"/>
      <c r="N1951" s="230"/>
      <c r="O1951" s="230"/>
      <c r="P1951" s="230"/>
      <c r="Q1951" s="230"/>
      <c r="R1951" s="230"/>
      <c r="S1951" s="230"/>
      <c r="T1951" s="231"/>
      <c r="AT1951" s="232" t="s">
        <v>274</v>
      </c>
      <c r="AU1951" s="232" t="s">
        <v>88</v>
      </c>
      <c r="AV1951" s="12" t="s">
        <v>88</v>
      </c>
      <c r="AW1951" s="12" t="s">
        <v>41</v>
      </c>
      <c r="AX1951" s="12" t="s">
        <v>78</v>
      </c>
      <c r="AY1951" s="232" t="s">
        <v>209</v>
      </c>
    </row>
    <row r="1952" spans="2:51" s="12" customFormat="1" ht="13.5">
      <c r="B1952" s="222"/>
      <c r="C1952" s="223"/>
      <c r="D1952" s="219" t="s">
        <v>274</v>
      </c>
      <c r="E1952" s="224" t="s">
        <v>34</v>
      </c>
      <c r="F1952" s="225" t="s">
        <v>568</v>
      </c>
      <c r="G1952" s="223"/>
      <c r="H1952" s="226">
        <v>2.16</v>
      </c>
      <c r="I1952" s="227"/>
      <c r="J1952" s="223"/>
      <c r="K1952" s="223"/>
      <c r="L1952" s="228"/>
      <c r="M1952" s="229"/>
      <c r="N1952" s="230"/>
      <c r="O1952" s="230"/>
      <c r="P1952" s="230"/>
      <c r="Q1952" s="230"/>
      <c r="R1952" s="230"/>
      <c r="S1952" s="230"/>
      <c r="T1952" s="231"/>
      <c r="AT1952" s="232" t="s">
        <v>274</v>
      </c>
      <c r="AU1952" s="232" t="s">
        <v>88</v>
      </c>
      <c r="AV1952" s="12" t="s">
        <v>88</v>
      </c>
      <c r="AW1952" s="12" t="s">
        <v>41</v>
      </c>
      <c r="AX1952" s="12" t="s">
        <v>78</v>
      </c>
      <c r="AY1952" s="232" t="s">
        <v>209</v>
      </c>
    </row>
    <row r="1953" spans="2:51" s="12" customFormat="1" ht="13.5">
      <c r="B1953" s="222"/>
      <c r="C1953" s="223"/>
      <c r="D1953" s="219" t="s">
        <v>274</v>
      </c>
      <c r="E1953" s="224" t="s">
        <v>34</v>
      </c>
      <c r="F1953" s="225" t="s">
        <v>569</v>
      </c>
      <c r="G1953" s="223"/>
      <c r="H1953" s="226">
        <v>2.2000000000000002</v>
      </c>
      <c r="I1953" s="227"/>
      <c r="J1953" s="223"/>
      <c r="K1953" s="223"/>
      <c r="L1953" s="228"/>
      <c r="M1953" s="229"/>
      <c r="N1953" s="230"/>
      <c r="O1953" s="230"/>
      <c r="P1953" s="230"/>
      <c r="Q1953" s="230"/>
      <c r="R1953" s="230"/>
      <c r="S1953" s="230"/>
      <c r="T1953" s="231"/>
      <c r="AT1953" s="232" t="s">
        <v>274</v>
      </c>
      <c r="AU1953" s="232" t="s">
        <v>88</v>
      </c>
      <c r="AV1953" s="12" t="s">
        <v>88</v>
      </c>
      <c r="AW1953" s="12" t="s">
        <v>41</v>
      </c>
      <c r="AX1953" s="12" t="s">
        <v>78</v>
      </c>
      <c r="AY1953" s="232" t="s">
        <v>209</v>
      </c>
    </row>
    <row r="1954" spans="2:51" s="12" customFormat="1" ht="13.5">
      <c r="B1954" s="222"/>
      <c r="C1954" s="223"/>
      <c r="D1954" s="219" t="s">
        <v>274</v>
      </c>
      <c r="E1954" s="224" t="s">
        <v>34</v>
      </c>
      <c r="F1954" s="225" t="s">
        <v>570</v>
      </c>
      <c r="G1954" s="223"/>
      <c r="H1954" s="226">
        <v>5.22</v>
      </c>
      <c r="I1954" s="227"/>
      <c r="J1954" s="223"/>
      <c r="K1954" s="223"/>
      <c r="L1954" s="228"/>
      <c r="M1954" s="229"/>
      <c r="N1954" s="230"/>
      <c r="O1954" s="230"/>
      <c r="P1954" s="230"/>
      <c r="Q1954" s="230"/>
      <c r="R1954" s="230"/>
      <c r="S1954" s="230"/>
      <c r="T1954" s="231"/>
      <c r="AT1954" s="232" t="s">
        <v>274</v>
      </c>
      <c r="AU1954" s="232" t="s">
        <v>88</v>
      </c>
      <c r="AV1954" s="12" t="s">
        <v>88</v>
      </c>
      <c r="AW1954" s="12" t="s">
        <v>41</v>
      </c>
      <c r="AX1954" s="12" t="s">
        <v>78</v>
      </c>
      <c r="AY1954" s="232" t="s">
        <v>209</v>
      </c>
    </row>
    <row r="1955" spans="2:51" s="12" customFormat="1" ht="13.5">
      <c r="B1955" s="222"/>
      <c r="C1955" s="223"/>
      <c r="D1955" s="219" t="s">
        <v>274</v>
      </c>
      <c r="E1955" s="224" t="s">
        <v>34</v>
      </c>
      <c r="F1955" s="225" t="s">
        <v>571</v>
      </c>
      <c r="G1955" s="223"/>
      <c r="H1955" s="226">
        <v>18.309999999999999</v>
      </c>
      <c r="I1955" s="227"/>
      <c r="J1955" s="223"/>
      <c r="K1955" s="223"/>
      <c r="L1955" s="228"/>
      <c r="M1955" s="229"/>
      <c r="N1955" s="230"/>
      <c r="O1955" s="230"/>
      <c r="P1955" s="230"/>
      <c r="Q1955" s="230"/>
      <c r="R1955" s="230"/>
      <c r="S1955" s="230"/>
      <c r="T1955" s="231"/>
      <c r="AT1955" s="232" t="s">
        <v>274</v>
      </c>
      <c r="AU1955" s="232" t="s">
        <v>88</v>
      </c>
      <c r="AV1955" s="12" t="s">
        <v>88</v>
      </c>
      <c r="AW1955" s="12" t="s">
        <v>41</v>
      </c>
      <c r="AX1955" s="12" t="s">
        <v>78</v>
      </c>
      <c r="AY1955" s="232" t="s">
        <v>209</v>
      </c>
    </row>
    <row r="1956" spans="2:51" s="15" customFormat="1" ht="13.5">
      <c r="B1956" s="267"/>
      <c r="C1956" s="268"/>
      <c r="D1956" s="219" t="s">
        <v>274</v>
      </c>
      <c r="E1956" s="269" t="s">
        <v>34</v>
      </c>
      <c r="F1956" s="270" t="s">
        <v>2131</v>
      </c>
      <c r="G1956" s="268"/>
      <c r="H1956" s="271">
        <v>36.79</v>
      </c>
      <c r="I1956" s="272"/>
      <c r="J1956" s="268"/>
      <c r="K1956" s="268"/>
      <c r="L1956" s="273"/>
      <c r="M1956" s="274"/>
      <c r="N1956" s="275"/>
      <c r="O1956" s="275"/>
      <c r="P1956" s="275"/>
      <c r="Q1956" s="275"/>
      <c r="R1956" s="275"/>
      <c r="S1956" s="275"/>
      <c r="T1956" s="276"/>
      <c r="AT1956" s="277" t="s">
        <v>274</v>
      </c>
      <c r="AU1956" s="277" t="s">
        <v>88</v>
      </c>
      <c r="AV1956" s="15" t="s">
        <v>224</v>
      </c>
      <c r="AW1956" s="15" t="s">
        <v>41</v>
      </c>
      <c r="AX1956" s="15" t="s">
        <v>78</v>
      </c>
      <c r="AY1956" s="277" t="s">
        <v>209</v>
      </c>
    </row>
    <row r="1957" spans="2:51" s="14" customFormat="1" ht="13.5">
      <c r="B1957" s="254"/>
      <c r="C1957" s="255"/>
      <c r="D1957" s="219" t="s">
        <v>274</v>
      </c>
      <c r="E1957" s="256" t="s">
        <v>34</v>
      </c>
      <c r="F1957" s="257" t="s">
        <v>536</v>
      </c>
      <c r="G1957" s="255"/>
      <c r="H1957" s="256" t="s">
        <v>34</v>
      </c>
      <c r="I1957" s="258"/>
      <c r="J1957" s="255"/>
      <c r="K1957" s="255"/>
      <c r="L1957" s="259"/>
      <c r="M1957" s="260"/>
      <c r="N1957" s="261"/>
      <c r="O1957" s="261"/>
      <c r="P1957" s="261"/>
      <c r="Q1957" s="261"/>
      <c r="R1957" s="261"/>
      <c r="S1957" s="261"/>
      <c r="T1957" s="262"/>
      <c r="AT1957" s="263" t="s">
        <v>274</v>
      </c>
      <c r="AU1957" s="263" t="s">
        <v>88</v>
      </c>
      <c r="AV1957" s="14" t="s">
        <v>86</v>
      </c>
      <c r="AW1957" s="14" t="s">
        <v>41</v>
      </c>
      <c r="AX1957" s="14" t="s">
        <v>78</v>
      </c>
      <c r="AY1957" s="263" t="s">
        <v>209</v>
      </c>
    </row>
    <row r="1958" spans="2:51" s="14" customFormat="1" ht="13.5">
      <c r="B1958" s="254"/>
      <c r="C1958" s="255"/>
      <c r="D1958" s="219" t="s">
        <v>274</v>
      </c>
      <c r="E1958" s="256" t="s">
        <v>34</v>
      </c>
      <c r="F1958" s="257" t="s">
        <v>434</v>
      </c>
      <c r="G1958" s="255"/>
      <c r="H1958" s="256" t="s">
        <v>34</v>
      </c>
      <c r="I1958" s="258"/>
      <c r="J1958" s="255"/>
      <c r="K1958" s="255"/>
      <c r="L1958" s="259"/>
      <c r="M1958" s="260"/>
      <c r="N1958" s="261"/>
      <c r="O1958" s="261"/>
      <c r="P1958" s="261"/>
      <c r="Q1958" s="261"/>
      <c r="R1958" s="261"/>
      <c r="S1958" s="261"/>
      <c r="T1958" s="262"/>
      <c r="AT1958" s="263" t="s">
        <v>274</v>
      </c>
      <c r="AU1958" s="263" t="s">
        <v>88</v>
      </c>
      <c r="AV1958" s="14" t="s">
        <v>86</v>
      </c>
      <c r="AW1958" s="14" t="s">
        <v>41</v>
      </c>
      <c r="AX1958" s="14" t="s">
        <v>78</v>
      </c>
      <c r="AY1958" s="263" t="s">
        <v>209</v>
      </c>
    </row>
    <row r="1959" spans="2:51" s="12" customFormat="1" ht="13.5">
      <c r="B1959" s="222"/>
      <c r="C1959" s="223"/>
      <c r="D1959" s="219" t="s">
        <v>274</v>
      </c>
      <c r="E1959" s="224" t="s">
        <v>34</v>
      </c>
      <c r="F1959" s="225" t="s">
        <v>572</v>
      </c>
      <c r="G1959" s="223"/>
      <c r="H1959" s="226">
        <v>13.92</v>
      </c>
      <c r="I1959" s="227"/>
      <c r="J1959" s="223"/>
      <c r="K1959" s="223"/>
      <c r="L1959" s="228"/>
      <c r="M1959" s="229"/>
      <c r="N1959" s="230"/>
      <c r="O1959" s="230"/>
      <c r="P1959" s="230"/>
      <c r="Q1959" s="230"/>
      <c r="R1959" s="230"/>
      <c r="S1959" s="230"/>
      <c r="T1959" s="231"/>
      <c r="AT1959" s="232" t="s">
        <v>274</v>
      </c>
      <c r="AU1959" s="232" t="s">
        <v>88</v>
      </c>
      <c r="AV1959" s="12" t="s">
        <v>88</v>
      </c>
      <c r="AW1959" s="12" t="s">
        <v>41</v>
      </c>
      <c r="AX1959" s="12" t="s">
        <v>78</v>
      </c>
      <c r="AY1959" s="232" t="s">
        <v>209</v>
      </c>
    </row>
    <row r="1960" spans="2:51" s="12" customFormat="1" ht="13.5">
      <c r="B1960" s="222"/>
      <c r="C1960" s="223"/>
      <c r="D1960" s="219" t="s">
        <v>274</v>
      </c>
      <c r="E1960" s="224" t="s">
        <v>34</v>
      </c>
      <c r="F1960" s="225" t="s">
        <v>573</v>
      </c>
      <c r="G1960" s="223"/>
      <c r="H1960" s="226">
        <v>14.21</v>
      </c>
      <c r="I1960" s="227"/>
      <c r="J1960" s="223"/>
      <c r="K1960" s="223"/>
      <c r="L1960" s="228"/>
      <c r="M1960" s="229"/>
      <c r="N1960" s="230"/>
      <c r="O1960" s="230"/>
      <c r="P1960" s="230"/>
      <c r="Q1960" s="230"/>
      <c r="R1960" s="230"/>
      <c r="S1960" s="230"/>
      <c r="T1960" s="231"/>
      <c r="AT1960" s="232" t="s">
        <v>274</v>
      </c>
      <c r="AU1960" s="232" t="s">
        <v>88</v>
      </c>
      <c r="AV1960" s="12" t="s">
        <v>88</v>
      </c>
      <c r="AW1960" s="12" t="s">
        <v>41</v>
      </c>
      <c r="AX1960" s="12" t="s">
        <v>78</v>
      </c>
      <c r="AY1960" s="232" t="s">
        <v>209</v>
      </c>
    </row>
    <row r="1961" spans="2:51" s="12" customFormat="1" ht="13.5">
      <c r="B1961" s="222"/>
      <c r="C1961" s="223"/>
      <c r="D1961" s="219" t="s">
        <v>274</v>
      </c>
      <c r="E1961" s="224" t="s">
        <v>34</v>
      </c>
      <c r="F1961" s="225" t="s">
        <v>574</v>
      </c>
      <c r="G1961" s="223"/>
      <c r="H1961" s="226">
        <v>11.43</v>
      </c>
      <c r="I1961" s="227"/>
      <c r="J1961" s="223"/>
      <c r="K1961" s="223"/>
      <c r="L1961" s="228"/>
      <c r="M1961" s="229"/>
      <c r="N1961" s="230"/>
      <c r="O1961" s="230"/>
      <c r="P1961" s="230"/>
      <c r="Q1961" s="230"/>
      <c r="R1961" s="230"/>
      <c r="S1961" s="230"/>
      <c r="T1961" s="231"/>
      <c r="AT1961" s="232" t="s">
        <v>274</v>
      </c>
      <c r="AU1961" s="232" t="s">
        <v>88</v>
      </c>
      <c r="AV1961" s="12" t="s">
        <v>88</v>
      </c>
      <c r="AW1961" s="12" t="s">
        <v>41</v>
      </c>
      <c r="AX1961" s="12" t="s">
        <v>78</v>
      </c>
      <c r="AY1961" s="232" t="s">
        <v>209</v>
      </c>
    </row>
    <row r="1962" spans="2:51" s="12" customFormat="1" ht="13.5">
      <c r="B1962" s="222"/>
      <c r="C1962" s="223"/>
      <c r="D1962" s="219" t="s">
        <v>274</v>
      </c>
      <c r="E1962" s="224" t="s">
        <v>34</v>
      </c>
      <c r="F1962" s="225" t="s">
        <v>575</v>
      </c>
      <c r="G1962" s="223"/>
      <c r="H1962" s="226">
        <v>37.1</v>
      </c>
      <c r="I1962" s="227"/>
      <c r="J1962" s="223"/>
      <c r="K1962" s="223"/>
      <c r="L1962" s="228"/>
      <c r="M1962" s="229"/>
      <c r="N1962" s="230"/>
      <c r="O1962" s="230"/>
      <c r="P1962" s="230"/>
      <c r="Q1962" s="230"/>
      <c r="R1962" s="230"/>
      <c r="S1962" s="230"/>
      <c r="T1962" s="231"/>
      <c r="AT1962" s="232" t="s">
        <v>274</v>
      </c>
      <c r="AU1962" s="232" t="s">
        <v>88</v>
      </c>
      <c r="AV1962" s="12" t="s">
        <v>88</v>
      </c>
      <c r="AW1962" s="12" t="s">
        <v>41</v>
      </c>
      <c r="AX1962" s="12" t="s">
        <v>78</v>
      </c>
      <c r="AY1962" s="232" t="s">
        <v>209</v>
      </c>
    </row>
    <row r="1963" spans="2:51" s="15" customFormat="1" ht="13.5">
      <c r="B1963" s="267"/>
      <c r="C1963" s="268"/>
      <c r="D1963" s="219" t="s">
        <v>274</v>
      </c>
      <c r="E1963" s="269" t="s">
        <v>34</v>
      </c>
      <c r="F1963" s="270" t="s">
        <v>2132</v>
      </c>
      <c r="G1963" s="268"/>
      <c r="H1963" s="271">
        <v>76.66</v>
      </c>
      <c r="I1963" s="272"/>
      <c r="J1963" s="268"/>
      <c r="K1963" s="268"/>
      <c r="L1963" s="273"/>
      <c r="M1963" s="274"/>
      <c r="N1963" s="275"/>
      <c r="O1963" s="275"/>
      <c r="P1963" s="275"/>
      <c r="Q1963" s="275"/>
      <c r="R1963" s="275"/>
      <c r="S1963" s="275"/>
      <c r="T1963" s="276"/>
      <c r="AT1963" s="277" t="s">
        <v>274</v>
      </c>
      <c r="AU1963" s="277" t="s">
        <v>88</v>
      </c>
      <c r="AV1963" s="15" t="s">
        <v>224</v>
      </c>
      <c r="AW1963" s="15" t="s">
        <v>41</v>
      </c>
      <c r="AX1963" s="15" t="s">
        <v>78</v>
      </c>
      <c r="AY1963" s="277" t="s">
        <v>209</v>
      </c>
    </row>
    <row r="1964" spans="2:51" s="14" customFormat="1" ht="13.5">
      <c r="B1964" s="254"/>
      <c r="C1964" s="255"/>
      <c r="D1964" s="219" t="s">
        <v>274</v>
      </c>
      <c r="E1964" s="256" t="s">
        <v>34</v>
      </c>
      <c r="F1964" s="257" t="s">
        <v>1501</v>
      </c>
      <c r="G1964" s="255"/>
      <c r="H1964" s="256" t="s">
        <v>34</v>
      </c>
      <c r="I1964" s="258"/>
      <c r="J1964" s="255"/>
      <c r="K1964" s="255"/>
      <c r="L1964" s="259"/>
      <c r="M1964" s="260"/>
      <c r="N1964" s="261"/>
      <c r="O1964" s="261"/>
      <c r="P1964" s="261"/>
      <c r="Q1964" s="261"/>
      <c r="R1964" s="261"/>
      <c r="S1964" s="261"/>
      <c r="T1964" s="262"/>
      <c r="AT1964" s="263" t="s">
        <v>274</v>
      </c>
      <c r="AU1964" s="263" t="s">
        <v>88</v>
      </c>
      <c r="AV1964" s="14" t="s">
        <v>86</v>
      </c>
      <c r="AW1964" s="14" t="s">
        <v>41</v>
      </c>
      <c r="AX1964" s="14" t="s">
        <v>78</v>
      </c>
      <c r="AY1964" s="263" t="s">
        <v>209</v>
      </c>
    </row>
    <row r="1965" spans="2:51" s="14" customFormat="1" ht="13.5">
      <c r="B1965" s="254"/>
      <c r="C1965" s="255"/>
      <c r="D1965" s="219" t="s">
        <v>274</v>
      </c>
      <c r="E1965" s="256" t="s">
        <v>34</v>
      </c>
      <c r="F1965" s="257" t="s">
        <v>434</v>
      </c>
      <c r="G1965" s="255"/>
      <c r="H1965" s="256" t="s">
        <v>34</v>
      </c>
      <c r="I1965" s="258"/>
      <c r="J1965" s="255"/>
      <c r="K1965" s="255"/>
      <c r="L1965" s="259"/>
      <c r="M1965" s="260"/>
      <c r="N1965" s="261"/>
      <c r="O1965" s="261"/>
      <c r="P1965" s="261"/>
      <c r="Q1965" s="261"/>
      <c r="R1965" s="261"/>
      <c r="S1965" s="261"/>
      <c r="T1965" s="262"/>
      <c r="AT1965" s="263" t="s">
        <v>274</v>
      </c>
      <c r="AU1965" s="263" t="s">
        <v>88</v>
      </c>
      <c r="AV1965" s="14" t="s">
        <v>86</v>
      </c>
      <c r="AW1965" s="14" t="s">
        <v>41</v>
      </c>
      <c r="AX1965" s="14" t="s">
        <v>78</v>
      </c>
      <c r="AY1965" s="263" t="s">
        <v>209</v>
      </c>
    </row>
    <row r="1966" spans="2:51" s="12" customFormat="1" ht="13.5">
      <c r="B1966" s="222"/>
      <c r="C1966" s="223"/>
      <c r="D1966" s="219" t="s">
        <v>274</v>
      </c>
      <c r="E1966" s="224" t="s">
        <v>34</v>
      </c>
      <c r="F1966" s="225" t="s">
        <v>1540</v>
      </c>
      <c r="G1966" s="223"/>
      <c r="H1966" s="226">
        <v>54.71</v>
      </c>
      <c r="I1966" s="227"/>
      <c r="J1966" s="223"/>
      <c r="K1966" s="223"/>
      <c r="L1966" s="228"/>
      <c r="M1966" s="229"/>
      <c r="N1966" s="230"/>
      <c r="O1966" s="230"/>
      <c r="P1966" s="230"/>
      <c r="Q1966" s="230"/>
      <c r="R1966" s="230"/>
      <c r="S1966" s="230"/>
      <c r="T1966" s="231"/>
      <c r="AT1966" s="232" t="s">
        <v>274</v>
      </c>
      <c r="AU1966" s="232" t="s">
        <v>88</v>
      </c>
      <c r="AV1966" s="12" t="s">
        <v>88</v>
      </c>
      <c r="AW1966" s="12" t="s">
        <v>41</v>
      </c>
      <c r="AX1966" s="12" t="s">
        <v>78</v>
      </c>
      <c r="AY1966" s="232" t="s">
        <v>209</v>
      </c>
    </row>
    <row r="1967" spans="2:51" s="12" customFormat="1" ht="13.5">
      <c r="B1967" s="222"/>
      <c r="C1967" s="223"/>
      <c r="D1967" s="219" t="s">
        <v>274</v>
      </c>
      <c r="E1967" s="224" t="s">
        <v>34</v>
      </c>
      <c r="F1967" s="225" t="s">
        <v>1541</v>
      </c>
      <c r="G1967" s="223"/>
      <c r="H1967" s="226">
        <v>100.23</v>
      </c>
      <c r="I1967" s="227"/>
      <c r="J1967" s="223"/>
      <c r="K1967" s="223"/>
      <c r="L1967" s="228"/>
      <c r="M1967" s="229"/>
      <c r="N1967" s="230"/>
      <c r="O1967" s="230"/>
      <c r="P1967" s="230"/>
      <c r="Q1967" s="230"/>
      <c r="R1967" s="230"/>
      <c r="S1967" s="230"/>
      <c r="T1967" s="231"/>
      <c r="AT1967" s="232" t="s">
        <v>274</v>
      </c>
      <c r="AU1967" s="232" t="s">
        <v>88</v>
      </c>
      <c r="AV1967" s="12" t="s">
        <v>88</v>
      </c>
      <c r="AW1967" s="12" t="s">
        <v>41</v>
      </c>
      <c r="AX1967" s="12" t="s">
        <v>78</v>
      </c>
      <c r="AY1967" s="232" t="s">
        <v>209</v>
      </c>
    </row>
    <row r="1968" spans="2:51" s="12" customFormat="1" ht="13.5">
      <c r="B1968" s="222"/>
      <c r="C1968" s="223"/>
      <c r="D1968" s="219" t="s">
        <v>274</v>
      </c>
      <c r="E1968" s="224" t="s">
        <v>34</v>
      </c>
      <c r="F1968" s="225" t="s">
        <v>1542</v>
      </c>
      <c r="G1968" s="223"/>
      <c r="H1968" s="226">
        <v>11.83</v>
      </c>
      <c r="I1968" s="227"/>
      <c r="J1968" s="223"/>
      <c r="K1968" s="223"/>
      <c r="L1968" s="228"/>
      <c r="M1968" s="229"/>
      <c r="N1968" s="230"/>
      <c r="O1968" s="230"/>
      <c r="P1968" s="230"/>
      <c r="Q1968" s="230"/>
      <c r="R1968" s="230"/>
      <c r="S1968" s="230"/>
      <c r="T1968" s="231"/>
      <c r="AT1968" s="232" t="s">
        <v>274</v>
      </c>
      <c r="AU1968" s="232" t="s">
        <v>88</v>
      </c>
      <c r="AV1968" s="12" t="s">
        <v>88</v>
      </c>
      <c r="AW1968" s="12" t="s">
        <v>41</v>
      </c>
      <c r="AX1968" s="12" t="s">
        <v>78</v>
      </c>
      <c r="AY1968" s="232" t="s">
        <v>209</v>
      </c>
    </row>
    <row r="1969" spans="2:51" s="12" customFormat="1" ht="13.5">
      <c r="B1969" s="222"/>
      <c r="C1969" s="223"/>
      <c r="D1969" s="219" t="s">
        <v>274</v>
      </c>
      <c r="E1969" s="224" t="s">
        <v>34</v>
      </c>
      <c r="F1969" s="225" t="s">
        <v>1543</v>
      </c>
      <c r="G1969" s="223"/>
      <c r="H1969" s="226">
        <v>10.11</v>
      </c>
      <c r="I1969" s="227"/>
      <c r="J1969" s="223"/>
      <c r="K1969" s="223"/>
      <c r="L1969" s="228"/>
      <c r="M1969" s="229"/>
      <c r="N1969" s="230"/>
      <c r="O1969" s="230"/>
      <c r="P1969" s="230"/>
      <c r="Q1969" s="230"/>
      <c r="R1969" s="230"/>
      <c r="S1969" s="230"/>
      <c r="T1969" s="231"/>
      <c r="AT1969" s="232" t="s">
        <v>274</v>
      </c>
      <c r="AU1969" s="232" t="s">
        <v>88</v>
      </c>
      <c r="AV1969" s="12" t="s">
        <v>88</v>
      </c>
      <c r="AW1969" s="12" t="s">
        <v>41</v>
      </c>
      <c r="AX1969" s="12" t="s">
        <v>78</v>
      </c>
      <c r="AY1969" s="232" t="s">
        <v>209</v>
      </c>
    </row>
    <row r="1970" spans="2:51" s="12" customFormat="1" ht="13.5">
      <c r="B1970" s="222"/>
      <c r="C1970" s="223"/>
      <c r="D1970" s="219" t="s">
        <v>274</v>
      </c>
      <c r="E1970" s="224" t="s">
        <v>34</v>
      </c>
      <c r="F1970" s="225" t="s">
        <v>1544</v>
      </c>
      <c r="G1970" s="223"/>
      <c r="H1970" s="226">
        <v>7.58</v>
      </c>
      <c r="I1970" s="227"/>
      <c r="J1970" s="223"/>
      <c r="K1970" s="223"/>
      <c r="L1970" s="228"/>
      <c r="M1970" s="229"/>
      <c r="N1970" s="230"/>
      <c r="O1970" s="230"/>
      <c r="P1970" s="230"/>
      <c r="Q1970" s="230"/>
      <c r="R1970" s="230"/>
      <c r="S1970" s="230"/>
      <c r="T1970" s="231"/>
      <c r="AT1970" s="232" t="s">
        <v>274</v>
      </c>
      <c r="AU1970" s="232" t="s">
        <v>88</v>
      </c>
      <c r="AV1970" s="12" t="s">
        <v>88</v>
      </c>
      <c r="AW1970" s="12" t="s">
        <v>41</v>
      </c>
      <c r="AX1970" s="12" t="s">
        <v>78</v>
      </c>
      <c r="AY1970" s="232" t="s">
        <v>209</v>
      </c>
    </row>
    <row r="1971" spans="2:51" s="12" customFormat="1" ht="13.5">
      <c r="B1971" s="222"/>
      <c r="C1971" s="223"/>
      <c r="D1971" s="219" t="s">
        <v>274</v>
      </c>
      <c r="E1971" s="224" t="s">
        <v>34</v>
      </c>
      <c r="F1971" s="225" t="s">
        <v>1545</v>
      </c>
      <c r="G1971" s="223"/>
      <c r="H1971" s="226">
        <v>4.5199999999999996</v>
      </c>
      <c r="I1971" s="227"/>
      <c r="J1971" s="223"/>
      <c r="K1971" s="223"/>
      <c r="L1971" s="228"/>
      <c r="M1971" s="229"/>
      <c r="N1971" s="230"/>
      <c r="O1971" s="230"/>
      <c r="P1971" s="230"/>
      <c r="Q1971" s="230"/>
      <c r="R1971" s="230"/>
      <c r="S1971" s="230"/>
      <c r="T1971" s="231"/>
      <c r="AT1971" s="232" t="s">
        <v>274</v>
      </c>
      <c r="AU1971" s="232" t="s">
        <v>88</v>
      </c>
      <c r="AV1971" s="12" t="s">
        <v>88</v>
      </c>
      <c r="AW1971" s="12" t="s">
        <v>41</v>
      </c>
      <c r="AX1971" s="12" t="s">
        <v>78</v>
      </c>
      <c r="AY1971" s="232" t="s">
        <v>209</v>
      </c>
    </row>
    <row r="1972" spans="2:51" s="12" customFormat="1" ht="13.5">
      <c r="B1972" s="222"/>
      <c r="C1972" s="223"/>
      <c r="D1972" s="219" t="s">
        <v>274</v>
      </c>
      <c r="E1972" s="224" t="s">
        <v>34</v>
      </c>
      <c r="F1972" s="225" t="s">
        <v>1546</v>
      </c>
      <c r="G1972" s="223"/>
      <c r="H1972" s="226">
        <v>4.21</v>
      </c>
      <c r="I1972" s="227"/>
      <c r="J1972" s="223"/>
      <c r="K1972" s="223"/>
      <c r="L1972" s="228"/>
      <c r="M1972" s="229"/>
      <c r="N1972" s="230"/>
      <c r="O1972" s="230"/>
      <c r="P1972" s="230"/>
      <c r="Q1972" s="230"/>
      <c r="R1972" s="230"/>
      <c r="S1972" s="230"/>
      <c r="T1972" s="231"/>
      <c r="AT1972" s="232" t="s">
        <v>274</v>
      </c>
      <c r="AU1972" s="232" t="s">
        <v>88</v>
      </c>
      <c r="AV1972" s="12" t="s">
        <v>88</v>
      </c>
      <c r="AW1972" s="12" t="s">
        <v>41</v>
      </c>
      <c r="AX1972" s="12" t="s">
        <v>78</v>
      </c>
      <c r="AY1972" s="232" t="s">
        <v>209</v>
      </c>
    </row>
    <row r="1973" spans="2:51" s="12" customFormat="1" ht="13.5">
      <c r="B1973" s="222"/>
      <c r="C1973" s="223"/>
      <c r="D1973" s="219" t="s">
        <v>274</v>
      </c>
      <c r="E1973" s="224" t="s">
        <v>34</v>
      </c>
      <c r="F1973" s="225" t="s">
        <v>1547</v>
      </c>
      <c r="G1973" s="223"/>
      <c r="H1973" s="226">
        <v>8.76</v>
      </c>
      <c r="I1973" s="227"/>
      <c r="J1973" s="223"/>
      <c r="K1973" s="223"/>
      <c r="L1973" s="228"/>
      <c r="M1973" s="229"/>
      <c r="N1973" s="230"/>
      <c r="O1973" s="230"/>
      <c r="P1973" s="230"/>
      <c r="Q1973" s="230"/>
      <c r="R1973" s="230"/>
      <c r="S1973" s="230"/>
      <c r="T1973" s="231"/>
      <c r="AT1973" s="232" t="s">
        <v>274</v>
      </c>
      <c r="AU1973" s="232" t="s">
        <v>88</v>
      </c>
      <c r="AV1973" s="12" t="s">
        <v>88</v>
      </c>
      <c r="AW1973" s="12" t="s">
        <v>41</v>
      </c>
      <c r="AX1973" s="12" t="s">
        <v>78</v>
      </c>
      <c r="AY1973" s="232" t="s">
        <v>209</v>
      </c>
    </row>
    <row r="1974" spans="2:51" s="12" customFormat="1" ht="13.5">
      <c r="B1974" s="222"/>
      <c r="C1974" s="223"/>
      <c r="D1974" s="219" t="s">
        <v>274</v>
      </c>
      <c r="E1974" s="224" t="s">
        <v>34</v>
      </c>
      <c r="F1974" s="225" t="s">
        <v>1548</v>
      </c>
      <c r="G1974" s="223"/>
      <c r="H1974" s="226">
        <v>2.0299999999999998</v>
      </c>
      <c r="I1974" s="227"/>
      <c r="J1974" s="223"/>
      <c r="K1974" s="223"/>
      <c r="L1974" s="228"/>
      <c r="M1974" s="229"/>
      <c r="N1974" s="230"/>
      <c r="O1974" s="230"/>
      <c r="P1974" s="230"/>
      <c r="Q1974" s="230"/>
      <c r="R1974" s="230"/>
      <c r="S1974" s="230"/>
      <c r="T1974" s="231"/>
      <c r="AT1974" s="232" t="s">
        <v>274</v>
      </c>
      <c r="AU1974" s="232" t="s">
        <v>88</v>
      </c>
      <c r="AV1974" s="12" t="s">
        <v>88</v>
      </c>
      <c r="AW1974" s="12" t="s">
        <v>41</v>
      </c>
      <c r="AX1974" s="12" t="s">
        <v>78</v>
      </c>
      <c r="AY1974" s="232" t="s">
        <v>209</v>
      </c>
    </row>
    <row r="1975" spans="2:51" s="12" customFormat="1" ht="13.5">
      <c r="B1975" s="222"/>
      <c r="C1975" s="223"/>
      <c r="D1975" s="219" t="s">
        <v>274</v>
      </c>
      <c r="E1975" s="224" t="s">
        <v>34</v>
      </c>
      <c r="F1975" s="225" t="s">
        <v>1549</v>
      </c>
      <c r="G1975" s="223"/>
      <c r="H1975" s="226">
        <v>6.9</v>
      </c>
      <c r="I1975" s="227"/>
      <c r="J1975" s="223"/>
      <c r="K1975" s="223"/>
      <c r="L1975" s="228"/>
      <c r="M1975" s="229"/>
      <c r="N1975" s="230"/>
      <c r="O1975" s="230"/>
      <c r="P1975" s="230"/>
      <c r="Q1975" s="230"/>
      <c r="R1975" s="230"/>
      <c r="S1975" s="230"/>
      <c r="T1975" s="231"/>
      <c r="AT1975" s="232" t="s">
        <v>274</v>
      </c>
      <c r="AU1975" s="232" t="s">
        <v>88</v>
      </c>
      <c r="AV1975" s="12" t="s">
        <v>88</v>
      </c>
      <c r="AW1975" s="12" t="s">
        <v>41</v>
      </c>
      <c r="AX1975" s="12" t="s">
        <v>78</v>
      </c>
      <c r="AY1975" s="232" t="s">
        <v>209</v>
      </c>
    </row>
    <row r="1976" spans="2:51" s="12" customFormat="1" ht="13.5">
      <c r="B1976" s="222"/>
      <c r="C1976" s="223"/>
      <c r="D1976" s="219" t="s">
        <v>274</v>
      </c>
      <c r="E1976" s="224" t="s">
        <v>34</v>
      </c>
      <c r="F1976" s="225" t="s">
        <v>1550</v>
      </c>
      <c r="G1976" s="223"/>
      <c r="H1976" s="226">
        <v>11.23</v>
      </c>
      <c r="I1976" s="227"/>
      <c r="J1976" s="223"/>
      <c r="K1976" s="223"/>
      <c r="L1976" s="228"/>
      <c r="M1976" s="229"/>
      <c r="N1976" s="230"/>
      <c r="O1976" s="230"/>
      <c r="P1976" s="230"/>
      <c r="Q1976" s="230"/>
      <c r="R1976" s="230"/>
      <c r="S1976" s="230"/>
      <c r="T1976" s="231"/>
      <c r="AT1976" s="232" t="s">
        <v>274</v>
      </c>
      <c r="AU1976" s="232" t="s">
        <v>88</v>
      </c>
      <c r="AV1976" s="12" t="s">
        <v>88</v>
      </c>
      <c r="AW1976" s="12" t="s">
        <v>41</v>
      </c>
      <c r="AX1976" s="12" t="s">
        <v>78</v>
      </c>
      <c r="AY1976" s="232" t="s">
        <v>209</v>
      </c>
    </row>
    <row r="1977" spans="2:51" s="12" customFormat="1" ht="13.5">
      <c r="B1977" s="222"/>
      <c r="C1977" s="223"/>
      <c r="D1977" s="219" t="s">
        <v>274</v>
      </c>
      <c r="E1977" s="224" t="s">
        <v>34</v>
      </c>
      <c r="F1977" s="225" t="s">
        <v>1551</v>
      </c>
      <c r="G1977" s="223"/>
      <c r="H1977" s="226">
        <v>11.3</v>
      </c>
      <c r="I1977" s="227"/>
      <c r="J1977" s="223"/>
      <c r="K1977" s="223"/>
      <c r="L1977" s="228"/>
      <c r="M1977" s="229"/>
      <c r="N1977" s="230"/>
      <c r="O1977" s="230"/>
      <c r="P1977" s="230"/>
      <c r="Q1977" s="230"/>
      <c r="R1977" s="230"/>
      <c r="S1977" s="230"/>
      <c r="T1977" s="231"/>
      <c r="AT1977" s="232" t="s">
        <v>274</v>
      </c>
      <c r="AU1977" s="232" t="s">
        <v>88</v>
      </c>
      <c r="AV1977" s="12" t="s">
        <v>88</v>
      </c>
      <c r="AW1977" s="12" t="s">
        <v>41</v>
      </c>
      <c r="AX1977" s="12" t="s">
        <v>78</v>
      </c>
      <c r="AY1977" s="232" t="s">
        <v>209</v>
      </c>
    </row>
    <row r="1978" spans="2:51" s="12" customFormat="1" ht="13.5">
      <c r="B1978" s="222"/>
      <c r="C1978" s="223"/>
      <c r="D1978" s="219" t="s">
        <v>274</v>
      </c>
      <c r="E1978" s="224" t="s">
        <v>34</v>
      </c>
      <c r="F1978" s="225" t="s">
        <v>1552</v>
      </c>
      <c r="G1978" s="223"/>
      <c r="H1978" s="226">
        <v>2.33</v>
      </c>
      <c r="I1978" s="227"/>
      <c r="J1978" s="223"/>
      <c r="K1978" s="223"/>
      <c r="L1978" s="228"/>
      <c r="M1978" s="229"/>
      <c r="N1978" s="230"/>
      <c r="O1978" s="230"/>
      <c r="P1978" s="230"/>
      <c r="Q1978" s="230"/>
      <c r="R1978" s="230"/>
      <c r="S1978" s="230"/>
      <c r="T1978" s="231"/>
      <c r="AT1978" s="232" t="s">
        <v>274</v>
      </c>
      <c r="AU1978" s="232" t="s">
        <v>88</v>
      </c>
      <c r="AV1978" s="12" t="s">
        <v>88</v>
      </c>
      <c r="AW1978" s="12" t="s">
        <v>41</v>
      </c>
      <c r="AX1978" s="12" t="s">
        <v>78</v>
      </c>
      <c r="AY1978" s="232" t="s">
        <v>209</v>
      </c>
    </row>
    <row r="1979" spans="2:51" s="12" customFormat="1" ht="13.5">
      <c r="B1979" s="222"/>
      <c r="C1979" s="223"/>
      <c r="D1979" s="219" t="s">
        <v>274</v>
      </c>
      <c r="E1979" s="224" t="s">
        <v>34</v>
      </c>
      <c r="F1979" s="225" t="s">
        <v>1553</v>
      </c>
      <c r="G1979" s="223"/>
      <c r="H1979" s="226">
        <v>1.66</v>
      </c>
      <c r="I1979" s="227"/>
      <c r="J1979" s="223"/>
      <c r="K1979" s="223"/>
      <c r="L1979" s="228"/>
      <c r="M1979" s="229"/>
      <c r="N1979" s="230"/>
      <c r="O1979" s="230"/>
      <c r="P1979" s="230"/>
      <c r="Q1979" s="230"/>
      <c r="R1979" s="230"/>
      <c r="S1979" s="230"/>
      <c r="T1979" s="231"/>
      <c r="AT1979" s="232" t="s">
        <v>274</v>
      </c>
      <c r="AU1979" s="232" t="s">
        <v>88</v>
      </c>
      <c r="AV1979" s="12" t="s">
        <v>88</v>
      </c>
      <c r="AW1979" s="12" t="s">
        <v>41</v>
      </c>
      <c r="AX1979" s="12" t="s">
        <v>78</v>
      </c>
      <c r="AY1979" s="232" t="s">
        <v>209</v>
      </c>
    </row>
    <row r="1980" spans="2:51" s="15" customFormat="1" ht="13.5">
      <c r="B1980" s="267"/>
      <c r="C1980" s="268"/>
      <c r="D1980" s="219" t="s">
        <v>274</v>
      </c>
      <c r="E1980" s="269" t="s">
        <v>34</v>
      </c>
      <c r="F1980" s="270" t="s">
        <v>1516</v>
      </c>
      <c r="G1980" s="268"/>
      <c r="H1980" s="271">
        <v>237.4</v>
      </c>
      <c r="I1980" s="272"/>
      <c r="J1980" s="268"/>
      <c r="K1980" s="268"/>
      <c r="L1980" s="273"/>
      <c r="M1980" s="274"/>
      <c r="N1980" s="275"/>
      <c r="O1980" s="275"/>
      <c r="P1980" s="275"/>
      <c r="Q1980" s="275"/>
      <c r="R1980" s="275"/>
      <c r="S1980" s="275"/>
      <c r="T1980" s="276"/>
      <c r="AT1980" s="277" t="s">
        <v>274</v>
      </c>
      <c r="AU1980" s="277" t="s">
        <v>88</v>
      </c>
      <c r="AV1980" s="15" t="s">
        <v>224</v>
      </c>
      <c r="AW1980" s="15" t="s">
        <v>41</v>
      </c>
      <c r="AX1980" s="15" t="s">
        <v>78</v>
      </c>
      <c r="AY1980" s="277" t="s">
        <v>209</v>
      </c>
    </row>
    <row r="1981" spans="2:51" s="14" customFormat="1" ht="13.5">
      <c r="B1981" s="254"/>
      <c r="C1981" s="255"/>
      <c r="D1981" s="219" t="s">
        <v>274</v>
      </c>
      <c r="E1981" s="256" t="s">
        <v>34</v>
      </c>
      <c r="F1981" s="257" t="s">
        <v>2303</v>
      </c>
      <c r="G1981" s="255"/>
      <c r="H1981" s="256" t="s">
        <v>34</v>
      </c>
      <c r="I1981" s="258"/>
      <c r="J1981" s="255"/>
      <c r="K1981" s="255"/>
      <c r="L1981" s="259"/>
      <c r="M1981" s="260"/>
      <c r="N1981" s="261"/>
      <c r="O1981" s="261"/>
      <c r="P1981" s="261"/>
      <c r="Q1981" s="261"/>
      <c r="R1981" s="261"/>
      <c r="S1981" s="261"/>
      <c r="T1981" s="262"/>
      <c r="AT1981" s="263" t="s">
        <v>274</v>
      </c>
      <c r="AU1981" s="263" t="s">
        <v>88</v>
      </c>
      <c r="AV1981" s="14" t="s">
        <v>86</v>
      </c>
      <c r="AW1981" s="14" t="s">
        <v>41</v>
      </c>
      <c r="AX1981" s="14" t="s">
        <v>78</v>
      </c>
      <c r="AY1981" s="263" t="s">
        <v>209</v>
      </c>
    </row>
    <row r="1982" spans="2:51" s="14" customFormat="1" ht="13.5">
      <c r="B1982" s="254"/>
      <c r="C1982" s="255"/>
      <c r="D1982" s="219" t="s">
        <v>274</v>
      </c>
      <c r="E1982" s="256" t="s">
        <v>34</v>
      </c>
      <c r="F1982" s="257" t="s">
        <v>437</v>
      </c>
      <c r="G1982" s="255"/>
      <c r="H1982" s="256" t="s">
        <v>34</v>
      </c>
      <c r="I1982" s="258"/>
      <c r="J1982" s="255"/>
      <c r="K1982" s="255"/>
      <c r="L1982" s="259"/>
      <c r="M1982" s="260"/>
      <c r="N1982" s="261"/>
      <c r="O1982" s="261"/>
      <c r="P1982" s="261"/>
      <c r="Q1982" s="261"/>
      <c r="R1982" s="261"/>
      <c r="S1982" s="261"/>
      <c r="T1982" s="262"/>
      <c r="AT1982" s="263" t="s">
        <v>274</v>
      </c>
      <c r="AU1982" s="263" t="s">
        <v>88</v>
      </c>
      <c r="AV1982" s="14" t="s">
        <v>86</v>
      </c>
      <c r="AW1982" s="14" t="s">
        <v>41</v>
      </c>
      <c r="AX1982" s="14" t="s">
        <v>78</v>
      </c>
      <c r="AY1982" s="263" t="s">
        <v>209</v>
      </c>
    </row>
    <row r="1983" spans="2:51" s="12" customFormat="1" ht="13.5">
      <c r="B1983" s="222"/>
      <c r="C1983" s="223"/>
      <c r="D1983" s="219" t="s">
        <v>274</v>
      </c>
      <c r="E1983" s="224" t="s">
        <v>34</v>
      </c>
      <c r="F1983" s="225" t="s">
        <v>576</v>
      </c>
      <c r="G1983" s="223"/>
      <c r="H1983" s="226">
        <v>34.409999999999997</v>
      </c>
      <c r="I1983" s="227"/>
      <c r="J1983" s="223"/>
      <c r="K1983" s="223"/>
      <c r="L1983" s="228"/>
      <c r="M1983" s="229"/>
      <c r="N1983" s="230"/>
      <c r="O1983" s="230"/>
      <c r="P1983" s="230"/>
      <c r="Q1983" s="230"/>
      <c r="R1983" s="230"/>
      <c r="S1983" s="230"/>
      <c r="T1983" s="231"/>
      <c r="AT1983" s="232" t="s">
        <v>274</v>
      </c>
      <c r="AU1983" s="232" t="s">
        <v>88</v>
      </c>
      <c r="AV1983" s="12" t="s">
        <v>88</v>
      </c>
      <c r="AW1983" s="12" t="s">
        <v>41</v>
      </c>
      <c r="AX1983" s="12" t="s">
        <v>78</v>
      </c>
      <c r="AY1983" s="232" t="s">
        <v>209</v>
      </c>
    </row>
    <row r="1984" spans="2:51" s="12" customFormat="1" ht="13.5">
      <c r="B1984" s="222"/>
      <c r="C1984" s="223"/>
      <c r="D1984" s="219" t="s">
        <v>274</v>
      </c>
      <c r="E1984" s="224" t="s">
        <v>34</v>
      </c>
      <c r="F1984" s="225" t="s">
        <v>577</v>
      </c>
      <c r="G1984" s="223"/>
      <c r="H1984" s="226">
        <v>7.69</v>
      </c>
      <c r="I1984" s="227"/>
      <c r="J1984" s="223"/>
      <c r="K1984" s="223"/>
      <c r="L1984" s="228"/>
      <c r="M1984" s="229"/>
      <c r="N1984" s="230"/>
      <c r="O1984" s="230"/>
      <c r="P1984" s="230"/>
      <c r="Q1984" s="230"/>
      <c r="R1984" s="230"/>
      <c r="S1984" s="230"/>
      <c r="T1984" s="231"/>
      <c r="AT1984" s="232" t="s">
        <v>274</v>
      </c>
      <c r="AU1984" s="232" t="s">
        <v>88</v>
      </c>
      <c r="AV1984" s="12" t="s">
        <v>88</v>
      </c>
      <c r="AW1984" s="12" t="s">
        <v>41</v>
      </c>
      <c r="AX1984" s="12" t="s">
        <v>78</v>
      </c>
      <c r="AY1984" s="232" t="s">
        <v>209</v>
      </c>
    </row>
    <row r="1985" spans="2:51" s="12" customFormat="1" ht="13.5">
      <c r="B1985" s="222"/>
      <c r="C1985" s="223"/>
      <c r="D1985" s="219" t="s">
        <v>274</v>
      </c>
      <c r="E1985" s="224" t="s">
        <v>34</v>
      </c>
      <c r="F1985" s="225" t="s">
        <v>578</v>
      </c>
      <c r="G1985" s="223"/>
      <c r="H1985" s="226">
        <v>4.32</v>
      </c>
      <c r="I1985" s="227"/>
      <c r="J1985" s="223"/>
      <c r="K1985" s="223"/>
      <c r="L1985" s="228"/>
      <c r="M1985" s="229"/>
      <c r="N1985" s="230"/>
      <c r="O1985" s="230"/>
      <c r="P1985" s="230"/>
      <c r="Q1985" s="230"/>
      <c r="R1985" s="230"/>
      <c r="S1985" s="230"/>
      <c r="T1985" s="231"/>
      <c r="AT1985" s="232" t="s">
        <v>274</v>
      </c>
      <c r="AU1985" s="232" t="s">
        <v>88</v>
      </c>
      <c r="AV1985" s="12" t="s">
        <v>88</v>
      </c>
      <c r="AW1985" s="12" t="s">
        <v>41</v>
      </c>
      <c r="AX1985" s="12" t="s">
        <v>78</v>
      </c>
      <c r="AY1985" s="232" t="s">
        <v>209</v>
      </c>
    </row>
    <row r="1986" spans="2:51" s="12" customFormat="1" ht="13.5">
      <c r="B1986" s="222"/>
      <c r="C1986" s="223"/>
      <c r="D1986" s="219" t="s">
        <v>274</v>
      </c>
      <c r="E1986" s="224" t="s">
        <v>34</v>
      </c>
      <c r="F1986" s="225" t="s">
        <v>579</v>
      </c>
      <c r="G1986" s="223"/>
      <c r="H1986" s="226">
        <v>16.02</v>
      </c>
      <c r="I1986" s="227"/>
      <c r="J1986" s="223"/>
      <c r="K1986" s="223"/>
      <c r="L1986" s="228"/>
      <c r="M1986" s="229"/>
      <c r="N1986" s="230"/>
      <c r="O1986" s="230"/>
      <c r="P1986" s="230"/>
      <c r="Q1986" s="230"/>
      <c r="R1986" s="230"/>
      <c r="S1986" s="230"/>
      <c r="T1986" s="231"/>
      <c r="AT1986" s="232" t="s">
        <v>274</v>
      </c>
      <c r="AU1986" s="232" t="s">
        <v>88</v>
      </c>
      <c r="AV1986" s="12" t="s">
        <v>88</v>
      </c>
      <c r="AW1986" s="12" t="s">
        <v>41</v>
      </c>
      <c r="AX1986" s="12" t="s">
        <v>78</v>
      </c>
      <c r="AY1986" s="232" t="s">
        <v>209</v>
      </c>
    </row>
    <row r="1987" spans="2:51" s="12" customFormat="1" ht="13.5">
      <c r="B1987" s="222"/>
      <c r="C1987" s="223"/>
      <c r="D1987" s="219" t="s">
        <v>274</v>
      </c>
      <c r="E1987" s="224" t="s">
        <v>34</v>
      </c>
      <c r="F1987" s="225" t="s">
        <v>580</v>
      </c>
      <c r="G1987" s="223"/>
      <c r="H1987" s="226">
        <v>158.66999999999999</v>
      </c>
      <c r="I1987" s="227"/>
      <c r="J1987" s="223"/>
      <c r="K1987" s="223"/>
      <c r="L1987" s="228"/>
      <c r="M1987" s="229"/>
      <c r="N1987" s="230"/>
      <c r="O1987" s="230"/>
      <c r="P1987" s="230"/>
      <c r="Q1987" s="230"/>
      <c r="R1987" s="230"/>
      <c r="S1987" s="230"/>
      <c r="T1987" s="231"/>
      <c r="AT1987" s="232" t="s">
        <v>274</v>
      </c>
      <c r="AU1987" s="232" t="s">
        <v>88</v>
      </c>
      <c r="AV1987" s="12" t="s">
        <v>88</v>
      </c>
      <c r="AW1987" s="12" t="s">
        <v>41</v>
      </c>
      <c r="AX1987" s="12" t="s">
        <v>78</v>
      </c>
      <c r="AY1987" s="232" t="s">
        <v>209</v>
      </c>
    </row>
    <row r="1988" spans="2:51" s="15" customFormat="1" ht="13.5">
      <c r="B1988" s="267"/>
      <c r="C1988" s="268"/>
      <c r="D1988" s="219" t="s">
        <v>274</v>
      </c>
      <c r="E1988" s="269" t="s">
        <v>34</v>
      </c>
      <c r="F1988" s="270" t="s">
        <v>2304</v>
      </c>
      <c r="G1988" s="268"/>
      <c r="H1988" s="271">
        <v>221.11</v>
      </c>
      <c r="I1988" s="272"/>
      <c r="J1988" s="268"/>
      <c r="K1988" s="268"/>
      <c r="L1988" s="273"/>
      <c r="M1988" s="274"/>
      <c r="N1988" s="275"/>
      <c r="O1988" s="275"/>
      <c r="P1988" s="275"/>
      <c r="Q1988" s="275"/>
      <c r="R1988" s="275"/>
      <c r="S1988" s="275"/>
      <c r="T1988" s="276"/>
      <c r="AT1988" s="277" t="s">
        <v>274</v>
      </c>
      <c r="AU1988" s="277" t="s">
        <v>88</v>
      </c>
      <c r="AV1988" s="15" t="s">
        <v>224</v>
      </c>
      <c r="AW1988" s="15" t="s">
        <v>41</v>
      </c>
      <c r="AX1988" s="15" t="s">
        <v>78</v>
      </c>
      <c r="AY1988" s="277" t="s">
        <v>209</v>
      </c>
    </row>
    <row r="1989" spans="2:51" s="14" customFormat="1" ht="13.5">
      <c r="B1989" s="254"/>
      <c r="C1989" s="255"/>
      <c r="D1989" s="219" t="s">
        <v>274</v>
      </c>
      <c r="E1989" s="256" t="s">
        <v>34</v>
      </c>
      <c r="F1989" s="257" t="s">
        <v>2305</v>
      </c>
      <c r="G1989" s="255"/>
      <c r="H1989" s="256" t="s">
        <v>34</v>
      </c>
      <c r="I1989" s="258"/>
      <c r="J1989" s="255"/>
      <c r="K1989" s="255"/>
      <c r="L1989" s="259"/>
      <c r="M1989" s="260"/>
      <c r="N1989" s="261"/>
      <c r="O1989" s="261"/>
      <c r="P1989" s="261"/>
      <c r="Q1989" s="261"/>
      <c r="R1989" s="261"/>
      <c r="S1989" s="261"/>
      <c r="T1989" s="262"/>
      <c r="AT1989" s="263" t="s">
        <v>274</v>
      </c>
      <c r="AU1989" s="263" t="s">
        <v>88</v>
      </c>
      <c r="AV1989" s="14" t="s">
        <v>86</v>
      </c>
      <c r="AW1989" s="14" t="s">
        <v>41</v>
      </c>
      <c r="AX1989" s="14" t="s">
        <v>78</v>
      </c>
      <c r="AY1989" s="263" t="s">
        <v>209</v>
      </c>
    </row>
    <row r="1990" spans="2:51" s="14" customFormat="1" ht="13.5">
      <c r="B1990" s="254"/>
      <c r="C1990" s="255"/>
      <c r="D1990" s="219" t="s">
        <v>274</v>
      </c>
      <c r="E1990" s="256" t="s">
        <v>34</v>
      </c>
      <c r="F1990" s="257" t="s">
        <v>437</v>
      </c>
      <c r="G1990" s="255"/>
      <c r="H1990" s="256" t="s">
        <v>34</v>
      </c>
      <c r="I1990" s="258"/>
      <c r="J1990" s="255"/>
      <c r="K1990" s="255"/>
      <c r="L1990" s="259"/>
      <c r="M1990" s="260"/>
      <c r="N1990" s="261"/>
      <c r="O1990" s="261"/>
      <c r="P1990" s="261"/>
      <c r="Q1990" s="261"/>
      <c r="R1990" s="261"/>
      <c r="S1990" s="261"/>
      <c r="T1990" s="262"/>
      <c r="AT1990" s="263" t="s">
        <v>274</v>
      </c>
      <c r="AU1990" s="263" t="s">
        <v>88</v>
      </c>
      <c r="AV1990" s="14" t="s">
        <v>86</v>
      </c>
      <c r="AW1990" s="14" t="s">
        <v>41</v>
      </c>
      <c r="AX1990" s="14" t="s">
        <v>78</v>
      </c>
      <c r="AY1990" s="263" t="s">
        <v>209</v>
      </c>
    </row>
    <row r="1991" spans="2:51" s="12" customFormat="1" ht="13.5">
      <c r="B1991" s="222"/>
      <c r="C1991" s="223"/>
      <c r="D1991" s="219" t="s">
        <v>274</v>
      </c>
      <c r="E1991" s="224" t="s">
        <v>34</v>
      </c>
      <c r="F1991" s="225" t="s">
        <v>581</v>
      </c>
      <c r="G1991" s="223"/>
      <c r="H1991" s="226">
        <v>57.54</v>
      </c>
      <c r="I1991" s="227"/>
      <c r="J1991" s="223"/>
      <c r="K1991" s="223"/>
      <c r="L1991" s="228"/>
      <c r="M1991" s="229"/>
      <c r="N1991" s="230"/>
      <c r="O1991" s="230"/>
      <c r="P1991" s="230"/>
      <c r="Q1991" s="230"/>
      <c r="R1991" s="230"/>
      <c r="S1991" s="230"/>
      <c r="T1991" s="231"/>
      <c r="AT1991" s="232" t="s">
        <v>274</v>
      </c>
      <c r="AU1991" s="232" t="s">
        <v>88</v>
      </c>
      <c r="AV1991" s="12" t="s">
        <v>88</v>
      </c>
      <c r="AW1991" s="12" t="s">
        <v>41</v>
      </c>
      <c r="AX1991" s="12" t="s">
        <v>78</v>
      </c>
      <c r="AY1991" s="232" t="s">
        <v>209</v>
      </c>
    </row>
    <row r="1992" spans="2:51" s="12" customFormat="1" ht="13.5">
      <c r="B1992" s="222"/>
      <c r="C1992" s="223"/>
      <c r="D1992" s="219" t="s">
        <v>274</v>
      </c>
      <c r="E1992" s="224" t="s">
        <v>34</v>
      </c>
      <c r="F1992" s="225" t="s">
        <v>582</v>
      </c>
      <c r="G1992" s="223"/>
      <c r="H1992" s="226">
        <v>17.41</v>
      </c>
      <c r="I1992" s="227"/>
      <c r="J1992" s="223"/>
      <c r="K1992" s="223"/>
      <c r="L1992" s="228"/>
      <c r="M1992" s="229"/>
      <c r="N1992" s="230"/>
      <c r="O1992" s="230"/>
      <c r="P1992" s="230"/>
      <c r="Q1992" s="230"/>
      <c r="R1992" s="230"/>
      <c r="S1992" s="230"/>
      <c r="T1992" s="231"/>
      <c r="AT1992" s="232" t="s">
        <v>274</v>
      </c>
      <c r="AU1992" s="232" t="s">
        <v>88</v>
      </c>
      <c r="AV1992" s="12" t="s">
        <v>88</v>
      </c>
      <c r="AW1992" s="12" t="s">
        <v>41</v>
      </c>
      <c r="AX1992" s="12" t="s">
        <v>78</v>
      </c>
      <c r="AY1992" s="232" t="s">
        <v>209</v>
      </c>
    </row>
    <row r="1993" spans="2:51" s="12" customFormat="1" ht="13.5">
      <c r="B1993" s="222"/>
      <c r="C1993" s="223"/>
      <c r="D1993" s="219" t="s">
        <v>274</v>
      </c>
      <c r="E1993" s="224" t="s">
        <v>34</v>
      </c>
      <c r="F1993" s="225" t="s">
        <v>583</v>
      </c>
      <c r="G1993" s="223"/>
      <c r="H1993" s="226">
        <v>17.36</v>
      </c>
      <c r="I1993" s="227"/>
      <c r="J1993" s="223"/>
      <c r="K1993" s="223"/>
      <c r="L1993" s="228"/>
      <c r="M1993" s="229"/>
      <c r="N1993" s="230"/>
      <c r="O1993" s="230"/>
      <c r="P1993" s="230"/>
      <c r="Q1993" s="230"/>
      <c r="R1993" s="230"/>
      <c r="S1993" s="230"/>
      <c r="T1993" s="231"/>
      <c r="AT1993" s="232" t="s">
        <v>274</v>
      </c>
      <c r="AU1993" s="232" t="s">
        <v>88</v>
      </c>
      <c r="AV1993" s="12" t="s">
        <v>88</v>
      </c>
      <c r="AW1993" s="12" t="s">
        <v>41</v>
      </c>
      <c r="AX1993" s="12" t="s">
        <v>78</v>
      </c>
      <c r="AY1993" s="232" t="s">
        <v>209</v>
      </c>
    </row>
    <row r="1994" spans="2:51" s="12" customFormat="1" ht="13.5">
      <c r="B1994" s="222"/>
      <c r="C1994" s="223"/>
      <c r="D1994" s="219" t="s">
        <v>274</v>
      </c>
      <c r="E1994" s="224" t="s">
        <v>34</v>
      </c>
      <c r="F1994" s="225" t="s">
        <v>584</v>
      </c>
      <c r="G1994" s="223"/>
      <c r="H1994" s="226">
        <v>18.22</v>
      </c>
      <c r="I1994" s="227"/>
      <c r="J1994" s="223"/>
      <c r="K1994" s="223"/>
      <c r="L1994" s="228"/>
      <c r="M1994" s="229"/>
      <c r="N1994" s="230"/>
      <c r="O1994" s="230"/>
      <c r="P1994" s="230"/>
      <c r="Q1994" s="230"/>
      <c r="R1994" s="230"/>
      <c r="S1994" s="230"/>
      <c r="T1994" s="231"/>
      <c r="AT1994" s="232" t="s">
        <v>274</v>
      </c>
      <c r="AU1994" s="232" t="s">
        <v>88</v>
      </c>
      <c r="AV1994" s="12" t="s">
        <v>88</v>
      </c>
      <c r="AW1994" s="12" t="s">
        <v>41</v>
      </c>
      <c r="AX1994" s="12" t="s">
        <v>78</v>
      </c>
      <c r="AY1994" s="232" t="s">
        <v>209</v>
      </c>
    </row>
    <row r="1995" spans="2:51" s="15" customFormat="1" ht="13.5">
      <c r="B1995" s="267"/>
      <c r="C1995" s="268"/>
      <c r="D1995" s="219" t="s">
        <v>274</v>
      </c>
      <c r="E1995" s="269" t="s">
        <v>34</v>
      </c>
      <c r="F1995" s="270" t="s">
        <v>2306</v>
      </c>
      <c r="G1995" s="268"/>
      <c r="H1995" s="271">
        <v>110.53</v>
      </c>
      <c r="I1995" s="272"/>
      <c r="J1995" s="268"/>
      <c r="K1995" s="268"/>
      <c r="L1995" s="273"/>
      <c r="M1995" s="274"/>
      <c r="N1995" s="275"/>
      <c r="O1995" s="275"/>
      <c r="P1995" s="275"/>
      <c r="Q1995" s="275"/>
      <c r="R1995" s="275"/>
      <c r="S1995" s="275"/>
      <c r="T1995" s="276"/>
      <c r="AT1995" s="277" t="s">
        <v>274</v>
      </c>
      <c r="AU1995" s="277" t="s">
        <v>88</v>
      </c>
      <c r="AV1995" s="15" t="s">
        <v>224</v>
      </c>
      <c r="AW1995" s="15" t="s">
        <v>41</v>
      </c>
      <c r="AX1995" s="15" t="s">
        <v>78</v>
      </c>
      <c r="AY1995" s="277" t="s">
        <v>209</v>
      </c>
    </row>
    <row r="1996" spans="2:51" s="14" customFormat="1" ht="13.5">
      <c r="B1996" s="254"/>
      <c r="C1996" s="255"/>
      <c r="D1996" s="219" t="s">
        <v>274</v>
      </c>
      <c r="E1996" s="256" t="s">
        <v>34</v>
      </c>
      <c r="F1996" s="257" t="s">
        <v>1830</v>
      </c>
      <c r="G1996" s="255"/>
      <c r="H1996" s="256" t="s">
        <v>34</v>
      </c>
      <c r="I1996" s="258"/>
      <c r="J1996" s="255"/>
      <c r="K1996" s="255"/>
      <c r="L1996" s="259"/>
      <c r="M1996" s="260"/>
      <c r="N1996" s="261"/>
      <c r="O1996" s="261"/>
      <c r="P1996" s="261"/>
      <c r="Q1996" s="261"/>
      <c r="R1996" s="261"/>
      <c r="S1996" s="261"/>
      <c r="T1996" s="262"/>
      <c r="AT1996" s="263" t="s">
        <v>274</v>
      </c>
      <c r="AU1996" s="263" t="s">
        <v>88</v>
      </c>
      <c r="AV1996" s="14" t="s">
        <v>86</v>
      </c>
      <c r="AW1996" s="14" t="s">
        <v>41</v>
      </c>
      <c r="AX1996" s="14" t="s">
        <v>78</v>
      </c>
      <c r="AY1996" s="263" t="s">
        <v>209</v>
      </c>
    </row>
    <row r="1997" spans="2:51" s="14" customFormat="1" ht="13.5">
      <c r="B1997" s="254"/>
      <c r="C1997" s="255"/>
      <c r="D1997" s="219" t="s">
        <v>274</v>
      </c>
      <c r="E1997" s="256" t="s">
        <v>34</v>
      </c>
      <c r="F1997" s="257" t="s">
        <v>437</v>
      </c>
      <c r="G1997" s="255"/>
      <c r="H1997" s="256" t="s">
        <v>34</v>
      </c>
      <c r="I1997" s="258"/>
      <c r="J1997" s="255"/>
      <c r="K1997" s="255"/>
      <c r="L1997" s="259"/>
      <c r="M1997" s="260"/>
      <c r="N1997" s="261"/>
      <c r="O1997" s="261"/>
      <c r="P1997" s="261"/>
      <c r="Q1997" s="261"/>
      <c r="R1997" s="261"/>
      <c r="S1997" s="261"/>
      <c r="T1997" s="262"/>
      <c r="AT1997" s="263" t="s">
        <v>274</v>
      </c>
      <c r="AU1997" s="263" t="s">
        <v>88</v>
      </c>
      <c r="AV1997" s="14" t="s">
        <v>86</v>
      </c>
      <c r="AW1997" s="14" t="s">
        <v>41</v>
      </c>
      <c r="AX1997" s="14" t="s">
        <v>78</v>
      </c>
      <c r="AY1997" s="263" t="s">
        <v>209</v>
      </c>
    </row>
    <row r="1998" spans="2:51" s="12" customFormat="1" ht="13.5">
      <c r="B1998" s="222"/>
      <c r="C1998" s="223"/>
      <c r="D1998" s="219" t="s">
        <v>274</v>
      </c>
      <c r="E1998" s="224" t="s">
        <v>34</v>
      </c>
      <c r="F1998" s="225" t="s">
        <v>1831</v>
      </c>
      <c r="G1998" s="223"/>
      <c r="H1998" s="226">
        <v>10.46</v>
      </c>
      <c r="I1998" s="227"/>
      <c r="J1998" s="223"/>
      <c r="K1998" s="223"/>
      <c r="L1998" s="228"/>
      <c r="M1998" s="229"/>
      <c r="N1998" s="230"/>
      <c r="O1998" s="230"/>
      <c r="P1998" s="230"/>
      <c r="Q1998" s="230"/>
      <c r="R1998" s="230"/>
      <c r="S1998" s="230"/>
      <c r="T1998" s="231"/>
      <c r="AT1998" s="232" t="s">
        <v>274</v>
      </c>
      <c r="AU1998" s="232" t="s">
        <v>88</v>
      </c>
      <c r="AV1998" s="12" t="s">
        <v>88</v>
      </c>
      <c r="AW1998" s="12" t="s">
        <v>41</v>
      </c>
      <c r="AX1998" s="12" t="s">
        <v>78</v>
      </c>
      <c r="AY1998" s="232" t="s">
        <v>209</v>
      </c>
    </row>
    <row r="1999" spans="2:51" s="12" customFormat="1" ht="13.5">
      <c r="B1999" s="222"/>
      <c r="C1999" s="223"/>
      <c r="D1999" s="219" t="s">
        <v>274</v>
      </c>
      <c r="E1999" s="224" t="s">
        <v>34</v>
      </c>
      <c r="F1999" s="225" t="s">
        <v>1832</v>
      </c>
      <c r="G1999" s="223"/>
      <c r="H1999" s="226">
        <v>4.47</v>
      </c>
      <c r="I1999" s="227"/>
      <c r="J1999" s="223"/>
      <c r="K1999" s="223"/>
      <c r="L1999" s="228"/>
      <c r="M1999" s="229"/>
      <c r="N1999" s="230"/>
      <c r="O1999" s="230"/>
      <c r="P1999" s="230"/>
      <c r="Q1999" s="230"/>
      <c r="R1999" s="230"/>
      <c r="S1999" s="230"/>
      <c r="T1999" s="231"/>
      <c r="AT1999" s="232" t="s">
        <v>274</v>
      </c>
      <c r="AU1999" s="232" t="s">
        <v>88</v>
      </c>
      <c r="AV1999" s="12" t="s">
        <v>88</v>
      </c>
      <c r="AW1999" s="12" t="s">
        <v>41</v>
      </c>
      <c r="AX1999" s="12" t="s">
        <v>78</v>
      </c>
      <c r="AY1999" s="232" t="s">
        <v>209</v>
      </c>
    </row>
    <row r="2000" spans="2:51" s="12" customFormat="1" ht="13.5">
      <c r="B2000" s="222"/>
      <c r="C2000" s="223"/>
      <c r="D2000" s="219" t="s">
        <v>274</v>
      </c>
      <c r="E2000" s="224" t="s">
        <v>34</v>
      </c>
      <c r="F2000" s="225" t="s">
        <v>1833</v>
      </c>
      <c r="G2000" s="223"/>
      <c r="H2000" s="226">
        <v>4.47</v>
      </c>
      <c r="I2000" s="227"/>
      <c r="J2000" s="223"/>
      <c r="K2000" s="223"/>
      <c r="L2000" s="228"/>
      <c r="M2000" s="229"/>
      <c r="N2000" s="230"/>
      <c r="O2000" s="230"/>
      <c r="P2000" s="230"/>
      <c r="Q2000" s="230"/>
      <c r="R2000" s="230"/>
      <c r="S2000" s="230"/>
      <c r="T2000" s="231"/>
      <c r="AT2000" s="232" t="s">
        <v>274</v>
      </c>
      <c r="AU2000" s="232" t="s">
        <v>88</v>
      </c>
      <c r="AV2000" s="12" t="s">
        <v>88</v>
      </c>
      <c r="AW2000" s="12" t="s">
        <v>41</v>
      </c>
      <c r="AX2000" s="12" t="s">
        <v>78</v>
      </c>
      <c r="AY2000" s="232" t="s">
        <v>209</v>
      </c>
    </row>
    <row r="2001" spans="2:65" s="12" customFormat="1" ht="13.5">
      <c r="B2001" s="222"/>
      <c r="C2001" s="223"/>
      <c r="D2001" s="219" t="s">
        <v>274</v>
      </c>
      <c r="E2001" s="224" t="s">
        <v>34</v>
      </c>
      <c r="F2001" s="225" t="s">
        <v>1834</v>
      </c>
      <c r="G2001" s="223"/>
      <c r="H2001" s="226">
        <v>22.91</v>
      </c>
      <c r="I2001" s="227"/>
      <c r="J2001" s="223"/>
      <c r="K2001" s="223"/>
      <c r="L2001" s="228"/>
      <c r="M2001" s="229"/>
      <c r="N2001" s="230"/>
      <c r="O2001" s="230"/>
      <c r="P2001" s="230"/>
      <c r="Q2001" s="230"/>
      <c r="R2001" s="230"/>
      <c r="S2001" s="230"/>
      <c r="T2001" s="231"/>
      <c r="AT2001" s="232" t="s">
        <v>274</v>
      </c>
      <c r="AU2001" s="232" t="s">
        <v>88</v>
      </c>
      <c r="AV2001" s="12" t="s">
        <v>88</v>
      </c>
      <c r="AW2001" s="12" t="s">
        <v>41</v>
      </c>
      <c r="AX2001" s="12" t="s">
        <v>78</v>
      </c>
      <c r="AY2001" s="232" t="s">
        <v>209</v>
      </c>
    </row>
    <row r="2002" spans="2:65" s="12" customFormat="1" ht="13.5">
      <c r="B2002" s="222"/>
      <c r="C2002" s="223"/>
      <c r="D2002" s="219" t="s">
        <v>274</v>
      </c>
      <c r="E2002" s="224" t="s">
        <v>34</v>
      </c>
      <c r="F2002" s="225" t="s">
        <v>1835</v>
      </c>
      <c r="G2002" s="223"/>
      <c r="H2002" s="226">
        <v>11.18</v>
      </c>
      <c r="I2002" s="227"/>
      <c r="J2002" s="223"/>
      <c r="K2002" s="223"/>
      <c r="L2002" s="228"/>
      <c r="M2002" s="229"/>
      <c r="N2002" s="230"/>
      <c r="O2002" s="230"/>
      <c r="P2002" s="230"/>
      <c r="Q2002" s="230"/>
      <c r="R2002" s="230"/>
      <c r="S2002" s="230"/>
      <c r="T2002" s="231"/>
      <c r="AT2002" s="232" t="s">
        <v>274</v>
      </c>
      <c r="AU2002" s="232" t="s">
        <v>88</v>
      </c>
      <c r="AV2002" s="12" t="s">
        <v>88</v>
      </c>
      <c r="AW2002" s="12" t="s">
        <v>41</v>
      </c>
      <c r="AX2002" s="12" t="s">
        <v>78</v>
      </c>
      <c r="AY2002" s="232" t="s">
        <v>209</v>
      </c>
    </row>
    <row r="2003" spans="2:65" s="15" customFormat="1" ht="13.5">
      <c r="B2003" s="267"/>
      <c r="C2003" s="268"/>
      <c r="D2003" s="219" t="s">
        <v>274</v>
      </c>
      <c r="E2003" s="269" t="s">
        <v>34</v>
      </c>
      <c r="F2003" s="270" t="s">
        <v>2134</v>
      </c>
      <c r="G2003" s="268"/>
      <c r="H2003" s="271">
        <v>53.49</v>
      </c>
      <c r="I2003" s="272"/>
      <c r="J2003" s="268"/>
      <c r="K2003" s="268"/>
      <c r="L2003" s="273"/>
      <c r="M2003" s="274"/>
      <c r="N2003" s="275"/>
      <c r="O2003" s="275"/>
      <c r="P2003" s="275"/>
      <c r="Q2003" s="275"/>
      <c r="R2003" s="275"/>
      <c r="S2003" s="275"/>
      <c r="T2003" s="276"/>
      <c r="AT2003" s="277" t="s">
        <v>274</v>
      </c>
      <c r="AU2003" s="277" t="s">
        <v>88</v>
      </c>
      <c r="AV2003" s="15" t="s">
        <v>224</v>
      </c>
      <c r="AW2003" s="15" t="s">
        <v>41</v>
      </c>
      <c r="AX2003" s="15" t="s">
        <v>78</v>
      </c>
      <c r="AY2003" s="277" t="s">
        <v>209</v>
      </c>
    </row>
    <row r="2004" spans="2:65" s="14" customFormat="1" ht="13.5">
      <c r="B2004" s="254"/>
      <c r="C2004" s="255"/>
      <c r="D2004" s="219" t="s">
        <v>274</v>
      </c>
      <c r="E2004" s="256" t="s">
        <v>34</v>
      </c>
      <c r="F2004" s="257" t="s">
        <v>1517</v>
      </c>
      <c r="G2004" s="255"/>
      <c r="H2004" s="256" t="s">
        <v>34</v>
      </c>
      <c r="I2004" s="258"/>
      <c r="J2004" s="255"/>
      <c r="K2004" s="255"/>
      <c r="L2004" s="259"/>
      <c r="M2004" s="260"/>
      <c r="N2004" s="261"/>
      <c r="O2004" s="261"/>
      <c r="P2004" s="261"/>
      <c r="Q2004" s="261"/>
      <c r="R2004" s="261"/>
      <c r="S2004" s="261"/>
      <c r="T2004" s="262"/>
      <c r="AT2004" s="263" t="s">
        <v>274</v>
      </c>
      <c r="AU2004" s="263" t="s">
        <v>88</v>
      </c>
      <c r="AV2004" s="14" t="s">
        <v>86</v>
      </c>
      <c r="AW2004" s="14" t="s">
        <v>41</v>
      </c>
      <c r="AX2004" s="14" t="s">
        <v>78</v>
      </c>
      <c r="AY2004" s="263" t="s">
        <v>209</v>
      </c>
    </row>
    <row r="2005" spans="2:65" s="14" customFormat="1" ht="13.5">
      <c r="B2005" s="254"/>
      <c r="C2005" s="255"/>
      <c r="D2005" s="219" t="s">
        <v>274</v>
      </c>
      <c r="E2005" s="256" t="s">
        <v>34</v>
      </c>
      <c r="F2005" s="257" t="s">
        <v>434</v>
      </c>
      <c r="G2005" s="255"/>
      <c r="H2005" s="256" t="s">
        <v>34</v>
      </c>
      <c r="I2005" s="258"/>
      <c r="J2005" s="255"/>
      <c r="K2005" s="255"/>
      <c r="L2005" s="259"/>
      <c r="M2005" s="260"/>
      <c r="N2005" s="261"/>
      <c r="O2005" s="261"/>
      <c r="P2005" s="261"/>
      <c r="Q2005" s="261"/>
      <c r="R2005" s="261"/>
      <c r="S2005" s="261"/>
      <c r="T2005" s="262"/>
      <c r="AT2005" s="263" t="s">
        <v>274</v>
      </c>
      <c r="AU2005" s="263" t="s">
        <v>88</v>
      </c>
      <c r="AV2005" s="14" t="s">
        <v>86</v>
      </c>
      <c r="AW2005" s="14" t="s">
        <v>41</v>
      </c>
      <c r="AX2005" s="14" t="s">
        <v>78</v>
      </c>
      <c r="AY2005" s="263" t="s">
        <v>209</v>
      </c>
    </row>
    <row r="2006" spans="2:65" s="12" customFormat="1" ht="13.5">
      <c r="B2006" s="222"/>
      <c r="C2006" s="223"/>
      <c r="D2006" s="219" t="s">
        <v>274</v>
      </c>
      <c r="E2006" s="224" t="s">
        <v>34</v>
      </c>
      <c r="F2006" s="225" t="s">
        <v>1554</v>
      </c>
      <c r="G2006" s="223"/>
      <c r="H2006" s="226">
        <v>9.93</v>
      </c>
      <c r="I2006" s="227"/>
      <c r="J2006" s="223"/>
      <c r="K2006" s="223"/>
      <c r="L2006" s="228"/>
      <c r="M2006" s="229"/>
      <c r="N2006" s="230"/>
      <c r="O2006" s="230"/>
      <c r="P2006" s="230"/>
      <c r="Q2006" s="230"/>
      <c r="R2006" s="230"/>
      <c r="S2006" s="230"/>
      <c r="T2006" s="231"/>
      <c r="AT2006" s="232" t="s">
        <v>274</v>
      </c>
      <c r="AU2006" s="232" t="s">
        <v>88</v>
      </c>
      <c r="AV2006" s="12" t="s">
        <v>88</v>
      </c>
      <c r="AW2006" s="12" t="s">
        <v>41</v>
      </c>
      <c r="AX2006" s="12" t="s">
        <v>78</v>
      </c>
      <c r="AY2006" s="232" t="s">
        <v>209</v>
      </c>
    </row>
    <row r="2007" spans="2:65" s="15" customFormat="1" ht="13.5">
      <c r="B2007" s="267"/>
      <c r="C2007" s="268"/>
      <c r="D2007" s="219" t="s">
        <v>274</v>
      </c>
      <c r="E2007" s="269" t="s">
        <v>34</v>
      </c>
      <c r="F2007" s="270" t="s">
        <v>1519</v>
      </c>
      <c r="G2007" s="268"/>
      <c r="H2007" s="271">
        <v>9.93</v>
      </c>
      <c r="I2007" s="272"/>
      <c r="J2007" s="268"/>
      <c r="K2007" s="268"/>
      <c r="L2007" s="273"/>
      <c r="M2007" s="274"/>
      <c r="N2007" s="275"/>
      <c r="O2007" s="275"/>
      <c r="P2007" s="275"/>
      <c r="Q2007" s="275"/>
      <c r="R2007" s="275"/>
      <c r="S2007" s="275"/>
      <c r="T2007" s="276"/>
      <c r="AT2007" s="277" t="s">
        <v>274</v>
      </c>
      <c r="AU2007" s="277" t="s">
        <v>88</v>
      </c>
      <c r="AV2007" s="15" t="s">
        <v>224</v>
      </c>
      <c r="AW2007" s="15" t="s">
        <v>41</v>
      </c>
      <c r="AX2007" s="15" t="s">
        <v>78</v>
      </c>
      <c r="AY2007" s="277" t="s">
        <v>209</v>
      </c>
    </row>
    <row r="2008" spans="2:65" s="14" customFormat="1" ht="13.5">
      <c r="B2008" s="254"/>
      <c r="C2008" s="255"/>
      <c r="D2008" s="219" t="s">
        <v>274</v>
      </c>
      <c r="E2008" s="256" t="s">
        <v>34</v>
      </c>
      <c r="F2008" s="257" t="s">
        <v>875</v>
      </c>
      <c r="G2008" s="255"/>
      <c r="H2008" s="256" t="s">
        <v>34</v>
      </c>
      <c r="I2008" s="258"/>
      <c r="J2008" s="255"/>
      <c r="K2008" s="255"/>
      <c r="L2008" s="259"/>
      <c r="M2008" s="260"/>
      <c r="N2008" s="261"/>
      <c r="O2008" s="261"/>
      <c r="P2008" s="261"/>
      <c r="Q2008" s="261"/>
      <c r="R2008" s="261"/>
      <c r="S2008" s="261"/>
      <c r="T2008" s="262"/>
      <c r="AT2008" s="263" t="s">
        <v>274</v>
      </c>
      <c r="AU2008" s="263" t="s">
        <v>88</v>
      </c>
      <c r="AV2008" s="14" t="s">
        <v>86</v>
      </c>
      <c r="AW2008" s="14" t="s">
        <v>41</v>
      </c>
      <c r="AX2008" s="14" t="s">
        <v>78</v>
      </c>
      <c r="AY2008" s="263" t="s">
        <v>209</v>
      </c>
    </row>
    <row r="2009" spans="2:65" s="14" customFormat="1" ht="13.5">
      <c r="B2009" s="254"/>
      <c r="C2009" s="255"/>
      <c r="D2009" s="219" t="s">
        <v>274</v>
      </c>
      <c r="E2009" s="256" t="s">
        <v>34</v>
      </c>
      <c r="F2009" s="257" t="s">
        <v>466</v>
      </c>
      <c r="G2009" s="255"/>
      <c r="H2009" s="256" t="s">
        <v>34</v>
      </c>
      <c r="I2009" s="258"/>
      <c r="J2009" s="255"/>
      <c r="K2009" s="255"/>
      <c r="L2009" s="259"/>
      <c r="M2009" s="260"/>
      <c r="N2009" s="261"/>
      <c r="O2009" s="261"/>
      <c r="P2009" s="261"/>
      <c r="Q2009" s="261"/>
      <c r="R2009" s="261"/>
      <c r="S2009" s="261"/>
      <c r="T2009" s="262"/>
      <c r="AT2009" s="263" t="s">
        <v>274</v>
      </c>
      <c r="AU2009" s="263" t="s">
        <v>88</v>
      </c>
      <c r="AV2009" s="14" t="s">
        <v>86</v>
      </c>
      <c r="AW2009" s="14" t="s">
        <v>41</v>
      </c>
      <c r="AX2009" s="14" t="s">
        <v>78</v>
      </c>
      <c r="AY2009" s="263" t="s">
        <v>209</v>
      </c>
    </row>
    <row r="2010" spans="2:65" s="12" customFormat="1" ht="13.5">
      <c r="B2010" s="222"/>
      <c r="C2010" s="223"/>
      <c r="D2010" s="219" t="s">
        <v>274</v>
      </c>
      <c r="E2010" s="224" t="s">
        <v>34</v>
      </c>
      <c r="F2010" s="225" t="s">
        <v>1836</v>
      </c>
      <c r="G2010" s="223"/>
      <c r="H2010" s="226">
        <v>12.45</v>
      </c>
      <c r="I2010" s="227"/>
      <c r="J2010" s="223"/>
      <c r="K2010" s="223"/>
      <c r="L2010" s="228"/>
      <c r="M2010" s="229"/>
      <c r="N2010" s="230"/>
      <c r="O2010" s="230"/>
      <c r="P2010" s="230"/>
      <c r="Q2010" s="230"/>
      <c r="R2010" s="230"/>
      <c r="S2010" s="230"/>
      <c r="T2010" s="231"/>
      <c r="AT2010" s="232" t="s">
        <v>274</v>
      </c>
      <c r="AU2010" s="232" t="s">
        <v>88</v>
      </c>
      <c r="AV2010" s="12" t="s">
        <v>88</v>
      </c>
      <c r="AW2010" s="12" t="s">
        <v>41</v>
      </c>
      <c r="AX2010" s="12" t="s">
        <v>78</v>
      </c>
      <c r="AY2010" s="232" t="s">
        <v>209</v>
      </c>
    </row>
    <row r="2011" spans="2:65" s="12" customFormat="1" ht="13.5">
      <c r="B2011" s="222"/>
      <c r="C2011" s="223"/>
      <c r="D2011" s="219" t="s">
        <v>274</v>
      </c>
      <c r="E2011" s="224" t="s">
        <v>34</v>
      </c>
      <c r="F2011" s="225" t="s">
        <v>1837</v>
      </c>
      <c r="G2011" s="223"/>
      <c r="H2011" s="226">
        <v>6.62</v>
      </c>
      <c r="I2011" s="227"/>
      <c r="J2011" s="223"/>
      <c r="K2011" s="223"/>
      <c r="L2011" s="228"/>
      <c r="M2011" s="229"/>
      <c r="N2011" s="230"/>
      <c r="O2011" s="230"/>
      <c r="P2011" s="230"/>
      <c r="Q2011" s="230"/>
      <c r="R2011" s="230"/>
      <c r="S2011" s="230"/>
      <c r="T2011" s="231"/>
      <c r="AT2011" s="232" t="s">
        <v>274</v>
      </c>
      <c r="AU2011" s="232" t="s">
        <v>88</v>
      </c>
      <c r="AV2011" s="12" t="s">
        <v>88</v>
      </c>
      <c r="AW2011" s="12" t="s">
        <v>41</v>
      </c>
      <c r="AX2011" s="12" t="s">
        <v>78</v>
      </c>
      <c r="AY2011" s="232" t="s">
        <v>209</v>
      </c>
    </row>
    <row r="2012" spans="2:65" s="12" customFormat="1" ht="13.5">
      <c r="B2012" s="222"/>
      <c r="C2012" s="223"/>
      <c r="D2012" s="219" t="s">
        <v>274</v>
      </c>
      <c r="E2012" s="224" t="s">
        <v>34</v>
      </c>
      <c r="F2012" s="225" t="s">
        <v>1838</v>
      </c>
      <c r="G2012" s="223"/>
      <c r="H2012" s="226">
        <v>22.78</v>
      </c>
      <c r="I2012" s="227"/>
      <c r="J2012" s="223"/>
      <c r="K2012" s="223"/>
      <c r="L2012" s="228"/>
      <c r="M2012" s="229"/>
      <c r="N2012" s="230"/>
      <c r="O2012" s="230"/>
      <c r="P2012" s="230"/>
      <c r="Q2012" s="230"/>
      <c r="R2012" s="230"/>
      <c r="S2012" s="230"/>
      <c r="T2012" s="231"/>
      <c r="AT2012" s="232" t="s">
        <v>274</v>
      </c>
      <c r="AU2012" s="232" t="s">
        <v>88</v>
      </c>
      <c r="AV2012" s="12" t="s">
        <v>88</v>
      </c>
      <c r="AW2012" s="12" t="s">
        <v>41</v>
      </c>
      <c r="AX2012" s="12" t="s">
        <v>78</v>
      </c>
      <c r="AY2012" s="232" t="s">
        <v>209</v>
      </c>
    </row>
    <row r="2013" spans="2:65" s="15" customFormat="1" ht="13.5">
      <c r="B2013" s="267"/>
      <c r="C2013" s="268"/>
      <c r="D2013" s="219" t="s">
        <v>274</v>
      </c>
      <c r="E2013" s="269" t="s">
        <v>34</v>
      </c>
      <c r="F2013" s="270" t="s">
        <v>2135</v>
      </c>
      <c r="G2013" s="268"/>
      <c r="H2013" s="271">
        <v>41.85</v>
      </c>
      <c r="I2013" s="272"/>
      <c r="J2013" s="268"/>
      <c r="K2013" s="268"/>
      <c r="L2013" s="273"/>
      <c r="M2013" s="274"/>
      <c r="N2013" s="275"/>
      <c r="O2013" s="275"/>
      <c r="P2013" s="275"/>
      <c r="Q2013" s="275"/>
      <c r="R2013" s="275"/>
      <c r="S2013" s="275"/>
      <c r="T2013" s="276"/>
      <c r="AT2013" s="277" t="s">
        <v>274</v>
      </c>
      <c r="AU2013" s="277" t="s">
        <v>88</v>
      </c>
      <c r="AV2013" s="15" t="s">
        <v>224</v>
      </c>
      <c r="AW2013" s="15" t="s">
        <v>41</v>
      </c>
      <c r="AX2013" s="15" t="s">
        <v>78</v>
      </c>
      <c r="AY2013" s="277" t="s">
        <v>209</v>
      </c>
    </row>
    <row r="2014" spans="2:65" s="13" customFormat="1" ht="13.5">
      <c r="B2014" s="233"/>
      <c r="C2014" s="234"/>
      <c r="D2014" s="219" t="s">
        <v>274</v>
      </c>
      <c r="E2014" s="235" t="s">
        <v>34</v>
      </c>
      <c r="F2014" s="236" t="s">
        <v>302</v>
      </c>
      <c r="G2014" s="234"/>
      <c r="H2014" s="237">
        <v>1096.17</v>
      </c>
      <c r="I2014" s="238"/>
      <c r="J2014" s="234"/>
      <c r="K2014" s="234"/>
      <c r="L2014" s="239"/>
      <c r="M2014" s="240"/>
      <c r="N2014" s="241"/>
      <c r="O2014" s="241"/>
      <c r="P2014" s="241"/>
      <c r="Q2014" s="241"/>
      <c r="R2014" s="241"/>
      <c r="S2014" s="241"/>
      <c r="T2014" s="242"/>
      <c r="AT2014" s="243" t="s">
        <v>274</v>
      </c>
      <c r="AU2014" s="243" t="s">
        <v>88</v>
      </c>
      <c r="AV2014" s="13" t="s">
        <v>228</v>
      </c>
      <c r="AW2014" s="13" t="s">
        <v>41</v>
      </c>
      <c r="AX2014" s="13" t="s">
        <v>86</v>
      </c>
      <c r="AY2014" s="243" t="s">
        <v>209</v>
      </c>
    </row>
    <row r="2015" spans="2:65" s="12" customFormat="1" ht="13.5">
      <c r="B2015" s="222"/>
      <c r="C2015" s="223"/>
      <c r="D2015" s="219" t="s">
        <v>274</v>
      </c>
      <c r="E2015" s="223"/>
      <c r="F2015" s="225" t="s">
        <v>2312</v>
      </c>
      <c r="G2015" s="223"/>
      <c r="H2015" s="226">
        <v>1118.0930000000001</v>
      </c>
      <c r="I2015" s="227"/>
      <c r="J2015" s="223"/>
      <c r="K2015" s="223"/>
      <c r="L2015" s="228"/>
      <c r="M2015" s="229"/>
      <c r="N2015" s="230"/>
      <c r="O2015" s="230"/>
      <c r="P2015" s="230"/>
      <c r="Q2015" s="230"/>
      <c r="R2015" s="230"/>
      <c r="S2015" s="230"/>
      <c r="T2015" s="231"/>
      <c r="AT2015" s="232" t="s">
        <v>274</v>
      </c>
      <c r="AU2015" s="232" t="s">
        <v>88</v>
      </c>
      <c r="AV2015" s="12" t="s">
        <v>88</v>
      </c>
      <c r="AW2015" s="12" t="s">
        <v>6</v>
      </c>
      <c r="AX2015" s="12" t="s">
        <v>86</v>
      </c>
      <c r="AY2015" s="232" t="s">
        <v>209</v>
      </c>
    </row>
    <row r="2016" spans="2:65" s="1" customFormat="1" ht="25.5" customHeight="1">
      <c r="B2016" s="43"/>
      <c r="C2016" s="244" t="s">
        <v>2313</v>
      </c>
      <c r="D2016" s="244" t="s">
        <v>348</v>
      </c>
      <c r="E2016" s="245" t="s">
        <v>2314</v>
      </c>
      <c r="F2016" s="246" t="s">
        <v>2315</v>
      </c>
      <c r="G2016" s="247" t="s">
        <v>351</v>
      </c>
      <c r="H2016" s="248">
        <v>331.64</v>
      </c>
      <c r="I2016" s="249"/>
      <c r="J2016" s="250">
        <f>ROUND(I2016*H2016,2)</f>
        <v>0</v>
      </c>
      <c r="K2016" s="246" t="s">
        <v>34</v>
      </c>
      <c r="L2016" s="251"/>
      <c r="M2016" s="252" t="s">
        <v>34</v>
      </c>
      <c r="N2016" s="253" t="s">
        <v>49</v>
      </c>
      <c r="O2016" s="44"/>
      <c r="P2016" s="212">
        <f>O2016*H2016</f>
        <v>0</v>
      </c>
      <c r="Q2016" s="212">
        <v>0</v>
      </c>
      <c r="R2016" s="212">
        <f>Q2016*H2016</f>
        <v>0</v>
      </c>
      <c r="S2016" s="212">
        <v>0</v>
      </c>
      <c r="T2016" s="213">
        <f>S2016*H2016</f>
        <v>0</v>
      </c>
      <c r="AR2016" s="25" t="s">
        <v>672</v>
      </c>
      <c r="AT2016" s="25" t="s">
        <v>348</v>
      </c>
      <c r="AU2016" s="25" t="s">
        <v>88</v>
      </c>
      <c r="AY2016" s="25" t="s">
        <v>209</v>
      </c>
      <c r="BE2016" s="214">
        <f>IF(N2016="základní",J2016,0)</f>
        <v>0</v>
      </c>
      <c r="BF2016" s="214">
        <f>IF(N2016="snížená",J2016,0)</f>
        <v>0</v>
      </c>
      <c r="BG2016" s="214">
        <f>IF(N2016="zákl. přenesená",J2016,0)</f>
        <v>0</v>
      </c>
      <c r="BH2016" s="214">
        <f>IF(N2016="sníž. přenesená",J2016,0)</f>
        <v>0</v>
      </c>
      <c r="BI2016" s="214">
        <f>IF(N2016="nulová",J2016,0)</f>
        <v>0</v>
      </c>
      <c r="BJ2016" s="25" t="s">
        <v>86</v>
      </c>
      <c r="BK2016" s="214">
        <f>ROUND(I2016*H2016,2)</f>
        <v>0</v>
      </c>
      <c r="BL2016" s="25" t="s">
        <v>287</v>
      </c>
      <c r="BM2016" s="25" t="s">
        <v>2316</v>
      </c>
    </row>
    <row r="2017" spans="2:65" s="1" customFormat="1" ht="16.5" customHeight="1">
      <c r="B2017" s="43"/>
      <c r="C2017" s="244" t="s">
        <v>2317</v>
      </c>
      <c r="D2017" s="244" t="s">
        <v>348</v>
      </c>
      <c r="E2017" s="245" t="s">
        <v>2318</v>
      </c>
      <c r="F2017" s="246" t="s">
        <v>2319</v>
      </c>
      <c r="G2017" s="247" t="s">
        <v>351</v>
      </c>
      <c r="H2017" s="248">
        <v>207.90700000000001</v>
      </c>
      <c r="I2017" s="249"/>
      <c r="J2017" s="250">
        <f>ROUND(I2017*H2017,2)</f>
        <v>0</v>
      </c>
      <c r="K2017" s="246" t="s">
        <v>216</v>
      </c>
      <c r="L2017" s="251"/>
      <c r="M2017" s="252" t="s">
        <v>34</v>
      </c>
      <c r="N2017" s="253" t="s">
        <v>49</v>
      </c>
      <c r="O2017" s="44"/>
      <c r="P2017" s="212">
        <f>O2017*H2017</f>
        <v>0</v>
      </c>
      <c r="Q2017" s="212">
        <v>1.1999999999999999E-3</v>
      </c>
      <c r="R2017" s="212">
        <f>Q2017*H2017</f>
        <v>0.2494884</v>
      </c>
      <c r="S2017" s="212">
        <v>0</v>
      </c>
      <c r="T2017" s="213">
        <f>S2017*H2017</f>
        <v>0</v>
      </c>
      <c r="AR2017" s="25" t="s">
        <v>672</v>
      </c>
      <c r="AT2017" s="25" t="s">
        <v>348</v>
      </c>
      <c r="AU2017" s="25" t="s">
        <v>88</v>
      </c>
      <c r="AY2017" s="25" t="s">
        <v>209</v>
      </c>
      <c r="BE2017" s="214">
        <f>IF(N2017="základní",J2017,0)</f>
        <v>0</v>
      </c>
      <c r="BF2017" s="214">
        <f>IF(N2017="snížená",J2017,0)</f>
        <v>0</v>
      </c>
      <c r="BG2017" s="214">
        <f>IF(N2017="zákl. přenesená",J2017,0)</f>
        <v>0</v>
      </c>
      <c r="BH2017" s="214">
        <f>IF(N2017="sníž. přenesená",J2017,0)</f>
        <v>0</v>
      </c>
      <c r="BI2017" s="214">
        <f>IF(N2017="nulová",J2017,0)</f>
        <v>0</v>
      </c>
      <c r="BJ2017" s="25" t="s">
        <v>86</v>
      </c>
      <c r="BK2017" s="214">
        <f>ROUND(I2017*H2017,2)</f>
        <v>0</v>
      </c>
      <c r="BL2017" s="25" t="s">
        <v>287</v>
      </c>
      <c r="BM2017" s="25" t="s">
        <v>2320</v>
      </c>
    </row>
    <row r="2018" spans="2:65" s="14" customFormat="1" ht="13.5">
      <c r="B2018" s="254"/>
      <c r="C2018" s="255"/>
      <c r="D2018" s="219" t="s">
        <v>274</v>
      </c>
      <c r="E2018" s="256" t="s">
        <v>34</v>
      </c>
      <c r="F2018" s="257" t="s">
        <v>2307</v>
      </c>
      <c r="G2018" s="255"/>
      <c r="H2018" s="256" t="s">
        <v>34</v>
      </c>
      <c r="I2018" s="258"/>
      <c r="J2018" s="255"/>
      <c r="K2018" s="255"/>
      <c r="L2018" s="259"/>
      <c r="M2018" s="260"/>
      <c r="N2018" s="261"/>
      <c r="O2018" s="261"/>
      <c r="P2018" s="261"/>
      <c r="Q2018" s="261"/>
      <c r="R2018" s="261"/>
      <c r="S2018" s="261"/>
      <c r="T2018" s="262"/>
      <c r="AT2018" s="263" t="s">
        <v>274</v>
      </c>
      <c r="AU2018" s="263" t="s">
        <v>88</v>
      </c>
      <c r="AV2018" s="14" t="s">
        <v>86</v>
      </c>
      <c r="AW2018" s="14" t="s">
        <v>41</v>
      </c>
      <c r="AX2018" s="14" t="s">
        <v>78</v>
      </c>
      <c r="AY2018" s="263" t="s">
        <v>209</v>
      </c>
    </row>
    <row r="2019" spans="2:65" s="14" customFormat="1" ht="13.5">
      <c r="B2019" s="254"/>
      <c r="C2019" s="255"/>
      <c r="D2019" s="219" t="s">
        <v>274</v>
      </c>
      <c r="E2019" s="256" t="s">
        <v>34</v>
      </c>
      <c r="F2019" s="257" t="s">
        <v>1823</v>
      </c>
      <c r="G2019" s="255"/>
      <c r="H2019" s="256" t="s">
        <v>34</v>
      </c>
      <c r="I2019" s="258"/>
      <c r="J2019" s="255"/>
      <c r="K2019" s="255"/>
      <c r="L2019" s="259"/>
      <c r="M2019" s="260"/>
      <c r="N2019" s="261"/>
      <c r="O2019" s="261"/>
      <c r="P2019" s="261"/>
      <c r="Q2019" s="261"/>
      <c r="R2019" s="261"/>
      <c r="S2019" s="261"/>
      <c r="T2019" s="262"/>
      <c r="AT2019" s="263" t="s">
        <v>274</v>
      </c>
      <c r="AU2019" s="263" t="s">
        <v>88</v>
      </c>
      <c r="AV2019" s="14" t="s">
        <v>86</v>
      </c>
      <c r="AW2019" s="14" t="s">
        <v>41</v>
      </c>
      <c r="AX2019" s="14" t="s">
        <v>78</v>
      </c>
      <c r="AY2019" s="263" t="s">
        <v>209</v>
      </c>
    </row>
    <row r="2020" spans="2:65" s="14" customFormat="1" ht="13.5">
      <c r="B2020" s="254"/>
      <c r="C2020" s="255"/>
      <c r="D2020" s="219" t="s">
        <v>274</v>
      </c>
      <c r="E2020" s="256" t="s">
        <v>34</v>
      </c>
      <c r="F2020" s="257" t="s">
        <v>434</v>
      </c>
      <c r="G2020" s="255"/>
      <c r="H2020" s="256" t="s">
        <v>34</v>
      </c>
      <c r="I2020" s="258"/>
      <c r="J2020" s="255"/>
      <c r="K2020" s="255"/>
      <c r="L2020" s="259"/>
      <c r="M2020" s="260"/>
      <c r="N2020" s="261"/>
      <c r="O2020" s="261"/>
      <c r="P2020" s="261"/>
      <c r="Q2020" s="261"/>
      <c r="R2020" s="261"/>
      <c r="S2020" s="261"/>
      <c r="T2020" s="262"/>
      <c r="AT2020" s="263" t="s">
        <v>274</v>
      </c>
      <c r="AU2020" s="263" t="s">
        <v>88</v>
      </c>
      <c r="AV2020" s="14" t="s">
        <v>86</v>
      </c>
      <c r="AW2020" s="14" t="s">
        <v>41</v>
      </c>
      <c r="AX2020" s="14" t="s">
        <v>78</v>
      </c>
      <c r="AY2020" s="263" t="s">
        <v>209</v>
      </c>
    </row>
    <row r="2021" spans="2:65" s="12" customFormat="1" ht="13.5">
      <c r="B2021" s="222"/>
      <c r="C2021" s="223"/>
      <c r="D2021" s="219" t="s">
        <v>274</v>
      </c>
      <c r="E2021" s="224" t="s">
        <v>34</v>
      </c>
      <c r="F2021" s="225" t="s">
        <v>1824</v>
      </c>
      <c r="G2021" s="223"/>
      <c r="H2021" s="226">
        <v>14.85</v>
      </c>
      <c r="I2021" s="227"/>
      <c r="J2021" s="223"/>
      <c r="K2021" s="223"/>
      <c r="L2021" s="228"/>
      <c r="M2021" s="229"/>
      <c r="N2021" s="230"/>
      <c r="O2021" s="230"/>
      <c r="P2021" s="230"/>
      <c r="Q2021" s="230"/>
      <c r="R2021" s="230"/>
      <c r="S2021" s="230"/>
      <c r="T2021" s="231"/>
      <c r="AT2021" s="232" t="s">
        <v>274</v>
      </c>
      <c r="AU2021" s="232" t="s">
        <v>88</v>
      </c>
      <c r="AV2021" s="12" t="s">
        <v>88</v>
      </c>
      <c r="AW2021" s="12" t="s">
        <v>41</v>
      </c>
      <c r="AX2021" s="12" t="s">
        <v>78</v>
      </c>
      <c r="AY2021" s="232" t="s">
        <v>209</v>
      </c>
    </row>
    <row r="2022" spans="2:65" s="12" customFormat="1" ht="13.5">
      <c r="B2022" s="222"/>
      <c r="C2022" s="223"/>
      <c r="D2022" s="219" t="s">
        <v>274</v>
      </c>
      <c r="E2022" s="224" t="s">
        <v>34</v>
      </c>
      <c r="F2022" s="225" t="s">
        <v>1825</v>
      </c>
      <c r="G2022" s="223"/>
      <c r="H2022" s="226">
        <v>151.82</v>
      </c>
      <c r="I2022" s="227"/>
      <c r="J2022" s="223"/>
      <c r="K2022" s="223"/>
      <c r="L2022" s="228"/>
      <c r="M2022" s="229"/>
      <c r="N2022" s="230"/>
      <c r="O2022" s="230"/>
      <c r="P2022" s="230"/>
      <c r="Q2022" s="230"/>
      <c r="R2022" s="230"/>
      <c r="S2022" s="230"/>
      <c r="T2022" s="231"/>
      <c r="AT2022" s="232" t="s">
        <v>274</v>
      </c>
      <c r="AU2022" s="232" t="s">
        <v>88</v>
      </c>
      <c r="AV2022" s="12" t="s">
        <v>88</v>
      </c>
      <c r="AW2022" s="12" t="s">
        <v>41</v>
      </c>
      <c r="AX2022" s="12" t="s">
        <v>78</v>
      </c>
      <c r="AY2022" s="232" t="s">
        <v>209</v>
      </c>
    </row>
    <row r="2023" spans="2:65" s="12" customFormat="1" ht="13.5">
      <c r="B2023" s="222"/>
      <c r="C2023" s="223"/>
      <c r="D2023" s="219" t="s">
        <v>274</v>
      </c>
      <c r="E2023" s="224" t="s">
        <v>34</v>
      </c>
      <c r="F2023" s="225" t="s">
        <v>1826</v>
      </c>
      <c r="G2023" s="223"/>
      <c r="H2023" s="226">
        <v>27.87</v>
      </c>
      <c r="I2023" s="227"/>
      <c r="J2023" s="223"/>
      <c r="K2023" s="223"/>
      <c r="L2023" s="228"/>
      <c r="M2023" s="229"/>
      <c r="N2023" s="230"/>
      <c r="O2023" s="230"/>
      <c r="P2023" s="230"/>
      <c r="Q2023" s="230"/>
      <c r="R2023" s="230"/>
      <c r="S2023" s="230"/>
      <c r="T2023" s="231"/>
      <c r="AT2023" s="232" t="s">
        <v>274</v>
      </c>
      <c r="AU2023" s="232" t="s">
        <v>88</v>
      </c>
      <c r="AV2023" s="12" t="s">
        <v>88</v>
      </c>
      <c r="AW2023" s="12" t="s">
        <v>41</v>
      </c>
      <c r="AX2023" s="12" t="s">
        <v>78</v>
      </c>
      <c r="AY2023" s="232" t="s">
        <v>209</v>
      </c>
    </row>
    <row r="2024" spans="2:65" s="12" customFormat="1" ht="13.5">
      <c r="B2024" s="222"/>
      <c r="C2024" s="223"/>
      <c r="D2024" s="219" t="s">
        <v>274</v>
      </c>
      <c r="E2024" s="224" t="s">
        <v>34</v>
      </c>
      <c r="F2024" s="225" t="s">
        <v>1827</v>
      </c>
      <c r="G2024" s="223"/>
      <c r="H2024" s="226">
        <v>4.51</v>
      </c>
      <c r="I2024" s="227"/>
      <c r="J2024" s="223"/>
      <c r="K2024" s="223"/>
      <c r="L2024" s="228"/>
      <c r="M2024" s="229"/>
      <c r="N2024" s="230"/>
      <c r="O2024" s="230"/>
      <c r="P2024" s="230"/>
      <c r="Q2024" s="230"/>
      <c r="R2024" s="230"/>
      <c r="S2024" s="230"/>
      <c r="T2024" s="231"/>
      <c r="AT2024" s="232" t="s">
        <v>274</v>
      </c>
      <c r="AU2024" s="232" t="s">
        <v>88</v>
      </c>
      <c r="AV2024" s="12" t="s">
        <v>88</v>
      </c>
      <c r="AW2024" s="12" t="s">
        <v>41</v>
      </c>
      <c r="AX2024" s="12" t="s">
        <v>78</v>
      </c>
      <c r="AY2024" s="232" t="s">
        <v>209</v>
      </c>
    </row>
    <row r="2025" spans="2:65" s="12" customFormat="1" ht="13.5">
      <c r="B2025" s="222"/>
      <c r="C2025" s="223"/>
      <c r="D2025" s="219" t="s">
        <v>274</v>
      </c>
      <c r="E2025" s="224" t="s">
        <v>34</v>
      </c>
      <c r="F2025" s="225" t="s">
        <v>1828</v>
      </c>
      <c r="G2025" s="223"/>
      <c r="H2025" s="226">
        <v>4.78</v>
      </c>
      <c r="I2025" s="227"/>
      <c r="J2025" s="223"/>
      <c r="K2025" s="223"/>
      <c r="L2025" s="228"/>
      <c r="M2025" s="229"/>
      <c r="N2025" s="230"/>
      <c r="O2025" s="230"/>
      <c r="P2025" s="230"/>
      <c r="Q2025" s="230"/>
      <c r="R2025" s="230"/>
      <c r="S2025" s="230"/>
      <c r="T2025" s="231"/>
      <c r="AT2025" s="232" t="s">
        <v>274</v>
      </c>
      <c r="AU2025" s="232" t="s">
        <v>88</v>
      </c>
      <c r="AV2025" s="12" t="s">
        <v>88</v>
      </c>
      <c r="AW2025" s="12" t="s">
        <v>41</v>
      </c>
      <c r="AX2025" s="12" t="s">
        <v>78</v>
      </c>
      <c r="AY2025" s="232" t="s">
        <v>209</v>
      </c>
    </row>
    <row r="2026" spans="2:65" s="13" customFormat="1" ht="13.5">
      <c r="B2026" s="233"/>
      <c r="C2026" s="234"/>
      <c r="D2026" s="219" t="s">
        <v>274</v>
      </c>
      <c r="E2026" s="235" t="s">
        <v>34</v>
      </c>
      <c r="F2026" s="236" t="s">
        <v>302</v>
      </c>
      <c r="G2026" s="234"/>
      <c r="H2026" s="237">
        <v>203.83</v>
      </c>
      <c r="I2026" s="238"/>
      <c r="J2026" s="234"/>
      <c r="K2026" s="234"/>
      <c r="L2026" s="239"/>
      <c r="M2026" s="240"/>
      <c r="N2026" s="241"/>
      <c r="O2026" s="241"/>
      <c r="P2026" s="241"/>
      <c r="Q2026" s="241"/>
      <c r="R2026" s="241"/>
      <c r="S2026" s="241"/>
      <c r="T2026" s="242"/>
      <c r="AT2026" s="243" t="s">
        <v>274</v>
      </c>
      <c r="AU2026" s="243" t="s">
        <v>88</v>
      </c>
      <c r="AV2026" s="13" t="s">
        <v>228</v>
      </c>
      <c r="AW2026" s="13" t="s">
        <v>41</v>
      </c>
      <c r="AX2026" s="13" t="s">
        <v>86</v>
      </c>
      <c r="AY2026" s="243" t="s">
        <v>209</v>
      </c>
    </row>
    <row r="2027" spans="2:65" s="12" customFormat="1" ht="13.5">
      <c r="B2027" s="222"/>
      <c r="C2027" s="223"/>
      <c r="D2027" s="219" t="s">
        <v>274</v>
      </c>
      <c r="E2027" s="223"/>
      <c r="F2027" s="225" t="s">
        <v>2321</v>
      </c>
      <c r="G2027" s="223"/>
      <c r="H2027" s="226">
        <v>207.90700000000001</v>
      </c>
      <c r="I2027" s="227"/>
      <c r="J2027" s="223"/>
      <c r="K2027" s="223"/>
      <c r="L2027" s="228"/>
      <c r="M2027" s="229"/>
      <c r="N2027" s="230"/>
      <c r="O2027" s="230"/>
      <c r="P2027" s="230"/>
      <c r="Q2027" s="230"/>
      <c r="R2027" s="230"/>
      <c r="S2027" s="230"/>
      <c r="T2027" s="231"/>
      <c r="AT2027" s="232" t="s">
        <v>274</v>
      </c>
      <c r="AU2027" s="232" t="s">
        <v>88</v>
      </c>
      <c r="AV2027" s="12" t="s">
        <v>88</v>
      </c>
      <c r="AW2027" s="12" t="s">
        <v>6</v>
      </c>
      <c r="AX2027" s="12" t="s">
        <v>86</v>
      </c>
      <c r="AY2027" s="232" t="s">
        <v>209</v>
      </c>
    </row>
    <row r="2028" spans="2:65" s="1" customFormat="1" ht="25.5" customHeight="1">
      <c r="B2028" s="43"/>
      <c r="C2028" s="203" t="s">
        <v>2322</v>
      </c>
      <c r="D2028" s="203" t="s">
        <v>212</v>
      </c>
      <c r="E2028" s="204" t="s">
        <v>2323</v>
      </c>
      <c r="F2028" s="205" t="s">
        <v>2324</v>
      </c>
      <c r="G2028" s="206" t="s">
        <v>351</v>
      </c>
      <c r="H2028" s="207">
        <v>49.515000000000001</v>
      </c>
      <c r="I2028" s="208"/>
      <c r="J2028" s="209">
        <f>ROUND(I2028*H2028,2)</f>
        <v>0</v>
      </c>
      <c r="K2028" s="205" t="s">
        <v>216</v>
      </c>
      <c r="L2028" s="63"/>
      <c r="M2028" s="210" t="s">
        <v>34</v>
      </c>
      <c r="N2028" s="211" t="s">
        <v>49</v>
      </c>
      <c r="O2028" s="44"/>
      <c r="P2028" s="212">
        <f>O2028*H2028</f>
        <v>0</v>
      </c>
      <c r="Q2028" s="212">
        <v>0</v>
      </c>
      <c r="R2028" s="212">
        <f>Q2028*H2028</f>
        <v>0</v>
      </c>
      <c r="S2028" s="212">
        <v>0</v>
      </c>
      <c r="T2028" s="213">
        <f>S2028*H2028</f>
        <v>0</v>
      </c>
      <c r="AR2028" s="25" t="s">
        <v>287</v>
      </c>
      <c r="AT2028" s="25" t="s">
        <v>212</v>
      </c>
      <c r="AU2028" s="25" t="s">
        <v>88</v>
      </c>
      <c r="AY2028" s="25" t="s">
        <v>209</v>
      </c>
      <c r="BE2028" s="214">
        <f>IF(N2028="základní",J2028,0)</f>
        <v>0</v>
      </c>
      <c r="BF2028" s="214">
        <f>IF(N2028="snížená",J2028,0)</f>
        <v>0</v>
      </c>
      <c r="BG2028" s="214">
        <f>IF(N2028="zákl. přenesená",J2028,0)</f>
        <v>0</v>
      </c>
      <c r="BH2028" s="214">
        <f>IF(N2028="sníž. přenesená",J2028,0)</f>
        <v>0</v>
      </c>
      <c r="BI2028" s="214">
        <f>IF(N2028="nulová",J2028,0)</f>
        <v>0</v>
      </c>
      <c r="BJ2028" s="25" t="s">
        <v>86</v>
      </c>
      <c r="BK2028" s="214">
        <f>ROUND(I2028*H2028,2)</f>
        <v>0</v>
      </c>
      <c r="BL2028" s="25" t="s">
        <v>287</v>
      </c>
      <c r="BM2028" s="25" t="s">
        <v>2325</v>
      </c>
    </row>
    <row r="2029" spans="2:65" s="1" customFormat="1" ht="81">
      <c r="B2029" s="43"/>
      <c r="C2029" s="65"/>
      <c r="D2029" s="219" t="s">
        <v>272</v>
      </c>
      <c r="E2029" s="65"/>
      <c r="F2029" s="220" t="s">
        <v>2326</v>
      </c>
      <c r="G2029" s="65"/>
      <c r="H2029" s="65"/>
      <c r="I2029" s="174"/>
      <c r="J2029" s="65"/>
      <c r="K2029" s="65"/>
      <c r="L2029" s="63"/>
      <c r="M2029" s="221"/>
      <c r="N2029" s="44"/>
      <c r="O2029" s="44"/>
      <c r="P2029" s="44"/>
      <c r="Q2029" s="44"/>
      <c r="R2029" s="44"/>
      <c r="S2029" s="44"/>
      <c r="T2029" s="80"/>
      <c r="AT2029" s="25" t="s">
        <v>272</v>
      </c>
      <c r="AU2029" s="25" t="s">
        <v>88</v>
      </c>
    </row>
    <row r="2030" spans="2:65" s="14" customFormat="1" ht="13.5">
      <c r="B2030" s="254"/>
      <c r="C2030" s="255"/>
      <c r="D2030" s="219" t="s">
        <v>274</v>
      </c>
      <c r="E2030" s="256" t="s">
        <v>34</v>
      </c>
      <c r="F2030" s="257" t="s">
        <v>2327</v>
      </c>
      <c r="G2030" s="255"/>
      <c r="H2030" s="256" t="s">
        <v>34</v>
      </c>
      <c r="I2030" s="258"/>
      <c r="J2030" s="255"/>
      <c r="K2030" s="255"/>
      <c r="L2030" s="259"/>
      <c r="M2030" s="260"/>
      <c r="N2030" s="261"/>
      <c r="O2030" s="261"/>
      <c r="P2030" s="261"/>
      <c r="Q2030" s="261"/>
      <c r="R2030" s="261"/>
      <c r="S2030" s="261"/>
      <c r="T2030" s="262"/>
      <c r="AT2030" s="263" t="s">
        <v>274</v>
      </c>
      <c r="AU2030" s="263" t="s">
        <v>88</v>
      </c>
      <c r="AV2030" s="14" t="s">
        <v>86</v>
      </c>
      <c r="AW2030" s="14" t="s">
        <v>41</v>
      </c>
      <c r="AX2030" s="14" t="s">
        <v>78</v>
      </c>
      <c r="AY2030" s="263" t="s">
        <v>209</v>
      </c>
    </row>
    <row r="2031" spans="2:65" s="14" customFormat="1" ht="13.5">
      <c r="B2031" s="254"/>
      <c r="C2031" s="255"/>
      <c r="D2031" s="219" t="s">
        <v>274</v>
      </c>
      <c r="E2031" s="256" t="s">
        <v>34</v>
      </c>
      <c r="F2031" s="257" t="s">
        <v>2328</v>
      </c>
      <c r="G2031" s="255"/>
      <c r="H2031" s="256" t="s">
        <v>34</v>
      </c>
      <c r="I2031" s="258"/>
      <c r="J2031" s="255"/>
      <c r="K2031" s="255"/>
      <c r="L2031" s="259"/>
      <c r="M2031" s="260"/>
      <c r="N2031" s="261"/>
      <c r="O2031" s="261"/>
      <c r="P2031" s="261"/>
      <c r="Q2031" s="261"/>
      <c r="R2031" s="261"/>
      <c r="S2031" s="261"/>
      <c r="T2031" s="262"/>
      <c r="AT2031" s="263" t="s">
        <v>274</v>
      </c>
      <c r="AU2031" s="263" t="s">
        <v>88</v>
      </c>
      <c r="AV2031" s="14" t="s">
        <v>86</v>
      </c>
      <c r="AW2031" s="14" t="s">
        <v>41</v>
      </c>
      <c r="AX2031" s="14" t="s">
        <v>78</v>
      </c>
      <c r="AY2031" s="263" t="s">
        <v>209</v>
      </c>
    </row>
    <row r="2032" spans="2:65" s="12" customFormat="1" ht="13.5">
      <c r="B2032" s="222"/>
      <c r="C2032" s="223"/>
      <c r="D2032" s="219" t="s">
        <v>274</v>
      </c>
      <c r="E2032" s="224" t="s">
        <v>34</v>
      </c>
      <c r="F2032" s="225" t="s">
        <v>2329</v>
      </c>
      <c r="G2032" s="223"/>
      <c r="H2032" s="226">
        <v>9.7850000000000001</v>
      </c>
      <c r="I2032" s="227"/>
      <c r="J2032" s="223"/>
      <c r="K2032" s="223"/>
      <c r="L2032" s="228"/>
      <c r="M2032" s="229"/>
      <c r="N2032" s="230"/>
      <c r="O2032" s="230"/>
      <c r="P2032" s="230"/>
      <c r="Q2032" s="230"/>
      <c r="R2032" s="230"/>
      <c r="S2032" s="230"/>
      <c r="T2032" s="231"/>
      <c r="AT2032" s="232" t="s">
        <v>274</v>
      </c>
      <c r="AU2032" s="232" t="s">
        <v>88</v>
      </c>
      <c r="AV2032" s="12" t="s">
        <v>88</v>
      </c>
      <c r="AW2032" s="12" t="s">
        <v>41</v>
      </c>
      <c r="AX2032" s="12" t="s">
        <v>78</v>
      </c>
      <c r="AY2032" s="232" t="s">
        <v>209</v>
      </c>
    </row>
    <row r="2033" spans="2:65" s="14" customFormat="1" ht="13.5">
      <c r="B2033" s="254"/>
      <c r="C2033" s="255"/>
      <c r="D2033" s="219" t="s">
        <v>274</v>
      </c>
      <c r="E2033" s="256" t="s">
        <v>34</v>
      </c>
      <c r="F2033" s="257" t="s">
        <v>2330</v>
      </c>
      <c r="G2033" s="255"/>
      <c r="H2033" s="256" t="s">
        <v>34</v>
      </c>
      <c r="I2033" s="258"/>
      <c r="J2033" s="255"/>
      <c r="K2033" s="255"/>
      <c r="L2033" s="259"/>
      <c r="M2033" s="260"/>
      <c r="N2033" s="261"/>
      <c r="O2033" s="261"/>
      <c r="P2033" s="261"/>
      <c r="Q2033" s="261"/>
      <c r="R2033" s="261"/>
      <c r="S2033" s="261"/>
      <c r="T2033" s="262"/>
      <c r="AT2033" s="263" t="s">
        <v>274</v>
      </c>
      <c r="AU2033" s="263" t="s">
        <v>88</v>
      </c>
      <c r="AV2033" s="14" t="s">
        <v>86</v>
      </c>
      <c r="AW2033" s="14" t="s">
        <v>41</v>
      </c>
      <c r="AX2033" s="14" t="s">
        <v>78</v>
      </c>
      <c r="AY2033" s="263" t="s">
        <v>209</v>
      </c>
    </row>
    <row r="2034" spans="2:65" s="12" customFormat="1" ht="13.5">
      <c r="B2034" s="222"/>
      <c r="C2034" s="223"/>
      <c r="D2034" s="219" t="s">
        <v>274</v>
      </c>
      <c r="E2034" s="224" t="s">
        <v>34</v>
      </c>
      <c r="F2034" s="225" t="s">
        <v>2331</v>
      </c>
      <c r="G2034" s="223"/>
      <c r="H2034" s="226">
        <v>4.7839999999999998</v>
      </c>
      <c r="I2034" s="227"/>
      <c r="J2034" s="223"/>
      <c r="K2034" s="223"/>
      <c r="L2034" s="228"/>
      <c r="M2034" s="229"/>
      <c r="N2034" s="230"/>
      <c r="O2034" s="230"/>
      <c r="P2034" s="230"/>
      <c r="Q2034" s="230"/>
      <c r="R2034" s="230"/>
      <c r="S2034" s="230"/>
      <c r="T2034" s="231"/>
      <c r="AT2034" s="232" t="s">
        <v>274</v>
      </c>
      <c r="AU2034" s="232" t="s">
        <v>88</v>
      </c>
      <c r="AV2034" s="12" t="s">
        <v>88</v>
      </c>
      <c r="AW2034" s="12" t="s">
        <v>41</v>
      </c>
      <c r="AX2034" s="12" t="s">
        <v>78</v>
      </c>
      <c r="AY2034" s="232" t="s">
        <v>209</v>
      </c>
    </row>
    <row r="2035" spans="2:65" s="14" customFormat="1" ht="13.5">
      <c r="B2035" s="254"/>
      <c r="C2035" s="255"/>
      <c r="D2035" s="219" t="s">
        <v>274</v>
      </c>
      <c r="E2035" s="256" t="s">
        <v>34</v>
      </c>
      <c r="F2035" s="257" t="s">
        <v>2332</v>
      </c>
      <c r="G2035" s="255"/>
      <c r="H2035" s="256" t="s">
        <v>34</v>
      </c>
      <c r="I2035" s="258"/>
      <c r="J2035" s="255"/>
      <c r="K2035" s="255"/>
      <c r="L2035" s="259"/>
      <c r="M2035" s="260"/>
      <c r="N2035" s="261"/>
      <c r="O2035" s="261"/>
      <c r="P2035" s="261"/>
      <c r="Q2035" s="261"/>
      <c r="R2035" s="261"/>
      <c r="S2035" s="261"/>
      <c r="T2035" s="262"/>
      <c r="AT2035" s="263" t="s">
        <v>274</v>
      </c>
      <c r="AU2035" s="263" t="s">
        <v>88</v>
      </c>
      <c r="AV2035" s="14" t="s">
        <v>86</v>
      </c>
      <c r="AW2035" s="14" t="s">
        <v>41</v>
      </c>
      <c r="AX2035" s="14" t="s">
        <v>78</v>
      </c>
      <c r="AY2035" s="263" t="s">
        <v>209</v>
      </c>
    </row>
    <row r="2036" spans="2:65" s="12" customFormat="1" ht="13.5">
      <c r="B2036" s="222"/>
      <c r="C2036" s="223"/>
      <c r="D2036" s="219" t="s">
        <v>274</v>
      </c>
      <c r="E2036" s="224" t="s">
        <v>34</v>
      </c>
      <c r="F2036" s="225" t="s">
        <v>2333</v>
      </c>
      <c r="G2036" s="223"/>
      <c r="H2036" s="226">
        <v>4.2</v>
      </c>
      <c r="I2036" s="227"/>
      <c r="J2036" s="223"/>
      <c r="K2036" s="223"/>
      <c r="L2036" s="228"/>
      <c r="M2036" s="229"/>
      <c r="N2036" s="230"/>
      <c r="O2036" s="230"/>
      <c r="P2036" s="230"/>
      <c r="Q2036" s="230"/>
      <c r="R2036" s="230"/>
      <c r="S2036" s="230"/>
      <c r="T2036" s="231"/>
      <c r="AT2036" s="232" t="s">
        <v>274</v>
      </c>
      <c r="AU2036" s="232" t="s">
        <v>88</v>
      </c>
      <c r="AV2036" s="12" t="s">
        <v>88</v>
      </c>
      <c r="AW2036" s="12" t="s">
        <v>41</v>
      </c>
      <c r="AX2036" s="12" t="s">
        <v>78</v>
      </c>
      <c r="AY2036" s="232" t="s">
        <v>209</v>
      </c>
    </row>
    <row r="2037" spans="2:65" s="14" customFormat="1" ht="13.5">
      <c r="B2037" s="254"/>
      <c r="C2037" s="255"/>
      <c r="D2037" s="219" t="s">
        <v>274</v>
      </c>
      <c r="E2037" s="256" t="s">
        <v>34</v>
      </c>
      <c r="F2037" s="257" t="s">
        <v>2334</v>
      </c>
      <c r="G2037" s="255"/>
      <c r="H2037" s="256" t="s">
        <v>34</v>
      </c>
      <c r="I2037" s="258"/>
      <c r="J2037" s="255"/>
      <c r="K2037" s="255"/>
      <c r="L2037" s="259"/>
      <c r="M2037" s="260"/>
      <c r="N2037" s="261"/>
      <c r="O2037" s="261"/>
      <c r="P2037" s="261"/>
      <c r="Q2037" s="261"/>
      <c r="R2037" s="261"/>
      <c r="S2037" s="261"/>
      <c r="T2037" s="262"/>
      <c r="AT2037" s="263" t="s">
        <v>274</v>
      </c>
      <c r="AU2037" s="263" t="s">
        <v>88</v>
      </c>
      <c r="AV2037" s="14" t="s">
        <v>86</v>
      </c>
      <c r="AW2037" s="14" t="s">
        <v>41</v>
      </c>
      <c r="AX2037" s="14" t="s">
        <v>78</v>
      </c>
      <c r="AY2037" s="263" t="s">
        <v>209</v>
      </c>
    </row>
    <row r="2038" spans="2:65" s="12" customFormat="1" ht="13.5">
      <c r="B2038" s="222"/>
      <c r="C2038" s="223"/>
      <c r="D2038" s="219" t="s">
        <v>274</v>
      </c>
      <c r="E2038" s="224" t="s">
        <v>34</v>
      </c>
      <c r="F2038" s="225" t="s">
        <v>2335</v>
      </c>
      <c r="G2038" s="223"/>
      <c r="H2038" s="226">
        <v>6.93</v>
      </c>
      <c r="I2038" s="227"/>
      <c r="J2038" s="223"/>
      <c r="K2038" s="223"/>
      <c r="L2038" s="228"/>
      <c r="M2038" s="229"/>
      <c r="N2038" s="230"/>
      <c r="O2038" s="230"/>
      <c r="P2038" s="230"/>
      <c r="Q2038" s="230"/>
      <c r="R2038" s="230"/>
      <c r="S2038" s="230"/>
      <c r="T2038" s="231"/>
      <c r="AT2038" s="232" t="s">
        <v>274</v>
      </c>
      <c r="AU2038" s="232" t="s">
        <v>88</v>
      </c>
      <c r="AV2038" s="12" t="s">
        <v>88</v>
      </c>
      <c r="AW2038" s="12" t="s">
        <v>41</v>
      </c>
      <c r="AX2038" s="12" t="s">
        <v>78</v>
      </c>
      <c r="AY2038" s="232" t="s">
        <v>209</v>
      </c>
    </row>
    <row r="2039" spans="2:65" s="14" customFormat="1" ht="13.5">
      <c r="B2039" s="254"/>
      <c r="C2039" s="255"/>
      <c r="D2039" s="219" t="s">
        <v>274</v>
      </c>
      <c r="E2039" s="256" t="s">
        <v>34</v>
      </c>
      <c r="F2039" s="257" t="s">
        <v>2336</v>
      </c>
      <c r="G2039" s="255"/>
      <c r="H2039" s="256" t="s">
        <v>34</v>
      </c>
      <c r="I2039" s="258"/>
      <c r="J2039" s="255"/>
      <c r="K2039" s="255"/>
      <c r="L2039" s="259"/>
      <c r="M2039" s="260"/>
      <c r="N2039" s="261"/>
      <c r="O2039" s="261"/>
      <c r="P2039" s="261"/>
      <c r="Q2039" s="261"/>
      <c r="R2039" s="261"/>
      <c r="S2039" s="261"/>
      <c r="T2039" s="262"/>
      <c r="AT2039" s="263" t="s">
        <v>274</v>
      </c>
      <c r="AU2039" s="263" t="s">
        <v>88</v>
      </c>
      <c r="AV2039" s="14" t="s">
        <v>86</v>
      </c>
      <c r="AW2039" s="14" t="s">
        <v>41</v>
      </c>
      <c r="AX2039" s="14" t="s">
        <v>78</v>
      </c>
      <c r="AY2039" s="263" t="s">
        <v>209</v>
      </c>
    </row>
    <row r="2040" spans="2:65" s="12" customFormat="1" ht="13.5">
      <c r="B2040" s="222"/>
      <c r="C2040" s="223"/>
      <c r="D2040" s="219" t="s">
        <v>274</v>
      </c>
      <c r="E2040" s="224" t="s">
        <v>34</v>
      </c>
      <c r="F2040" s="225" t="s">
        <v>2337</v>
      </c>
      <c r="G2040" s="223"/>
      <c r="H2040" s="226">
        <v>3.9940000000000002</v>
      </c>
      <c r="I2040" s="227"/>
      <c r="J2040" s="223"/>
      <c r="K2040" s="223"/>
      <c r="L2040" s="228"/>
      <c r="M2040" s="229"/>
      <c r="N2040" s="230"/>
      <c r="O2040" s="230"/>
      <c r="P2040" s="230"/>
      <c r="Q2040" s="230"/>
      <c r="R2040" s="230"/>
      <c r="S2040" s="230"/>
      <c r="T2040" s="231"/>
      <c r="AT2040" s="232" t="s">
        <v>274</v>
      </c>
      <c r="AU2040" s="232" t="s">
        <v>88</v>
      </c>
      <c r="AV2040" s="12" t="s">
        <v>88</v>
      </c>
      <c r="AW2040" s="12" t="s">
        <v>41</v>
      </c>
      <c r="AX2040" s="12" t="s">
        <v>78</v>
      </c>
      <c r="AY2040" s="232" t="s">
        <v>209</v>
      </c>
    </row>
    <row r="2041" spans="2:65" s="14" customFormat="1" ht="13.5">
      <c r="B2041" s="254"/>
      <c r="C2041" s="255"/>
      <c r="D2041" s="219" t="s">
        <v>274</v>
      </c>
      <c r="E2041" s="256" t="s">
        <v>34</v>
      </c>
      <c r="F2041" s="257" t="s">
        <v>2338</v>
      </c>
      <c r="G2041" s="255"/>
      <c r="H2041" s="256" t="s">
        <v>34</v>
      </c>
      <c r="I2041" s="258"/>
      <c r="J2041" s="255"/>
      <c r="K2041" s="255"/>
      <c r="L2041" s="259"/>
      <c r="M2041" s="260"/>
      <c r="N2041" s="261"/>
      <c r="O2041" s="261"/>
      <c r="P2041" s="261"/>
      <c r="Q2041" s="261"/>
      <c r="R2041" s="261"/>
      <c r="S2041" s="261"/>
      <c r="T2041" s="262"/>
      <c r="AT2041" s="263" t="s">
        <v>274</v>
      </c>
      <c r="AU2041" s="263" t="s">
        <v>88</v>
      </c>
      <c r="AV2041" s="14" t="s">
        <v>86</v>
      </c>
      <c r="AW2041" s="14" t="s">
        <v>41</v>
      </c>
      <c r="AX2041" s="14" t="s">
        <v>78</v>
      </c>
      <c r="AY2041" s="263" t="s">
        <v>209</v>
      </c>
    </row>
    <row r="2042" spans="2:65" s="12" customFormat="1" ht="13.5">
      <c r="B2042" s="222"/>
      <c r="C2042" s="223"/>
      <c r="D2042" s="219" t="s">
        <v>274</v>
      </c>
      <c r="E2042" s="224" t="s">
        <v>34</v>
      </c>
      <c r="F2042" s="225" t="s">
        <v>2339</v>
      </c>
      <c r="G2042" s="223"/>
      <c r="H2042" s="226">
        <v>19.821999999999999</v>
      </c>
      <c r="I2042" s="227"/>
      <c r="J2042" s="223"/>
      <c r="K2042" s="223"/>
      <c r="L2042" s="228"/>
      <c r="M2042" s="229"/>
      <c r="N2042" s="230"/>
      <c r="O2042" s="230"/>
      <c r="P2042" s="230"/>
      <c r="Q2042" s="230"/>
      <c r="R2042" s="230"/>
      <c r="S2042" s="230"/>
      <c r="T2042" s="231"/>
      <c r="AT2042" s="232" t="s">
        <v>274</v>
      </c>
      <c r="AU2042" s="232" t="s">
        <v>88</v>
      </c>
      <c r="AV2042" s="12" t="s">
        <v>88</v>
      </c>
      <c r="AW2042" s="12" t="s">
        <v>41</v>
      </c>
      <c r="AX2042" s="12" t="s">
        <v>78</v>
      </c>
      <c r="AY2042" s="232" t="s">
        <v>209</v>
      </c>
    </row>
    <row r="2043" spans="2:65" s="13" customFormat="1" ht="13.5">
      <c r="B2043" s="233"/>
      <c r="C2043" s="234"/>
      <c r="D2043" s="219" t="s">
        <v>274</v>
      </c>
      <c r="E2043" s="235" t="s">
        <v>34</v>
      </c>
      <c r="F2043" s="236" t="s">
        <v>302</v>
      </c>
      <c r="G2043" s="234"/>
      <c r="H2043" s="237">
        <v>49.515000000000001</v>
      </c>
      <c r="I2043" s="238"/>
      <c r="J2043" s="234"/>
      <c r="K2043" s="234"/>
      <c r="L2043" s="239"/>
      <c r="M2043" s="240"/>
      <c r="N2043" s="241"/>
      <c r="O2043" s="241"/>
      <c r="P2043" s="241"/>
      <c r="Q2043" s="241"/>
      <c r="R2043" s="241"/>
      <c r="S2043" s="241"/>
      <c r="T2043" s="242"/>
      <c r="AT2043" s="243" t="s">
        <v>274</v>
      </c>
      <c r="AU2043" s="243" t="s">
        <v>88</v>
      </c>
      <c r="AV2043" s="13" t="s">
        <v>228</v>
      </c>
      <c r="AW2043" s="13" t="s">
        <v>41</v>
      </c>
      <c r="AX2043" s="13" t="s">
        <v>86</v>
      </c>
      <c r="AY2043" s="243" t="s">
        <v>209</v>
      </c>
    </row>
    <row r="2044" spans="2:65" s="1" customFormat="1" ht="25.5" customHeight="1">
      <c r="B2044" s="43"/>
      <c r="C2044" s="244" t="s">
        <v>2340</v>
      </c>
      <c r="D2044" s="244" t="s">
        <v>348</v>
      </c>
      <c r="E2044" s="245" t="s">
        <v>2341</v>
      </c>
      <c r="F2044" s="246" t="s">
        <v>2342</v>
      </c>
      <c r="G2044" s="247" t="s">
        <v>351</v>
      </c>
      <c r="H2044" s="248">
        <v>50.505000000000003</v>
      </c>
      <c r="I2044" s="249"/>
      <c r="J2044" s="250">
        <f>ROUND(I2044*H2044,2)</f>
        <v>0</v>
      </c>
      <c r="K2044" s="246" t="s">
        <v>34</v>
      </c>
      <c r="L2044" s="251"/>
      <c r="M2044" s="252" t="s">
        <v>34</v>
      </c>
      <c r="N2044" s="253" t="s">
        <v>49</v>
      </c>
      <c r="O2044" s="44"/>
      <c r="P2044" s="212">
        <f>O2044*H2044</f>
        <v>0</v>
      </c>
      <c r="Q2044" s="212">
        <v>0</v>
      </c>
      <c r="R2044" s="212">
        <f>Q2044*H2044</f>
        <v>0</v>
      </c>
      <c r="S2044" s="212">
        <v>0</v>
      </c>
      <c r="T2044" s="213">
        <f>S2044*H2044</f>
        <v>0</v>
      </c>
      <c r="AR2044" s="25" t="s">
        <v>672</v>
      </c>
      <c r="AT2044" s="25" t="s">
        <v>348</v>
      </c>
      <c r="AU2044" s="25" t="s">
        <v>88</v>
      </c>
      <c r="AY2044" s="25" t="s">
        <v>209</v>
      </c>
      <c r="BE2044" s="214">
        <f>IF(N2044="základní",J2044,0)</f>
        <v>0</v>
      </c>
      <c r="BF2044" s="214">
        <f>IF(N2044="snížená",J2044,0)</f>
        <v>0</v>
      </c>
      <c r="BG2044" s="214">
        <f>IF(N2044="zákl. přenesená",J2044,0)</f>
        <v>0</v>
      </c>
      <c r="BH2044" s="214">
        <f>IF(N2044="sníž. přenesená",J2044,0)</f>
        <v>0</v>
      </c>
      <c r="BI2044" s="214">
        <f>IF(N2044="nulová",J2044,0)</f>
        <v>0</v>
      </c>
      <c r="BJ2044" s="25" t="s">
        <v>86</v>
      </c>
      <c r="BK2044" s="214">
        <f>ROUND(I2044*H2044,2)</f>
        <v>0</v>
      </c>
      <c r="BL2044" s="25" t="s">
        <v>287</v>
      </c>
      <c r="BM2044" s="25" t="s">
        <v>2343</v>
      </c>
    </row>
    <row r="2045" spans="2:65" s="12" customFormat="1" ht="13.5">
      <c r="B2045" s="222"/>
      <c r="C2045" s="223"/>
      <c r="D2045" s="219" t="s">
        <v>274</v>
      </c>
      <c r="E2045" s="223"/>
      <c r="F2045" s="225" t="s">
        <v>2344</v>
      </c>
      <c r="G2045" s="223"/>
      <c r="H2045" s="226">
        <v>50.505000000000003</v>
      </c>
      <c r="I2045" s="227"/>
      <c r="J2045" s="223"/>
      <c r="K2045" s="223"/>
      <c r="L2045" s="228"/>
      <c r="M2045" s="229"/>
      <c r="N2045" s="230"/>
      <c r="O2045" s="230"/>
      <c r="P2045" s="230"/>
      <c r="Q2045" s="230"/>
      <c r="R2045" s="230"/>
      <c r="S2045" s="230"/>
      <c r="T2045" s="231"/>
      <c r="AT2045" s="232" t="s">
        <v>274</v>
      </c>
      <c r="AU2045" s="232" t="s">
        <v>88</v>
      </c>
      <c r="AV2045" s="12" t="s">
        <v>88</v>
      </c>
      <c r="AW2045" s="12" t="s">
        <v>6</v>
      </c>
      <c r="AX2045" s="12" t="s">
        <v>86</v>
      </c>
      <c r="AY2045" s="232" t="s">
        <v>209</v>
      </c>
    </row>
    <row r="2046" spans="2:65" s="1" customFormat="1" ht="25.5" customHeight="1">
      <c r="B2046" s="43"/>
      <c r="C2046" s="203" t="s">
        <v>2345</v>
      </c>
      <c r="D2046" s="203" t="s">
        <v>212</v>
      </c>
      <c r="E2046" s="204" t="s">
        <v>2346</v>
      </c>
      <c r="F2046" s="205" t="s">
        <v>2347</v>
      </c>
      <c r="G2046" s="206" t="s">
        <v>351</v>
      </c>
      <c r="H2046" s="207">
        <v>1315.75</v>
      </c>
      <c r="I2046" s="208"/>
      <c r="J2046" s="209">
        <f>ROUND(I2046*H2046,2)</f>
        <v>0</v>
      </c>
      <c r="K2046" s="205" t="s">
        <v>216</v>
      </c>
      <c r="L2046" s="63"/>
      <c r="M2046" s="210" t="s">
        <v>34</v>
      </c>
      <c r="N2046" s="211" t="s">
        <v>49</v>
      </c>
      <c r="O2046" s="44"/>
      <c r="P2046" s="212">
        <f>O2046*H2046</f>
        <v>0</v>
      </c>
      <c r="Q2046" s="212">
        <v>1.0000000000000001E-5</v>
      </c>
      <c r="R2046" s="212">
        <f>Q2046*H2046</f>
        <v>1.3157500000000001E-2</v>
      </c>
      <c r="S2046" s="212">
        <v>0</v>
      </c>
      <c r="T2046" s="213">
        <f>S2046*H2046</f>
        <v>0</v>
      </c>
      <c r="AR2046" s="25" t="s">
        <v>287</v>
      </c>
      <c r="AT2046" s="25" t="s">
        <v>212</v>
      </c>
      <c r="AU2046" s="25" t="s">
        <v>88</v>
      </c>
      <c r="AY2046" s="25" t="s">
        <v>209</v>
      </c>
      <c r="BE2046" s="214">
        <f>IF(N2046="základní",J2046,0)</f>
        <v>0</v>
      </c>
      <c r="BF2046" s="214">
        <f>IF(N2046="snížená",J2046,0)</f>
        <v>0</v>
      </c>
      <c r="BG2046" s="214">
        <f>IF(N2046="zákl. přenesená",J2046,0)</f>
        <v>0</v>
      </c>
      <c r="BH2046" s="214">
        <f>IF(N2046="sníž. přenesená",J2046,0)</f>
        <v>0</v>
      </c>
      <c r="BI2046" s="214">
        <f>IF(N2046="nulová",J2046,0)</f>
        <v>0</v>
      </c>
      <c r="BJ2046" s="25" t="s">
        <v>86</v>
      </c>
      <c r="BK2046" s="214">
        <f>ROUND(I2046*H2046,2)</f>
        <v>0</v>
      </c>
      <c r="BL2046" s="25" t="s">
        <v>287</v>
      </c>
      <c r="BM2046" s="25" t="s">
        <v>2348</v>
      </c>
    </row>
    <row r="2047" spans="2:65" s="1" customFormat="1" ht="81">
      <c r="B2047" s="43"/>
      <c r="C2047" s="65"/>
      <c r="D2047" s="219" t="s">
        <v>272</v>
      </c>
      <c r="E2047" s="65"/>
      <c r="F2047" s="220" t="s">
        <v>2326</v>
      </c>
      <c r="G2047" s="65"/>
      <c r="H2047" s="65"/>
      <c r="I2047" s="174"/>
      <c r="J2047" s="65"/>
      <c r="K2047" s="65"/>
      <c r="L2047" s="63"/>
      <c r="M2047" s="221"/>
      <c r="N2047" s="44"/>
      <c r="O2047" s="44"/>
      <c r="P2047" s="44"/>
      <c r="Q2047" s="44"/>
      <c r="R2047" s="44"/>
      <c r="S2047" s="44"/>
      <c r="T2047" s="80"/>
      <c r="AT2047" s="25" t="s">
        <v>272</v>
      </c>
      <c r="AU2047" s="25" t="s">
        <v>88</v>
      </c>
    </row>
    <row r="2048" spans="2:65" s="14" customFormat="1" ht="13.5">
      <c r="B2048" s="254"/>
      <c r="C2048" s="255"/>
      <c r="D2048" s="219" t="s">
        <v>274</v>
      </c>
      <c r="E2048" s="256" t="s">
        <v>34</v>
      </c>
      <c r="F2048" s="257" t="s">
        <v>1755</v>
      </c>
      <c r="G2048" s="255"/>
      <c r="H2048" s="256" t="s">
        <v>34</v>
      </c>
      <c r="I2048" s="258"/>
      <c r="J2048" s="255"/>
      <c r="K2048" s="255"/>
      <c r="L2048" s="259"/>
      <c r="M2048" s="260"/>
      <c r="N2048" s="261"/>
      <c r="O2048" s="261"/>
      <c r="P2048" s="261"/>
      <c r="Q2048" s="261"/>
      <c r="R2048" s="261"/>
      <c r="S2048" s="261"/>
      <c r="T2048" s="262"/>
      <c r="AT2048" s="263" t="s">
        <v>274</v>
      </c>
      <c r="AU2048" s="263" t="s">
        <v>88</v>
      </c>
      <c r="AV2048" s="14" t="s">
        <v>86</v>
      </c>
      <c r="AW2048" s="14" t="s">
        <v>41</v>
      </c>
      <c r="AX2048" s="14" t="s">
        <v>78</v>
      </c>
      <c r="AY2048" s="263" t="s">
        <v>209</v>
      </c>
    </row>
    <row r="2049" spans="2:51" s="14" customFormat="1" ht="13.5">
      <c r="B2049" s="254"/>
      <c r="C2049" s="255"/>
      <c r="D2049" s="219" t="s">
        <v>274</v>
      </c>
      <c r="E2049" s="256" t="s">
        <v>34</v>
      </c>
      <c r="F2049" s="257" t="s">
        <v>2349</v>
      </c>
      <c r="G2049" s="255"/>
      <c r="H2049" s="256" t="s">
        <v>34</v>
      </c>
      <c r="I2049" s="258"/>
      <c r="J2049" s="255"/>
      <c r="K2049" s="255"/>
      <c r="L2049" s="259"/>
      <c r="M2049" s="260"/>
      <c r="N2049" s="261"/>
      <c r="O2049" s="261"/>
      <c r="P2049" s="261"/>
      <c r="Q2049" s="261"/>
      <c r="R2049" s="261"/>
      <c r="S2049" s="261"/>
      <c r="T2049" s="262"/>
      <c r="AT2049" s="263" t="s">
        <v>274</v>
      </c>
      <c r="AU2049" s="263" t="s">
        <v>88</v>
      </c>
      <c r="AV2049" s="14" t="s">
        <v>86</v>
      </c>
      <c r="AW2049" s="14" t="s">
        <v>41</v>
      </c>
      <c r="AX2049" s="14" t="s">
        <v>78</v>
      </c>
      <c r="AY2049" s="263" t="s">
        <v>209</v>
      </c>
    </row>
    <row r="2050" spans="2:51" s="12" customFormat="1" ht="13.5">
      <c r="B2050" s="222"/>
      <c r="C2050" s="223"/>
      <c r="D2050" s="219" t="s">
        <v>274</v>
      </c>
      <c r="E2050" s="224" t="s">
        <v>34</v>
      </c>
      <c r="F2050" s="225" t="s">
        <v>1757</v>
      </c>
      <c r="G2050" s="223"/>
      <c r="H2050" s="226">
        <v>86.74</v>
      </c>
      <c r="I2050" s="227"/>
      <c r="J2050" s="223"/>
      <c r="K2050" s="223"/>
      <c r="L2050" s="228"/>
      <c r="M2050" s="229"/>
      <c r="N2050" s="230"/>
      <c r="O2050" s="230"/>
      <c r="P2050" s="230"/>
      <c r="Q2050" s="230"/>
      <c r="R2050" s="230"/>
      <c r="S2050" s="230"/>
      <c r="T2050" s="231"/>
      <c r="AT2050" s="232" t="s">
        <v>274</v>
      </c>
      <c r="AU2050" s="232" t="s">
        <v>88</v>
      </c>
      <c r="AV2050" s="12" t="s">
        <v>88</v>
      </c>
      <c r="AW2050" s="12" t="s">
        <v>41</v>
      </c>
      <c r="AX2050" s="12" t="s">
        <v>78</v>
      </c>
      <c r="AY2050" s="232" t="s">
        <v>209</v>
      </c>
    </row>
    <row r="2051" spans="2:51" s="12" customFormat="1" ht="13.5">
      <c r="B2051" s="222"/>
      <c r="C2051" s="223"/>
      <c r="D2051" s="219" t="s">
        <v>274</v>
      </c>
      <c r="E2051" s="224" t="s">
        <v>34</v>
      </c>
      <c r="F2051" s="225" t="s">
        <v>1758</v>
      </c>
      <c r="G2051" s="223"/>
      <c r="H2051" s="226">
        <v>81.92</v>
      </c>
      <c r="I2051" s="227"/>
      <c r="J2051" s="223"/>
      <c r="K2051" s="223"/>
      <c r="L2051" s="228"/>
      <c r="M2051" s="229"/>
      <c r="N2051" s="230"/>
      <c r="O2051" s="230"/>
      <c r="P2051" s="230"/>
      <c r="Q2051" s="230"/>
      <c r="R2051" s="230"/>
      <c r="S2051" s="230"/>
      <c r="T2051" s="231"/>
      <c r="AT2051" s="232" t="s">
        <v>274</v>
      </c>
      <c r="AU2051" s="232" t="s">
        <v>88</v>
      </c>
      <c r="AV2051" s="12" t="s">
        <v>88</v>
      </c>
      <c r="AW2051" s="12" t="s">
        <v>41</v>
      </c>
      <c r="AX2051" s="12" t="s">
        <v>78</v>
      </c>
      <c r="AY2051" s="232" t="s">
        <v>209</v>
      </c>
    </row>
    <row r="2052" spans="2:51" s="12" customFormat="1" ht="13.5">
      <c r="B2052" s="222"/>
      <c r="C2052" s="223"/>
      <c r="D2052" s="219" t="s">
        <v>274</v>
      </c>
      <c r="E2052" s="224" t="s">
        <v>34</v>
      </c>
      <c r="F2052" s="225" t="s">
        <v>1759</v>
      </c>
      <c r="G2052" s="223"/>
      <c r="H2052" s="226">
        <v>92.69</v>
      </c>
      <c r="I2052" s="227"/>
      <c r="J2052" s="223"/>
      <c r="K2052" s="223"/>
      <c r="L2052" s="228"/>
      <c r="M2052" s="229"/>
      <c r="N2052" s="230"/>
      <c r="O2052" s="230"/>
      <c r="P2052" s="230"/>
      <c r="Q2052" s="230"/>
      <c r="R2052" s="230"/>
      <c r="S2052" s="230"/>
      <c r="T2052" s="231"/>
      <c r="AT2052" s="232" t="s">
        <v>274</v>
      </c>
      <c r="AU2052" s="232" t="s">
        <v>88</v>
      </c>
      <c r="AV2052" s="12" t="s">
        <v>88</v>
      </c>
      <c r="AW2052" s="12" t="s">
        <v>41</v>
      </c>
      <c r="AX2052" s="12" t="s">
        <v>78</v>
      </c>
      <c r="AY2052" s="232" t="s">
        <v>209</v>
      </c>
    </row>
    <row r="2053" spans="2:51" s="15" customFormat="1" ht="13.5">
      <c r="B2053" s="267"/>
      <c r="C2053" s="268"/>
      <c r="D2053" s="219" t="s">
        <v>274</v>
      </c>
      <c r="E2053" s="269" t="s">
        <v>34</v>
      </c>
      <c r="F2053" s="270" t="s">
        <v>1760</v>
      </c>
      <c r="G2053" s="268"/>
      <c r="H2053" s="271">
        <v>261.35000000000002</v>
      </c>
      <c r="I2053" s="272"/>
      <c r="J2053" s="268"/>
      <c r="K2053" s="268"/>
      <c r="L2053" s="273"/>
      <c r="M2053" s="274"/>
      <c r="N2053" s="275"/>
      <c r="O2053" s="275"/>
      <c r="P2053" s="275"/>
      <c r="Q2053" s="275"/>
      <c r="R2053" s="275"/>
      <c r="S2053" s="275"/>
      <c r="T2053" s="276"/>
      <c r="AT2053" s="277" t="s">
        <v>274</v>
      </c>
      <c r="AU2053" s="277" t="s">
        <v>88</v>
      </c>
      <c r="AV2053" s="15" t="s">
        <v>224</v>
      </c>
      <c r="AW2053" s="15" t="s">
        <v>41</v>
      </c>
      <c r="AX2053" s="15" t="s">
        <v>78</v>
      </c>
      <c r="AY2053" s="277" t="s">
        <v>209</v>
      </c>
    </row>
    <row r="2054" spans="2:51" s="14" customFormat="1" ht="13.5">
      <c r="B2054" s="254"/>
      <c r="C2054" s="255"/>
      <c r="D2054" s="219" t="s">
        <v>274</v>
      </c>
      <c r="E2054" s="256" t="s">
        <v>34</v>
      </c>
      <c r="F2054" s="257" t="s">
        <v>1727</v>
      </c>
      <c r="G2054" s="255"/>
      <c r="H2054" s="256" t="s">
        <v>34</v>
      </c>
      <c r="I2054" s="258"/>
      <c r="J2054" s="255"/>
      <c r="K2054" s="255"/>
      <c r="L2054" s="259"/>
      <c r="M2054" s="260"/>
      <c r="N2054" s="261"/>
      <c r="O2054" s="261"/>
      <c r="P2054" s="261"/>
      <c r="Q2054" s="261"/>
      <c r="R2054" s="261"/>
      <c r="S2054" s="261"/>
      <c r="T2054" s="262"/>
      <c r="AT2054" s="263" t="s">
        <v>274</v>
      </c>
      <c r="AU2054" s="263" t="s">
        <v>88</v>
      </c>
      <c r="AV2054" s="14" t="s">
        <v>86</v>
      </c>
      <c r="AW2054" s="14" t="s">
        <v>41</v>
      </c>
      <c r="AX2054" s="14" t="s">
        <v>78</v>
      </c>
      <c r="AY2054" s="263" t="s">
        <v>209</v>
      </c>
    </row>
    <row r="2055" spans="2:51" s="14" customFormat="1" ht="13.5">
      <c r="B2055" s="254"/>
      <c r="C2055" s="255"/>
      <c r="D2055" s="219" t="s">
        <v>274</v>
      </c>
      <c r="E2055" s="256" t="s">
        <v>34</v>
      </c>
      <c r="F2055" s="257" t="s">
        <v>2349</v>
      </c>
      <c r="G2055" s="255"/>
      <c r="H2055" s="256" t="s">
        <v>34</v>
      </c>
      <c r="I2055" s="258"/>
      <c r="J2055" s="255"/>
      <c r="K2055" s="255"/>
      <c r="L2055" s="259"/>
      <c r="M2055" s="260"/>
      <c r="N2055" s="261"/>
      <c r="O2055" s="261"/>
      <c r="P2055" s="261"/>
      <c r="Q2055" s="261"/>
      <c r="R2055" s="261"/>
      <c r="S2055" s="261"/>
      <c r="T2055" s="262"/>
      <c r="AT2055" s="263" t="s">
        <v>274</v>
      </c>
      <c r="AU2055" s="263" t="s">
        <v>88</v>
      </c>
      <c r="AV2055" s="14" t="s">
        <v>86</v>
      </c>
      <c r="AW2055" s="14" t="s">
        <v>41</v>
      </c>
      <c r="AX2055" s="14" t="s">
        <v>78</v>
      </c>
      <c r="AY2055" s="263" t="s">
        <v>209</v>
      </c>
    </row>
    <row r="2056" spans="2:51" s="12" customFormat="1" ht="13.5">
      <c r="B2056" s="222"/>
      <c r="C2056" s="223"/>
      <c r="D2056" s="219" t="s">
        <v>274</v>
      </c>
      <c r="E2056" s="224" t="s">
        <v>34</v>
      </c>
      <c r="F2056" s="225" t="s">
        <v>1729</v>
      </c>
      <c r="G2056" s="223"/>
      <c r="H2056" s="226">
        <v>73.37</v>
      </c>
      <c r="I2056" s="227"/>
      <c r="J2056" s="223"/>
      <c r="K2056" s="223"/>
      <c r="L2056" s="228"/>
      <c r="M2056" s="229"/>
      <c r="N2056" s="230"/>
      <c r="O2056" s="230"/>
      <c r="P2056" s="230"/>
      <c r="Q2056" s="230"/>
      <c r="R2056" s="230"/>
      <c r="S2056" s="230"/>
      <c r="T2056" s="231"/>
      <c r="AT2056" s="232" t="s">
        <v>274</v>
      </c>
      <c r="AU2056" s="232" t="s">
        <v>88</v>
      </c>
      <c r="AV2056" s="12" t="s">
        <v>88</v>
      </c>
      <c r="AW2056" s="12" t="s">
        <v>41</v>
      </c>
      <c r="AX2056" s="12" t="s">
        <v>78</v>
      </c>
      <c r="AY2056" s="232" t="s">
        <v>209</v>
      </c>
    </row>
    <row r="2057" spans="2:51" s="12" customFormat="1" ht="13.5">
      <c r="B2057" s="222"/>
      <c r="C2057" s="223"/>
      <c r="D2057" s="219" t="s">
        <v>274</v>
      </c>
      <c r="E2057" s="224" t="s">
        <v>34</v>
      </c>
      <c r="F2057" s="225" t="s">
        <v>1730</v>
      </c>
      <c r="G2057" s="223"/>
      <c r="H2057" s="226">
        <v>27.2</v>
      </c>
      <c r="I2057" s="227"/>
      <c r="J2057" s="223"/>
      <c r="K2057" s="223"/>
      <c r="L2057" s="228"/>
      <c r="M2057" s="229"/>
      <c r="N2057" s="230"/>
      <c r="O2057" s="230"/>
      <c r="P2057" s="230"/>
      <c r="Q2057" s="230"/>
      <c r="R2057" s="230"/>
      <c r="S2057" s="230"/>
      <c r="T2057" s="231"/>
      <c r="AT2057" s="232" t="s">
        <v>274</v>
      </c>
      <c r="AU2057" s="232" t="s">
        <v>88</v>
      </c>
      <c r="AV2057" s="12" t="s">
        <v>88</v>
      </c>
      <c r="AW2057" s="12" t="s">
        <v>41</v>
      </c>
      <c r="AX2057" s="12" t="s">
        <v>78</v>
      </c>
      <c r="AY2057" s="232" t="s">
        <v>209</v>
      </c>
    </row>
    <row r="2058" spans="2:51" s="12" customFormat="1" ht="13.5">
      <c r="B2058" s="222"/>
      <c r="C2058" s="223"/>
      <c r="D2058" s="219" t="s">
        <v>274</v>
      </c>
      <c r="E2058" s="224" t="s">
        <v>34</v>
      </c>
      <c r="F2058" s="225" t="s">
        <v>1731</v>
      </c>
      <c r="G2058" s="223"/>
      <c r="H2058" s="226">
        <v>56.63</v>
      </c>
      <c r="I2058" s="227"/>
      <c r="J2058" s="223"/>
      <c r="K2058" s="223"/>
      <c r="L2058" s="228"/>
      <c r="M2058" s="229"/>
      <c r="N2058" s="230"/>
      <c r="O2058" s="230"/>
      <c r="P2058" s="230"/>
      <c r="Q2058" s="230"/>
      <c r="R2058" s="230"/>
      <c r="S2058" s="230"/>
      <c r="T2058" s="231"/>
      <c r="AT2058" s="232" t="s">
        <v>274</v>
      </c>
      <c r="AU2058" s="232" t="s">
        <v>88</v>
      </c>
      <c r="AV2058" s="12" t="s">
        <v>88</v>
      </c>
      <c r="AW2058" s="12" t="s">
        <v>41</v>
      </c>
      <c r="AX2058" s="12" t="s">
        <v>78</v>
      </c>
      <c r="AY2058" s="232" t="s">
        <v>209</v>
      </c>
    </row>
    <row r="2059" spans="2:51" s="15" customFormat="1" ht="13.5">
      <c r="B2059" s="267"/>
      <c r="C2059" s="268"/>
      <c r="D2059" s="219" t="s">
        <v>274</v>
      </c>
      <c r="E2059" s="269" t="s">
        <v>34</v>
      </c>
      <c r="F2059" s="270" t="s">
        <v>1732</v>
      </c>
      <c r="G2059" s="268"/>
      <c r="H2059" s="271">
        <v>157.19999999999999</v>
      </c>
      <c r="I2059" s="272"/>
      <c r="J2059" s="268"/>
      <c r="K2059" s="268"/>
      <c r="L2059" s="273"/>
      <c r="M2059" s="274"/>
      <c r="N2059" s="275"/>
      <c r="O2059" s="275"/>
      <c r="P2059" s="275"/>
      <c r="Q2059" s="275"/>
      <c r="R2059" s="275"/>
      <c r="S2059" s="275"/>
      <c r="T2059" s="276"/>
      <c r="AT2059" s="277" t="s">
        <v>274</v>
      </c>
      <c r="AU2059" s="277" t="s">
        <v>88</v>
      </c>
      <c r="AV2059" s="15" t="s">
        <v>224</v>
      </c>
      <c r="AW2059" s="15" t="s">
        <v>41</v>
      </c>
      <c r="AX2059" s="15" t="s">
        <v>78</v>
      </c>
      <c r="AY2059" s="277" t="s">
        <v>209</v>
      </c>
    </row>
    <row r="2060" spans="2:51" s="14" customFormat="1" ht="13.5">
      <c r="B2060" s="254"/>
      <c r="C2060" s="255"/>
      <c r="D2060" s="219" t="s">
        <v>274</v>
      </c>
      <c r="E2060" s="256" t="s">
        <v>34</v>
      </c>
      <c r="F2060" s="257" t="s">
        <v>1733</v>
      </c>
      <c r="G2060" s="255"/>
      <c r="H2060" s="256" t="s">
        <v>34</v>
      </c>
      <c r="I2060" s="258"/>
      <c r="J2060" s="255"/>
      <c r="K2060" s="255"/>
      <c r="L2060" s="259"/>
      <c r="M2060" s="260"/>
      <c r="N2060" s="261"/>
      <c r="O2060" s="261"/>
      <c r="P2060" s="261"/>
      <c r="Q2060" s="261"/>
      <c r="R2060" s="261"/>
      <c r="S2060" s="261"/>
      <c r="T2060" s="262"/>
      <c r="AT2060" s="263" t="s">
        <v>274</v>
      </c>
      <c r="AU2060" s="263" t="s">
        <v>88</v>
      </c>
      <c r="AV2060" s="14" t="s">
        <v>86</v>
      </c>
      <c r="AW2060" s="14" t="s">
        <v>41</v>
      </c>
      <c r="AX2060" s="14" t="s">
        <v>78</v>
      </c>
      <c r="AY2060" s="263" t="s">
        <v>209</v>
      </c>
    </row>
    <row r="2061" spans="2:51" s="14" customFormat="1" ht="13.5">
      <c r="B2061" s="254"/>
      <c r="C2061" s="255"/>
      <c r="D2061" s="219" t="s">
        <v>274</v>
      </c>
      <c r="E2061" s="256" t="s">
        <v>34</v>
      </c>
      <c r="F2061" s="257" t="s">
        <v>2349</v>
      </c>
      <c r="G2061" s="255"/>
      <c r="H2061" s="256" t="s">
        <v>34</v>
      </c>
      <c r="I2061" s="258"/>
      <c r="J2061" s="255"/>
      <c r="K2061" s="255"/>
      <c r="L2061" s="259"/>
      <c r="M2061" s="260"/>
      <c r="N2061" s="261"/>
      <c r="O2061" s="261"/>
      <c r="P2061" s="261"/>
      <c r="Q2061" s="261"/>
      <c r="R2061" s="261"/>
      <c r="S2061" s="261"/>
      <c r="T2061" s="262"/>
      <c r="AT2061" s="263" t="s">
        <v>274</v>
      </c>
      <c r="AU2061" s="263" t="s">
        <v>88</v>
      </c>
      <c r="AV2061" s="14" t="s">
        <v>86</v>
      </c>
      <c r="AW2061" s="14" t="s">
        <v>41</v>
      </c>
      <c r="AX2061" s="14" t="s">
        <v>78</v>
      </c>
      <c r="AY2061" s="263" t="s">
        <v>209</v>
      </c>
    </row>
    <row r="2062" spans="2:51" s="12" customFormat="1" ht="13.5">
      <c r="B2062" s="222"/>
      <c r="C2062" s="223"/>
      <c r="D2062" s="219" t="s">
        <v>274</v>
      </c>
      <c r="E2062" s="224" t="s">
        <v>34</v>
      </c>
      <c r="F2062" s="225" t="s">
        <v>1734</v>
      </c>
      <c r="G2062" s="223"/>
      <c r="H2062" s="226">
        <v>81.7</v>
      </c>
      <c r="I2062" s="227"/>
      <c r="J2062" s="223"/>
      <c r="K2062" s="223"/>
      <c r="L2062" s="228"/>
      <c r="M2062" s="229"/>
      <c r="N2062" s="230"/>
      <c r="O2062" s="230"/>
      <c r="P2062" s="230"/>
      <c r="Q2062" s="230"/>
      <c r="R2062" s="230"/>
      <c r="S2062" s="230"/>
      <c r="T2062" s="231"/>
      <c r="AT2062" s="232" t="s">
        <v>274</v>
      </c>
      <c r="AU2062" s="232" t="s">
        <v>88</v>
      </c>
      <c r="AV2062" s="12" t="s">
        <v>88</v>
      </c>
      <c r="AW2062" s="12" t="s">
        <v>41</v>
      </c>
      <c r="AX2062" s="12" t="s">
        <v>78</v>
      </c>
      <c r="AY2062" s="232" t="s">
        <v>209</v>
      </c>
    </row>
    <row r="2063" spans="2:51" s="15" customFormat="1" ht="13.5">
      <c r="B2063" s="267"/>
      <c r="C2063" s="268"/>
      <c r="D2063" s="219" t="s">
        <v>274</v>
      </c>
      <c r="E2063" s="269" t="s">
        <v>34</v>
      </c>
      <c r="F2063" s="270" t="s">
        <v>1735</v>
      </c>
      <c r="G2063" s="268"/>
      <c r="H2063" s="271">
        <v>81.7</v>
      </c>
      <c r="I2063" s="272"/>
      <c r="J2063" s="268"/>
      <c r="K2063" s="268"/>
      <c r="L2063" s="273"/>
      <c r="M2063" s="274"/>
      <c r="N2063" s="275"/>
      <c r="O2063" s="275"/>
      <c r="P2063" s="275"/>
      <c r="Q2063" s="275"/>
      <c r="R2063" s="275"/>
      <c r="S2063" s="275"/>
      <c r="T2063" s="276"/>
      <c r="AT2063" s="277" t="s">
        <v>274</v>
      </c>
      <c r="AU2063" s="277" t="s">
        <v>88</v>
      </c>
      <c r="AV2063" s="15" t="s">
        <v>224</v>
      </c>
      <c r="AW2063" s="15" t="s">
        <v>41</v>
      </c>
      <c r="AX2063" s="15" t="s">
        <v>78</v>
      </c>
      <c r="AY2063" s="277" t="s">
        <v>209</v>
      </c>
    </row>
    <row r="2064" spans="2:51" s="14" customFormat="1" ht="13.5">
      <c r="B2064" s="254"/>
      <c r="C2064" s="255"/>
      <c r="D2064" s="219" t="s">
        <v>274</v>
      </c>
      <c r="E2064" s="256" t="s">
        <v>34</v>
      </c>
      <c r="F2064" s="257" t="s">
        <v>1788</v>
      </c>
      <c r="G2064" s="255"/>
      <c r="H2064" s="256" t="s">
        <v>34</v>
      </c>
      <c r="I2064" s="258"/>
      <c r="J2064" s="255"/>
      <c r="K2064" s="255"/>
      <c r="L2064" s="259"/>
      <c r="M2064" s="260"/>
      <c r="N2064" s="261"/>
      <c r="O2064" s="261"/>
      <c r="P2064" s="261"/>
      <c r="Q2064" s="261"/>
      <c r="R2064" s="261"/>
      <c r="S2064" s="261"/>
      <c r="T2064" s="262"/>
      <c r="AT2064" s="263" t="s">
        <v>274</v>
      </c>
      <c r="AU2064" s="263" t="s">
        <v>88</v>
      </c>
      <c r="AV2064" s="14" t="s">
        <v>86</v>
      </c>
      <c r="AW2064" s="14" t="s">
        <v>41</v>
      </c>
      <c r="AX2064" s="14" t="s">
        <v>78</v>
      </c>
      <c r="AY2064" s="263" t="s">
        <v>209</v>
      </c>
    </row>
    <row r="2065" spans="2:51" s="14" customFormat="1" ht="13.5">
      <c r="B2065" s="254"/>
      <c r="C2065" s="255"/>
      <c r="D2065" s="219" t="s">
        <v>274</v>
      </c>
      <c r="E2065" s="256" t="s">
        <v>34</v>
      </c>
      <c r="F2065" s="257" t="s">
        <v>2349</v>
      </c>
      <c r="G2065" s="255"/>
      <c r="H2065" s="256" t="s">
        <v>34</v>
      </c>
      <c r="I2065" s="258"/>
      <c r="J2065" s="255"/>
      <c r="K2065" s="255"/>
      <c r="L2065" s="259"/>
      <c r="M2065" s="260"/>
      <c r="N2065" s="261"/>
      <c r="O2065" s="261"/>
      <c r="P2065" s="261"/>
      <c r="Q2065" s="261"/>
      <c r="R2065" s="261"/>
      <c r="S2065" s="261"/>
      <c r="T2065" s="262"/>
      <c r="AT2065" s="263" t="s">
        <v>274</v>
      </c>
      <c r="AU2065" s="263" t="s">
        <v>88</v>
      </c>
      <c r="AV2065" s="14" t="s">
        <v>86</v>
      </c>
      <c r="AW2065" s="14" t="s">
        <v>41</v>
      </c>
      <c r="AX2065" s="14" t="s">
        <v>78</v>
      </c>
      <c r="AY2065" s="263" t="s">
        <v>209</v>
      </c>
    </row>
    <row r="2066" spans="2:51" s="12" customFormat="1" ht="13.5">
      <c r="B2066" s="222"/>
      <c r="C2066" s="223"/>
      <c r="D2066" s="219" t="s">
        <v>274</v>
      </c>
      <c r="E2066" s="224" t="s">
        <v>34</v>
      </c>
      <c r="F2066" s="225" t="s">
        <v>1789</v>
      </c>
      <c r="G2066" s="223"/>
      <c r="H2066" s="226">
        <v>54.5</v>
      </c>
      <c r="I2066" s="227"/>
      <c r="J2066" s="223"/>
      <c r="K2066" s="223"/>
      <c r="L2066" s="228"/>
      <c r="M2066" s="229"/>
      <c r="N2066" s="230"/>
      <c r="O2066" s="230"/>
      <c r="P2066" s="230"/>
      <c r="Q2066" s="230"/>
      <c r="R2066" s="230"/>
      <c r="S2066" s="230"/>
      <c r="T2066" s="231"/>
      <c r="AT2066" s="232" t="s">
        <v>274</v>
      </c>
      <c r="AU2066" s="232" t="s">
        <v>88</v>
      </c>
      <c r="AV2066" s="12" t="s">
        <v>88</v>
      </c>
      <c r="AW2066" s="12" t="s">
        <v>41</v>
      </c>
      <c r="AX2066" s="12" t="s">
        <v>78</v>
      </c>
      <c r="AY2066" s="232" t="s">
        <v>209</v>
      </c>
    </row>
    <row r="2067" spans="2:51" s="12" customFormat="1" ht="13.5">
      <c r="B2067" s="222"/>
      <c r="C2067" s="223"/>
      <c r="D2067" s="219" t="s">
        <v>274</v>
      </c>
      <c r="E2067" s="224" t="s">
        <v>34</v>
      </c>
      <c r="F2067" s="225" t="s">
        <v>1790</v>
      </c>
      <c r="G2067" s="223"/>
      <c r="H2067" s="226">
        <v>183.9</v>
      </c>
      <c r="I2067" s="227"/>
      <c r="J2067" s="223"/>
      <c r="K2067" s="223"/>
      <c r="L2067" s="228"/>
      <c r="M2067" s="229"/>
      <c r="N2067" s="230"/>
      <c r="O2067" s="230"/>
      <c r="P2067" s="230"/>
      <c r="Q2067" s="230"/>
      <c r="R2067" s="230"/>
      <c r="S2067" s="230"/>
      <c r="T2067" s="231"/>
      <c r="AT2067" s="232" t="s">
        <v>274</v>
      </c>
      <c r="AU2067" s="232" t="s">
        <v>88</v>
      </c>
      <c r="AV2067" s="12" t="s">
        <v>88</v>
      </c>
      <c r="AW2067" s="12" t="s">
        <v>41</v>
      </c>
      <c r="AX2067" s="12" t="s">
        <v>78</v>
      </c>
      <c r="AY2067" s="232" t="s">
        <v>209</v>
      </c>
    </row>
    <row r="2068" spans="2:51" s="15" customFormat="1" ht="13.5">
      <c r="B2068" s="267"/>
      <c r="C2068" s="268"/>
      <c r="D2068" s="219" t="s">
        <v>274</v>
      </c>
      <c r="E2068" s="269" t="s">
        <v>34</v>
      </c>
      <c r="F2068" s="270" t="s">
        <v>1791</v>
      </c>
      <c r="G2068" s="268"/>
      <c r="H2068" s="271">
        <v>238.4</v>
      </c>
      <c r="I2068" s="272"/>
      <c r="J2068" s="268"/>
      <c r="K2068" s="268"/>
      <c r="L2068" s="273"/>
      <c r="M2068" s="274"/>
      <c r="N2068" s="275"/>
      <c r="O2068" s="275"/>
      <c r="P2068" s="275"/>
      <c r="Q2068" s="275"/>
      <c r="R2068" s="275"/>
      <c r="S2068" s="275"/>
      <c r="T2068" s="276"/>
      <c r="AT2068" s="277" t="s">
        <v>274</v>
      </c>
      <c r="AU2068" s="277" t="s">
        <v>88</v>
      </c>
      <c r="AV2068" s="15" t="s">
        <v>224</v>
      </c>
      <c r="AW2068" s="15" t="s">
        <v>41</v>
      </c>
      <c r="AX2068" s="15" t="s">
        <v>78</v>
      </c>
      <c r="AY2068" s="277" t="s">
        <v>209</v>
      </c>
    </row>
    <row r="2069" spans="2:51" s="14" customFormat="1" ht="13.5">
      <c r="B2069" s="254"/>
      <c r="C2069" s="255"/>
      <c r="D2069" s="219" t="s">
        <v>274</v>
      </c>
      <c r="E2069" s="256" t="s">
        <v>34</v>
      </c>
      <c r="F2069" s="257" t="s">
        <v>1736</v>
      </c>
      <c r="G2069" s="255"/>
      <c r="H2069" s="256" t="s">
        <v>34</v>
      </c>
      <c r="I2069" s="258"/>
      <c r="J2069" s="255"/>
      <c r="K2069" s="255"/>
      <c r="L2069" s="259"/>
      <c r="M2069" s="260"/>
      <c r="N2069" s="261"/>
      <c r="O2069" s="261"/>
      <c r="P2069" s="261"/>
      <c r="Q2069" s="261"/>
      <c r="R2069" s="261"/>
      <c r="S2069" s="261"/>
      <c r="T2069" s="262"/>
      <c r="AT2069" s="263" t="s">
        <v>274</v>
      </c>
      <c r="AU2069" s="263" t="s">
        <v>88</v>
      </c>
      <c r="AV2069" s="14" t="s">
        <v>86</v>
      </c>
      <c r="AW2069" s="14" t="s">
        <v>41</v>
      </c>
      <c r="AX2069" s="14" t="s">
        <v>78</v>
      </c>
      <c r="AY2069" s="263" t="s">
        <v>209</v>
      </c>
    </row>
    <row r="2070" spans="2:51" s="14" customFormat="1" ht="13.5">
      <c r="B2070" s="254"/>
      <c r="C2070" s="255"/>
      <c r="D2070" s="219" t="s">
        <v>274</v>
      </c>
      <c r="E2070" s="256" t="s">
        <v>34</v>
      </c>
      <c r="F2070" s="257" t="s">
        <v>2349</v>
      </c>
      <c r="G2070" s="255"/>
      <c r="H2070" s="256" t="s">
        <v>34</v>
      </c>
      <c r="I2070" s="258"/>
      <c r="J2070" s="255"/>
      <c r="K2070" s="255"/>
      <c r="L2070" s="259"/>
      <c r="M2070" s="260"/>
      <c r="N2070" s="261"/>
      <c r="O2070" s="261"/>
      <c r="P2070" s="261"/>
      <c r="Q2070" s="261"/>
      <c r="R2070" s="261"/>
      <c r="S2070" s="261"/>
      <c r="T2070" s="262"/>
      <c r="AT2070" s="263" t="s">
        <v>274</v>
      </c>
      <c r="AU2070" s="263" t="s">
        <v>88</v>
      </c>
      <c r="AV2070" s="14" t="s">
        <v>86</v>
      </c>
      <c r="AW2070" s="14" t="s">
        <v>41</v>
      </c>
      <c r="AX2070" s="14" t="s">
        <v>78</v>
      </c>
      <c r="AY2070" s="263" t="s">
        <v>209</v>
      </c>
    </row>
    <row r="2071" spans="2:51" s="12" customFormat="1" ht="13.5">
      <c r="B2071" s="222"/>
      <c r="C2071" s="223"/>
      <c r="D2071" s="219" t="s">
        <v>274</v>
      </c>
      <c r="E2071" s="224" t="s">
        <v>34</v>
      </c>
      <c r="F2071" s="225" t="s">
        <v>1737</v>
      </c>
      <c r="G2071" s="223"/>
      <c r="H2071" s="226">
        <v>101.2</v>
      </c>
      <c r="I2071" s="227"/>
      <c r="J2071" s="223"/>
      <c r="K2071" s="223"/>
      <c r="L2071" s="228"/>
      <c r="M2071" s="229"/>
      <c r="N2071" s="230"/>
      <c r="O2071" s="230"/>
      <c r="P2071" s="230"/>
      <c r="Q2071" s="230"/>
      <c r="R2071" s="230"/>
      <c r="S2071" s="230"/>
      <c r="T2071" s="231"/>
      <c r="AT2071" s="232" t="s">
        <v>274</v>
      </c>
      <c r="AU2071" s="232" t="s">
        <v>88</v>
      </c>
      <c r="AV2071" s="12" t="s">
        <v>88</v>
      </c>
      <c r="AW2071" s="12" t="s">
        <v>41</v>
      </c>
      <c r="AX2071" s="12" t="s">
        <v>78</v>
      </c>
      <c r="AY2071" s="232" t="s">
        <v>209</v>
      </c>
    </row>
    <row r="2072" spans="2:51" s="12" customFormat="1" ht="13.5">
      <c r="B2072" s="222"/>
      <c r="C2072" s="223"/>
      <c r="D2072" s="219" t="s">
        <v>274</v>
      </c>
      <c r="E2072" s="224" t="s">
        <v>34</v>
      </c>
      <c r="F2072" s="225" t="s">
        <v>1738</v>
      </c>
      <c r="G2072" s="223"/>
      <c r="H2072" s="226">
        <v>52.5</v>
      </c>
      <c r="I2072" s="227"/>
      <c r="J2072" s="223"/>
      <c r="K2072" s="223"/>
      <c r="L2072" s="228"/>
      <c r="M2072" s="229"/>
      <c r="N2072" s="230"/>
      <c r="O2072" s="230"/>
      <c r="P2072" s="230"/>
      <c r="Q2072" s="230"/>
      <c r="R2072" s="230"/>
      <c r="S2072" s="230"/>
      <c r="T2072" s="231"/>
      <c r="AT2072" s="232" t="s">
        <v>274</v>
      </c>
      <c r="AU2072" s="232" t="s">
        <v>88</v>
      </c>
      <c r="AV2072" s="12" t="s">
        <v>88</v>
      </c>
      <c r="AW2072" s="12" t="s">
        <v>41</v>
      </c>
      <c r="AX2072" s="12" t="s">
        <v>78</v>
      </c>
      <c r="AY2072" s="232" t="s">
        <v>209</v>
      </c>
    </row>
    <row r="2073" spans="2:51" s="15" customFormat="1" ht="13.5">
      <c r="B2073" s="267"/>
      <c r="C2073" s="268"/>
      <c r="D2073" s="219" t="s">
        <v>274</v>
      </c>
      <c r="E2073" s="269" t="s">
        <v>34</v>
      </c>
      <c r="F2073" s="270" t="s">
        <v>1739</v>
      </c>
      <c r="G2073" s="268"/>
      <c r="H2073" s="271">
        <v>153.69999999999999</v>
      </c>
      <c r="I2073" s="272"/>
      <c r="J2073" s="268"/>
      <c r="K2073" s="268"/>
      <c r="L2073" s="273"/>
      <c r="M2073" s="274"/>
      <c r="N2073" s="275"/>
      <c r="O2073" s="275"/>
      <c r="P2073" s="275"/>
      <c r="Q2073" s="275"/>
      <c r="R2073" s="275"/>
      <c r="S2073" s="275"/>
      <c r="T2073" s="276"/>
      <c r="AT2073" s="277" t="s">
        <v>274</v>
      </c>
      <c r="AU2073" s="277" t="s">
        <v>88</v>
      </c>
      <c r="AV2073" s="15" t="s">
        <v>224</v>
      </c>
      <c r="AW2073" s="15" t="s">
        <v>41</v>
      </c>
      <c r="AX2073" s="15" t="s">
        <v>78</v>
      </c>
      <c r="AY2073" s="277" t="s">
        <v>209</v>
      </c>
    </row>
    <row r="2074" spans="2:51" s="14" customFormat="1" ht="13.5">
      <c r="B2074" s="254"/>
      <c r="C2074" s="255"/>
      <c r="D2074" s="219" t="s">
        <v>274</v>
      </c>
      <c r="E2074" s="256" t="s">
        <v>34</v>
      </c>
      <c r="F2074" s="257" t="s">
        <v>1740</v>
      </c>
      <c r="G2074" s="255"/>
      <c r="H2074" s="256" t="s">
        <v>34</v>
      </c>
      <c r="I2074" s="258"/>
      <c r="J2074" s="255"/>
      <c r="K2074" s="255"/>
      <c r="L2074" s="259"/>
      <c r="M2074" s="260"/>
      <c r="N2074" s="261"/>
      <c r="O2074" s="261"/>
      <c r="P2074" s="261"/>
      <c r="Q2074" s="261"/>
      <c r="R2074" s="261"/>
      <c r="S2074" s="261"/>
      <c r="T2074" s="262"/>
      <c r="AT2074" s="263" t="s">
        <v>274</v>
      </c>
      <c r="AU2074" s="263" t="s">
        <v>88</v>
      </c>
      <c r="AV2074" s="14" t="s">
        <v>86</v>
      </c>
      <c r="AW2074" s="14" t="s">
        <v>41</v>
      </c>
      <c r="AX2074" s="14" t="s">
        <v>78</v>
      </c>
      <c r="AY2074" s="263" t="s">
        <v>209</v>
      </c>
    </row>
    <row r="2075" spans="2:51" s="14" customFormat="1" ht="13.5">
      <c r="B2075" s="254"/>
      <c r="C2075" s="255"/>
      <c r="D2075" s="219" t="s">
        <v>274</v>
      </c>
      <c r="E2075" s="256" t="s">
        <v>34</v>
      </c>
      <c r="F2075" s="257" t="s">
        <v>2349</v>
      </c>
      <c r="G2075" s="255"/>
      <c r="H2075" s="256" t="s">
        <v>34</v>
      </c>
      <c r="I2075" s="258"/>
      <c r="J2075" s="255"/>
      <c r="K2075" s="255"/>
      <c r="L2075" s="259"/>
      <c r="M2075" s="260"/>
      <c r="N2075" s="261"/>
      <c r="O2075" s="261"/>
      <c r="P2075" s="261"/>
      <c r="Q2075" s="261"/>
      <c r="R2075" s="261"/>
      <c r="S2075" s="261"/>
      <c r="T2075" s="262"/>
      <c r="AT2075" s="263" t="s">
        <v>274</v>
      </c>
      <c r="AU2075" s="263" t="s">
        <v>88</v>
      </c>
      <c r="AV2075" s="14" t="s">
        <v>86</v>
      </c>
      <c r="AW2075" s="14" t="s">
        <v>41</v>
      </c>
      <c r="AX2075" s="14" t="s">
        <v>78</v>
      </c>
      <c r="AY2075" s="263" t="s">
        <v>209</v>
      </c>
    </row>
    <row r="2076" spans="2:51" s="12" customFormat="1" ht="13.5">
      <c r="B2076" s="222"/>
      <c r="C2076" s="223"/>
      <c r="D2076" s="219" t="s">
        <v>274</v>
      </c>
      <c r="E2076" s="224" t="s">
        <v>34</v>
      </c>
      <c r="F2076" s="225" t="s">
        <v>1741</v>
      </c>
      <c r="G2076" s="223"/>
      <c r="H2076" s="226">
        <v>41.6</v>
      </c>
      <c r="I2076" s="227"/>
      <c r="J2076" s="223"/>
      <c r="K2076" s="223"/>
      <c r="L2076" s="228"/>
      <c r="M2076" s="229"/>
      <c r="N2076" s="230"/>
      <c r="O2076" s="230"/>
      <c r="P2076" s="230"/>
      <c r="Q2076" s="230"/>
      <c r="R2076" s="230"/>
      <c r="S2076" s="230"/>
      <c r="T2076" s="231"/>
      <c r="AT2076" s="232" t="s">
        <v>274</v>
      </c>
      <c r="AU2076" s="232" t="s">
        <v>88</v>
      </c>
      <c r="AV2076" s="12" t="s">
        <v>88</v>
      </c>
      <c r="AW2076" s="12" t="s">
        <v>41</v>
      </c>
      <c r="AX2076" s="12" t="s">
        <v>78</v>
      </c>
      <c r="AY2076" s="232" t="s">
        <v>209</v>
      </c>
    </row>
    <row r="2077" spans="2:51" s="12" customFormat="1" ht="13.5">
      <c r="B2077" s="222"/>
      <c r="C2077" s="223"/>
      <c r="D2077" s="219" t="s">
        <v>274</v>
      </c>
      <c r="E2077" s="224" t="s">
        <v>34</v>
      </c>
      <c r="F2077" s="225" t="s">
        <v>1742</v>
      </c>
      <c r="G2077" s="223"/>
      <c r="H2077" s="226">
        <v>30.4</v>
      </c>
      <c r="I2077" s="227"/>
      <c r="J2077" s="223"/>
      <c r="K2077" s="223"/>
      <c r="L2077" s="228"/>
      <c r="M2077" s="229"/>
      <c r="N2077" s="230"/>
      <c r="O2077" s="230"/>
      <c r="P2077" s="230"/>
      <c r="Q2077" s="230"/>
      <c r="R2077" s="230"/>
      <c r="S2077" s="230"/>
      <c r="T2077" s="231"/>
      <c r="AT2077" s="232" t="s">
        <v>274</v>
      </c>
      <c r="AU2077" s="232" t="s">
        <v>88</v>
      </c>
      <c r="AV2077" s="12" t="s">
        <v>88</v>
      </c>
      <c r="AW2077" s="12" t="s">
        <v>41</v>
      </c>
      <c r="AX2077" s="12" t="s">
        <v>78</v>
      </c>
      <c r="AY2077" s="232" t="s">
        <v>209</v>
      </c>
    </row>
    <row r="2078" spans="2:51" s="12" customFormat="1" ht="13.5">
      <c r="B2078" s="222"/>
      <c r="C2078" s="223"/>
      <c r="D2078" s="219" t="s">
        <v>274</v>
      </c>
      <c r="E2078" s="224" t="s">
        <v>34</v>
      </c>
      <c r="F2078" s="225" t="s">
        <v>1743</v>
      </c>
      <c r="G2078" s="223"/>
      <c r="H2078" s="226">
        <v>267.8</v>
      </c>
      <c r="I2078" s="227"/>
      <c r="J2078" s="223"/>
      <c r="K2078" s="223"/>
      <c r="L2078" s="228"/>
      <c r="M2078" s="229"/>
      <c r="N2078" s="230"/>
      <c r="O2078" s="230"/>
      <c r="P2078" s="230"/>
      <c r="Q2078" s="230"/>
      <c r="R2078" s="230"/>
      <c r="S2078" s="230"/>
      <c r="T2078" s="231"/>
      <c r="AT2078" s="232" t="s">
        <v>274</v>
      </c>
      <c r="AU2078" s="232" t="s">
        <v>88</v>
      </c>
      <c r="AV2078" s="12" t="s">
        <v>88</v>
      </c>
      <c r="AW2078" s="12" t="s">
        <v>41</v>
      </c>
      <c r="AX2078" s="12" t="s">
        <v>78</v>
      </c>
      <c r="AY2078" s="232" t="s">
        <v>209</v>
      </c>
    </row>
    <row r="2079" spans="2:51" s="12" customFormat="1" ht="13.5">
      <c r="B2079" s="222"/>
      <c r="C2079" s="223"/>
      <c r="D2079" s="219" t="s">
        <v>274</v>
      </c>
      <c r="E2079" s="224" t="s">
        <v>34</v>
      </c>
      <c r="F2079" s="225" t="s">
        <v>1744</v>
      </c>
      <c r="G2079" s="223"/>
      <c r="H2079" s="226">
        <v>83.6</v>
      </c>
      <c r="I2079" s="227"/>
      <c r="J2079" s="223"/>
      <c r="K2079" s="223"/>
      <c r="L2079" s="228"/>
      <c r="M2079" s="229"/>
      <c r="N2079" s="230"/>
      <c r="O2079" s="230"/>
      <c r="P2079" s="230"/>
      <c r="Q2079" s="230"/>
      <c r="R2079" s="230"/>
      <c r="S2079" s="230"/>
      <c r="T2079" s="231"/>
      <c r="AT2079" s="232" t="s">
        <v>274</v>
      </c>
      <c r="AU2079" s="232" t="s">
        <v>88</v>
      </c>
      <c r="AV2079" s="12" t="s">
        <v>88</v>
      </c>
      <c r="AW2079" s="12" t="s">
        <v>41</v>
      </c>
      <c r="AX2079" s="12" t="s">
        <v>78</v>
      </c>
      <c r="AY2079" s="232" t="s">
        <v>209</v>
      </c>
    </row>
    <row r="2080" spans="2:51" s="15" customFormat="1" ht="13.5">
      <c r="B2080" s="267"/>
      <c r="C2080" s="268"/>
      <c r="D2080" s="219" t="s">
        <v>274</v>
      </c>
      <c r="E2080" s="269" t="s">
        <v>34</v>
      </c>
      <c r="F2080" s="270" t="s">
        <v>1745</v>
      </c>
      <c r="G2080" s="268"/>
      <c r="H2080" s="271">
        <v>423.4</v>
      </c>
      <c r="I2080" s="272"/>
      <c r="J2080" s="268"/>
      <c r="K2080" s="268"/>
      <c r="L2080" s="273"/>
      <c r="M2080" s="274"/>
      <c r="N2080" s="275"/>
      <c r="O2080" s="275"/>
      <c r="P2080" s="275"/>
      <c r="Q2080" s="275"/>
      <c r="R2080" s="275"/>
      <c r="S2080" s="275"/>
      <c r="T2080" s="276"/>
      <c r="AT2080" s="277" t="s">
        <v>274</v>
      </c>
      <c r="AU2080" s="277" t="s">
        <v>88</v>
      </c>
      <c r="AV2080" s="15" t="s">
        <v>224</v>
      </c>
      <c r="AW2080" s="15" t="s">
        <v>41</v>
      </c>
      <c r="AX2080" s="15" t="s">
        <v>78</v>
      </c>
      <c r="AY2080" s="277" t="s">
        <v>209</v>
      </c>
    </row>
    <row r="2081" spans="2:65" s="13" customFormat="1" ht="13.5">
      <c r="B2081" s="233"/>
      <c r="C2081" s="234"/>
      <c r="D2081" s="219" t="s">
        <v>274</v>
      </c>
      <c r="E2081" s="235" t="s">
        <v>34</v>
      </c>
      <c r="F2081" s="236" t="s">
        <v>302</v>
      </c>
      <c r="G2081" s="234"/>
      <c r="H2081" s="237">
        <v>1315.75</v>
      </c>
      <c r="I2081" s="238"/>
      <c r="J2081" s="234"/>
      <c r="K2081" s="234"/>
      <c r="L2081" s="239"/>
      <c r="M2081" s="240"/>
      <c r="N2081" s="241"/>
      <c r="O2081" s="241"/>
      <c r="P2081" s="241"/>
      <c r="Q2081" s="241"/>
      <c r="R2081" s="241"/>
      <c r="S2081" s="241"/>
      <c r="T2081" s="242"/>
      <c r="AT2081" s="243" t="s">
        <v>274</v>
      </c>
      <c r="AU2081" s="243" t="s">
        <v>88</v>
      </c>
      <c r="AV2081" s="13" t="s">
        <v>228</v>
      </c>
      <c r="AW2081" s="13" t="s">
        <v>41</v>
      </c>
      <c r="AX2081" s="13" t="s">
        <v>86</v>
      </c>
      <c r="AY2081" s="243" t="s">
        <v>209</v>
      </c>
    </row>
    <row r="2082" spans="2:65" s="1" customFormat="1" ht="25.5" customHeight="1">
      <c r="B2082" s="43"/>
      <c r="C2082" s="244" t="s">
        <v>2350</v>
      </c>
      <c r="D2082" s="244" t="s">
        <v>348</v>
      </c>
      <c r="E2082" s="245" t="s">
        <v>2351</v>
      </c>
      <c r="F2082" s="246" t="s">
        <v>2352</v>
      </c>
      <c r="G2082" s="247" t="s">
        <v>351</v>
      </c>
      <c r="H2082" s="248">
        <v>1381.538</v>
      </c>
      <c r="I2082" s="249"/>
      <c r="J2082" s="250">
        <f>ROUND(I2082*H2082,2)</f>
        <v>0</v>
      </c>
      <c r="K2082" s="246" t="s">
        <v>34</v>
      </c>
      <c r="L2082" s="251"/>
      <c r="M2082" s="252" t="s">
        <v>34</v>
      </c>
      <c r="N2082" s="253" t="s">
        <v>49</v>
      </c>
      <c r="O2082" s="44"/>
      <c r="P2082" s="212">
        <f>O2082*H2082</f>
        <v>0</v>
      </c>
      <c r="Q2082" s="212">
        <v>0</v>
      </c>
      <c r="R2082" s="212">
        <f>Q2082*H2082</f>
        <v>0</v>
      </c>
      <c r="S2082" s="212">
        <v>0</v>
      </c>
      <c r="T2082" s="213">
        <f>S2082*H2082</f>
        <v>0</v>
      </c>
      <c r="AR2082" s="25" t="s">
        <v>672</v>
      </c>
      <c r="AT2082" s="25" t="s">
        <v>348</v>
      </c>
      <c r="AU2082" s="25" t="s">
        <v>88</v>
      </c>
      <c r="AY2082" s="25" t="s">
        <v>209</v>
      </c>
      <c r="BE2082" s="214">
        <f>IF(N2082="základní",J2082,0)</f>
        <v>0</v>
      </c>
      <c r="BF2082" s="214">
        <f>IF(N2082="snížená",J2082,0)</f>
        <v>0</v>
      </c>
      <c r="BG2082" s="214">
        <f>IF(N2082="zákl. přenesená",J2082,0)</f>
        <v>0</v>
      </c>
      <c r="BH2082" s="214">
        <f>IF(N2082="sníž. přenesená",J2082,0)</f>
        <v>0</v>
      </c>
      <c r="BI2082" s="214">
        <f>IF(N2082="nulová",J2082,0)</f>
        <v>0</v>
      </c>
      <c r="BJ2082" s="25" t="s">
        <v>86</v>
      </c>
      <c r="BK2082" s="214">
        <f>ROUND(I2082*H2082,2)</f>
        <v>0</v>
      </c>
      <c r="BL2082" s="25" t="s">
        <v>287</v>
      </c>
      <c r="BM2082" s="25" t="s">
        <v>2353</v>
      </c>
    </row>
    <row r="2083" spans="2:65" s="12" customFormat="1" ht="13.5">
      <c r="B2083" s="222"/>
      <c r="C2083" s="223"/>
      <c r="D2083" s="219" t="s">
        <v>274</v>
      </c>
      <c r="E2083" s="223"/>
      <c r="F2083" s="225" t="s">
        <v>2354</v>
      </c>
      <c r="G2083" s="223"/>
      <c r="H2083" s="226">
        <v>1381.538</v>
      </c>
      <c r="I2083" s="227"/>
      <c r="J2083" s="223"/>
      <c r="K2083" s="223"/>
      <c r="L2083" s="228"/>
      <c r="M2083" s="229"/>
      <c r="N2083" s="230"/>
      <c r="O2083" s="230"/>
      <c r="P2083" s="230"/>
      <c r="Q2083" s="230"/>
      <c r="R2083" s="230"/>
      <c r="S2083" s="230"/>
      <c r="T2083" s="231"/>
      <c r="AT2083" s="232" t="s">
        <v>274</v>
      </c>
      <c r="AU2083" s="232" t="s">
        <v>88</v>
      </c>
      <c r="AV2083" s="12" t="s">
        <v>88</v>
      </c>
      <c r="AW2083" s="12" t="s">
        <v>6</v>
      </c>
      <c r="AX2083" s="12" t="s">
        <v>86</v>
      </c>
      <c r="AY2083" s="232" t="s">
        <v>209</v>
      </c>
    </row>
    <row r="2084" spans="2:65" s="1" customFormat="1" ht="38.25" customHeight="1">
      <c r="B2084" s="43"/>
      <c r="C2084" s="203" t="s">
        <v>2355</v>
      </c>
      <c r="D2084" s="203" t="s">
        <v>212</v>
      </c>
      <c r="E2084" s="204" t="s">
        <v>2356</v>
      </c>
      <c r="F2084" s="205" t="s">
        <v>2357</v>
      </c>
      <c r="G2084" s="206" t="s">
        <v>351</v>
      </c>
      <c r="H2084" s="207">
        <v>3284.1010000000001</v>
      </c>
      <c r="I2084" s="208"/>
      <c r="J2084" s="209">
        <f>ROUND(I2084*H2084,2)</f>
        <v>0</v>
      </c>
      <c r="K2084" s="205" t="s">
        <v>216</v>
      </c>
      <c r="L2084" s="63"/>
      <c r="M2084" s="210" t="s">
        <v>34</v>
      </c>
      <c r="N2084" s="211" t="s">
        <v>49</v>
      </c>
      <c r="O2084" s="44"/>
      <c r="P2084" s="212">
        <f>O2084*H2084</f>
        <v>0</v>
      </c>
      <c r="Q2084" s="212">
        <v>1.3999999999999999E-4</v>
      </c>
      <c r="R2084" s="212">
        <f>Q2084*H2084</f>
        <v>0.45977414</v>
      </c>
      <c r="S2084" s="212">
        <v>0</v>
      </c>
      <c r="T2084" s="213">
        <f>S2084*H2084</f>
        <v>0</v>
      </c>
      <c r="AR2084" s="25" t="s">
        <v>287</v>
      </c>
      <c r="AT2084" s="25" t="s">
        <v>212</v>
      </c>
      <c r="AU2084" s="25" t="s">
        <v>88</v>
      </c>
      <c r="AY2084" s="25" t="s">
        <v>209</v>
      </c>
      <c r="BE2084" s="214">
        <f>IF(N2084="základní",J2084,0)</f>
        <v>0</v>
      </c>
      <c r="BF2084" s="214">
        <f>IF(N2084="snížená",J2084,0)</f>
        <v>0</v>
      </c>
      <c r="BG2084" s="214">
        <f>IF(N2084="zákl. přenesená",J2084,0)</f>
        <v>0</v>
      </c>
      <c r="BH2084" s="214">
        <f>IF(N2084="sníž. přenesená",J2084,0)</f>
        <v>0</v>
      </c>
      <c r="BI2084" s="214">
        <f>IF(N2084="nulová",J2084,0)</f>
        <v>0</v>
      </c>
      <c r="BJ2084" s="25" t="s">
        <v>86</v>
      </c>
      <c r="BK2084" s="214">
        <f>ROUND(I2084*H2084,2)</f>
        <v>0</v>
      </c>
      <c r="BL2084" s="25" t="s">
        <v>287</v>
      </c>
      <c r="BM2084" s="25" t="s">
        <v>2358</v>
      </c>
    </row>
    <row r="2085" spans="2:65" s="1" customFormat="1" ht="67.5">
      <c r="B2085" s="43"/>
      <c r="C2085" s="65"/>
      <c r="D2085" s="219" t="s">
        <v>272</v>
      </c>
      <c r="E2085" s="65"/>
      <c r="F2085" s="220" t="s">
        <v>2359</v>
      </c>
      <c r="G2085" s="65"/>
      <c r="H2085" s="65"/>
      <c r="I2085" s="174"/>
      <c r="J2085" s="65"/>
      <c r="K2085" s="65"/>
      <c r="L2085" s="63"/>
      <c r="M2085" s="221"/>
      <c r="N2085" s="44"/>
      <c r="O2085" s="44"/>
      <c r="P2085" s="44"/>
      <c r="Q2085" s="44"/>
      <c r="R2085" s="44"/>
      <c r="S2085" s="44"/>
      <c r="T2085" s="80"/>
      <c r="AT2085" s="25" t="s">
        <v>272</v>
      </c>
      <c r="AU2085" s="25" t="s">
        <v>88</v>
      </c>
    </row>
    <row r="2086" spans="2:65" s="14" customFormat="1" ht="13.5">
      <c r="B2086" s="254"/>
      <c r="C2086" s="255"/>
      <c r="D2086" s="219" t="s">
        <v>274</v>
      </c>
      <c r="E2086" s="256" t="s">
        <v>34</v>
      </c>
      <c r="F2086" s="257" t="s">
        <v>2173</v>
      </c>
      <c r="G2086" s="255"/>
      <c r="H2086" s="256" t="s">
        <v>34</v>
      </c>
      <c r="I2086" s="258"/>
      <c r="J2086" s="255"/>
      <c r="K2086" s="255"/>
      <c r="L2086" s="259"/>
      <c r="M2086" s="260"/>
      <c r="N2086" s="261"/>
      <c r="O2086" s="261"/>
      <c r="P2086" s="261"/>
      <c r="Q2086" s="261"/>
      <c r="R2086" s="261"/>
      <c r="S2086" s="261"/>
      <c r="T2086" s="262"/>
      <c r="AT2086" s="263" t="s">
        <v>274</v>
      </c>
      <c r="AU2086" s="263" t="s">
        <v>88</v>
      </c>
      <c r="AV2086" s="14" t="s">
        <v>86</v>
      </c>
      <c r="AW2086" s="14" t="s">
        <v>41</v>
      </c>
      <c r="AX2086" s="14" t="s">
        <v>78</v>
      </c>
      <c r="AY2086" s="263" t="s">
        <v>209</v>
      </c>
    </row>
    <row r="2087" spans="2:65" s="14" customFormat="1" ht="13.5">
      <c r="B2087" s="254"/>
      <c r="C2087" s="255"/>
      <c r="D2087" s="219" t="s">
        <v>274</v>
      </c>
      <c r="E2087" s="256" t="s">
        <v>34</v>
      </c>
      <c r="F2087" s="257" t="s">
        <v>2174</v>
      </c>
      <c r="G2087" s="255"/>
      <c r="H2087" s="256" t="s">
        <v>34</v>
      </c>
      <c r="I2087" s="258"/>
      <c r="J2087" s="255"/>
      <c r="K2087" s="255"/>
      <c r="L2087" s="259"/>
      <c r="M2087" s="260"/>
      <c r="N2087" s="261"/>
      <c r="O2087" s="261"/>
      <c r="P2087" s="261"/>
      <c r="Q2087" s="261"/>
      <c r="R2087" s="261"/>
      <c r="S2087" s="261"/>
      <c r="T2087" s="262"/>
      <c r="AT2087" s="263" t="s">
        <v>274</v>
      </c>
      <c r="AU2087" s="263" t="s">
        <v>88</v>
      </c>
      <c r="AV2087" s="14" t="s">
        <v>86</v>
      </c>
      <c r="AW2087" s="14" t="s">
        <v>41</v>
      </c>
      <c r="AX2087" s="14" t="s">
        <v>78</v>
      </c>
      <c r="AY2087" s="263" t="s">
        <v>209</v>
      </c>
    </row>
    <row r="2088" spans="2:65" s="12" customFormat="1" ht="13.5">
      <c r="B2088" s="222"/>
      <c r="C2088" s="223"/>
      <c r="D2088" s="219" t="s">
        <v>274</v>
      </c>
      <c r="E2088" s="224" t="s">
        <v>34</v>
      </c>
      <c r="F2088" s="225" t="s">
        <v>2360</v>
      </c>
      <c r="G2088" s="223"/>
      <c r="H2088" s="226">
        <v>1000</v>
      </c>
      <c r="I2088" s="227"/>
      <c r="J2088" s="223"/>
      <c r="K2088" s="223"/>
      <c r="L2088" s="228"/>
      <c r="M2088" s="229"/>
      <c r="N2088" s="230"/>
      <c r="O2088" s="230"/>
      <c r="P2088" s="230"/>
      <c r="Q2088" s="230"/>
      <c r="R2088" s="230"/>
      <c r="S2088" s="230"/>
      <c r="T2088" s="231"/>
      <c r="AT2088" s="232" t="s">
        <v>274</v>
      </c>
      <c r="AU2088" s="232" t="s">
        <v>88</v>
      </c>
      <c r="AV2088" s="12" t="s">
        <v>88</v>
      </c>
      <c r="AW2088" s="12" t="s">
        <v>41</v>
      </c>
      <c r="AX2088" s="12" t="s">
        <v>78</v>
      </c>
      <c r="AY2088" s="232" t="s">
        <v>209</v>
      </c>
    </row>
    <row r="2089" spans="2:65" s="15" customFormat="1" ht="13.5">
      <c r="B2089" s="267"/>
      <c r="C2089" s="268"/>
      <c r="D2089" s="219" t="s">
        <v>274</v>
      </c>
      <c r="E2089" s="269" t="s">
        <v>34</v>
      </c>
      <c r="F2089" s="270" t="s">
        <v>2177</v>
      </c>
      <c r="G2089" s="268"/>
      <c r="H2089" s="271">
        <v>1000</v>
      </c>
      <c r="I2089" s="272"/>
      <c r="J2089" s="268"/>
      <c r="K2089" s="268"/>
      <c r="L2089" s="273"/>
      <c r="M2089" s="274"/>
      <c r="N2089" s="275"/>
      <c r="O2089" s="275"/>
      <c r="P2089" s="275"/>
      <c r="Q2089" s="275"/>
      <c r="R2089" s="275"/>
      <c r="S2089" s="275"/>
      <c r="T2089" s="276"/>
      <c r="AT2089" s="277" t="s">
        <v>274</v>
      </c>
      <c r="AU2089" s="277" t="s">
        <v>88</v>
      </c>
      <c r="AV2089" s="15" t="s">
        <v>224</v>
      </c>
      <c r="AW2089" s="15" t="s">
        <v>41</v>
      </c>
      <c r="AX2089" s="15" t="s">
        <v>78</v>
      </c>
      <c r="AY2089" s="277" t="s">
        <v>209</v>
      </c>
    </row>
    <row r="2090" spans="2:65" s="14" customFormat="1" ht="13.5">
      <c r="B2090" s="254"/>
      <c r="C2090" s="255"/>
      <c r="D2090" s="219" t="s">
        <v>274</v>
      </c>
      <c r="E2090" s="256" t="s">
        <v>34</v>
      </c>
      <c r="F2090" s="257" t="s">
        <v>2204</v>
      </c>
      <c r="G2090" s="255"/>
      <c r="H2090" s="256" t="s">
        <v>34</v>
      </c>
      <c r="I2090" s="258"/>
      <c r="J2090" s="255"/>
      <c r="K2090" s="255"/>
      <c r="L2090" s="259"/>
      <c r="M2090" s="260"/>
      <c r="N2090" s="261"/>
      <c r="O2090" s="261"/>
      <c r="P2090" s="261"/>
      <c r="Q2090" s="261"/>
      <c r="R2090" s="261"/>
      <c r="S2090" s="261"/>
      <c r="T2090" s="262"/>
      <c r="AT2090" s="263" t="s">
        <v>274</v>
      </c>
      <c r="AU2090" s="263" t="s">
        <v>88</v>
      </c>
      <c r="AV2090" s="14" t="s">
        <v>86</v>
      </c>
      <c r="AW2090" s="14" t="s">
        <v>41</v>
      </c>
      <c r="AX2090" s="14" t="s">
        <v>78</v>
      </c>
      <c r="AY2090" s="263" t="s">
        <v>209</v>
      </c>
    </row>
    <row r="2091" spans="2:65" s="14" customFormat="1" ht="13.5">
      <c r="B2091" s="254"/>
      <c r="C2091" s="255"/>
      <c r="D2091" s="219" t="s">
        <v>274</v>
      </c>
      <c r="E2091" s="256" t="s">
        <v>34</v>
      </c>
      <c r="F2091" s="257" t="s">
        <v>2205</v>
      </c>
      <c r="G2091" s="255"/>
      <c r="H2091" s="256" t="s">
        <v>34</v>
      </c>
      <c r="I2091" s="258"/>
      <c r="J2091" s="255"/>
      <c r="K2091" s="255"/>
      <c r="L2091" s="259"/>
      <c r="M2091" s="260"/>
      <c r="N2091" s="261"/>
      <c r="O2091" s="261"/>
      <c r="P2091" s="261"/>
      <c r="Q2091" s="261"/>
      <c r="R2091" s="261"/>
      <c r="S2091" s="261"/>
      <c r="T2091" s="262"/>
      <c r="AT2091" s="263" t="s">
        <v>274</v>
      </c>
      <c r="AU2091" s="263" t="s">
        <v>88</v>
      </c>
      <c r="AV2091" s="14" t="s">
        <v>86</v>
      </c>
      <c r="AW2091" s="14" t="s">
        <v>41</v>
      </c>
      <c r="AX2091" s="14" t="s">
        <v>78</v>
      </c>
      <c r="AY2091" s="263" t="s">
        <v>209</v>
      </c>
    </row>
    <row r="2092" spans="2:65" s="12" customFormat="1" ht="13.5">
      <c r="B2092" s="222"/>
      <c r="C2092" s="223"/>
      <c r="D2092" s="219" t="s">
        <v>274</v>
      </c>
      <c r="E2092" s="224" t="s">
        <v>34</v>
      </c>
      <c r="F2092" s="225" t="s">
        <v>2361</v>
      </c>
      <c r="G2092" s="223"/>
      <c r="H2092" s="226">
        <v>388</v>
      </c>
      <c r="I2092" s="227"/>
      <c r="J2092" s="223"/>
      <c r="K2092" s="223"/>
      <c r="L2092" s="228"/>
      <c r="M2092" s="229"/>
      <c r="N2092" s="230"/>
      <c r="O2092" s="230"/>
      <c r="P2092" s="230"/>
      <c r="Q2092" s="230"/>
      <c r="R2092" s="230"/>
      <c r="S2092" s="230"/>
      <c r="T2092" s="231"/>
      <c r="AT2092" s="232" t="s">
        <v>274</v>
      </c>
      <c r="AU2092" s="232" t="s">
        <v>88</v>
      </c>
      <c r="AV2092" s="12" t="s">
        <v>88</v>
      </c>
      <c r="AW2092" s="12" t="s">
        <v>41</v>
      </c>
      <c r="AX2092" s="12" t="s">
        <v>78</v>
      </c>
      <c r="AY2092" s="232" t="s">
        <v>209</v>
      </c>
    </row>
    <row r="2093" spans="2:65" s="12" customFormat="1" ht="13.5">
      <c r="B2093" s="222"/>
      <c r="C2093" s="223"/>
      <c r="D2093" s="219" t="s">
        <v>274</v>
      </c>
      <c r="E2093" s="224" t="s">
        <v>34</v>
      </c>
      <c r="F2093" s="225" t="s">
        <v>2362</v>
      </c>
      <c r="G2093" s="223"/>
      <c r="H2093" s="226">
        <v>776</v>
      </c>
      <c r="I2093" s="227"/>
      <c r="J2093" s="223"/>
      <c r="K2093" s="223"/>
      <c r="L2093" s="228"/>
      <c r="M2093" s="229"/>
      <c r="N2093" s="230"/>
      <c r="O2093" s="230"/>
      <c r="P2093" s="230"/>
      <c r="Q2093" s="230"/>
      <c r="R2093" s="230"/>
      <c r="S2093" s="230"/>
      <c r="T2093" s="231"/>
      <c r="AT2093" s="232" t="s">
        <v>274</v>
      </c>
      <c r="AU2093" s="232" t="s">
        <v>88</v>
      </c>
      <c r="AV2093" s="12" t="s">
        <v>88</v>
      </c>
      <c r="AW2093" s="12" t="s">
        <v>41</v>
      </c>
      <c r="AX2093" s="12" t="s">
        <v>78</v>
      </c>
      <c r="AY2093" s="232" t="s">
        <v>209</v>
      </c>
    </row>
    <row r="2094" spans="2:65" s="15" customFormat="1" ht="13.5">
      <c r="B2094" s="267"/>
      <c r="C2094" s="268"/>
      <c r="D2094" s="219" t="s">
        <v>274</v>
      </c>
      <c r="E2094" s="269" t="s">
        <v>34</v>
      </c>
      <c r="F2094" s="270" t="s">
        <v>2224</v>
      </c>
      <c r="G2094" s="268"/>
      <c r="H2094" s="271">
        <v>1164</v>
      </c>
      <c r="I2094" s="272"/>
      <c r="J2094" s="268"/>
      <c r="K2094" s="268"/>
      <c r="L2094" s="273"/>
      <c r="M2094" s="274"/>
      <c r="N2094" s="275"/>
      <c r="O2094" s="275"/>
      <c r="P2094" s="275"/>
      <c r="Q2094" s="275"/>
      <c r="R2094" s="275"/>
      <c r="S2094" s="275"/>
      <c r="T2094" s="276"/>
      <c r="AT2094" s="277" t="s">
        <v>274</v>
      </c>
      <c r="AU2094" s="277" t="s">
        <v>88</v>
      </c>
      <c r="AV2094" s="15" t="s">
        <v>224</v>
      </c>
      <c r="AW2094" s="15" t="s">
        <v>41</v>
      </c>
      <c r="AX2094" s="15" t="s">
        <v>78</v>
      </c>
      <c r="AY2094" s="277" t="s">
        <v>209</v>
      </c>
    </row>
    <row r="2095" spans="2:65" s="14" customFormat="1" ht="13.5">
      <c r="B2095" s="254"/>
      <c r="C2095" s="255"/>
      <c r="D2095" s="219" t="s">
        <v>274</v>
      </c>
      <c r="E2095" s="256" t="s">
        <v>34</v>
      </c>
      <c r="F2095" s="257" t="s">
        <v>2209</v>
      </c>
      <c r="G2095" s="255"/>
      <c r="H2095" s="256" t="s">
        <v>34</v>
      </c>
      <c r="I2095" s="258"/>
      <c r="J2095" s="255"/>
      <c r="K2095" s="255"/>
      <c r="L2095" s="259"/>
      <c r="M2095" s="260"/>
      <c r="N2095" s="261"/>
      <c r="O2095" s="261"/>
      <c r="P2095" s="261"/>
      <c r="Q2095" s="261"/>
      <c r="R2095" s="261"/>
      <c r="S2095" s="261"/>
      <c r="T2095" s="262"/>
      <c r="AT2095" s="263" t="s">
        <v>274</v>
      </c>
      <c r="AU2095" s="263" t="s">
        <v>88</v>
      </c>
      <c r="AV2095" s="14" t="s">
        <v>86</v>
      </c>
      <c r="AW2095" s="14" t="s">
        <v>41</v>
      </c>
      <c r="AX2095" s="14" t="s">
        <v>78</v>
      </c>
      <c r="AY2095" s="263" t="s">
        <v>209</v>
      </c>
    </row>
    <row r="2096" spans="2:65" s="14" customFormat="1" ht="13.5">
      <c r="B2096" s="254"/>
      <c r="C2096" s="255"/>
      <c r="D2096" s="219" t="s">
        <v>274</v>
      </c>
      <c r="E2096" s="256" t="s">
        <v>34</v>
      </c>
      <c r="F2096" s="257" t="s">
        <v>2210</v>
      </c>
      <c r="G2096" s="255"/>
      <c r="H2096" s="256" t="s">
        <v>34</v>
      </c>
      <c r="I2096" s="258"/>
      <c r="J2096" s="255"/>
      <c r="K2096" s="255"/>
      <c r="L2096" s="259"/>
      <c r="M2096" s="260"/>
      <c r="N2096" s="261"/>
      <c r="O2096" s="261"/>
      <c r="P2096" s="261"/>
      <c r="Q2096" s="261"/>
      <c r="R2096" s="261"/>
      <c r="S2096" s="261"/>
      <c r="T2096" s="262"/>
      <c r="AT2096" s="263" t="s">
        <v>274</v>
      </c>
      <c r="AU2096" s="263" t="s">
        <v>88</v>
      </c>
      <c r="AV2096" s="14" t="s">
        <v>86</v>
      </c>
      <c r="AW2096" s="14" t="s">
        <v>41</v>
      </c>
      <c r="AX2096" s="14" t="s">
        <v>78</v>
      </c>
      <c r="AY2096" s="263" t="s">
        <v>209</v>
      </c>
    </row>
    <row r="2097" spans="2:65" s="12" customFormat="1" ht="13.5">
      <c r="B2097" s="222"/>
      <c r="C2097" s="223"/>
      <c r="D2097" s="219" t="s">
        <v>274</v>
      </c>
      <c r="E2097" s="224" t="s">
        <v>34</v>
      </c>
      <c r="F2097" s="225" t="s">
        <v>2363</v>
      </c>
      <c r="G2097" s="223"/>
      <c r="H2097" s="226">
        <v>314.88099999999997</v>
      </c>
      <c r="I2097" s="227"/>
      <c r="J2097" s="223"/>
      <c r="K2097" s="223"/>
      <c r="L2097" s="228"/>
      <c r="M2097" s="229"/>
      <c r="N2097" s="230"/>
      <c r="O2097" s="230"/>
      <c r="P2097" s="230"/>
      <c r="Q2097" s="230"/>
      <c r="R2097" s="230"/>
      <c r="S2097" s="230"/>
      <c r="T2097" s="231"/>
      <c r="AT2097" s="232" t="s">
        <v>274</v>
      </c>
      <c r="AU2097" s="232" t="s">
        <v>88</v>
      </c>
      <c r="AV2097" s="12" t="s">
        <v>88</v>
      </c>
      <c r="AW2097" s="12" t="s">
        <v>41</v>
      </c>
      <c r="AX2097" s="12" t="s">
        <v>78</v>
      </c>
      <c r="AY2097" s="232" t="s">
        <v>209</v>
      </c>
    </row>
    <row r="2098" spans="2:65" s="12" customFormat="1" ht="13.5">
      <c r="B2098" s="222"/>
      <c r="C2098" s="223"/>
      <c r="D2098" s="219" t="s">
        <v>274</v>
      </c>
      <c r="E2098" s="224" t="s">
        <v>34</v>
      </c>
      <c r="F2098" s="225" t="s">
        <v>2364</v>
      </c>
      <c r="G2098" s="223"/>
      <c r="H2098" s="226">
        <v>629.76199999999994</v>
      </c>
      <c r="I2098" s="227"/>
      <c r="J2098" s="223"/>
      <c r="K2098" s="223"/>
      <c r="L2098" s="228"/>
      <c r="M2098" s="229"/>
      <c r="N2098" s="230"/>
      <c r="O2098" s="230"/>
      <c r="P2098" s="230"/>
      <c r="Q2098" s="230"/>
      <c r="R2098" s="230"/>
      <c r="S2098" s="230"/>
      <c r="T2098" s="231"/>
      <c r="AT2098" s="232" t="s">
        <v>274</v>
      </c>
      <c r="AU2098" s="232" t="s">
        <v>88</v>
      </c>
      <c r="AV2098" s="12" t="s">
        <v>88</v>
      </c>
      <c r="AW2098" s="12" t="s">
        <v>41</v>
      </c>
      <c r="AX2098" s="12" t="s">
        <v>78</v>
      </c>
      <c r="AY2098" s="232" t="s">
        <v>209</v>
      </c>
    </row>
    <row r="2099" spans="2:65" s="15" customFormat="1" ht="13.5">
      <c r="B2099" s="267"/>
      <c r="C2099" s="268"/>
      <c r="D2099" s="219" t="s">
        <v>274</v>
      </c>
      <c r="E2099" s="269" t="s">
        <v>34</v>
      </c>
      <c r="F2099" s="270" t="s">
        <v>2213</v>
      </c>
      <c r="G2099" s="268"/>
      <c r="H2099" s="271">
        <v>944.64300000000003</v>
      </c>
      <c r="I2099" s="272"/>
      <c r="J2099" s="268"/>
      <c r="K2099" s="268"/>
      <c r="L2099" s="273"/>
      <c r="M2099" s="274"/>
      <c r="N2099" s="275"/>
      <c r="O2099" s="275"/>
      <c r="P2099" s="275"/>
      <c r="Q2099" s="275"/>
      <c r="R2099" s="275"/>
      <c r="S2099" s="275"/>
      <c r="T2099" s="276"/>
      <c r="AT2099" s="277" t="s">
        <v>274</v>
      </c>
      <c r="AU2099" s="277" t="s">
        <v>88</v>
      </c>
      <c r="AV2099" s="15" t="s">
        <v>224</v>
      </c>
      <c r="AW2099" s="15" t="s">
        <v>41</v>
      </c>
      <c r="AX2099" s="15" t="s">
        <v>78</v>
      </c>
      <c r="AY2099" s="277" t="s">
        <v>209</v>
      </c>
    </row>
    <row r="2100" spans="2:65" s="14" customFormat="1" ht="13.5">
      <c r="B2100" s="254"/>
      <c r="C2100" s="255"/>
      <c r="D2100" s="219" t="s">
        <v>274</v>
      </c>
      <c r="E2100" s="256" t="s">
        <v>34</v>
      </c>
      <c r="F2100" s="257" t="s">
        <v>2178</v>
      </c>
      <c r="G2100" s="255"/>
      <c r="H2100" s="256" t="s">
        <v>34</v>
      </c>
      <c r="I2100" s="258"/>
      <c r="J2100" s="255"/>
      <c r="K2100" s="255"/>
      <c r="L2100" s="259"/>
      <c r="M2100" s="260"/>
      <c r="N2100" s="261"/>
      <c r="O2100" s="261"/>
      <c r="P2100" s="261"/>
      <c r="Q2100" s="261"/>
      <c r="R2100" s="261"/>
      <c r="S2100" s="261"/>
      <c r="T2100" s="262"/>
      <c r="AT2100" s="263" t="s">
        <v>274</v>
      </c>
      <c r="AU2100" s="263" t="s">
        <v>88</v>
      </c>
      <c r="AV2100" s="14" t="s">
        <v>86</v>
      </c>
      <c r="AW2100" s="14" t="s">
        <v>41</v>
      </c>
      <c r="AX2100" s="14" t="s">
        <v>78</v>
      </c>
      <c r="AY2100" s="263" t="s">
        <v>209</v>
      </c>
    </row>
    <row r="2101" spans="2:65" s="14" customFormat="1" ht="13.5">
      <c r="B2101" s="254"/>
      <c r="C2101" s="255"/>
      <c r="D2101" s="219" t="s">
        <v>274</v>
      </c>
      <c r="E2101" s="256" t="s">
        <v>34</v>
      </c>
      <c r="F2101" s="257" t="s">
        <v>2179</v>
      </c>
      <c r="G2101" s="255"/>
      <c r="H2101" s="256" t="s">
        <v>34</v>
      </c>
      <c r="I2101" s="258"/>
      <c r="J2101" s="255"/>
      <c r="K2101" s="255"/>
      <c r="L2101" s="259"/>
      <c r="M2101" s="260"/>
      <c r="N2101" s="261"/>
      <c r="O2101" s="261"/>
      <c r="P2101" s="261"/>
      <c r="Q2101" s="261"/>
      <c r="R2101" s="261"/>
      <c r="S2101" s="261"/>
      <c r="T2101" s="262"/>
      <c r="AT2101" s="263" t="s">
        <v>274</v>
      </c>
      <c r="AU2101" s="263" t="s">
        <v>88</v>
      </c>
      <c r="AV2101" s="14" t="s">
        <v>86</v>
      </c>
      <c r="AW2101" s="14" t="s">
        <v>41</v>
      </c>
      <c r="AX2101" s="14" t="s">
        <v>78</v>
      </c>
      <c r="AY2101" s="263" t="s">
        <v>209</v>
      </c>
    </row>
    <row r="2102" spans="2:65" s="12" customFormat="1" ht="13.5">
      <c r="B2102" s="222"/>
      <c r="C2102" s="223"/>
      <c r="D2102" s="219" t="s">
        <v>274</v>
      </c>
      <c r="E2102" s="224" t="s">
        <v>34</v>
      </c>
      <c r="F2102" s="225" t="s">
        <v>2365</v>
      </c>
      <c r="G2102" s="223"/>
      <c r="H2102" s="226">
        <v>32.24</v>
      </c>
      <c r="I2102" s="227"/>
      <c r="J2102" s="223"/>
      <c r="K2102" s="223"/>
      <c r="L2102" s="228"/>
      <c r="M2102" s="229"/>
      <c r="N2102" s="230"/>
      <c r="O2102" s="230"/>
      <c r="P2102" s="230"/>
      <c r="Q2102" s="230"/>
      <c r="R2102" s="230"/>
      <c r="S2102" s="230"/>
      <c r="T2102" s="231"/>
      <c r="AT2102" s="232" t="s">
        <v>274</v>
      </c>
      <c r="AU2102" s="232" t="s">
        <v>88</v>
      </c>
      <c r="AV2102" s="12" t="s">
        <v>88</v>
      </c>
      <c r="AW2102" s="12" t="s">
        <v>41</v>
      </c>
      <c r="AX2102" s="12" t="s">
        <v>78</v>
      </c>
      <c r="AY2102" s="232" t="s">
        <v>209</v>
      </c>
    </row>
    <row r="2103" spans="2:65" s="12" customFormat="1" ht="13.5">
      <c r="B2103" s="222"/>
      <c r="C2103" s="223"/>
      <c r="D2103" s="219" t="s">
        <v>274</v>
      </c>
      <c r="E2103" s="224" t="s">
        <v>34</v>
      </c>
      <c r="F2103" s="225" t="s">
        <v>2366</v>
      </c>
      <c r="G2103" s="223"/>
      <c r="H2103" s="226">
        <v>64.48</v>
      </c>
      <c r="I2103" s="227"/>
      <c r="J2103" s="223"/>
      <c r="K2103" s="223"/>
      <c r="L2103" s="228"/>
      <c r="M2103" s="229"/>
      <c r="N2103" s="230"/>
      <c r="O2103" s="230"/>
      <c r="P2103" s="230"/>
      <c r="Q2103" s="230"/>
      <c r="R2103" s="230"/>
      <c r="S2103" s="230"/>
      <c r="T2103" s="231"/>
      <c r="AT2103" s="232" t="s">
        <v>274</v>
      </c>
      <c r="AU2103" s="232" t="s">
        <v>88</v>
      </c>
      <c r="AV2103" s="12" t="s">
        <v>88</v>
      </c>
      <c r="AW2103" s="12" t="s">
        <v>41</v>
      </c>
      <c r="AX2103" s="12" t="s">
        <v>78</v>
      </c>
      <c r="AY2103" s="232" t="s">
        <v>209</v>
      </c>
    </row>
    <row r="2104" spans="2:65" s="15" customFormat="1" ht="13.5">
      <c r="B2104" s="267"/>
      <c r="C2104" s="268"/>
      <c r="D2104" s="219" t="s">
        <v>274</v>
      </c>
      <c r="E2104" s="269" t="s">
        <v>34</v>
      </c>
      <c r="F2104" s="270" t="s">
        <v>2182</v>
      </c>
      <c r="G2104" s="268"/>
      <c r="H2104" s="271">
        <v>96.72</v>
      </c>
      <c r="I2104" s="272"/>
      <c r="J2104" s="268"/>
      <c r="K2104" s="268"/>
      <c r="L2104" s="273"/>
      <c r="M2104" s="274"/>
      <c r="N2104" s="275"/>
      <c r="O2104" s="275"/>
      <c r="P2104" s="275"/>
      <c r="Q2104" s="275"/>
      <c r="R2104" s="275"/>
      <c r="S2104" s="275"/>
      <c r="T2104" s="276"/>
      <c r="AT2104" s="277" t="s">
        <v>274</v>
      </c>
      <c r="AU2104" s="277" t="s">
        <v>88</v>
      </c>
      <c r="AV2104" s="15" t="s">
        <v>224</v>
      </c>
      <c r="AW2104" s="15" t="s">
        <v>41</v>
      </c>
      <c r="AX2104" s="15" t="s">
        <v>78</v>
      </c>
      <c r="AY2104" s="277" t="s">
        <v>209</v>
      </c>
    </row>
    <row r="2105" spans="2:65" s="14" customFormat="1" ht="13.5">
      <c r="B2105" s="254"/>
      <c r="C2105" s="255"/>
      <c r="D2105" s="219" t="s">
        <v>274</v>
      </c>
      <c r="E2105" s="256" t="s">
        <v>34</v>
      </c>
      <c r="F2105" s="257" t="s">
        <v>2183</v>
      </c>
      <c r="G2105" s="255"/>
      <c r="H2105" s="256" t="s">
        <v>34</v>
      </c>
      <c r="I2105" s="258"/>
      <c r="J2105" s="255"/>
      <c r="K2105" s="255"/>
      <c r="L2105" s="259"/>
      <c r="M2105" s="260"/>
      <c r="N2105" s="261"/>
      <c r="O2105" s="261"/>
      <c r="P2105" s="261"/>
      <c r="Q2105" s="261"/>
      <c r="R2105" s="261"/>
      <c r="S2105" s="261"/>
      <c r="T2105" s="262"/>
      <c r="AT2105" s="263" t="s">
        <v>274</v>
      </c>
      <c r="AU2105" s="263" t="s">
        <v>88</v>
      </c>
      <c r="AV2105" s="14" t="s">
        <v>86</v>
      </c>
      <c r="AW2105" s="14" t="s">
        <v>41</v>
      </c>
      <c r="AX2105" s="14" t="s">
        <v>78</v>
      </c>
      <c r="AY2105" s="263" t="s">
        <v>209</v>
      </c>
    </row>
    <row r="2106" spans="2:65" s="14" customFormat="1" ht="13.5">
      <c r="B2106" s="254"/>
      <c r="C2106" s="255"/>
      <c r="D2106" s="219" t="s">
        <v>274</v>
      </c>
      <c r="E2106" s="256" t="s">
        <v>34</v>
      </c>
      <c r="F2106" s="257" t="s">
        <v>2184</v>
      </c>
      <c r="G2106" s="255"/>
      <c r="H2106" s="256" t="s">
        <v>34</v>
      </c>
      <c r="I2106" s="258"/>
      <c r="J2106" s="255"/>
      <c r="K2106" s="255"/>
      <c r="L2106" s="259"/>
      <c r="M2106" s="260"/>
      <c r="N2106" s="261"/>
      <c r="O2106" s="261"/>
      <c r="P2106" s="261"/>
      <c r="Q2106" s="261"/>
      <c r="R2106" s="261"/>
      <c r="S2106" s="261"/>
      <c r="T2106" s="262"/>
      <c r="AT2106" s="263" t="s">
        <v>274</v>
      </c>
      <c r="AU2106" s="263" t="s">
        <v>88</v>
      </c>
      <c r="AV2106" s="14" t="s">
        <v>86</v>
      </c>
      <c r="AW2106" s="14" t="s">
        <v>41</v>
      </c>
      <c r="AX2106" s="14" t="s">
        <v>78</v>
      </c>
      <c r="AY2106" s="263" t="s">
        <v>209</v>
      </c>
    </row>
    <row r="2107" spans="2:65" s="12" customFormat="1" ht="13.5">
      <c r="B2107" s="222"/>
      <c r="C2107" s="223"/>
      <c r="D2107" s="219" t="s">
        <v>274</v>
      </c>
      <c r="E2107" s="224" t="s">
        <v>34</v>
      </c>
      <c r="F2107" s="225" t="s">
        <v>2367</v>
      </c>
      <c r="G2107" s="223"/>
      <c r="H2107" s="226">
        <v>78.738</v>
      </c>
      <c r="I2107" s="227"/>
      <c r="J2107" s="223"/>
      <c r="K2107" s="223"/>
      <c r="L2107" s="228"/>
      <c r="M2107" s="229"/>
      <c r="N2107" s="230"/>
      <c r="O2107" s="230"/>
      <c r="P2107" s="230"/>
      <c r="Q2107" s="230"/>
      <c r="R2107" s="230"/>
      <c r="S2107" s="230"/>
      <c r="T2107" s="231"/>
      <c r="AT2107" s="232" t="s">
        <v>274</v>
      </c>
      <c r="AU2107" s="232" t="s">
        <v>88</v>
      </c>
      <c r="AV2107" s="12" t="s">
        <v>88</v>
      </c>
      <c r="AW2107" s="12" t="s">
        <v>41</v>
      </c>
      <c r="AX2107" s="12" t="s">
        <v>78</v>
      </c>
      <c r="AY2107" s="232" t="s">
        <v>209</v>
      </c>
    </row>
    <row r="2108" spans="2:65" s="15" customFormat="1" ht="13.5">
      <c r="B2108" s="267"/>
      <c r="C2108" s="268"/>
      <c r="D2108" s="219" t="s">
        <v>274</v>
      </c>
      <c r="E2108" s="269" t="s">
        <v>34</v>
      </c>
      <c r="F2108" s="270" t="s">
        <v>2187</v>
      </c>
      <c r="G2108" s="268"/>
      <c r="H2108" s="271">
        <v>78.738</v>
      </c>
      <c r="I2108" s="272"/>
      <c r="J2108" s="268"/>
      <c r="K2108" s="268"/>
      <c r="L2108" s="273"/>
      <c r="M2108" s="274"/>
      <c r="N2108" s="275"/>
      <c r="O2108" s="275"/>
      <c r="P2108" s="275"/>
      <c r="Q2108" s="275"/>
      <c r="R2108" s="275"/>
      <c r="S2108" s="275"/>
      <c r="T2108" s="276"/>
      <c r="AT2108" s="277" t="s">
        <v>274</v>
      </c>
      <c r="AU2108" s="277" t="s">
        <v>88</v>
      </c>
      <c r="AV2108" s="15" t="s">
        <v>224</v>
      </c>
      <c r="AW2108" s="15" t="s">
        <v>41</v>
      </c>
      <c r="AX2108" s="15" t="s">
        <v>78</v>
      </c>
      <c r="AY2108" s="277" t="s">
        <v>209</v>
      </c>
    </row>
    <row r="2109" spans="2:65" s="13" customFormat="1" ht="13.5">
      <c r="B2109" s="233"/>
      <c r="C2109" s="234"/>
      <c r="D2109" s="219" t="s">
        <v>274</v>
      </c>
      <c r="E2109" s="235" t="s">
        <v>34</v>
      </c>
      <c r="F2109" s="236" t="s">
        <v>302</v>
      </c>
      <c r="G2109" s="234"/>
      <c r="H2109" s="237">
        <v>3284.1010000000001</v>
      </c>
      <c r="I2109" s="238"/>
      <c r="J2109" s="234"/>
      <c r="K2109" s="234"/>
      <c r="L2109" s="239"/>
      <c r="M2109" s="240"/>
      <c r="N2109" s="241"/>
      <c r="O2109" s="241"/>
      <c r="P2109" s="241"/>
      <c r="Q2109" s="241"/>
      <c r="R2109" s="241"/>
      <c r="S2109" s="241"/>
      <c r="T2109" s="242"/>
      <c r="AT2109" s="243" t="s">
        <v>274</v>
      </c>
      <c r="AU2109" s="243" t="s">
        <v>88</v>
      </c>
      <c r="AV2109" s="13" t="s">
        <v>228</v>
      </c>
      <c r="AW2109" s="13" t="s">
        <v>41</v>
      </c>
      <c r="AX2109" s="13" t="s">
        <v>86</v>
      </c>
      <c r="AY2109" s="243" t="s">
        <v>209</v>
      </c>
    </row>
    <row r="2110" spans="2:65" s="1" customFormat="1" ht="25.5" customHeight="1">
      <c r="B2110" s="43"/>
      <c r="C2110" s="244" t="s">
        <v>2368</v>
      </c>
      <c r="D2110" s="244" t="s">
        <v>348</v>
      </c>
      <c r="E2110" s="245" t="s">
        <v>2369</v>
      </c>
      <c r="F2110" s="246" t="s">
        <v>2370</v>
      </c>
      <c r="G2110" s="247" t="s">
        <v>351</v>
      </c>
      <c r="H2110" s="248">
        <v>65.77</v>
      </c>
      <c r="I2110" s="249"/>
      <c r="J2110" s="250">
        <f>ROUND(I2110*H2110,2)</f>
        <v>0</v>
      </c>
      <c r="K2110" s="246" t="s">
        <v>216</v>
      </c>
      <c r="L2110" s="251"/>
      <c r="M2110" s="252" t="s">
        <v>34</v>
      </c>
      <c r="N2110" s="253" t="s">
        <v>49</v>
      </c>
      <c r="O2110" s="44"/>
      <c r="P2110" s="212">
        <f>O2110*H2110</f>
        <v>0</v>
      </c>
      <c r="Q2110" s="212">
        <v>6.0000000000000001E-3</v>
      </c>
      <c r="R2110" s="212">
        <f>Q2110*H2110</f>
        <v>0.39461999999999997</v>
      </c>
      <c r="S2110" s="212">
        <v>0</v>
      </c>
      <c r="T2110" s="213">
        <f>S2110*H2110</f>
        <v>0</v>
      </c>
      <c r="AR2110" s="25" t="s">
        <v>672</v>
      </c>
      <c r="AT2110" s="25" t="s">
        <v>348</v>
      </c>
      <c r="AU2110" s="25" t="s">
        <v>88</v>
      </c>
      <c r="AY2110" s="25" t="s">
        <v>209</v>
      </c>
      <c r="BE2110" s="214">
        <f>IF(N2110="základní",J2110,0)</f>
        <v>0</v>
      </c>
      <c r="BF2110" s="214">
        <f>IF(N2110="snížená",J2110,0)</f>
        <v>0</v>
      </c>
      <c r="BG2110" s="214">
        <f>IF(N2110="zákl. přenesená",J2110,0)</f>
        <v>0</v>
      </c>
      <c r="BH2110" s="214">
        <f>IF(N2110="sníž. přenesená",J2110,0)</f>
        <v>0</v>
      </c>
      <c r="BI2110" s="214">
        <f>IF(N2110="nulová",J2110,0)</f>
        <v>0</v>
      </c>
      <c r="BJ2110" s="25" t="s">
        <v>86</v>
      </c>
      <c r="BK2110" s="214">
        <f>ROUND(I2110*H2110,2)</f>
        <v>0</v>
      </c>
      <c r="BL2110" s="25" t="s">
        <v>287</v>
      </c>
      <c r="BM2110" s="25" t="s">
        <v>2371</v>
      </c>
    </row>
    <row r="2111" spans="2:65" s="14" customFormat="1" ht="13.5">
      <c r="B2111" s="254"/>
      <c r="C2111" s="255"/>
      <c r="D2111" s="219" t="s">
        <v>274</v>
      </c>
      <c r="E2111" s="256" t="s">
        <v>34</v>
      </c>
      <c r="F2111" s="257" t="s">
        <v>2178</v>
      </c>
      <c r="G2111" s="255"/>
      <c r="H2111" s="256" t="s">
        <v>34</v>
      </c>
      <c r="I2111" s="258"/>
      <c r="J2111" s="255"/>
      <c r="K2111" s="255"/>
      <c r="L2111" s="259"/>
      <c r="M2111" s="260"/>
      <c r="N2111" s="261"/>
      <c r="O2111" s="261"/>
      <c r="P2111" s="261"/>
      <c r="Q2111" s="261"/>
      <c r="R2111" s="261"/>
      <c r="S2111" s="261"/>
      <c r="T2111" s="262"/>
      <c r="AT2111" s="263" t="s">
        <v>274</v>
      </c>
      <c r="AU2111" s="263" t="s">
        <v>88</v>
      </c>
      <c r="AV2111" s="14" t="s">
        <v>86</v>
      </c>
      <c r="AW2111" s="14" t="s">
        <v>41</v>
      </c>
      <c r="AX2111" s="14" t="s">
        <v>78</v>
      </c>
      <c r="AY2111" s="263" t="s">
        <v>209</v>
      </c>
    </row>
    <row r="2112" spans="2:65" s="14" customFormat="1" ht="13.5">
      <c r="B2112" s="254"/>
      <c r="C2112" s="255"/>
      <c r="D2112" s="219" t="s">
        <v>274</v>
      </c>
      <c r="E2112" s="256" t="s">
        <v>34</v>
      </c>
      <c r="F2112" s="257" t="s">
        <v>2179</v>
      </c>
      <c r="G2112" s="255"/>
      <c r="H2112" s="256" t="s">
        <v>34</v>
      </c>
      <c r="I2112" s="258"/>
      <c r="J2112" s="255"/>
      <c r="K2112" s="255"/>
      <c r="L2112" s="259"/>
      <c r="M2112" s="260"/>
      <c r="N2112" s="261"/>
      <c r="O2112" s="261"/>
      <c r="P2112" s="261"/>
      <c r="Q2112" s="261"/>
      <c r="R2112" s="261"/>
      <c r="S2112" s="261"/>
      <c r="T2112" s="262"/>
      <c r="AT2112" s="263" t="s">
        <v>274</v>
      </c>
      <c r="AU2112" s="263" t="s">
        <v>88</v>
      </c>
      <c r="AV2112" s="14" t="s">
        <v>86</v>
      </c>
      <c r="AW2112" s="14" t="s">
        <v>41</v>
      </c>
      <c r="AX2112" s="14" t="s">
        <v>78</v>
      </c>
      <c r="AY2112" s="263" t="s">
        <v>209</v>
      </c>
    </row>
    <row r="2113" spans="2:65" s="12" customFormat="1" ht="13.5">
      <c r="B2113" s="222"/>
      <c r="C2113" s="223"/>
      <c r="D2113" s="219" t="s">
        <v>274</v>
      </c>
      <c r="E2113" s="224" t="s">
        <v>34</v>
      </c>
      <c r="F2113" s="225" t="s">
        <v>2366</v>
      </c>
      <c r="G2113" s="223"/>
      <c r="H2113" s="226">
        <v>64.48</v>
      </c>
      <c r="I2113" s="227"/>
      <c r="J2113" s="223"/>
      <c r="K2113" s="223"/>
      <c r="L2113" s="228"/>
      <c r="M2113" s="229"/>
      <c r="N2113" s="230"/>
      <c r="O2113" s="230"/>
      <c r="P2113" s="230"/>
      <c r="Q2113" s="230"/>
      <c r="R2113" s="230"/>
      <c r="S2113" s="230"/>
      <c r="T2113" s="231"/>
      <c r="AT2113" s="232" t="s">
        <v>274</v>
      </c>
      <c r="AU2113" s="232" t="s">
        <v>88</v>
      </c>
      <c r="AV2113" s="12" t="s">
        <v>88</v>
      </c>
      <c r="AW2113" s="12" t="s">
        <v>41</v>
      </c>
      <c r="AX2113" s="12" t="s">
        <v>86</v>
      </c>
      <c r="AY2113" s="232" t="s">
        <v>209</v>
      </c>
    </row>
    <row r="2114" spans="2:65" s="12" customFormat="1" ht="13.5">
      <c r="B2114" s="222"/>
      <c r="C2114" s="223"/>
      <c r="D2114" s="219" t="s">
        <v>274</v>
      </c>
      <c r="E2114" s="223"/>
      <c r="F2114" s="225" t="s">
        <v>2372</v>
      </c>
      <c r="G2114" s="223"/>
      <c r="H2114" s="226">
        <v>65.77</v>
      </c>
      <c r="I2114" s="227"/>
      <c r="J2114" s="223"/>
      <c r="K2114" s="223"/>
      <c r="L2114" s="228"/>
      <c r="M2114" s="229"/>
      <c r="N2114" s="230"/>
      <c r="O2114" s="230"/>
      <c r="P2114" s="230"/>
      <c r="Q2114" s="230"/>
      <c r="R2114" s="230"/>
      <c r="S2114" s="230"/>
      <c r="T2114" s="231"/>
      <c r="AT2114" s="232" t="s">
        <v>274</v>
      </c>
      <c r="AU2114" s="232" t="s">
        <v>88</v>
      </c>
      <c r="AV2114" s="12" t="s">
        <v>88</v>
      </c>
      <c r="AW2114" s="12" t="s">
        <v>6</v>
      </c>
      <c r="AX2114" s="12" t="s">
        <v>86</v>
      </c>
      <c r="AY2114" s="232" t="s">
        <v>209</v>
      </c>
    </row>
    <row r="2115" spans="2:65" s="1" customFormat="1" ht="25.5" customHeight="1">
      <c r="B2115" s="43"/>
      <c r="C2115" s="244" t="s">
        <v>2373</v>
      </c>
      <c r="D2115" s="244" t="s">
        <v>348</v>
      </c>
      <c r="E2115" s="245" t="s">
        <v>2374</v>
      </c>
      <c r="F2115" s="246" t="s">
        <v>2375</v>
      </c>
      <c r="G2115" s="247" t="s">
        <v>351</v>
      </c>
      <c r="H2115" s="248">
        <v>321.17899999999997</v>
      </c>
      <c r="I2115" s="249"/>
      <c r="J2115" s="250">
        <f>ROUND(I2115*H2115,2)</f>
        <v>0</v>
      </c>
      <c r="K2115" s="246" t="s">
        <v>216</v>
      </c>
      <c r="L2115" s="251"/>
      <c r="M2115" s="252" t="s">
        <v>34</v>
      </c>
      <c r="N2115" s="253" t="s">
        <v>49</v>
      </c>
      <c r="O2115" s="44"/>
      <c r="P2115" s="212">
        <f>O2115*H2115</f>
        <v>0</v>
      </c>
      <c r="Q2115" s="212">
        <v>4.4999999999999997E-3</v>
      </c>
      <c r="R2115" s="212">
        <f>Q2115*H2115</f>
        <v>1.4453054999999997</v>
      </c>
      <c r="S2115" s="212">
        <v>0</v>
      </c>
      <c r="T2115" s="213">
        <f>S2115*H2115</f>
        <v>0</v>
      </c>
      <c r="AR2115" s="25" t="s">
        <v>672</v>
      </c>
      <c r="AT2115" s="25" t="s">
        <v>348</v>
      </c>
      <c r="AU2115" s="25" t="s">
        <v>88</v>
      </c>
      <c r="AY2115" s="25" t="s">
        <v>209</v>
      </c>
      <c r="BE2115" s="214">
        <f>IF(N2115="základní",J2115,0)</f>
        <v>0</v>
      </c>
      <c r="BF2115" s="214">
        <f>IF(N2115="snížená",J2115,0)</f>
        <v>0</v>
      </c>
      <c r="BG2115" s="214">
        <f>IF(N2115="zákl. přenesená",J2115,0)</f>
        <v>0</v>
      </c>
      <c r="BH2115" s="214">
        <f>IF(N2115="sníž. přenesená",J2115,0)</f>
        <v>0</v>
      </c>
      <c r="BI2115" s="214">
        <f>IF(N2115="nulová",J2115,0)</f>
        <v>0</v>
      </c>
      <c r="BJ2115" s="25" t="s">
        <v>86</v>
      </c>
      <c r="BK2115" s="214">
        <f>ROUND(I2115*H2115,2)</f>
        <v>0</v>
      </c>
      <c r="BL2115" s="25" t="s">
        <v>287</v>
      </c>
      <c r="BM2115" s="25" t="s">
        <v>2376</v>
      </c>
    </row>
    <row r="2116" spans="2:65" s="14" customFormat="1" ht="13.5">
      <c r="B2116" s="254"/>
      <c r="C2116" s="255"/>
      <c r="D2116" s="219" t="s">
        <v>274</v>
      </c>
      <c r="E2116" s="256" t="s">
        <v>34</v>
      </c>
      <c r="F2116" s="257" t="s">
        <v>2209</v>
      </c>
      <c r="G2116" s="255"/>
      <c r="H2116" s="256" t="s">
        <v>34</v>
      </c>
      <c r="I2116" s="258"/>
      <c r="J2116" s="255"/>
      <c r="K2116" s="255"/>
      <c r="L2116" s="259"/>
      <c r="M2116" s="260"/>
      <c r="N2116" s="261"/>
      <c r="O2116" s="261"/>
      <c r="P2116" s="261"/>
      <c r="Q2116" s="261"/>
      <c r="R2116" s="261"/>
      <c r="S2116" s="261"/>
      <c r="T2116" s="262"/>
      <c r="AT2116" s="263" t="s">
        <v>274</v>
      </c>
      <c r="AU2116" s="263" t="s">
        <v>88</v>
      </c>
      <c r="AV2116" s="14" t="s">
        <v>86</v>
      </c>
      <c r="AW2116" s="14" t="s">
        <v>41</v>
      </c>
      <c r="AX2116" s="14" t="s">
        <v>78</v>
      </c>
      <c r="AY2116" s="263" t="s">
        <v>209</v>
      </c>
    </row>
    <row r="2117" spans="2:65" s="14" customFormat="1" ht="13.5">
      <c r="B2117" s="254"/>
      <c r="C2117" s="255"/>
      <c r="D2117" s="219" t="s">
        <v>274</v>
      </c>
      <c r="E2117" s="256" t="s">
        <v>34</v>
      </c>
      <c r="F2117" s="257" t="s">
        <v>2210</v>
      </c>
      <c r="G2117" s="255"/>
      <c r="H2117" s="256" t="s">
        <v>34</v>
      </c>
      <c r="I2117" s="258"/>
      <c r="J2117" s="255"/>
      <c r="K2117" s="255"/>
      <c r="L2117" s="259"/>
      <c r="M2117" s="260"/>
      <c r="N2117" s="261"/>
      <c r="O2117" s="261"/>
      <c r="P2117" s="261"/>
      <c r="Q2117" s="261"/>
      <c r="R2117" s="261"/>
      <c r="S2117" s="261"/>
      <c r="T2117" s="262"/>
      <c r="AT2117" s="263" t="s">
        <v>274</v>
      </c>
      <c r="AU2117" s="263" t="s">
        <v>88</v>
      </c>
      <c r="AV2117" s="14" t="s">
        <v>86</v>
      </c>
      <c r="AW2117" s="14" t="s">
        <v>41</v>
      </c>
      <c r="AX2117" s="14" t="s">
        <v>78</v>
      </c>
      <c r="AY2117" s="263" t="s">
        <v>209</v>
      </c>
    </row>
    <row r="2118" spans="2:65" s="12" customFormat="1" ht="13.5">
      <c r="B2118" s="222"/>
      <c r="C2118" s="223"/>
      <c r="D2118" s="219" t="s">
        <v>274</v>
      </c>
      <c r="E2118" s="224" t="s">
        <v>34</v>
      </c>
      <c r="F2118" s="225" t="s">
        <v>2363</v>
      </c>
      <c r="G2118" s="223"/>
      <c r="H2118" s="226">
        <v>314.88099999999997</v>
      </c>
      <c r="I2118" s="227"/>
      <c r="J2118" s="223"/>
      <c r="K2118" s="223"/>
      <c r="L2118" s="228"/>
      <c r="M2118" s="229"/>
      <c r="N2118" s="230"/>
      <c r="O2118" s="230"/>
      <c r="P2118" s="230"/>
      <c r="Q2118" s="230"/>
      <c r="R2118" s="230"/>
      <c r="S2118" s="230"/>
      <c r="T2118" s="231"/>
      <c r="AT2118" s="232" t="s">
        <v>274</v>
      </c>
      <c r="AU2118" s="232" t="s">
        <v>88</v>
      </c>
      <c r="AV2118" s="12" t="s">
        <v>88</v>
      </c>
      <c r="AW2118" s="12" t="s">
        <v>41</v>
      </c>
      <c r="AX2118" s="12" t="s">
        <v>86</v>
      </c>
      <c r="AY2118" s="232" t="s">
        <v>209</v>
      </c>
    </row>
    <row r="2119" spans="2:65" s="12" customFormat="1" ht="13.5">
      <c r="B2119" s="222"/>
      <c r="C2119" s="223"/>
      <c r="D2119" s="219" t="s">
        <v>274</v>
      </c>
      <c r="E2119" s="223"/>
      <c r="F2119" s="225" t="s">
        <v>2377</v>
      </c>
      <c r="G2119" s="223"/>
      <c r="H2119" s="226">
        <v>321.17899999999997</v>
      </c>
      <c r="I2119" s="227"/>
      <c r="J2119" s="223"/>
      <c r="K2119" s="223"/>
      <c r="L2119" s="228"/>
      <c r="M2119" s="229"/>
      <c r="N2119" s="230"/>
      <c r="O2119" s="230"/>
      <c r="P2119" s="230"/>
      <c r="Q2119" s="230"/>
      <c r="R2119" s="230"/>
      <c r="S2119" s="230"/>
      <c r="T2119" s="231"/>
      <c r="AT2119" s="232" t="s">
        <v>274</v>
      </c>
      <c r="AU2119" s="232" t="s">
        <v>88</v>
      </c>
      <c r="AV2119" s="12" t="s">
        <v>88</v>
      </c>
      <c r="AW2119" s="12" t="s">
        <v>6</v>
      </c>
      <c r="AX2119" s="12" t="s">
        <v>86</v>
      </c>
      <c r="AY2119" s="232" t="s">
        <v>209</v>
      </c>
    </row>
    <row r="2120" spans="2:65" s="1" customFormat="1" ht="25.5" customHeight="1">
      <c r="B2120" s="43"/>
      <c r="C2120" s="244" t="s">
        <v>2378</v>
      </c>
      <c r="D2120" s="244" t="s">
        <v>348</v>
      </c>
      <c r="E2120" s="245" t="s">
        <v>2379</v>
      </c>
      <c r="F2120" s="246" t="s">
        <v>2380</v>
      </c>
      <c r="G2120" s="247" t="s">
        <v>351</v>
      </c>
      <c r="H2120" s="248">
        <v>428.64499999999998</v>
      </c>
      <c r="I2120" s="249"/>
      <c r="J2120" s="250">
        <f>ROUND(I2120*H2120,2)</f>
        <v>0</v>
      </c>
      <c r="K2120" s="246" t="s">
        <v>216</v>
      </c>
      <c r="L2120" s="251"/>
      <c r="M2120" s="252" t="s">
        <v>34</v>
      </c>
      <c r="N2120" s="253" t="s">
        <v>49</v>
      </c>
      <c r="O2120" s="44"/>
      <c r="P2120" s="212">
        <f>O2120*H2120</f>
        <v>0</v>
      </c>
      <c r="Q2120" s="212">
        <v>4.0000000000000001E-3</v>
      </c>
      <c r="R2120" s="212">
        <f>Q2120*H2120</f>
        <v>1.71458</v>
      </c>
      <c r="S2120" s="212">
        <v>0</v>
      </c>
      <c r="T2120" s="213">
        <f>S2120*H2120</f>
        <v>0</v>
      </c>
      <c r="AR2120" s="25" t="s">
        <v>672</v>
      </c>
      <c r="AT2120" s="25" t="s">
        <v>348</v>
      </c>
      <c r="AU2120" s="25" t="s">
        <v>88</v>
      </c>
      <c r="AY2120" s="25" t="s">
        <v>209</v>
      </c>
      <c r="BE2120" s="214">
        <f>IF(N2120="základní",J2120,0)</f>
        <v>0</v>
      </c>
      <c r="BF2120" s="214">
        <f>IF(N2120="snížená",J2120,0)</f>
        <v>0</v>
      </c>
      <c r="BG2120" s="214">
        <f>IF(N2120="zákl. přenesená",J2120,0)</f>
        <v>0</v>
      </c>
      <c r="BH2120" s="214">
        <f>IF(N2120="sníž. přenesená",J2120,0)</f>
        <v>0</v>
      </c>
      <c r="BI2120" s="214">
        <f>IF(N2120="nulová",J2120,0)</f>
        <v>0</v>
      </c>
      <c r="BJ2120" s="25" t="s">
        <v>86</v>
      </c>
      <c r="BK2120" s="214">
        <f>ROUND(I2120*H2120,2)</f>
        <v>0</v>
      </c>
      <c r="BL2120" s="25" t="s">
        <v>287</v>
      </c>
      <c r="BM2120" s="25" t="s">
        <v>2381</v>
      </c>
    </row>
    <row r="2121" spans="2:65" s="14" customFormat="1" ht="13.5">
      <c r="B2121" s="254"/>
      <c r="C2121" s="255"/>
      <c r="D2121" s="219" t="s">
        <v>274</v>
      </c>
      <c r="E2121" s="256" t="s">
        <v>34</v>
      </c>
      <c r="F2121" s="257" t="s">
        <v>2204</v>
      </c>
      <c r="G2121" s="255"/>
      <c r="H2121" s="256" t="s">
        <v>34</v>
      </c>
      <c r="I2121" s="258"/>
      <c r="J2121" s="255"/>
      <c r="K2121" s="255"/>
      <c r="L2121" s="259"/>
      <c r="M2121" s="260"/>
      <c r="N2121" s="261"/>
      <c r="O2121" s="261"/>
      <c r="P2121" s="261"/>
      <c r="Q2121" s="261"/>
      <c r="R2121" s="261"/>
      <c r="S2121" s="261"/>
      <c r="T2121" s="262"/>
      <c r="AT2121" s="263" t="s">
        <v>274</v>
      </c>
      <c r="AU2121" s="263" t="s">
        <v>88</v>
      </c>
      <c r="AV2121" s="14" t="s">
        <v>86</v>
      </c>
      <c r="AW2121" s="14" t="s">
        <v>41</v>
      </c>
      <c r="AX2121" s="14" t="s">
        <v>78</v>
      </c>
      <c r="AY2121" s="263" t="s">
        <v>209</v>
      </c>
    </row>
    <row r="2122" spans="2:65" s="14" customFormat="1" ht="13.5">
      <c r="B2122" s="254"/>
      <c r="C2122" s="255"/>
      <c r="D2122" s="219" t="s">
        <v>274</v>
      </c>
      <c r="E2122" s="256" t="s">
        <v>34</v>
      </c>
      <c r="F2122" s="257" t="s">
        <v>2205</v>
      </c>
      <c r="G2122" s="255"/>
      <c r="H2122" s="256" t="s">
        <v>34</v>
      </c>
      <c r="I2122" s="258"/>
      <c r="J2122" s="255"/>
      <c r="K2122" s="255"/>
      <c r="L2122" s="259"/>
      <c r="M2122" s="260"/>
      <c r="N2122" s="261"/>
      <c r="O2122" s="261"/>
      <c r="P2122" s="261"/>
      <c r="Q2122" s="261"/>
      <c r="R2122" s="261"/>
      <c r="S2122" s="261"/>
      <c r="T2122" s="262"/>
      <c r="AT2122" s="263" t="s">
        <v>274</v>
      </c>
      <c r="AU2122" s="263" t="s">
        <v>88</v>
      </c>
      <c r="AV2122" s="14" t="s">
        <v>86</v>
      </c>
      <c r="AW2122" s="14" t="s">
        <v>41</v>
      </c>
      <c r="AX2122" s="14" t="s">
        <v>78</v>
      </c>
      <c r="AY2122" s="263" t="s">
        <v>209</v>
      </c>
    </row>
    <row r="2123" spans="2:65" s="12" customFormat="1" ht="13.5">
      <c r="B2123" s="222"/>
      <c r="C2123" s="223"/>
      <c r="D2123" s="219" t="s">
        <v>274</v>
      </c>
      <c r="E2123" s="224" t="s">
        <v>34</v>
      </c>
      <c r="F2123" s="225" t="s">
        <v>2361</v>
      </c>
      <c r="G2123" s="223"/>
      <c r="H2123" s="226">
        <v>388</v>
      </c>
      <c r="I2123" s="227"/>
      <c r="J2123" s="223"/>
      <c r="K2123" s="223"/>
      <c r="L2123" s="228"/>
      <c r="M2123" s="229"/>
      <c r="N2123" s="230"/>
      <c r="O2123" s="230"/>
      <c r="P2123" s="230"/>
      <c r="Q2123" s="230"/>
      <c r="R2123" s="230"/>
      <c r="S2123" s="230"/>
      <c r="T2123" s="231"/>
      <c r="AT2123" s="232" t="s">
        <v>274</v>
      </c>
      <c r="AU2123" s="232" t="s">
        <v>88</v>
      </c>
      <c r="AV2123" s="12" t="s">
        <v>88</v>
      </c>
      <c r="AW2123" s="12" t="s">
        <v>41</v>
      </c>
      <c r="AX2123" s="12" t="s">
        <v>78</v>
      </c>
      <c r="AY2123" s="232" t="s">
        <v>209</v>
      </c>
    </row>
    <row r="2124" spans="2:65" s="15" customFormat="1" ht="13.5">
      <c r="B2124" s="267"/>
      <c r="C2124" s="268"/>
      <c r="D2124" s="219" t="s">
        <v>274</v>
      </c>
      <c r="E2124" s="269" t="s">
        <v>34</v>
      </c>
      <c r="F2124" s="270" t="s">
        <v>2224</v>
      </c>
      <c r="G2124" s="268"/>
      <c r="H2124" s="271">
        <v>388</v>
      </c>
      <c r="I2124" s="272"/>
      <c r="J2124" s="268"/>
      <c r="K2124" s="268"/>
      <c r="L2124" s="273"/>
      <c r="M2124" s="274"/>
      <c r="N2124" s="275"/>
      <c r="O2124" s="275"/>
      <c r="P2124" s="275"/>
      <c r="Q2124" s="275"/>
      <c r="R2124" s="275"/>
      <c r="S2124" s="275"/>
      <c r="T2124" s="276"/>
      <c r="AT2124" s="277" t="s">
        <v>274</v>
      </c>
      <c r="AU2124" s="277" t="s">
        <v>88</v>
      </c>
      <c r="AV2124" s="15" t="s">
        <v>224</v>
      </c>
      <c r="AW2124" s="15" t="s">
        <v>41</v>
      </c>
      <c r="AX2124" s="15" t="s">
        <v>78</v>
      </c>
      <c r="AY2124" s="277" t="s">
        <v>209</v>
      </c>
    </row>
    <row r="2125" spans="2:65" s="14" customFormat="1" ht="13.5">
      <c r="B2125" s="254"/>
      <c r="C2125" s="255"/>
      <c r="D2125" s="219" t="s">
        <v>274</v>
      </c>
      <c r="E2125" s="256" t="s">
        <v>34</v>
      </c>
      <c r="F2125" s="257" t="s">
        <v>2178</v>
      </c>
      <c r="G2125" s="255"/>
      <c r="H2125" s="256" t="s">
        <v>34</v>
      </c>
      <c r="I2125" s="258"/>
      <c r="J2125" s="255"/>
      <c r="K2125" s="255"/>
      <c r="L2125" s="259"/>
      <c r="M2125" s="260"/>
      <c r="N2125" s="261"/>
      <c r="O2125" s="261"/>
      <c r="P2125" s="261"/>
      <c r="Q2125" s="261"/>
      <c r="R2125" s="261"/>
      <c r="S2125" s="261"/>
      <c r="T2125" s="262"/>
      <c r="AT2125" s="263" t="s">
        <v>274</v>
      </c>
      <c r="AU2125" s="263" t="s">
        <v>88</v>
      </c>
      <c r="AV2125" s="14" t="s">
        <v>86</v>
      </c>
      <c r="AW2125" s="14" t="s">
        <v>41</v>
      </c>
      <c r="AX2125" s="14" t="s">
        <v>78</v>
      </c>
      <c r="AY2125" s="263" t="s">
        <v>209</v>
      </c>
    </row>
    <row r="2126" spans="2:65" s="14" customFormat="1" ht="13.5">
      <c r="B2126" s="254"/>
      <c r="C2126" s="255"/>
      <c r="D2126" s="219" t="s">
        <v>274</v>
      </c>
      <c r="E2126" s="256" t="s">
        <v>34</v>
      </c>
      <c r="F2126" s="257" t="s">
        <v>2179</v>
      </c>
      <c r="G2126" s="255"/>
      <c r="H2126" s="256" t="s">
        <v>34</v>
      </c>
      <c r="I2126" s="258"/>
      <c r="J2126" s="255"/>
      <c r="K2126" s="255"/>
      <c r="L2126" s="259"/>
      <c r="M2126" s="260"/>
      <c r="N2126" s="261"/>
      <c r="O2126" s="261"/>
      <c r="P2126" s="261"/>
      <c r="Q2126" s="261"/>
      <c r="R2126" s="261"/>
      <c r="S2126" s="261"/>
      <c r="T2126" s="262"/>
      <c r="AT2126" s="263" t="s">
        <v>274</v>
      </c>
      <c r="AU2126" s="263" t="s">
        <v>88</v>
      </c>
      <c r="AV2126" s="14" t="s">
        <v>86</v>
      </c>
      <c r="AW2126" s="14" t="s">
        <v>41</v>
      </c>
      <c r="AX2126" s="14" t="s">
        <v>78</v>
      </c>
      <c r="AY2126" s="263" t="s">
        <v>209</v>
      </c>
    </row>
    <row r="2127" spans="2:65" s="12" customFormat="1" ht="13.5">
      <c r="B2127" s="222"/>
      <c r="C2127" s="223"/>
      <c r="D2127" s="219" t="s">
        <v>274</v>
      </c>
      <c r="E2127" s="224" t="s">
        <v>34</v>
      </c>
      <c r="F2127" s="225" t="s">
        <v>2365</v>
      </c>
      <c r="G2127" s="223"/>
      <c r="H2127" s="226">
        <v>32.24</v>
      </c>
      <c r="I2127" s="227"/>
      <c r="J2127" s="223"/>
      <c r="K2127" s="223"/>
      <c r="L2127" s="228"/>
      <c r="M2127" s="229"/>
      <c r="N2127" s="230"/>
      <c r="O2127" s="230"/>
      <c r="P2127" s="230"/>
      <c r="Q2127" s="230"/>
      <c r="R2127" s="230"/>
      <c r="S2127" s="230"/>
      <c r="T2127" s="231"/>
      <c r="AT2127" s="232" t="s">
        <v>274</v>
      </c>
      <c r="AU2127" s="232" t="s">
        <v>88</v>
      </c>
      <c r="AV2127" s="12" t="s">
        <v>88</v>
      </c>
      <c r="AW2127" s="12" t="s">
        <v>41</v>
      </c>
      <c r="AX2127" s="12" t="s">
        <v>78</v>
      </c>
      <c r="AY2127" s="232" t="s">
        <v>209</v>
      </c>
    </row>
    <row r="2128" spans="2:65" s="15" customFormat="1" ht="13.5">
      <c r="B2128" s="267"/>
      <c r="C2128" s="268"/>
      <c r="D2128" s="219" t="s">
        <v>274</v>
      </c>
      <c r="E2128" s="269" t="s">
        <v>34</v>
      </c>
      <c r="F2128" s="270" t="s">
        <v>2182</v>
      </c>
      <c r="G2128" s="268"/>
      <c r="H2128" s="271">
        <v>32.24</v>
      </c>
      <c r="I2128" s="272"/>
      <c r="J2128" s="268"/>
      <c r="K2128" s="268"/>
      <c r="L2128" s="273"/>
      <c r="M2128" s="274"/>
      <c r="N2128" s="275"/>
      <c r="O2128" s="275"/>
      <c r="P2128" s="275"/>
      <c r="Q2128" s="275"/>
      <c r="R2128" s="275"/>
      <c r="S2128" s="275"/>
      <c r="T2128" s="276"/>
      <c r="AT2128" s="277" t="s">
        <v>274</v>
      </c>
      <c r="AU2128" s="277" t="s">
        <v>88</v>
      </c>
      <c r="AV2128" s="15" t="s">
        <v>224</v>
      </c>
      <c r="AW2128" s="15" t="s">
        <v>41</v>
      </c>
      <c r="AX2128" s="15" t="s">
        <v>78</v>
      </c>
      <c r="AY2128" s="277" t="s">
        <v>209</v>
      </c>
    </row>
    <row r="2129" spans="2:65" s="13" customFormat="1" ht="13.5">
      <c r="B2129" s="233"/>
      <c r="C2129" s="234"/>
      <c r="D2129" s="219" t="s">
        <v>274</v>
      </c>
      <c r="E2129" s="235" t="s">
        <v>34</v>
      </c>
      <c r="F2129" s="236" t="s">
        <v>302</v>
      </c>
      <c r="G2129" s="234"/>
      <c r="H2129" s="237">
        <v>420.24</v>
      </c>
      <c r="I2129" s="238"/>
      <c r="J2129" s="234"/>
      <c r="K2129" s="234"/>
      <c r="L2129" s="239"/>
      <c r="M2129" s="240"/>
      <c r="N2129" s="241"/>
      <c r="O2129" s="241"/>
      <c r="P2129" s="241"/>
      <c r="Q2129" s="241"/>
      <c r="R2129" s="241"/>
      <c r="S2129" s="241"/>
      <c r="T2129" s="242"/>
      <c r="AT2129" s="243" t="s">
        <v>274</v>
      </c>
      <c r="AU2129" s="243" t="s">
        <v>88</v>
      </c>
      <c r="AV2129" s="13" t="s">
        <v>228</v>
      </c>
      <c r="AW2129" s="13" t="s">
        <v>41</v>
      </c>
      <c r="AX2129" s="13" t="s">
        <v>86</v>
      </c>
      <c r="AY2129" s="243" t="s">
        <v>209</v>
      </c>
    </row>
    <row r="2130" spans="2:65" s="12" customFormat="1" ht="13.5">
      <c r="B2130" s="222"/>
      <c r="C2130" s="223"/>
      <c r="D2130" s="219" t="s">
        <v>274</v>
      </c>
      <c r="E2130" s="223"/>
      <c r="F2130" s="225" t="s">
        <v>2382</v>
      </c>
      <c r="G2130" s="223"/>
      <c r="H2130" s="226">
        <v>428.64499999999998</v>
      </c>
      <c r="I2130" s="227"/>
      <c r="J2130" s="223"/>
      <c r="K2130" s="223"/>
      <c r="L2130" s="228"/>
      <c r="M2130" s="229"/>
      <c r="N2130" s="230"/>
      <c r="O2130" s="230"/>
      <c r="P2130" s="230"/>
      <c r="Q2130" s="230"/>
      <c r="R2130" s="230"/>
      <c r="S2130" s="230"/>
      <c r="T2130" s="231"/>
      <c r="AT2130" s="232" t="s">
        <v>274</v>
      </c>
      <c r="AU2130" s="232" t="s">
        <v>88</v>
      </c>
      <c r="AV2130" s="12" t="s">
        <v>88</v>
      </c>
      <c r="AW2130" s="12" t="s">
        <v>6</v>
      </c>
      <c r="AX2130" s="12" t="s">
        <v>86</v>
      </c>
      <c r="AY2130" s="232" t="s">
        <v>209</v>
      </c>
    </row>
    <row r="2131" spans="2:65" s="1" customFormat="1" ht="25.5" customHeight="1">
      <c r="B2131" s="43"/>
      <c r="C2131" s="244" t="s">
        <v>2383</v>
      </c>
      <c r="D2131" s="244" t="s">
        <v>348</v>
      </c>
      <c r="E2131" s="245" t="s">
        <v>2384</v>
      </c>
      <c r="F2131" s="246" t="s">
        <v>2385</v>
      </c>
      <c r="G2131" s="247" t="s">
        <v>351</v>
      </c>
      <c r="H2131" s="248">
        <v>945.91600000000005</v>
      </c>
      <c r="I2131" s="249"/>
      <c r="J2131" s="250">
        <f>ROUND(I2131*H2131,2)</f>
        <v>0</v>
      </c>
      <c r="K2131" s="246" t="s">
        <v>216</v>
      </c>
      <c r="L2131" s="251"/>
      <c r="M2131" s="252" t="s">
        <v>34</v>
      </c>
      <c r="N2131" s="253" t="s">
        <v>49</v>
      </c>
      <c r="O2131" s="44"/>
      <c r="P2131" s="212">
        <f>O2131*H2131</f>
        <v>0</v>
      </c>
      <c r="Q2131" s="212">
        <v>3.0000000000000001E-3</v>
      </c>
      <c r="R2131" s="212">
        <f>Q2131*H2131</f>
        <v>2.8377480000000004</v>
      </c>
      <c r="S2131" s="212">
        <v>0</v>
      </c>
      <c r="T2131" s="213">
        <f>S2131*H2131</f>
        <v>0</v>
      </c>
      <c r="AR2131" s="25" t="s">
        <v>672</v>
      </c>
      <c r="AT2131" s="25" t="s">
        <v>348</v>
      </c>
      <c r="AU2131" s="25" t="s">
        <v>88</v>
      </c>
      <c r="AY2131" s="25" t="s">
        <v>209</v>
      </c>
      <c r="BE2131" s="214">
        <f>IF(N2131="základní",J2131,0)</f>
        <v>0</v>
      </c>
      <c r="BF2131" s="214">
        <f>IF(N2131="snížená",J2131,0)</f>
        <v>0</v>
      </c>
      <c r="BG2131" s="214">
        <f>IF(N2131="zákl. přenesená",J2131,0)</f>
        <v>0</v>
      </c>
      <c r="BH2131" s="214">
        <f>IF(N2131="sníž. přenesená",J2131,0)</f>
        <v>0</v>
      </c>
      <c r="BI2131" s="214">
        <f>IF(N2131="nulová",J2131,0)</f>
        <v>0</v>
      </c>
      <c r="BJ2131" s="25" t="s">
        <v>86</v>
      </c>
      <c r="BK2131" s="214">
        <f>ROUND(I2131*H2131,2)</f>
        <v>0</v>
      </c>
      <c r="BL2131" s="25" t="s">
        <v>287</v>
      </c>
      <c r="BM2131" s="25" t="s">
        <v>2386</v>
      </c>
    </row>
    <row r="2132" spans="2:65" s="14" customFormat="1" ht="13.5">
      <c r="B2132" s="254"/>
      <c r="C2132" s="255"/>
      <c r="D2132" s="219" t="s">
        <v>274</v>
      </c>
      <c r="E2132" s="256" t="s">
        <v>34</v>
      </c>
      <c r="F2132" s="257" t="s">
        <v>2173</v>
      </c>
      <c r="G2132" s="255"/>
      <c r="H2132" s="256" t="s">
        <v>34</v>
      </c>
      <c r="I2132" s="258"/>
      <c r="J2132" s="255"/>
      <c r="K2132" s="255"/>
      <c r="L2132" s="259"/>
      <c r="M2132" s="260"/>
      <c r="N2132" s="261"/>
      <c r="O2132" s="261"/>
      <c r="P2132" s="261"/>
      <c r="Q2132" s="261"/>
      <c r="R2132" s="261"/>
      <c r="S2132" s="261"/>
      <c r="T2132" s="262"/>
      <c r="AT2132" s="263" t="s">
        <v>274</v>
      </c>
      <c r="AU2132" s="263" t="s">
        <v>88</v>
      </c>
      <c r="AV2132" s="14" t="s">
        <v>86</v>
      </c>
      <c r="AW2132" s="14" t="s">
        <v>41</v>
      </c>
      <c r="AX2132" s="14" t="s">
        <v>78</v>
      </c>
      <c r="AY2132" s="263" t="s">
        <v>209</v>
      </c>
    </row>
    <row r="2133" spans="2:65" s="14" customFormat="1" ht="13.5">
      <c r="B2133" s="254"/>
      <c r="C2133" s="255"/>
      <c r="D2133" s="219" t="s">
        <v>274</v>
      </c>
      <c r="E2133" s="256" t="s">
        <v>34</v>
      </c>
      <c r="F2133" s="257" t="s">
        <v>2174</v>
      </c>
      <c r="G2133" s="255"/>
      <c r="H2133" s="256" t="s">
        <v>34</v>
      </c>
      <c r="I2133" s="258"/>
      <c r="J2133" s="255"/>
      <c r="K2133" s="255"/>
      <c r="L2133" s="259"/>
      <c r="M2133" s="260"/>
      <c r="N2133" s="261"/>
      <c r="O2133" s="261"/>
      <c r="P2133" s="261"/>
      <c r="Q2133" s="261"/>
      <c r="R2133" s="261"/>
      <c r="S2133" s="261"/>
      <c r="T2133" s="262"/>
      <c r="AT2133" s="263" t="s">
        <v>274</v>
      </c>
      <c r="AU2133" s="263" t="s">
        <v>88</v>
      </c>
      <c r="AV2133" s="14" t="s">
        <v>86</v>
      </c>
      <c r="AW2133" s="14" t="s">
        <v>41</v>
      </c>
      <c r="AX2133" s="14" t="s">
        <v>78</v>
      </c>
      <c r="AY2133" s="263" t="s">
        <v>209</v>
      </c>
    </row>
    <row r="2134" spans="2:65" s="12" customFormat="1" ht="13.5">
      <c r="B2134" s="222"/>
      <c r="C2134" s="223"/>
      <c r="D2134" s="219" t="s">
        <v>274</v>
      </c>
      <c r="E2134" s="224" t="s">
        <v>34</v>
      </c>
      <c r="F2134" s="225" t="s">
        <v>2387</v>
      </c>
      <c r="G2134" s="223"/>
      <c r="H2134" s="226">
        <v>500</v>
      </c>
      <c r="I2134" s="227"/>
      <c r="J2134" s="223"/>
      <c r="K2134" s="223"/>
      <c r="L2134" s="228"/>
      <c r="M2134" s="229"/>
      <c r="N2134" s="230"/>
      <c r="O2134" s="230"/>
      <c r="P2134" s="230"/>
      <c r="Q2134" s="230"/>
      <c r="R2134" s="230"/>
      <c r="S2134" s="230"/>
      <c r="T2134" s="231"/>
      <c r="AT2134" s="232" t="s">
        <v>274</v>
      </c>
      <c r="AU2134" s="232" t="s">
        <v>88</v>
      </c>
      <c r="AV2134" s="12" t="s">
        <v>88</v>
      </c>
      <c r="AW2134" s="12" t="s">
        <v>41</v>
      </c>
      <c r="AX2134" s="12" t="s">
        <v>78</v>
      </c>
      <c r="AY2134" s="232" t="s">
        <v>209</v>
      </c>
    </row>
    <row r="2135" spans="2:65" s="15" customFormat="1" ht="13.5">
      <c r="B2135" s="267"/>
      <c r="C2135" s="268"/>
      <c r="D2135" s="219" t="s">
        <v>274</v>
      </c>
      <c r="E2135" s="269" t="s">
        <v>34</v>
      </c>
      <c r="F2135" s="270" t="s">
        <v>2177</v>
      </c>
      <c r="G2135" s="268"/>
      <c r="H2135" s="271">
        <v>500</v>
      </c>
      <c r="I2135" s="272"/>
      <c r="J2135" s="268"/>
      <c r="K2135" s="268"/>
      <c r="L2135" s="273"/>
      <c r="M2135" s="274"/>
      <c r="N2135" s="275"/>
      <c r="O2135" s="275"/>
      <c r="P2135" s="275"/>
      <c r="Q2135" s="275"/>
      <c r="R2135" s="275"/>
      <c r="S2135" s="275"/>
      <c r="T2135" s="276"/>
      <c r="AT2135" s="277" t="s">
        <v>274</v>
      </c>
      <c r="AU2135" s="277" t="s">
        <v>88</v>
      </c>
      <c r="AV2135" s="15" t="s">
        <v>224</v>
      </c>
      <c r="AW2135" s="15" t="s">
        <v>41</v>
      </c>
      <c r="AX2135" s="15" t="s">
        <v>78</v>
      </c>
      <c r="AY2135" s="277" t="s">
        <v>209</v>
      </c>
    </row>
    <row r="2136" spans="2:65" s="14" customFormat="1" ht="13.5">
      <c r="B2136" s="254"/>
      <c r="C2136" s="255"/>
      <c r="D2136" s="219" t="s">
        <v>274</v>
      </c>
      <c r="E2136" s="256" t="s">
        <v>34</v>
      </c>
      <c r="F2136" s="257" t="s">
        <v>2204</v>
      </c>
      <c r="G2136" s="255"/>
      <c r="H2136" s="256" t="s">
        <v>34</v>
      </c>
      <c r="I2136" s="258"/>
      <c r="J2136" s="255"/>
      <c r="K2136" s="255"/>
      <c r="L2136" s="259"/>
      <c r="M2136" s="260"/>
      <c r="N2136" s="261"/>
      <c r="O2136" s="261"/>
      <c r="P2136" s="261"/>
      <c r="Q2136" s="261"/>
      <c r="R2136" s="261"/>
      <c r="S2136" s="261"/>
      <c r="T2136" s="262"/>
      <c r="AT2136" s="263" t="s">
        <v>274</v>
      </c>
      <c r="AU2136" s="263" t="s">
        <v>88</v>
      </c>
      <c r="AV2136" s="14" t="s">
        <v>86</v>
      </c>
      <c r="AW2136" s="14" t="s">
        <v>41</v>
      </c>
      <c r="AX2136" s="14" t="s">
        <v>78</v>
      </c>
      <c r="AY2136" s="263" t="s">
        <v>209</v>
      </c>
    </row>
    <row r="2137" spans="2:65" s="14" customFormat="1" ht="13.5">
      <c r="B2137" s="254"/>
      <c r="C2137" s="255"/>
      <c r="D2137" s="219" t="s">
        <v>274</v>
      </c>
      <c r="E2137" s="256" t="s">
        <v>34</v>
      </c>
      <c r="F2137" s="257" t="s">
        <v>2205</v>
      </c>
      <c r="G2137" s="255"/>
      <c r="H2137" s="256" t="s">
        <v>34</v>
      </c>
      <c r="I2137" s="258"/>
      <c r="J2137" s="255"/>
      <c r="K2137" s="255"/>
      <c r="L2137" s="259"/>
      <c r="M2137" s="260"/>
      <c r="N2137" s="261"/>
      <c r="O2137" s="261"/>
      <c r="P2137" s="261"/>
      <c r="Q2137" s="261"/>
      <c r="R2137" s="261"/>
      <c r="S2137" s="261"/>
      <c r="T2137" s="262"/>
      <c r="AT2137" s="263" t="s">
        <v>274</v>
      </c>
      <c r="AU2137" s="263" t="s">
        <v>88</v>
      </c>
      <c r="AV2137" s="14" t="s">
        <v>86</v>
      </c>
      <c r="AW2137" s="14" t="s">
        <v>41</v>
      </c>
      <c r="AX2137" s="14" t="s">
        <v>78</v>
      </c>
      <c r="AY2137" s="263" t="s">
        <v>209</v>
      </c>
    </row>
    <row r="2138" spans="2:65" s="12" customFormat="1" ht="13.5">
      <c r="B2138" s="222"/>
      <c r="C2138" s="223"/>
      <c r="D2138" s="219" t="s">
        <v>274</v>
      </c>
      <c r="E2138" s="224" t="s">
        <v>34</v>
      </c>
      <c r="F2138" s="225" t="s">
        <v>2388</v>
      </c>
      <c r="G2138" s="223"/>
      <c r="H2138" s="226">
        <v>388</v>
      </c>
      <c r="I2138" s="227"/>
      <c r="J2138" s="223"/>
      <c r="K2138" s="223"/>
      <c r="L2138" s="228"/>
      <c r="M2138" s="229"/>
      <c r="N2138" s="230"/>
      <c r="O2138" s="230"/>
      <c r="P2138" s="230"/>
      <c r="Q2138" s="230"/>
      <c r="R2138" s="230"/>
      <c r="S2138" s="230"/>
      <c r="T2138" s="231"/>
      <c r="AT2138" s="232" t="s">
        <v>274</v>
      </c>
      <c r="AU2138" s="232" t="s">
        <v>88</v>
      </c>
      <c r="AV2138" s="12" t="s">
        <v>88</v>
      </c>
      <c r="AW2138" s="12" t="s">
        <v>41</v>
      </c>
      <c r="AX2138" s="12" t="s">
        <v>78</v>
      </c>
      <c r="AY2138" s="232" t="s">
        <v>209</v>
      </c>
    </row>
    <row r="2139" spans="2:65" s="15" customFormat="1" ht="13.5">
      <c r="B2139" s="267"/>
      <c r="C2139" s="268"/>
      <c r="D2139" s="219" t="s">
        <v>274</v>
      </c>
      <c r="E2139" s="269" t="s">
        <v>34</v>
      </c>
      <c r="F2139" s="270" t="s">
        <v>2224</v>
      </c>
      <c r="G2139" s="268"/>
      <c r="H2139" s="271">
        <v>388</v>
      </c>
      <c r="I2139" s="272"/>
      <c r="J2139" s="268"/>
      <c r="K2139" s="268"/>
      <c r="L2139" s="273"/>
      <c r="M2139" s="274"/>
      <c r="N2139" s="275"/>
      <c r="O2139" s="275"/>
      <c r="P2139" s="275"/>
      <c r="Q2139" s="275"/>
      <c r="R2139" s="275"/>
      <c r="S2139" s="275"/>
      <c r="T2139" s="276"/>
      <c r="AT2139" s="277" t="s">
        <v>274</v>
      </c>
      <c r="AU2139" s="277" t="s">
        <v>88</v>
      </c>
      <c r="AV2139" s="15" t="s">
        <v>224</v>
      </c>
      <c r="AW2139" s="15" t="s">
        <v>41</v>
      </c>
      <c r="AX2139" s="15" t="s">
        <v>78</v>
      </c>
      <c r="AY2139" s="277" t="s">
        <v>209</v>
      </c>
    </row>
    <row r="2140" spans="2:65" s="14" customFormat="1" ht="13.5">
      <c r="B2140" s="254"/>
      <c r="C2140" s="255"/>
      <c r="D2140" s="219" t="s">
        <v>274</v>
      </c>
      <c r="E2140" s="256" t="s">
        <v>34</v>
      </c>
      <c r="F2140" s="257" t="s">
        <v>2183</v>
      </c>
      <c r="G2140" s="255"/>
      <c r="H2140" s="256" t="s">
        <v>34</v>
      </c>
      <c r="I2140" s="258"/>
      <c r="J2140" s="255"/>
      <c r="K2140" s="255"/>
      <c r="L2140" s="259"/>
      <c r="M2140" s="260"/>
      <c r="N2140" s="261"/>
      <c r="O2140" s="261"/>
      <c r="P2140" s="261"/>
      <c r="Q2140" s="261"/>
      <c r="R2140" s="261"/>
      <c r="S2140" s="261"/>
      <c r="T2140" s="262"/>
      <c r="AT2140" s="263" t="s">
        <v>274</v>
      </c>
      <c r="AU2140" s="263" t="s">
        <v>88</v>
      </c>
      <c r="AV2140" s="14" t="s">
        <v>86</v>
      </c>
      <c r="AW2140" s="14" t="s">
        <v>41</v>
      </c>
      <c r="AX2140" s="14" t="s">
        <v>78</v>
      </c>
      <c r="AY2140" s="263" t="s">
        <v>209</v>
      </c>
    </row>
    <row r="2141" spans="2:65" s="14" customFormat="1" ht="13.5">
      <c r="B2141" s="254"/>
      <c r="C2141" s="255"/>
      <c r="D2141" s="219" t="s">
        <v>274</v>
      </c>
      <c r="E2141" s="256" t="s">
        <v>34</v>
      </c>
      <c r="F2141" s="257" t="s">
        <v>2184</v>
      </c>
      <c r="G2141" s="255"/>
      <c r="H2141" s="256" t="s">
        <v>34</v>
      </c>
      <c r="I2141" s="258"/>
      <c r="J2141" s="255"/>
      <c r="K2141" s="255"/>
      <c r="L2141" s="259"/>
      <c r="M2141" s="260"/>
      <c r="N2141" s="261"/>
      <c r="O2141" s="261"/>
      <c r="P2141" s="261"/>
      <c r="Q2141" s="261"/>
      <c r="R2141" s="261"/>
      <c r="S2141" s="261"/>
      <c r="T2141" s="262"/>
      <c r="AT2141" s="263" t="s">
        <v>274</v>
      </c>
      <c r="AU2141" s="263" t="s">
        <v>88</v>
      </c>
      <c r="AV2141" s="14" t="s">
        <v>86</v>
      </c>
      <c r="AW2141" s="14" t="s">
        <v>41</v>
      </c>
      <c r="AX2141" s="14" t="s">
        <v>78</v>
      </c>
      <c r="AY2141" s="263" t="s">
        <v>209</v>
      </c>
    </row>
    <row r="2142" spans="2:65" s="12" customFormat="1" ht="13.5">
      <c r="B2142" s="222"/>
      <c r="C2142" s="223"/>
      <c r="D2142" s="219" t="s">
        <v>274</v>
      </c>
      <c r="E2142" s="224" t="s">
        <v>34</v>
      </c>
      <c r="F2142" s="225" t="s">
        <v>2389</v>
      </c>
      <c r="G2142" s="223"/>
      <c r="H2142" s="226">
        <v>39.369</v>
      </c>
      <c r="I2142" s="227"/>
      <c r="J2142" s="223"/>
      <c r="K2142" s="223"/>
      <c r="L2142" s="228"/>
      <c r="M2142" s="229"/>
      <c r="N2142" s="230"/>
      <c r="O2142" s="230"/>
      <c r="P2142" s="230"/>
      <c r="Q2142" s="230"/>
      <c r="R2142" s="230"/>
      <c r="S2142" s="230"/>
      <c r="T2142" s="231"/>
      <c r="AT2142" s="232" t="s">
        <v>274</v>
      </c>
      <c r="AU2142" s="232" t="s">
        <v>88</v>
      </c>
      <c r="AV2142" s="12" t="s">
        <v>88</v>
      </c>
      <c r="AW2142" s="12" t="s">
        <v>41</v>
      </c>
      <c r="AX2142" s="12" t="s">
        <v>78</v>
      </c>
      <c r="AY2142" s="232" t="s">
        <v>209</v>
      </c>
    </row>
    <row r="2143" spans="2:65" s="15" customFormat="1" ht="13.5">
      <c r="B2143" s="267"/>
      <c r="C2143" s="268"/>
      <c r="D2143" s="219" t="s">
        <v>274</v>
      </c>
      <c r="E2143" s="269" t="s">
        <v>34</v>
      </c>
      <c r="F2143" s="270" t="s">
        <v>2187</v>
      </c>
      <c r="G2143" s="268"/>
      <c r="H2143" s="271">
        <v>39.369</v>
      </c>
      <c r="I2143" s="272"/>
      <c r="J2143" s="268"/>
      <c r="K2143" s="268"/>
      <c r="L2143" s="273"/>
      <c r="M2143" s="274"/>
      <c r="N2143" s="275"/>
      <c r="O2143" s="275"/>
      <c r="P2143" s="275"/>
      <c r="Q2143" s="275"/>
      <c r="R2143" s="275"/>
      <c r="S2143" s="275"/>
      <c r="T2143" s="276"/>
      <c r="AT2143" s="277" t="s">
        <v>274</v>
      </c>
      <c r="AU2143" s="277" t="s">
        <v>88</v>
      </c>
      <c r="AV2143" s="15" t="s">
        <v>224</v>
      </c>
      <c r="AW2143" s="15" t="s">
        <v>41</v>
      </c>
      <c r="AX2143" s="15" t="s">
        <v>78</v>
      </c>
      <c r="AY2143" s="277" t="s">
        <v>209</v>
      </c>
    </row>
    <row r="2144" spans="2:65" s="13" customFormat="1" ht="13.5">
      <c r="B2144" s="233"/>
      <c r="C2144" s="234"/>
      <c r="D2144" s="219" t="s">
        <v>274</v>
      </c>
      <c r="E2144" s="235" t="s">
        <v>34</v>
      </c>
      <c r="F2144" s="236" t="s">
        <v>302</v>
      </c>
      <c r="G2144" s="234"/>
      <c r="H2144" s="237">
        <v>927.36900000000003</v>
      </c>
      <c r="I2144" s="238"/>
      <c r="J2144" s="234"/>
      <c r="K2144" s="234"/>
      <c r="L2144" s="239"/>
      <c r="M2144" s="240"/>
      <c r="N2144" s="241"/>
      <c r="O2144" s="241"/>
      <c r="P2144" s="241"/>
      <c r="Q2144" s="241"/>
      <c r="R2144" s="241"/>
      <c r="S2144" s="241"/>
      <c r="T2144" s="242"/>
      <c r="AT2144" s="243" t="s">
        <v>274</v>
      </c>
      <c r="AU2144" s="243" t="s">
        <v>88</v>
      </c>
      <c r="AV2144" s="13" t="s">
        <v>228</v>
      </c>
      <c r="AW2144" s="13" t="s">
        <v>41</v>
      </c>
      <c r="AX2144" s="13" t="s">
        <v>86</v>
      </c>
      <c r="AY2144" s="243" t="s">
        <v>209</v>
      </c>
    </row>
    <row r="2145" spans="2:65" s="12" customFormat="1" ht="13.5">
      <c r="B2145" s="222"/>
      <c r="C2145" s="223"/>
      <c r="D2145" s="219" t="s">
        <v>274</v>
      </c>
      <c r="E2145" s="223"/>
      <c r="F2145" s="225" t="s">
        <v>2390</v>
      </c>
      <c r="G2145" s="223"/>
      <c r="H2145" s="226">
        <v>945.91600000000005</v>
      </c>
      <c r="I2145" s="227"/>
      <c r="J2145" s="223"/>
      <c r="K2145" s="223"/>
      <c r="L2145" s="228"/>
      <c r="M2145" s="229"/>
      <c r="N2145" s="230"/>
      <c r="O2145" s="230"/>
      <c r="P2145" s="230"/>
      <c r="Q2145" s="230"/>
      <c r="R2145" s="230"/>
      <c r="S2145" s="230"/>
      <c r="T2145" s="231"/>
      <c r="AT2145" s="232" t="s">
        <v>274</v>
      </c>
      <c r="AU2145" s="232" t="s">
        <v>88</v>
      </c>
      <c r="AV2145" s="12" t="s">
        <v>88</v>
      </c>
      <c r="AW2145" s="12" t="s">
        <v>6</v>
      </c>
      <c r="AX2145" s="12" t="s">
        <v>86</v>
      </c>
      <c r="AY2145" s="232" t="s">
        <v>209</v>
      </c>
    </row>
    <row r="2146" spans="2:65" s="1" customFormat="1" ht="25.5" customHeight="1">
      <c r="B2146" s="43"/>
      <c r="C2146" s="244" t="s">
        <v>2391</v>
      </c>
      <c r="D2146" s="244" t="s">
        <v>348</v>
      </c>
      <c r="E2146" s="245" t="s">
        <v>2392</v>
      </c>
      <c r="F2146" s="246" t="s">
        <v>2393</v>
      </c>
      <c r="G2146" s="247" t="s">
        <v>351</v>
      </c>
      <c r="H2146" s="248">
        <v>550.15599999999995</v>
      </c>
      <c r="I2146" s="249"/>
      <c r="J2146" s="250">
        <f>ROUND(I2146*H2146,2)</f>
        <v>0</v>
      </c>
      <c r="K2146" s="246" t="s">
        <v>216</v>
      </c>
      <c r="L2146" s="251"/>
      <c r="M2146" s="252" t="s">
        <v>34</v>
      </c>
      <c r="N2146" s="253" t="s">
        <v>49</v>
      </c>
      <c r="O2146" s="44"/>
      <c r="P2146" s="212">
        <f>O2146*H2146</f>
        <v>0</v>
      </c>
      <c r="Q2146" s="212">
        <v>3.5999999999999999E-3</v>
      </c>
      <c r="R2146" s="212">
        <f>Q2146*H2146</f>
        <v>1.9805615999999997</v>
      </c>
      <c r="S2146" s="212">
        <v>0</v>
      </c>
      <c r="T2146" s="213">
        <f>S2146*H2146</f>
        <v>0</v>
      </c>
      <c r="AR2146" s="25" t="s">
        <v>672</v>
      </c>
      <c r="AT2146" s="25" t="s">
        <v>348</v>
      </c>
      <c r="AU2146" s="25" t="s">
        <v>88</v>
      </c>
      <c r="AY2146" s="25" t="s">
        <v>209</v>
      </c>
      <c r="BE2146" s="214">
        <f>IF(N2146="základní",J2146,0)</f>
        <v>0</v>
      </c>
      <c r="BF2146" s="214">
        <f>IF(N2146="snížená",J2146,0)</f>
        <v>0</v>
      </c>
      <c r="BG2146" s="214">
        <f>IF(N2146="zákl. přenesená",J2146,0)</f>
        <v>0</v>
      </c>
      <c r="BH2146" s="214">
        <f>IF(N2146="sníž. přenesená",J2146,0)</f>
        <v>0</v>
      </c>
      <c r="BI2146" s="214">
        <f>IF(N2146="nulová",J2146,0)</f>
        <v>0</v>
      </c>
      <c r="BJ2146" s="25" t="s">
        <v>86</v>
      </c>
      <c r="BK2146" s="214">
        <f>ROUND(I2146*H2146,2)</f>
        <v>0</v>
      </c>
      <c r="BL2146" s="25" t="s">
        <v>287</v>
      </c>
      <c r="BM2146" s="25" t="s">
        <v>2394</v>
      </c>
    </row>
    <row r="2147" spans="2:65" s="14" customFormat="1" ht="13.5">
      <c r="B2147" s="254"/>
      <c r="C2147" s="255"/>
      <c r="D2147" s="219" t="s">
        <v>274</v>
      </c>
      <c r="E2147" s="256" t="s">
        <v>34</v>
      </c>
      <c r="F2147" s="257" t="s">
        <v>2173</v>
      </c>
      <c r="G2147" s="255"/>
      <c r="H2147" s="256" t="s">
        <v>34</v>
      </c>
      <c r="I2147" s="258"/>
      <c r="J2147" s="255"/>
      <c r="K2147" s="255"/>
      <c r="L2147" s="259"/>
      <c r="M2147" s="260"/>
      <c r="N2147" s="261"/>
      <c r="O2147" s="261"/>
      <c r="P2147" s="261"/>
      <c r="Q2147" s="261"/>
      <c r="R2147" s="261"/>
      <c r="S2147" s="261"/>
      <c r="T2147" s="262"/>
      <c r="AT2147" s="263" t="s">
        <v>274</v>
      </c>
      <c r="AU2147" s="263" t="s">
        <v>88</v>
      </c>
      <c r="AV2147" s="14" t="s">
        <v>86</v>
      </c>
      <c r="AW2147" s="14" t="s">
        <v>41</v>
      </c>
      <c r="AX2147" s="14" t="s">
        <v>78</v>
      </c>
      <c r="AY2147" s="263" t="s">
        <v>209</v>
      </c>
    </row>
    <row r="2148" spans="2:65" s="14" customFormat="1" ht="13.5">
      <c r="B2148" s="254"/>
      <c r="C2148" s="255"/>
      <c r="D2148" s="219" t="s">
        <v>274</v>
      </c>
      <c r="E2148" s="256" t="s">
        <v>34</v>
      </c>
      <c r="F2148" s="257" t="s">
        <v>2174</v>
      </c>
      <c r="G2148" s="255"/>
      <c r="H2148" s="256" t="s">
        <v>34</v>
      </c>
      <c r="I2148" s="258"/>
      <c r="J2148" s="255"/>
      <c r="K2148" s="255"/>
      <c r="L2148" s="259"/>
      <c r="M2148" s="260"/>
      <c r="N2148" s="261"/>
      <c r="O2148" s="261"/>
      <c r="P2148" s="261"/>
      <c r="Q2148" s="261"/>
      <c r="R2148" s="261"/>
      <c r="S2148" s="261"/>
      <c r="T2148" s="262"/>
      <c r="AT2148" s="263" t="s">
        <v>274</v>
      </c>
      <c r="AU2148" s="263" t="s">
        <v>88</v>
      </c>
      <c r="AV2148" s="14" t="s">
        <v>86</v>
      </c>
      <c r="AW2148" s="14" t="s">
        <v>41</v>
      </c>
      <c r="AX2148" s="14" t="s">
        <v>78</v>
      </c>
      <c r="AY2148" s="263" t="s">
        <v>209</v>
      </c>
    </row>
    <row r="2149" spans="2:65" s="12" customFormat="1" ht="13.5">
      <c r="B2149" s="222"/>
      <c r="C2149" s="223"/>
      <c r="D2149" s="219" t="s">
        <v>274</v>
      </c>
      <c r="E2149" s="224" t="s">
        <v>34</v>
      </c>
      <c r="F2149" s="225" t="s">
        <v>2395</v>
      </c>
      <c r="G2149" s="223"/>
      <c r="H2149" s="226">
        <v>500</v>
      </c>
      <c r="I2149" s="227"/>
      <c r="J2149" s="223"/>
      <c r="K2149" s="223"/>
      <c r="L2149" s="228"/>
      <c r="M2149" s="229"/>
      <c r="N2149" s="230"/>
      <c r="O2149" s="230"/>
      <c r="P2149" s="230"/>
      <c r="Q2149" s="230"/>
      <c r="R2149" s="230"/>
      <c r="S2149" s="230"/>
      <c r="T2149" s="231"/>
      <c r="AT2149" s="232" t="s">
        <v>274</v>
      </c>
      <c r="AU2149" s="232" t="s">
        <v>88</v>
      </c>
      <c r="AV2149" s="12" t="s">
        <v>88</v>
      </c>
      <c r="AW2149" s="12" t="s">
        <v>41</v>
      </c>
      <c r="AX2149" s="12" t="s">
        <v>78</v>
      </c>
      <c r="AY2149" s="232" t="s">
        <v>209</v>
      </c>
    </row>
    <row r="2150" spans="2:65" s="15" customFormat="1" ht="13.5">
      <c r="B2150" s="267"/>
      <c r="C2150" s="268"/>
      <c r="D2150" s="219" t="s">
        <v>274</v>
      </c>
      <c r="E2150" s="269" t="s">
        <v>34</v>
      </c>
      <c r="F2150" s="270" t="s">
        <v>2177</v>
      </c>
      <c r="G2150" s="268"/>
      <c r="H2150" s="271">
        <v>500</v>
      </c>
      <c r="I2150" s="272"/>
      <c r="J2150" s="268"/>
      <c r="K2150" s="268"/>
      <c r="L2150" s="273"/>
      <c r="M2150" s="274"/>
      <c r="N2150" s="275"/>
      <c r="O2150" s="275"/>
      <c r="P2150" s="275"/>
      <c r="Q2150" s="275"/>
      <c r="R2150" s="275"/>
      <c r="S2150" s="275"/>
      <c r="T2150" s="276"/>
      <c r="AT2150" s="277" t="s">
        <v>274</v>
      </c>
      <c r="AU2150" s="277" t="s">
        <v>88</v>
      </c>
      <c r="AV2150" s="15" t="s">
        <v>224</v>
      </c>
      <c r="AW2150" s="15" t="s">
        <v>41</v>
      </c>
      <c r="AX2150" s="15" t="s">
        <v>78</v>
      </c>
      <c r="AY2150" s="277" t="s">
        <v>209</v>
      </c>
    </row>
    <row r="2151" spans="2:65" s="14" customFormat="1" ht="13.5">
      <c r="B2151" s="254"/>
      <c r="C2151" s="255"/>
      <c r="D2151" s="219" t="s">
        <v>274</v>
      </c>
      <c r="E2151" s="256" t="s">
        <v>34</v>
      </c>
      <c r="F2151" s="257" t="s">
        <v>2183</v>
      </c>
      <c r="G2151" s="255"/>
      <c r="H2151" s="256" t="s">
        <v>34</v>
      </c>
      <c r="I2151" s="258"/>
      <c r="J2151" s="255"/>
      <c r="K2151" s="255"/>
      <c r="L2151" s="259"/>
      <c r="M2151" s="260"/>
      <c r="N2151" s="261"/>
      <c r="O2151" s="261"/>
      <c r="P2151" s="261"/>
      <c r="Q2151" s="261"/>
      <c r="R2151" s="261"/>
      <c r="S2151" s="261"/>
      <c r="T2151" s="262"/>
      <c r="AT2151" s="263" t="s">
        <v>274</v>
      </c>
      <c r="AU2151" s="263" t="s">
        <v>88</v>
      </c>
      <c r="AV2151" s="14" t="s">
        <v>86</v>
      </c>
      <c r="AW2151" s="14" t="s">
        <v>41</v>
      </c>
      <c r="AX2151" s="14" t="s">
        <v>78</v>
      </c>
      <c r="AY2151" s="263" t="s">
        <v>209</v>
      </c>
    </row>
    <row r="2152" spans="2:65" s="14" customFormat="1" ht="13.5">
      <c r="B2152" s="254"/>
      <c r="C2152" s="255"/>
      <c r="D2152" s="219" t="s">
        <v>274</v>
      </c>
      <c r="E2152" s="256" t="s">
        <v>34</v>
      </c>
      <c r="F2152" s="257" t="s">
        <v>2184</v>
      </c>
      <c r="G2152" s="255"/>
      <c r="H2152" s="256" t="s">
        <v>34</v>
      </c>
      <c r="I2152" s="258"/>
      <c r="J2152" s="255"/>
      <c r="K2152" s="255"/>
      <c r="L2152" s="259"/>
      <c r="M2152" s="260"/>
      <c r="N2152" s="261"/>
      <c r="O2152" s="261"/>
      <c r="P2152" s="261"/>
      <c r="Q2152" s="261"/>
      <c r="R2152" s="261"/>
      <c r="S2152" s="261"/>
      <c r="T2152" s="262"/>
      <c r="AT2152" s="263" t="s">
        <v>274</v>
      </c>
      <c r="AU2152" s="263" t="s">
        <v>88</v>
      </c>
      <c r="AV2152" s="14" t="s">
        <v>86</v>
      </c>
      <c r="AW2152" s="14" t="s">
        <v>41</v>
      </c>
      <c r="AX2152" s="14" t="s">
        <v>78</v>
      </c>
      <c r="AY2152" s="263" t="s">
        <v>209</v>
      </c>
    </row>
    <row r="2153" spans="2:65" s="12" customFormat="1" ht="13.5">
      <c r="B2153" s="222"/>
      <c r="C2153" s="223"/>
      <c r="D2153" s="219" t="s">
        <v>274</v>
      </c>
      <c r="E2153" s="224" t="s">
        <v>34</v>
      </c>
      <c r="F2153" s="225" t="s">
        <v>2396</v>
      </c>
      <c r="G2153" s="223"/>
      <c r="H2153" s="226">
        <v>39.369</v>
      </c>
      <c r="I2153" s="227"/>
      <c r="J2153" s="223"/>
      <c r="K2153" s="223"/>
      <c r="L2153" s="228"/>
      <c r="M2153" s="229"/>
      <c r="N2153" s="230"/>
      <c r="O2153" s="230"/>
      <c r="P2153" s="230"/>
      <c r="Q2153" s="230"/>
      <c r="R2153" s="230"/>
      <c r="S2153" s="230"/>
      <c r="T2153" s="231"/>
      <c r="AT2153" s="232" t="s">
        <v>274</v>
      </c>
      <c r="AU2153" s="232" t="s">
        <v>88</v>
      </c>
      <c r="AV2153" s="12" t="s">
        <v>88</v>
      </c>
      <c r="AW2153" s="12" t="s">
        <v>41</v>
      </c>
      <c r="AX2153" s="12" t="s">
        <v>78</v>
      </c>
      <c r="AY2153" s="232" t="s">
        <v>209</v>
      </c>
    </row>
    <row r="2154" spans="2:65" s="15" customFormat="1" ht="13.5">
      <c r="B2154" s="267"/>
      <c r="C2154" s="268"/>
      <c r="D2154" s="219" t="s">
        <v>274</v>
      </c>
      <c r="E2154" s="269" t="s">
        <v>34</v>
      </c>
      <c r="F2154" s="270" t="s">
        <v>2187</v>
      </c>
      <c r="G2154" s="268"/>
      <c r="H2154" s="271">
        <v>39.369</v>
      </c>
      <c r="I2154" s="272"/>
      <c r="J2154" s="268"/>
      <c r="K2154" s="268"/>
      <c r="L2154" s="273"/>
      <c r="M2154" s="274"/>
      <c r="N2154" s="275"/>
      <c r="O2154" s="275"/>
      <c r="P2154" s="275"/>
      <c r="Q2154" s="275"/>
      <c r="R2154" s="275"/>
      <c r="S2154" s="275"/>
      <c r="T2154" s="276"/>
      <c r="AT2154" s="277" t="s">
        <v>274</v>
      </c>
      <c r="AU2154" s="277" t="s">
        <v>88</v>
      </c>
      <c r="AV2154" s="15" t="s">
        <v>224</v>
      </c>
      <c r="AW2154" s="15" t="s">
        <v>41</v>
      </c>
      <c r="AX2154" s="15" t="s">
        <v>78</v>
      </c>
      <c r="AY2154" s="277" t="s">
        <v>209</v>
      </c>
    </row>
    <row r="2155" spans="2:65" s="13" customFormat="1" ht="13.5">
      <c r="B2155" s="233"/>
      <c r="C2155" s="234"/>
      <c r="D2155" s="219" t="s">
        <v>274</v>
      </c>
      <c r="E2155" s="235" t="s">
        <v>34</v>
      </c>
      <c r="F2155" s="236" t="s">
        <v>302</v>
      </c>
      <c r="G2155" s="234"/>
      <c r="H2155" s="237">
        <v>539.36900000000003</v>
      </c>
      <c r="I2155" s="238"/>
      <c r="J2155" s="234"/>
      <c r="K2155" s="234"/>
      <c r="L2155" s="239"/>
      <c r="M2155" s="240"/>
      <c r="N2155" s="241"/>
      <c r="O2155" s="241"/>
      <c r="P2155" s="241"/>
      <c r="Q2155" s="241"/>
      <c r="R2155" s="241"/>
      <c r="S2155" s="241"/>
      <c r="T2155" s="242"/>
      <c r="AT2155" s="243" t="s">
        <v>274</v>
      </c>
      <c r="AU2155" s="243" t="s">
        <v>88</v>
      </c>
      <c r="AV2155" s="13" t="s">
        <v>228</v>
      </c>
      <c r="AW2155" s="13" t="s">
        <v>41</v>
      </c>
      <c r="AX2155" s="13" t="s">
        <v>86</v>
      </c>
      <c r="AY2155" s="243" t="s">
        <v>209</v>
      </c>
    </row>
    <row r="2156" spans="2:65" s="12" customFormat="1" ht="13.5">
      <c r="B2156" s="222"/>
      <c r="C2156" s="223"/>
      <c r="D2156" s="219" t="s">
        <v>274</v>
      </c>
      <c r="E2156" s="223"/>
      <c r="F2156" s="225" t="s">
        <v>2397</v>
      </c>
      <c r="G2156" s="223"/>
      <c r="H2156" s="226">
        <v>550.15599999999995</v>
      </c>
      <c r="I2156" s="227"/>
      <c r="J2156" s="223"/>
      <c r="K2156" s="223"/>
      <c r="L2156" s="228"/>
      <c r="M2156" s="229"/>
      <c r="N2156" s="230"/>
      <c r="O2156" s="230"/>
      <c r="P2156" s="230"/>
      <c r="Q2156" s="230"/>
      <c r="R2156" s="230"/>
      <c r="S2156" s="230"/>
      <c r="T2156" s="231"/>
      <c r="AT2156" s="232" t="s">
        <v>274</v>
      </c>
      <c r="AU2156" s="232" t="s">
        <v>88</v>
      </c>
      <c r="AV2156" s="12" t="s">
        <v>88</v>
      </c>
      <c r="AW2156" s="12" t="s">
        <v>6</v>
      </c>
      <c r="AX2156" s="12" t="s">
        <v>86</v>
      </c>
      <c r="AY2156" s="232" t="s">
        <v>209</v>
      </c>
    </row>
    <row r="2157" spans="2:65" s="1" customFormat="1" ht="16.5" customHeight="1">
      <c r="B2157" s="43"/>
      <c r="C2157" s="244" t="s">
        <v>2398</v>
      </c>
      <c r="D2157" s="244" t="s">
        <v>348</v>
      </c>
      <c r="E2157" s="245" t="s">
        <v>2399</v>
      </c>
      <c r="F2157" s="246" t="s">
        <v>2400</v>
      </c>
      <c r="G2157" s="247" t="s">
        <v>351</v>
      </c>
      <c r="H2157" s="248">
        <v>1433.877</v>
      </c>
      <c r="I2157" s="249"/>
      <c r="J2157" s="250">
        <f>ROUND(I2157*H2157,2)</f>
        <v>0</v>
      </c>
      <c r="K2157" s="246" t="s">
        <v>216</v>
      </c>
      <c r="L2157" s="251"/>
      <c r="M2157" s="252" t="s">
        <v>34</v>
      </c>
      <c r="N2157" s="253" t="s">
        <v>49</v>
      </c>
      <c r="O2157" s="44"/>
      <c r="P2157" s="212">
        <f>O2157*H2157</f>
        <v>0</v>
      </c>
      <c r="Q2157" s="212">
        <v>2.0300000000000001E-3</v>
      </c>
      <c r="R2157" s="212">
        <f>Q2157*H2157</f>
        <v>2.9107703100000002</v>
      </c>
      <c r="S2157" s="212">
        <v>0</v>
      </c>
      <c r="T2157" s="213">
        <f>S2157*H2157</f>
        <v>0</v>
      </c>
      <c r="AR2157" s="25" t="s">
        <v>672</v>
      </c>
      <c r="AT2157" s="25" t="s">
        <v>348</v>
      </c>
      <c r="AU2157" s="25" t="s">
        <v>88</v>
      </c>
      <c r="AY2157" s="25" t="s">
        <v>209</v>
      </c>
      <c r="BE2157" s="214">
        <f>IF(N2157="základní",J2157,0)</f>
        <v>0</v>
      </c>
      <c r="BF2157" s="214">
        <f>IF(N2157="snížená",J2157,0)</f>
        <v>0</v>
      </c>
      <c r="BG2157" s="214">
        <f>IF(N2157="zákl. přenesená",J2157,0)</f>
        <v>0</v>
      </c>
      <c r="BH2157" s="214">
        <f>IF(N2157="sníž. přenesená",J2157,0)</f>
        <v>0</v>
      </c>
      <c r="BI2157" s="214">
        <f>IF(N2157="nulová",J2157,0)</f>
        <v>0</v>
      </c>
      <c r="BJ2157" s="25" t="s">
        <v>86</v>
      </c>
      <c r="BK2157" s="214">
        <f>ROUND(I2157*H2157,2)</f>
        <v>0</v>
      </c>
      <c r="BL2157" s="25" t="s">
        <v>287</v>
      </c>
      <c r="BM2157" s="25" t="s">
        <v>2401</v>
      </c>
    </row>
    <row r="2158" spans="2:65" s="14" customFormat="1" ht="13.5">
      <c r="B2158" s="254"/>
      <c r="C2158" s="255"/>
      <c r="D2158" s="219" t="s">
        <v>274</v>
      </c>
      <c r="E2158" s="256" t="s">
        <v>34</v>
      </c>
      <c r="F2158" s="257" t="s">
        <v>2204</v>
      </c>
      <c r="G2158" s="255"/>
      <c r="H2158" s="256" t="s">
        <v>34</v>
      </c>
      <c r="I2158" s="258"/>
      <c r="J2158" s="255"/>
      <c r="K2158" s="255"/>
      <c r="L2158" s="259"/>
      <c r="M2158" s="260"/>
      <c r="N2158" s="261"/>
      <c r="O2158" s="261"/>
      <c r="P2158" s="261"/>
      <c r="Q2158" s="261"/>
      <c r="R2158" s="261"/>
      <c r="S2158" s="261"/>
      <c r="T2158" s="262"/>
      <c r="AT2158" s="263" t="s">
        <v>274</v>
      </c>
      <c r="AU2158" s="263" t="s">
        <v>88</v>
      </c>
      <c r="AV2158" s="14" t="s">
        <v>86</v>
      </c>
      <c r="AW2158" s="14" t="s">
        <v>41</v>
      </c>
      <c r="AX2158" s="14" t="s">
        <v>78</v>
      </c>
      <c r="AY2158" s="263" t="s">
        <v>209</v>
      </c>
    </row>
    <row r="2159" spans="2:65" s="14" customFormat="1" ht="13.5">
      <c r="B2159" s="254"/>
      <c r="C2159" s="255"/>
      <c r="D2159" s="219" t="s">
        <v>274</v>
      </c>
      <c r="E2159" s="256" t="s">
        <v>34</v>
      </c>
      <c r="F2159" s="257" t="s">
        <v>2205</v>
      </c>
      <c r="G2159" s="255"/>
      <c r="H2159" s="256" t="s">
        <v>34</v>
      </c>
      <c r="I2159" s="258"/>
      <c r="J2159" s="255"/>
      <c r="K2159" s="255"/>
      <c r="L2159" s="259"/>
      <c r="M2159" s="260"/>
      <c r="N2159" s="261"/>
      <c r="O2159" s="261"/>
      <c r="P2159" s="261"/>
      <c r="Q2159" s="261"/>
      <c r="R2159" s="261"/>
      <c r="S2159" s="261"/>
      <c r="T2159" s="262"/>
      <c r="AT2159" s="263" t="s">
        <v>274</v>
      </c>
      <c r="AU2159" s="263" t="s">
        <v>88</v>
      </c>
      <c r="AV2159" s="14" t="s">
        <v>86</v>
      </c>
      <c r="AW2159" s="14" t="s">
        <v>41</v>
      </c>
      <c r="AX2159" s="14" t="s">
        <v>78</v>
      </c>
      <c r="AY2159" s="263" t="s">
        <v>209</v>
      </c>
    </row>
    <row r="2160" spans="2:65" s="12" customFormat="1" ht="13.5">
      <c r="B2160" s="222"/>
      <c r="C2160" s="223"/>
      <c r="D2160" s="219" t="s">
        <v>274</v>
      </c>
      <c r="E2160" s="224" t="s">
        <v>34</v>
      </c>
      <c r="F2160" s="225" t="s">
        <v>2402</v>
      </c>
      <c r="G2160" s="223"/>
      <c r="H2160" s="226">
        <v>776</v>
      </c>
      <c r="I2160" s="227"/>
      <c r="J2160" s="223"/>
      <c r="K2160" s="223"/>
      <c r="L2160" s="228"/>
      <c r="M2160" s="229"/>
      <c r="N2160" s="230"/>
      <c r="O2160" s="230"/>
      <c r="P2160" s="230"/>
      <c r="Q2160" s="230"/>
      <c r="R2160" s="230"/>
      <c r="S2160" s="230"/>
      <c r="T2160" s="231"/>
      <c r="AT2160" s="232" t="s">
        <v>274</v>
      </c>
      <c r="AU2160" s="232" t="s">
        <v>88</v>
      </c>
      <c r="AV2160" s="12" t="s">
        <v>88</v>
      </c>
      <c r="AW2160" s="12" t="s">
        <v>41</v>
      </c>
      <c r="AX2160" s="12" t="s">
        <v>78</v>
      </c>
      <c r="AY2160" s="232" t="s">
        <v>209</v>
      </c>
    </row>
    <row r="2161" spans="2:65" s="15" customFormat="1" ht="13.5">
      <c r="B2161" s="267"/>
      <c r="C2161" s="268"/>
      <c r="D2161" s="219" t="s">
        <v>274</v>
      </c>
      <c r="E2161" s="269" t="s">
        <v>34</v>
      </c>
      <c r="F2161" s="270" t="s">
        <v>2224</v>
      </c>
      <c r="G2161" s="268"/>
      <c r="H2161" s="271">
        <v>776</v>
      </c>
      <c r="I2161" s="272"/>
      <c r="J2161" s="268"/>
      <c r="K2161" s="268"/>
      <c r="L2161" s="273"/>
      <c r="M2161" s="274"/>
      <c r="N2161" s="275"/>
      <c r="O2161" s="275"/>
      <c r="P2161" s="275"/>
      <c r="Q2161" s="275"/>
      <c r="R2161" s="275"/>
      <c r="S2161" s="275"/>
      <c r="T2161" s="276"/>
      <c r="AT2161" s="277" t="s">
        <v>274</v>
      </c>
      <c r="AU2161" s="277" t="s">
        <v>88</v>
      </c>
      <c r="AV2161" s="15" t="s">
        <v>224</v>
      </c>
      <c r="AW2161" s="15" t="s">
        <v>41</v>
      </c>
      <c r="AX2161" s="15" t="s">
        <v>78</v>
      </c>
      <c r="AY2161" s="277" t="s">
        <v>209</v>
      </c>
    </row>
    <row r="2162" spans="2:65" s="12" customFormat="1" ht="13.5">
      <c r="B2162" s="222"/>
      <c r="C2162" s="223"/>
      <c r="D2162" s="219" t="s">
        <v>274</v>
      </c>
      <c r="E2162" s="224" t="s">
        <v>34</v>
      </c>
      <c r="F2162" s="225" t="s">
        <v>2364</v>
      </c>
      <c r="G2162" s="223"/>
      <c r="H2162" s="226">
        <v>629.76199999999994</v>
      </c>
      <c r="I2162" s="227"/>
      <c r="J2162" s="223"/>
      <c r="K2162" s="223"/>
      <c r="L2162" s="228"/>
      <c r="M2162" s="229"/>
      <c r="N2162" s="230"/>
      <c r="O2162" s="230"/>
      <c r="P2162" s="230"/>
      <c r="Q2162" s="230"/>
      <c r="R2162" s="230"/>
      <c r="S2162" s="230"/>
      <c r="T2162" s="231"/>
      <c r="AT2162" s="232" t="s">
        <v>274</v>
      </c>
      <c r="AU2162" s="232" t="s">
        <v>88</v>
      </c>
      <c r="AV2162" s="12" t="s">
        <v>88</v>
      </c>
      <c r="AW2162" s="12" t="s">
        <v>41</v>
      </c>
      <c r="AX2162" s="12" t="s">
        <v>78</v>
      </c>
      <c r="AY2162" s="232" t="s">
        <v>209</v>
      </c>
    </row>
    <row r="2163" spans="2:65" s="15" customFormat="1" ht="13.5">
      <c r="B2163" s="267"/>
      <c r="C2163" s="268"/>
      <c r="D2163" s="219" t="s">
        <v>274</v>
      </c>
      <c r="E2163" s="269" t="s">
        <v>34</v>
      </c>
      <c r="F2163" s="270" t="s">
        <v>2213</v>
      </c>
      <c r="G2163" s="268"/>
      <c r="H2163" s="271">
        <v>629.76199999999994</v>
      </c>
      <c r="I2163" s="272"/>
      <c r="J2163" s="268"/>
      <c r="K2163" s="268"/>
      <c r="L2163" s="273"/>
      <c r="M2163" s="274"/>
      <c r="N2163" s="275"/>
      <c r="O2163" s="275"/>
      <c r="P2163" s="275"/>
      <c r="Q2163" s="275"/>
      <c r="R2163" s="275"/>
      <c r="S2163" s="275"/>
      <c r="T2163" s="276"/>
      <c r="AT2163" s="277" t="s">
        <v>274</v>
      </c>
      <c r="AU2163" s="277" t="s">
        <v>88</v>
      </c>
      <c r="AV2163" s="15" t="s">
        <v>224</v>
      </c>
      <c r="AW2163" s="15" t="s">
        <v>41</v>
      </c>
      <c r="AX2163" s="15" t="s">
        <v>78</v>
      </c>
      <c r="AY2163" s="277" t="s">
        <v>209</v>
      </c>
    </row>
    <row r="2164" spans="2:65" s="13" customFormat="1" ht="13.5">
      <c r="B2164" s="233"/>
      <c r="C2164" s="234"/>
      <c r="D2164" s="219" t="s">
        <v>274</v>
      </c>
      <c r="E2164" s="235" t="s">
        <v>34</v>
      </c>
      <c r="F2164" s="236" t="s">
        <v>302</v>
      </c>
      <c r="G2164" s="234"/>
      <c r="H2164" s="237">
        <v>1405.7619999999999</v>
      </c>
      <c r="I2164" s="238"/>
      <c r="J2164" s="234"/>
      <c r="K2164" s="234"/>
      <c r="L2164" s="239"/>
      <c r="M2164" s="240"/>
      <c r="N2164" s="241"/>
      <c r="O2164" s="241"/>
      <c r="P2164" s="241"/>
      <c r="Q2164" s="241"/>
      <c r="R2164" s="241"/>
      <c r="S2164" s="241"/>
      <c r="T2164" s="242"/>
      <c r="AT2164" s="243" t="s">
        <v>274</v>
      </c>
      <c r="AU2164" s="243" t="s">
        <v>88</v>
      </c>
      <c r="AV2164" s="13" t="s">
        <v>228</v>
      </c>
      <c r="AW2164" s="13" t="s">
        <v>41</v>
      </c>
      <c r="AX2164" s="13" t="s">
        <v>86</v>
      </c>
      <c r="AY2164" s="243" t="s">
        <v>209</v>
      </c>
    </row>
    <row r="2165" spans="2:65" s="12" customFormat="1" ht="13.5">
      <c r="B2165" s="222"/>
      <c r="C2165" s="223"/>
      <c r="D2165" s="219" t="s">
        <v>274</v>
      </c>
      <c r="E2165" s="223"/>
      <c r="F2165" s="225" t="s">
        <v>2403</v>
      </c>
      <c r="G2165" s="223"/>
      <c r="H2165" s="226">
        <v>1433.877</v>
      </c>
      <c r="I2165" s="227"/>
      <c r="J2165" s="223"/>
      <c r="K2165" s="223"/>
      <c r="L2165" s="228"/>
      <c r="M2165" s="229"/>
      <c r="N2165" s="230"/>
      <c r="O2165" s="230"/>
      <c r="P2165" s="230"/>
      <c r="Q2165" s="230"/>
      <c r="R2165" s="230"/>
      <c r="S2165" s="230"/>
      <c r="T2165" s="231"/>
      <c r="AT2165" s="232" t="s">
        <v>274</v>
      </c>
      <c r="AU2165" s="232" t="s">
        <v>88</v>
      </c>
      <c r="AV2165" s="12" t="s">
        <v>88</v>
      </c>
      <c r="AW2165" s="12" t="s">
        <v>6</v>
      </c>
      <c r="AX2165" s="12" t="s">
        <v>86</v>
      </c>
      <c r="AY2165" s="232" t="s">
        <v>209</v>
      </c>
    </row>
    <row r="2166" spans="2:65" s="1" customFormat="1" ht="25.5" customHeight="1">
      <c r="B2166" s="43"/>
      <c r="C2166" s="203" t="s">
        <v>2404</v>
      </c>
      <c r="D2166" s="203" t="s">
        <v>212</v>
      </c>
      <c r="E2166" s="204" t="s">
        <v>2405</v>
      </c>
      <c r="F2166" s="205" t="s">
        <v>2406</v>
      </c>
      <c r="G2166" s="206" t="s">
        <v>351</v>
      </c>
      <c r="H2166" s="207">
        <v>487.40100000000001</v>
      </c>
      <c r="I2166" s="208"/>
      <c r="J2166" s="209">
        <f>ROUND(I2166*H2166,2)</f>
        <v>0</v>
      </c>
      <c r="K2166" s="205" t="s">
        <v>216</v>
      </c>
      <c r="L2166" s="63"/>
      <c r="M2166" s="210" t="s">
        <v>34</v>
      </c>
      <c r="N2166" s="211" t="s">
        <v>49</v>
      </c>
      <c r="O2166" s="44"/>
      <c r="P2166" s="212">
        <f>O2166*H2166</f>
        <v>0</v>
      </c>
      <c r="Q2166" s="212">
        <v>0</v>
      </c>
      <c r="R2166" s="212">
        <f>Q2166*H2166</f>
        <v>0</v>
      </c>
      <c r="S2166" s="212">
        <v>0</v>
      </c>
      <c r="T2166" s="213">
        <f>S2166*H2166</f>
        <v>0</v>
      </c>
      <c r="AR2166" s="25" t="s">
        <v>287</v>
      </c>
      <c r="AT2166" s="25" t="s">
        <v>212</v>
      </c>
      <c r="AU2166" s="25" t="s">
        <v>88</v>
      </c>
      <c r="AY2166" s="25" t="s">
        <v>209</v>
      </c>
      <c r="BE2166" s="214">
        <f>IF(N2166="základní",J2166,0)</f>
        <v>0</v>
      </c>
      <c r="BF2166" s="214">
        <f>IF(N2166="snížená",J2166,0)</f>
        <v>0</v>
      </c>
      <c r="BG2166" s="214">
        <f>IF(N2166="zákl. přenesená",J2166,0)</f>
        <v>0</v>
      </c>
      <c r="BH2166" s="214">
        <f>IF(N2166="sníž. přenesená",J2166,0)</f>
        <v>0</v>
      </c>
      <c r="BI2166" s="214">
        <f>IF(N2166="nulová",J2166,0)</f>
        <v>0</v>
      </c>
      <c r="BJ2166" s="25" t="s">
        <v>86</v>
      </c>
      <c r="BK2166" s="214">
        <f>ROUND(I2166*H2166,2)</f>
        <v>0</v>
      </c>
      <c r="BL2166" s="25" t="s">
        <v>287</v>
      </c>
      <c r="BM2166" s="25" t="s">
        <v>2407</v>
      </c>
    </row>
    <row r="2167" spans="2:65" s="1" customFormat="1" ht="67.5">
      <c r="B2167" s="43"/>
      <c r="C2167" s="65"/>
      <c r="D2167" s="219" t="s">
        <v>272</v>
      </c>
      <c r="E2167" s="65"/>
      <c r="F2167" s="220" t="s">
        <v>2359</v>
      </c>
      <c r="G2167" s="65"/>
      <c r="H2167" s="65"/>
      <c r="I2167" s="174"/>
      <c r="J2167" s="65"/>
      <c r="K2167" s="65"/>
      <c r="L2167" s="63"/>
      <c r="M2167" s="221"/>
      <c r="N2167" s="44"/>
      <c r="O2167" s="44"/>
      <c r="P2167" s="44"/>
      <c r="Q2167" s="44"/>
      <c r="R2167" s="44"/>
      <c r="S2167" s="44"/>
      <c r="T2167" s="80"/>
      <c r="AT2167" s="25" t="s">
        <v>272</v>
      </c>
      <c r="AU2167" s="25" t="s">
        <v>88</v>
      </c>
    </row>
    <row r="2168" spans="2:65" s="14" customFormat="1" ht="13.5">
      <c r="B2168" s="254"/>
      <c r="C2168" s="255"/>
      <c r="D2168" s="219" t="s">
        <v>274</v>
      </c>
      <c r="E2168" s="256" t="s">
        <v>34</v>
      </c>
      <c r="F2168" s="257" t="s">
        <v>2173</v>
      </c>
      <c r="G2168" s="255"/>
      <c r="H2168" s="256" t="s">
        <v>34</v>
      </c>
      <c r="I2168" s="258"/>
      <c r="J2168" s="255"/>
      <c r="K2168" s="255"/>
      <c r="L2168" s="259"/>
      <c r="M2168" s="260"/>
      <c r="N2168" s="261"/>
      <c r="O2168" s="261"/>
      <c r="P2168" s="261"/>
      <c r="Q2168" s="261"/>
      <c r="R2168" s="261"/>
      <c r="S2168" s="261"/>
      <c r="T2168" s="262"/>
      <c r="AT2168" s="263" t="s">
        <v>274</v>
      </c>
      <c r="AU2168" s="263" t="s">
        <v>88</v>
      </c>
      <c r="AV2168" s="14" t="s">
        <v>86</v>
      </c>
      <c r="AW2168" s="14" t="s">
        <v>41</v>
      </c>
      <c r="AX2168" s="14" t="s">
        <v>78</v>
      </c>
      <c r="AY2168" s="263" t="s">
        <v>209</v>
      </c>
    </row>
    <row r="2169" spans="2:65" s="14" customFormat="1" ht="13.5">
      <c r="B2169" s="254"/>
      <c r="C2169" s="255"/>
      <c r="D2169" s="219" t="s">
        <v>274</v>
      </c>
      <c r="E2169" s="256" t="s">
        <v>34</v>
      </c>
      <c r="F2169" s="257" t="s">
        <v>2174</v>
      </c>
      <c r="G2169" s="255"/>
      <c r="H2169" s="256" t="s">
        <v>34</v>
      </c>
      <c r="I2169" s="258"/>
      <c r="J2169" s="255"/>
      <c r="K2169" s="255"/>
      <c r="L2169" s="259"/>
      <c r="M2169" s="260"/>
      <c r="N2169" s="261"/>
      <c r="O2169" s="261"/>
      <c r="P2169" s="261"/>
      <c r="Q2169" s="261"/>
      <c r="R2169" s="261"/>
      <c r="S2169" s="261"/>
      <c r="T2169" s="262"/>
      <c r="AT2169" s="263" t="s">
        <v>274</v>
      </c>
      <c r="AU2169" s="263" t="s">
        <v>88</v>
      </c>
      <c r="AV2169" s="14" t="s">
        <v>86</v>
      </c>
      <c r="AW2169" s="14" t="s">
        <v>41</v>
      </c>
      <c r="AX2169" s="14" t="s">
        <v>78</v>
      </c>
      <c r="AY2169" s="263" t="s">
        <v>209</v>
      </c>
    </row>
    <row r="2170" spans="2:65" s="12" customFormat="1" ht="13.5">
      <c r="B2170" s="222"/>
      <c r="C2170" s="223"/>
      <c r="D2170" s="219" t="s">
        <v>274</v>
      </c>
      <c r="E2170" s="224" t="s">
        <v>34</v>
      </c>
      <c r="F2170" s="225" t="s">
        <v>2408</v>
      </c>
      <c r="G2170" s="223"/>
      <c r="H2170" s="226">
        <v>4.95</v>
      </c>
      <c r="I2170" s="227"/>
      <c r="J2170" s="223"/>
      <c r="K2170" s="223"/>
      <c r="L2170" s="228"/>
      <c r="M2170" s="229"/>
      <c r="N2170" s="230"/>
      <c r="O2170" s="230"/>
      <c r="P2170" s="230"/>
      <c r="Q2170" s="230"/>
      <c r="R2170" s="230"/>
      <c r="S2170" s="230"/>
      <c r="T2170" s="231"/>
      <c r="AT2170" s="232" t="s">
        <v>274</v>
      </c>
      <c r="AU2170" s="232" t="s">
        <v>88</v>
      </c>
      <c r="AV2170" s="12" t="s">
        <v>88</v>
      </c>
      <c r="AW2170" s="12" t="s">
        <v>41</v>
      </c>
      <c r="AX2170" s="12" t="s">
        <v>78</v>
      </c>
      <c r="AY2170" s="232" t="s">
        <v>209</v>
      </c>
    </row>
    <row r="2171" spans="2:65" s="12" customFormat="1" ht="13.5">
      <c r="B2171" s="222"/>
      <c r="C2171" s="223"/>
      <c r="D2171" s="219" t="s">
        <v>274</v>
      </c>
      <c r="E2171" s="224" t="s">
        <v>34</v>
      </c>
      <c r="F2171" s="225" t="s">
        <v>2409</v>
      </c>
      <c r="G2171" s="223"/>
      <c r="H2171" s="226">
        <v>16.484999999999999</v>
      </c>
      <c r="I2171" s="227"/>
      <c r="J2171" s="223"/>
      <c r="K2171" s="223"/>
      <c r="L2171" s="228"/>
      <c r="M2171" s="229"/>
      <c r="N2171" s="230"/>
      <c r="O2171" s="230"/>
      <c r="P2171" s="230"/>
      <c r="Q2171" s="230"/>
      <c r="R2171" s="230"/>
      <c r="S2171" s="230"/>
      <c r="T2171" s="231"/>
      <c r="AT2171" s="232" t="s">
        <v>274</v>
      </c>
      <c r="AU2171" s="232" t="s">
        <v>88</v>
      </c>
      <c r="AV2171" s="12" t="s">
        <v>88</v>
      </c>
      <c r="AW2171" s="12" t="s">
        <v>41</v>
      </c>
      <c r="AX2171" s="12" t="s">
        <v>78</v>
      </c>
      <c r="AY2171" s="232" t="s">
        <v>209</v>
      </c>
    </row>
    <row r="2172" spans="2:65" s="12" customFormat="1" ht="13.5">
      <c r="B2172" s="222"/>
      <c r="C2172" s="223"/>
      <c r="D2172" s="219" t="s">
        <v>274</v>
      </c>
      <c r="E2172" s="224" t="s">
        <v>34</v>
      </c>
      <c r="F2172" s="225" t="s">
        <v>2410</v>
      </c>
      <c r="G2172" s="223"/>
      <c r="H2172" s="226">
        <v>6.3570000000000002</v>
      </c>
      <c r="I2172" s="227"/>
      <c r="J2172" s="223"/>
      <c r="K2172" s="223"/>
      <c r="L2172" s="228"/>
      <c r="M2172" s="229"/>
      <c r="N2172" s="230"/>
      <c r="O2172" s="230"/>
      <c r="P2172" s="230"/>
      <c r="Q2172" s="230"/>
      <c r="R2172" s="230"/>
      <c r="S2172" s="230"/>
      <c r="T2172" s="231"/>
      <c r="AT2172" s="232" t="s">
        <v>274</v>
      </c>
      <c r="AU2172" s="232" t="s">
        <v>88</v>
      </c>
      <c r="AV2172" s="12" t="s">
        <v>88</v>
      </c>
      <c r="AW2172" s="12" t="s">
        <v>41</v>
      </c>
      <c r="AX2172" s="12" t="s">
        <v>78</v>
      </c>
      <c r="AY2172" s="232" t="s">
        <v>209</v>
      </c>
    </row>
    <row r="2173" spans="2:65" s="15" customFormat="1" ht="13.5">
      <c r="B2173" s="267"/>
      <c r="C2173" s="268"/>
      <c r="D2173" s="219" t="s">
        <v>274</v>
      </c>
      <c r="E2173" s="269" t="s">
        <v>34</v>
      </c>
      <c r="F2173" s="270" t="s">
        <v>2177</v>
      </c>
      <c r="G2173" s="268"/>
      <c r="H2173" s="271">
        <v>27.792000000000002</v>
      </c>
      <c r="I2173" s="272"/>
      <c r="J2173" s="268"/>
      <c r="K2173" s="268"/>
      <c r="L2173" s="273"/>
      <c r="M2173" s="274"/>
      <c r="N2173" s="275"/>
      <c r="O2173" s="275"/>
      <c r="P2173" s="275"/>
      <c r="Q2173" s="275"/>
      <c r="R2173" s="275"/>
      <c r="S2173" s="275"/>
      <c r="T2173" s="276"/>
      <c r="AT2173" s="277" t="s">
        <v>274</v>
      </c>
      <c r="AU2173" s="277" t="s">
        <v>88</v>
      </c>
      <c r="AV2173" s="15" t="s">
        <v>224</v>
      </c>
      <c r="AW2173" s="15" t="s">
        <v>41</v>
      </c>
      <c r="AX2173" s="15" t="s">
        <v>78</v>
      </c>
      <c r="AY2173" s="277" t="s">
        <v>209</v>
      </c>
    </row>
    <row r="2174" spans="2:65" s="14" customFormat="1" ht="13.5">
      <c r="B2174" s="254"/>
      <c r="C2174" s="255"/>
      <c r="D2174" s="219" t="s">
        <v>274</v>
      </c>
      <c r="E2174" s="256" t="s">
        <v>34</v>
      </c>
      <c r="F2174" s="257" t="s">
        <v>2204</v>
      </c>
      <c r="G2174" s="255"/>
      <c r="H2174" s="256" t="s">
        <v>34</v>
      </c>
      <c r="I2174" s="258"/>
      <c r="J2174" s="255"/>
      <c r="K2174" s="255"/>
      <c r="L2174" s="259"/>
      <c r="M2174" s="260"/>
      <c r="N2174" s="261"/>
      <c r="O2174" s="261"/>
      <c r="P2174" s="261"/>
      <c r="Q2174" s="261"/>
      <c r="R2174" s="261"/>
      <c r="S2174" s="261"/>
      <c r="T2174" s="262"/>
      <c r="AT2174" s="263" t="s">
        <v>274</v>
      </c>
      <c r="AU2174" s="263" t="s">
        <v>88</v>
      </c>
      <c r="AV2174" s="14" t="s">
        <v>86</v>
      </c>
      <c r="AW2174" s="14" t="s">
        <v>41</v>
      </c>
      <c r="AX2174" s="14" t="s">
        <v>78</v>
      </c>
      <c r="AY2174" s="263" t="s">
        <v>209</v>
      </c>
    </row>
    <row r="2175" spans="2:65" s="14" customFormat="1" ht="13.5">
      <c r="B2175" s="254"/>
      <c r="C2175" s="255"/>
      <c r="D2175" s="219" t="s">
        <v>274</v>
      </c>
      <c r="E2175" s="256" t="s">
        <v>34</v>
      </c>
      <c r="F2175" s="257" t="s">
        <v>2205</v>
      </c>
      <c r="G2175" s="255"/>
      <c r="H2175" s="256" t="s">
        <v>34</v>
      </c>
      <c r="I2175" s="258"/>
      <c r="J2175" s="255"/>
      <c r="K2175" s="255"/>
      <c r="L2175" s="259"/>
      <c r="M2175" s="260"/>
      <c r="N2175" s="261"/>
      <c r="O2175" s="261"/>
      <c r="P2175" s="261"/>
      <c r="Q2175" s="261"/>
      <c r="R2175" s="261"/>
      <c r="S2175" s="261"/>
      <c r="T2175" s="262"/>
      <c r="AT2175" s="263" t="s">
        <v>274</v>
      </c>
      <c r="AU2175" s="263" t="s">
        <v>88</v>
      </c>
      <c r="AV2175" s="14" t="s">
        <v>86</v>
      </c>
      <c r="AW2175" s="14" t="s">
        <v>41</v>
      </c>
      <c r="AX2175" s="14" t="s">
        <v>78</v>
      </c>
      <c r="AY2175" s="263" t="s">
        <v>209</v>
      </c>
    </row>
    <row r="2176" spans="2:65" s="12" customFormat="1" ht="13.5">
      <c r="B2176" s="222"/>
      <c r="C2176" s="223"/>
      <c r="D2176" s="219" t="s">
        <v>274</v>
      </c>
      <c r="E2176" s="224" t="s">
        <v>34</v>
      </c>
      <c r="F2176" s="225" t="s">
        <v>2388</v>
      </c>
      <c r="G2176" s="223"/>
      <c r="H2176" s="226">
        <v>388</v>
      </c>
      <c r="I2176" s="227"/>
      <c r="J2176" s="223"/>
      <c r="K2176" s="223"/>
      <c r="L2176" s="228"/>
      <c r="M2176" s="229"/>
      <c r="N2176" s="230"/>
      <c r="O2176" s="230"/>
      <c r="P2176" s="230"/>
      <c r="Q2176" s="230"/>
      <c r="R2176" s="230"/>
      <c r="S2176" s="230"/>
      <c r="T2176" s="231"/>
      <c r="AT2176" s="232" t="s">
        <v>274</v>
      </c>
      <c r="AU2176" s="232" t="s">
        <v>88</v>
      </c>
      <c r="AV2176" s="12" t="s">
        <v>88</v>
      </c>
      <c r="AW2176" s="12" t="s">
        <v>41</v>
      </c>
      <c r="AX2176" s="12" t="s">
        <v>78</v>
      </c>
      <c r="AY2176" s="232" t="s">
        <v>209</v>
      </c>
    </row>
    <row r="2177" spans="2:65" s="15" customFormat="1" ht="13.5">
      <c r="B2177" s="267"/>
      <c r="C2177" s="268"/>
      <c r="D2177" s="219" t="s">
        <v>274</v>
      </c>
      <c r="E2177" s="269" t="s">
        <v>34</v>
      </c>
      <c r="F2177" s="270" t="s">
        <v>2224</v>
      </c>
      <c r="G2177" s="268"/>
      <c r="H2177" s="271">
        <v>388</v>
      </c>
      <c r="I2177" s="272"/>
      <c r="J2177" s="268"/>
      <c r="K2177" s="268"/>
      <c r="L2177" s="273"/>
      <c r="M2177" s="274"/>
      <c r="N2177" s="275"/>
      <c r="O2177" s="275"/>
      <c r="P2177" s="275"/>
      <c r="Q2177" s="275"/>
      <c r="R2177" s="275"/>
      <c r="S2177" s="275"/>
      <c r="T2177" s="276"/>
      <c r="AT2177" s="277" t="s">
        <v>274</v>
      </c>
      <c r="AU2177" s="277" t="s">
        <v>88</v>
      </c>
      <c r="AV2177" s="15" t="s">
        <v>224</v>
      </c>
      <c r="AW2177" s="15" t="s">
        <v>41</v>
      </c>
      <c r="AX2177" s="15" t="s">
        <v>78</v>
      </c>
      <c r="AY2177" s="277" t="s">
        <v>209</v>
      </c>
    </row>
    <row r="2178" spans="2:65" s="14" customFormat="1" ht="13.5">
      <c r="B2178" s="254"/>
      <c r="C2178" s="255"/>
      <c r="D2178" s="219" t="s">
        <v>274</v>
      </c>
      <c r="E2178" s="256" t="s">
        <v>34</v>
      </c>
      <c r="F2178" s="257" t="s">
        <v>2178</v>
      </c>
      <c r="G2178" s="255"/>
      <c r="H2178" s="256" t="s">
        <v>34</v>
      </c>
      <c r="I2178" s="258"/>
      <c r="J2178" s="255"/>
      <c r="K2178" s="255"/>
      <c r="L2178" s="259"/>
      <c r="M2178" s="260"/>
      <c r="N2178" s="261"/>
      <c r="O2178" s="261"/>
      <c r="P2178" s="261"/>
      <c r="Q2178" s="261"/>
      <c r="R2178" s="261"/>
      <c r="S2178" s="261"/>
      <c r="T2178" s="262"/>
      <c r="AT2178" s="263" t="s">
        <v>274</v>
      </c>
      <c r="AU2178" s="263" t="s">
        <v>88</v>
      </c>
      <c r="AV2178" s="14" t="s">
        <v>86</v>
      </c>
      <c r="AW2178" s="14" t="s">
        <v>41</v>
      </c>
      <c r="AX2178" s="14" t="s">
        <v>78</v>
      </c>
      <c r="AY2178" s="263" t="s">
        <v>209</v>
      </c>
    </row>
    <row r="2179" spans="2:65" s="14" customFormat="1" ht="13.5">
      <c r="B2179" s="254"/>
      <c r="C2179" s="255"/>
      <c r="D2179" s="219" t="s">
        <v>274</v>
      </c>
      <c r="E2179" s="256" t="s">
        <v>34</v>
      </c>
      <c r="F2179" s="257" t="s">
        <v>2179</v>
      </c>
      <c r="G2179" s="255"/>
      <c r="H2179" s="256" t="s">
        <v>34</v>
      </c>
      <c r="I2179" s="258"/>
      <c r="J2179" s="255"/>
      <c r="K2179" s="255"/>
      <c r="L2179" s="259"/>
      <c r="M2179" s="260"/>
      <c r="N2179" s="261"/>
      <c r="O2179" s="261"/>
      <c r="P2179" s="261"/>
      <c r="Q2179" s="261"/>
      <c r="R2179" s="261"/>
      <c r="S2179" s="261"/>
      <c r="T2179" s="262"/>
      <c r="AT2179" s="263" t="s">
        <v>274</v>
      </c>
      <c r="AU2179" s="263" t="s">
        <v>88</v>
      </c>
      <c r="AV2179" s="14" t="s">
        <v>86</v>
      </c>
      <c r="AW2179" s="14" t="s">
        <v>41</v>
      </c>
      <c r="AX2179" s="14" t="s">
        <v>78</v>
      </c>
      <c r="AY2179" s="263" t="s">
        <v>209</v>
      </c>
    </row>
    <row r="2180" spans="2:65" s="12" customFormat="1" ht="13.5">
      <c r="B2180" s="222"/>
      <c r="C2180" s="223"/>
      <c r="D2180" s="219" t="s">
        <v>274</v>
      </c>
      <c r="E2180" s="224" t="s">
        <v>34</v>
      </c>
      <c r="F2180" s="225" t="s">
        <v>2411</v>
      </c>
      <c r="G2180" s="223"/>
      <c r="H2180" s="226">
        <v>32.24</v>
      </c>
      <c r="I2180" s="227"/>
      <c r="J2180" s="223"/>
      <c r="K2180" s="223"/>
      <c r="L2180" s="228"/>
      <c r="M2180" s="229"/>
      <c r="N2180" s="230"/>
      <c r="O2180" s="230"/>
      <c r="P2180" s="230"/>
      <c r="Q2180" s="230"/>
      <c r="R2180" s="230"/>
      <c r="S2180" s="230"/>
      <c r="T2180" s="231"/>
      <c r="AT2180" s="232" t="s">
        <v>274</v>
      </c>
      <c r="AU2180" s="232" t="s">
        <v>88</v>
      </c>
      <c r="AV2180" s="12" t="s">
        <v>88</v>
      </c>
      <c r="AW2180" s="12" t="s">
        <v>41</v>
      </c>
      <c r="AX2180" s="12" t="s">
        <v>78</v>
      </c>
      <c r="AY2180" s="232" t="s">
        <v>209</v>
      </c>
    </row>
    <row r="2181" spans="2:65" s="15" customFormat="1" ht="13.5">
      <c r="B2181" s="267"/>
      <c r="C2181" s="268"/>
      <c r="D2181" s="219" t="s">
        <v>274</v>
      </c>
      <c r="E2181" s="269" t="s">
        <v>34</v>
      </c>
      <c r="F2181" s="270" t="s">
        <v>2182</v>
      </c>
      <c r="G2181" s="268"/>
      <c r="H2181" s="271">
        <v>32.24</v>
      </c>
      <c r="I2181" s="272"/>
      <c r="J2181" s="268"/>
      <c r="K2181" s="268"/>
      <c r="L2181" s="273"/>
      <c r="M2181" s="274"/>
      <c r="N2181" s="275"/>
      <c r="O2181" s="275"/>
      <c r="P2181" s="275"/>
      <c r="Q2181" s="275"/>
      <c r="R2181" s="275"/>
      <c r="S2181" s="275"/>
      <c r="T2181" s="276"/>
      <c r="AT2181" s="277" t="s">
        <v>274</v>
      </c>
      <c r="AU2181" s="277" t="s">
        <v>88</v>
      </c>
      <c r="AV2181" s="15" t="s">
        <v>224</v>
      </c>
      <c r="AW2181" s="15" t="s">
        <v>41</v>
      </c>
      <c r="AX2181" s="15" t="s">
        <v>78</v>
      </c>
      <c r="AY2181" s="277" t="s">
        <v>209</v>
      </c>
    </row>
    <row r="2182" spans="2:65" s="14" customFormat="1" ht="13.5">
      <c r="B2182" s="254"/>
      <c r="C2182" s="255"/>
      <c r="D2182" s="219" t="s">
        <v>274</v>
      </c>
      <c r="E2182" s="256" t="s">
        <v>34</v>
      </c>
      <c r="F2182" s="257" t="s">
        <v>2183</v>
      </c>
      <c r="G2182" s="255"/>
      <c r="H2182" s="256" t="s">
        <v>34</v>
      </c>
      <c r="I2182" s="258"/>
      <c r="J2182" s="255"/>
      <c r="K2182" s="255"/>
      <c r="L2182" s="259"/>
      <c r="M2182" s="260"/>
      <c r="N2182" s="261"/>
      <c r="O2182" s="261"/>
      <c r="P2182" s="261"/>
      <c r="Q2182" s="261"/>
      <c r="R2182" s="261"/>
      <c r="S2182" s="261"/>
      <c r="T2182" s="262"/>
      <c r="AT2182" s="263" t="s">
        <v>274</v>
      </c>
      <c r="AU2182" s="263" t="s">
        <v>88</v>
      </c>
      <c r="AV2182" s="14" t="s">
        <v>86</v>
      </c>
      <c r="AW2182" s="14" t="s">
        <v>41</v>
      </c>
      <c r="AX2182" s="14" t="s">
        <v>78</v>
      </c>
      <c r="AY2182" s="263" t="s">
        <v>209</v>
      </c>
    </row>
    <row r="2183" spans="2:65" s="14" customFormat="1" ht="13.5">
      <c r="B2183" s="254"/>
      <c r="C2183" s="255"/>
      <c r="D2183" s="219" t="s">
        <v>274</v>
      </c>
      <c r="E2183" s="256" t="s">
        <v>34</v>
      </c>
      <c r="F2183" s="257" t="s">
        <v>2184</v>
      </c>
      <c r="G2183" s="255"/>
      <c r="H2183" s="256" t="s">
        <v>34</v>
      </c>
      <c r="I2183" s="258"/>
      <c r="J2183" s="255"/>
      <c r="K2183" s="255"/>
      <c r="L2183" s="259"/>
      <c r="M2183" s="260"/>
      <c r="N2183" s="261"/>
      <c r="O2183" s="261"/>
      <c r="P2183" s="261"/>
      <c r="Q2183" s="261"/>
      <c r="R2183" s="261"/>
      <c r="S2183" s="261"/>
      <c r="T2183" s="262"/>
      <c r="AT2183" s="263" t="s">
        <v>274</v>
      </c>
      <c r="AU2183" s="263" t="s">
        <v>88</v>
      </c>
      <c r="AV2183" s="14" t="s">
        <v>86</v>
      </c>
      <c r="AW2183" s="14" t="s">
        <v>41</v>
      </c>
      <c r="AX2183" s="14" t="s">
        <v>78</v>
      </c>
      <c r="AY2183" s="263" t="s">
        <v>209</v>
      </c>
    </row>
    <row r="2184" spans="2:65" s="12" customFormat="1" ht="13.5">
      <c r="B2184" s="222"/>
      <c r="C2184" s="223"/>
      <c r="D2184" s="219" t="s">
        <v>274</v>
      </c>
      <c r="E2184" s="224" t="s">
        <v>34</v>
      </c>
      <c r="F2184" s="225" t="s">
        <v>2412</v>
      </c>
      <c r="G2184" s="223"/>
      <c r="H2184" s="226">
        <v>39.369</v>
      </c>
      <c r="I2184" s="227"/>
      <c r="J2184" s="223"/>
      <c r="K2184" s="223"/>
      <c r="L2184" s="228"/>
      <c r="M2184" s="229"/>
      <c r="N2184" s="230"/>
      <c r="O2184" s="230"/>
      <c r="P2184" s="230"/>
      <c r="Q2184" s="230"/>
      <c r="R2184" s="230"/>
      <c r="S2184" s="230"/>
      <c r="T2184" s="231"/>
      <c r="AT2184" s="232" t="s">
        <v>274</v>
      </c>
      <c r="AU2184" s="232" t="s">
        <v>88</v>
      </c>
      <c r="AV2184" s="12" t="s">
        <v>88</v>
      </c>
      <c r="AW2184" s="12" t="s">
        <v>41</v>
      </c>
      <c r="AX2184" s="12" t="s">
        <v>78</v>
      </c>
      <c r="AY2184" s="232" t="s">
        <v>209</v>
      </c>
    </row>
    <row r="2185" spans="2:65" s="15" customFormat="1" ht="13.5">
      <c r="B2185" s="267"/>
      <c r="C2185" s="268"/>
      <c r="D2185" s="219" t="s">
        <v>274</v>
      </c>
      <c r="E2185" s="269" t="s">
        <v>34</v>
      </c>
      <c r="F2185" s="270" t="s">
        <v>2187</v>
      </c>
      <c r="G2185" s="268"/>
      <c r="H2185" s="271">
        <v>39.369</v>
      </c>
      <c r="I2185" s="272"/>
      <c r="J2185" s="268"/>
      <c r="K2185" s="268"/>
      <c r="L2185" s="273"/>
      <c r="M2185" s="274"/>
      <c r="N2185" s="275"/>
      <c r="O2185" s="275"/>
      <c r="P2185" s="275"/>
      <c r="Q2185" s="275"/>
      <c r="R2185" s="275"/>
      <c r="S2185" s="275"/>
      <c r="T2185" s="276"/>
      <c r="AT2185" s="277" t="s">
        <v>274</v>
      </c>
      <c r="AU2185" s="277" t="s">
        <v>88</v>
      </c>
      <c r="AV2185" s="15" t="s">
        <v>224</v>
      </c>
      <c r="AW2185" s="15" t="s">
        <v>41</v>
      </c>
      <c r="AX2185" s="15" t="s">
        <v>78</v>
      </c>
      <c r="AY2185" s="277" t="s">
        <v>209</v>
      </c>
    </row>
    <row r="2186" spans="2:65" s="13" customFormat="1" ht="13.5">
      <c r="B2186" s="233"/>
      <c r="C2186" s="234"/>
      <c r="D2186" s="219" t="s">
        <v>274</v>
      </c>
      <c r="E2186" s="235" t="s">
        <v>34</v>
      </c>
      <c r="F2186" s="236" t="s">
        <v>302</v>
      </c>
      <c r="G2186" s="234"/>
      <c r="H2186" s="237">
        <v>487.40100000000001</v>
      </c>
      <c r="I2186" s="238"/>
      <c r="J2186" s="234"/>
      <c r="K2186" s="234"/>
      <c r="L2186" s="239"/>
      <c r="M2186" s="240"/>
      <c r="N2186" s="241"/>
      <c r="O2186" s="241"/>
      <c r="P2186" s="241"/>
      <c r="Q2186" s="241"/>
      <c r="R2186" s="241"/>
      <c r="S2186" s="241"/>
      <c r="T2186" s="242"/>
      <c r="AT2186" s="243" t="s">
        <v>274</v>
      </c>
      <c r="AU2186" s="243" t="s">
        <v>88</v>
      </c>
      <c r="AV2186" s="13" t="s">
        <v>228</v>
      </c>
      <c r="AW2186" s="13" t="s">
        <v>41</v>
      </c>
      <c r="AX2186" s="13" t="s">
        <v>86</v>
      </c>
      <c r="AY2186" s="243" t="s">
        <v>209</v>
      </c>
    </row>
    <row r="2187" spans="2:65" s="1" customFormat="1" ht="16.5" customHeight="1">
      <c r="B2187" s="43"/>
      <c r="C2187" s="244" t="s">
        <v>2413</v>
      </c>
      <c r="D2187" s="244" t="s">
        <v>348</v>
      </c>
      <c r="E2187" s="245" t="s">
        <v>2414</v>
      </c>
      <c r="F2187" s="246" t="s">
        <v>2415</v>
      </c>
      <c r="G2187" s="247" t="s">
        <v>270</v>
      </c>
      <c r="H2187" s="248">
        <v>40.938000000000002</v>
      </c>
      <c r="I2187" s="249"/>
      <c r="J2187" s="250">
        <f>ROUND(I2187*H2187,2)</f>
        <v>0</v>
      </c>
      <c r="K2187" s="246" t="s">
        <v>216</v>
      </c>
      <c r="L2187" s="251"/>
      <c r="M2187" s="252" t="s">
        <v>34</v>
      </c>
      <c r="N2187" s="253" t="s">
        <v>49</v>
      </c>
      <c r="O2187" s="44"/>
      <c r="P2187" s="212">
        <f>O2187*H2187</f>
        <v>0</v>
      </c>
      <c r="Q2187" s="212">
        <v>2.5000000000000001E-2</v>
      </c>
      <c r="R2187" s="212">
        <f>Q2187*H2187</f>
        <v>1.0234500000000002</v>
      </c>
      <c r="S2187" s="212">
        <v>0</v>
      </c>
      <c r="T2187" s="213">
        <f>S2187*H2187</f>
        <v>0</v>
      </c>
      <c r="AR2187" s="25" t="s">
        <v>672</v>
      </c>
      <c r="AT2187" s="25" t="s">
        <v>348</v>
      </c>
      <c r="AU2187" s="25" t="s">
        <v>88</v>
      </c>
      <c r="AY2187" s="25" t="s">
        <v>209</v>
      </c>
      <c r="BE2187" s="214">
        <f>IF(N2187="základní",J2187,0)</f>
        <v>0</v>
      </c>
      <c r="BF2187" s="214">
        <f>IF(N2187="snížená",J2187,0)</f>
        <v>0</v>
      </c>
      <c r="BG2187" s="214">
        <f>IF(N2187="zákl. přenesená",J2187,0)</f>
        <v>0</v>
      </c>
      <c r="BH2187" s="214">
        <f>IF(N2187="sníž. přenesená",J2187,0)</f>
        <v>0</v>
      </c>
      <c r="BI2187" s="214">
        <f>IF(N2187="nulová",J2187,0)</f>
        <v>0</v>
      </c>
      <c r="BJ2187" s="25" t="s">
        <v>86</v>
      </c>
      <c r="BK2187" s="214">
        <f>ROUND(I2187*H2187,2)</f>
        <v>0</v>
      </c>
      <c r="BL2187" s="25" t="s">
        <v>287</v>
      </c>
      <c r="BM2187" s="25" t="s">
        <v>2416</v>
      </c>
    </row>
    <row r="2188" spans="2:65" s="14" customFormat="1" ht="13.5">
      <c r="B2188" s="254"/>
      <c r="C2188" s="255"/>
      <c r="D2188" s="219" t="s">
        <v>274</v>
      </c>
      <c r="E2188" s="256" t="s">
        <v>34</v>
      </c>
      <c r="F2188" s="257" t="s">
        <v>2174</v>
      </c>
      <c r="G2188" s="255"/>
      <c r="H2188" s="256" t="s">
        <v>34</v>
      </c>
      <c r="I2188" s="258"/>
      <c r="J2188" s="255"/>
      <c r="K2188" s="255"/>
      <c r="L2188" s="259"/>
      <c r="M2188" s="260"/>
      <c r="N2188" s="261"/>
      <c r="O2188" s="261"/>
      <c r="P2188" s="261"/>
      <c r="Q2188" s="261"/>
      <c r="R2188" s="261"/>
      <c r="S2188" s="261"/>
      <c r="T2188" s="262"/>
      <c r="AT2188" s="263" t="s">
        <v>274</v>
      </c>
      <c r="AU2188" s="263" t="s">
        <v>88</v>
      </c>
      <c r="AV2188" s="14" t="s">
        <v>86</v>
      </c>
      <c r="AW2188" s="14" t="s">
        <v>41</v>
      </c>
      <c r="AX2188" s="14" t="s">
        <v>78</v>
      </c>
      <c r="AY2188" s="263" t="s">
        <v>209</v>
      </c>
    </row>
    <row r="2189" spans="2:65" s="12" customFormat="1" ht="13.5">
      <c r="B2189" s="222"/>
      <c r="C2189" s="223"/>
      <c r="D2189" s="219" t="s">
        <v>274</v>
      </c>
      <c r="E2189" s="224" t="s">
        <v>34</v>
      </c>
      <c r="F2189" s="225" t="s">
        <v>2417</v>
      </c>
      <c r="G2189" s="223"/>
      <c r="H2189" s="226">
        <v>4.1689999999999996</v>
      </c>
      <c r="I2189" s="227"/>
      <c r="J2189" s="223"/>
      <c r="K2189" s="223"/>
      <c r="L2189" s="228"/>
      <c r="M2189" s="229"/>
      <c r="N2189" s="230"/>
      <c r="O2189" s="230"/>
      <c r="P2189" s="230"/>
      <c r="Q2189" s="230"/>
      <c r="R2189" s="230"/>
      <c r="S2189" s="230"/>
      <c r="T2189" s="231"/>
      <c r="AT2189" s="232" t="s">
        <v>274</v>
      </c>
      <c r="AU2189" s="232" t="s">
        <v>88</v>
      </c>
      <c r="AV2189" s="12" t="s">
        <v>88</v>
      </c>
      <c r="AW2189" s="12" t="s">
        <v>41</v>
      </c>
      <c r="AX2189" s="12" t="s">
        <v>78</v>
      </c>
      <c r="AY2189" s="232" t="s">
        <v>209</v>
      </c>
    </row>
    <row r="2190" spans="2:65" s="15" customFormat="1" ht="13.5">
      <c r="B2190" s="267"/>
      <c r="C2190" s="268"/>
      <c r="D2190" s="219" t="s">
        <v>274</v>
      </c>
      <c r="E2190" s="269" t="s">
        <v>34</v>
      </c>
      <c r="F2190" s="270" t="s">
        <v>2177</v>
      </c>
      <c r="G2190" s="268"/>
      <c r="H2190" s="271">
        <v>4.1689999999999996</v>
      </c>
      <c r="I2190" s="272"/>
      <c r="J2190" s="268"/>
      <c r="K2190" s="268"/>
      <c r="L2190" s="273"/>
      <c r="M2190" s="274"/>
      <c r="N2190" s="275"/>
      <c r="O2190" s="275"/>
      <c r="P2190" s="275"/>
      <c r="Q2190" s="275"/>
      <c r="R2190" s="275"/>
      <c r="S2190" s="275"/>
      <c r="T2190" s="276"/>
      <c r="AT2190" s="277" t="s">
        <v>274</v>
      </c>
      <c r="AU2190" s="277" t="s">
        <v>88</v>
      </c>
      <c r="AV2190" s="15" t="s">
        <v>224</v>
      </c>
      <c r="AW2190" s="15" t="s">
        <v>41</v>
      </c>
      <c r="AX2190" s="15" t="s">
        <v>78</v>
      </c>
      <c r="AY2190" s="277" t="s">
        <v>209</v>
      </c>
    </row>
    <row r="2191" spans="2:65" s="14" customFormat="1" ht="13.5">
      <c r="B2191" s="254"/>
      <c r="C2191" s="255"/>
      <c r="D2191" s="219" t="s">
        <v>274</v>
      </c>
      <c r="E2191" s="256" t="s">
        <v>34</v>
      </c>
      <c r="F2191" s="257" t="s">
        <v>2204</v>
      </c>
      <c r="G2191" s="255"/>
      <c r="H2191" s="256" t="s">
        <v>34</v>
      </c>
      <c r="I2191" s="258"/>
      <c r="J2191" s="255"/>
      <c r="K2191" s="255"/>
      <c r="L2191" s="259"/>
      <c r="M2191" s="260"/>
      <c r="N2191" s="261"/>
      <c r="O2191" s="261"/>
      <c r="P2191" s="261"/>
      <c r="Q2191" s="261"/>
      <c r="R2191" s="261"/>
      <c r="S2191" s="261"/>
      <c r="T2191" s="262"/>
      <c r="AT2191" s="263" t="s">
        <v>274</v>
      </c>
      <c r="AU2191" s="263" t="s">
        <v>88</v>
      </c>
      <c r="AV2191" s="14" t="s">
        <v>86</v>
      </c>
      <c r="AW2191" s="14" t="s">
        <v>41</v>
      </c>
      <c r="AX2191" s="14" t="s">
        <v>78</v>
      </c>
      <c r="AY2191" s="263" t="s">
        <v>209</v>
      </c>
    </row>
    <row r="2192" spans="2:65" s="14" customFormat="1" ht="13.5">
      <c r="B2192" s="254"/>
      <c r="C2192" s="255"/>
      <c r="D2192" s="219" t="s">
        <v>274</v>
      </c>
      <c r="E2192" s="256" t="s">
        <v>34</v>
      </c>
      <c r="F2192" s="257" t="s">
        <v>2205</v>
      </c>
      <c r="G2192" s="255"/>
      <c r="H2192" s="256" t="s">
        <v>34</v>
      </c>
      <c r="I2192" s="258"/>
      <c r="J2192" s="255"/>
      <c r="K2192" s="255"/>
      <c r="L2192" s="259"/>
      <c r="M2192" s="260"/>
      <c r="N2192" s="261"/>
      <c r="O2192" s="261"/>
      <c r="P2192" s="261"/>
      <c r="Q2192" s="261"/>
      <c r="R2192" s="261"/>
      <c r="S2192" s="261"/>
      <c r="T2192" s="262"/>
      <c r="AT2192" s="263" t="s">
        <v>274</v>
      </c>
      <c r="AU2192" s="263" t="s">
        <v>88</v>
      </c>
      <c r="AV2192" s="14" t="s">
        <v>86</v>
      </c>
      <c r="AW2192" s="14" t="s">
        <v>41</v>
      </c>
      <c r="AX2192" s="14" t="s">
        <v>78</v>
      </c>
      <c r="AY2192" s="263" t="s">
        <v>209</v>
      </c>
    </row>
    <row r="2193" spans="2:65" s="12" customFormat="1" ht="13.5">
      <c r="B2193" s="222"/>
      <c r="C2193" s="223"/>
      <c r="D2193" s="219" t="s">
        <v>274</v>
      </c>
      <c r="E2193" s="224" t="s">
        <v>34</v>
      </c>
      <c r="F2193" s="225" t="s">
        <v>2418</v>
      </c>
      <c r="G2193" s="223"/>
      <c r="H2193" s="226">
        <v>31.04</v>
      </c>
      <c r="I2193" s="227"/>
      <c r="J2193" s="223"/>
      <c r="K2193" s="223"/>
      <c r="L2193" s="228"/>
      <c r="M2193" s="229"/>
      <c r="N2193" s="230"/>
      <c r="O2193" s="230"/>
      <c r="P2193" s="230"/>
      <c r="Q2193" s="230"/>
      <c r="R2193" s="230"/>
      <c r="S2193" s="230"/>
      <c r="T2193" s="231"/>
      <c r="AT2193" s="232" t="s">
        <v>274</v>
      </c>
      <c r="AU2193" s="232" t="s">
        <v>88</v>
      </c>
      <c r="AV2193" s="12" t="s">
        <v>88</v>
      </c>
      <c r="AW2193" s="12" t="s">
        <v>41</v>
      </c>
      <c r="AX2193" s="12" t="s">
        <v>78</v>
      </c>
      <c r="AY2193" s="232" t="s">
        <v>209</v>
      </c>
    </row>
    <row r="2194" spans="2:65" s="15" customFormat="1" ht="13.5">
      <c r="B2194" s="267"/>
      <c r="C2194" s="268"/>
      <c r="D2194" s="219" t="s">
        <v>274</v>
      </c>
      <c r="E2194" s="269" t="s">
        <v>34</v>
      </c>
      <c r="F2194" s="270" t="s">
        <v>2224</v>
      </c>
      <c r="G2194" s="268"/>
      <c r="H2194" s="271">
        <v>31.04</v>
      </c>
      <c r="I2194" s="272"/>
      <c r="J2194" s="268"/>
      <c r="K2194" s="268"/>
      <c r="L2194" s="273"/>
      <c r="M2194" s="274"/>
      <c r="N2194" s="275"/>
      <c r="O2194" s="275"/>
      <c r="P2194" s="275"/>
      <c r="Q2194" s="275"/>
      <c r="R2194" s="275"/>
      <c r="S2194" s="275"/>
      <c r="T2194" s="276"/>
      <c r="AT2194" s="277" t="s">
        <v>274</v>
      </c>
      <c r="AU2194" s="277" t="s">
        <v>88</v>
      </c>
      <c r="AV2194" s="15" t="s">
        <v>224</v>
      </c>
      <c r="AW2194" s="15" t="s">
        <v>41</v>
      </c>
      <c r="AX2194" s="15" t="s">
        <v>78</v>
      </c>
      <c r="AY2194" s="277" t="s">
        <v>209</v>
      </c>
    </row>
    <row r="2195" spans="2:65" s="14" customFormat="1" ht="13.5">
      <c r="B2195" s="254"/>
      <c r="C2195" s="255"/>
      <c r="D2195" s="219" t="s">
        <v>274</v>
      </c>
      <c r="E2195" s="256" t="s">
        <v>34</v>
      </c>
      <c r="F2195" s="257" t="s">
        <v>2178</v>
      </c>
      <c r="G2195" s="255"/>
      <c r="H2195" s="256" t="s">
        <v>34</v>
      </c>
      <c r="I2195" s="258"/>
      <c r="J2195" s="255"/>
      <c r="K2195" s="255"/>
      <c r="L2195" s="259"/>
      <c r="M2195" s="260"/>
      <c r="N2195" s="261"/>
      <c r="O2195" s="261"/>
      <c r="P2195" s="261"/>
      <c r="Q2195" s="261"/>
      <c r="R2195" s="261"/>
      <c r="S2195" s="261"/>
      <c r="T2195" s="262"/>
      <c r="AT2195" s="263" t="s">
        <v>274</v>
      </c>
      <c r="AU2195" s="263" t="s">
        <v>88</v>
      </c>
      <c r="AV2195" s="14" t="s">
        <v>86</v>
      </c>
      <c r="AW2195" s="14" t="s">
        <v>41</v>
      </c>
      <c r="AX2195" s="14" t="s">
        <v>78</v>
      </c>
      <c r="AY2195" s="263" t="s">
        <v>209</v>
      </c>
    </row>
    <row r="2196" spans="2:65" s="14" customFormat="1" ht="13.5">
      <c r="B2196" s="254"/>
      <c r="C2196" s="255"/>
      <c r="D2196" s="219" t="s">
        <v>274</v>
      </c>
      <c r="E2196" s="256" t="s">
        <v>34</v>
      </c>
      <c r="F2196" s="257" t="s">
        <v>2179</v>
      </c>
      <c r="G2196" s="255"/>
      <c r="H2196" s="256" t="s">
        <v>34</v>
      </c>
      <c r="I2196" s="258"/>
      <c r="J2196" s="255"/>
      <c r="K2196" s="255"/>
      <c r="L2196" s="259"/>
      <c r="M2196" s="260"/>
      <c r="N2196" s="261"/>
      <c r="O2196" s="261"/>
      <c r="P2196" s="261"/>
      <c r="Q2196" s="261"/>
      <c r="R2196" s="261"/>
      <c r="S2196" s="261"/>
      <c r="T2196" s="262"/>
      <c r="AT2196" s="263" t="s">
        <v>274</v>
      </c>
      <c r="AU2196" s="263" t="s">
        <v>88</v>
      </c>
      <c r="AV2196" s="14" t="s">
        <v>86</v>
      </c>
      <c r="AW2196" s="14" t="s">
        <v>41</v>
      </c>
      <c r="AX2196" s="14" t="s">
        <v>78</v>
      </c>
      <c r="AY2196" s="263" t="s">
        <v>209</v>
      </c>
    </row>
    <row r="2197" spans="2:65" s="12" customFormat="1" ht="13.5">
      <c r="B2197" s="222"/>
      <c r="C2197" s="223"/>
      <c r="D2197" s="219" t="s">
        <v>274</v>
      </c>
      <c r="E2197" s="224" t="s">
        <v>34</v>
      </c>
      <c r="F2197" s="225" t="s">
        <v>2419</v>
      </c>
      <c r="G2197" s="223"/>
      <c r="H2197" s="226">
        <v>2.5790000000000002</v>
      </c>
      <c r="I2197" s="227"/>
      <c r="J2197" s="223"/>
      <c r="K2197" s="223"/>
      <c r="L2197" s="228"/>
      <c r="M2197" s="229"/>
      <c r="N2197" s="230"/>
      <c r="O2197" s="230"/>
      <c r="P2197" s="230"/>
      <c r="Q2197" s="230"/>
      <c r="R2197" s="230"/>
      <c r="S2197" s="230"/>
      <c r="T2197" s="231"/>
      <c r="AT2197" s="232" t="s">
        <v>274</v>
      </c>
      <c r="AU2197" s="232" t="s">
        <v>88</v>
      </c>
      <c r="AV2197" s="12" t="s">
        <v>88</v>
      </c>
      <c r="AW2197" s="12" t="s">
        <v>41</v>
      </c>
      <c r="AX2197" s="12" t="s">
        <v>78</v>
      </c>
      <c r="AY2197" s="232" t="s">
        <v>209</v>
      </c>
    </row>
    <row r="2198" spans="2:65" s="15" customFormat="1" ht="13.5">
      <c r="B2198" s="267"/>
      <c r="C2198" s="268"/>
      <c r="D2198" s="219" t="s">
        <v>274</v>
      </c>
      <c r="E2198" s="269" t="s">
        <v>34</v>
      </c>
      <c r="F2198" s="270" t="s">
        <v>2182</v>
      </c>
      <c r="G2198" s="268"/>
      <c r="H2198" s="271">
        <v>2.5790000000000002</v>
      </c>
      <c r="I2198" s="272"/>
      <c r="J2198" s="268"/>
      <c r="K2198" s="268"/>
      <c r="L2198" s="273"/>
      <c r="M2198" s="274"/>
      <c r="N2198" s="275"/>
      <c r="O2198" s="275"/>
      <c r="P2198" s="275"/>
      <c r="Q2198" s="275"/>
      <c r="R2198" s="275"/>
      <c r="S2198" s="275"/>
      <c r="T2198" s="276"/>
      <c r="AT2198" s="277" t="s">
        <v>274</v>
      </c>
      <c r="AU2198" s="277" t="s">
        <v>88</v>
      </c>
      <c r="AV2198" s="15" t="s">
        <v>224</v>
      </c>
      <c r="AW2198" s="15" t="s">
        <v>41</v>
      </c>
      <c r="AX2198" s="15" t="s">
        <v>78</v>
      </c>
      <c r="AY2198" s="277" t="s">
        <v>209</v>
      </c>
    </row>
    <row r="2199" spans="2:65" s="14" customFormat="1" ht="13.5">
      <c r="B2199" s="254"/>
      <c r="C2199" s="255"/>
      <c r="D2199" s="219" t="s">
        <v>274</v>
      </c>
      <c r="E2199" s="256" t="s">
        <v>34</v>
      </c>
      <c r="F2199" s="257" t="s">
        <v>2183</v>
      </c>
      <c r="G2199" s="255"/>
      <c r="H2199" s="256" t="s">
        <v>34</v>
      </c>
      <c r="I2199" s="258"/>
      <c r="J2199" s="255"/>
      <c r="K2199" s="255"/>
      <c r="L2199" s="259"/>
      <c r="M2199" s="260"/>
      <c r="N2199" s="261"/>
      <c r="O2199" s="261"/>
      <c r="P2199" s="261"/>
      <c r="Q2199" s="261"/>
      <c r="R2199" s="261"/>
      <c r="S2199" s="261"/>
      <c r="T2199" s="262"/>
      <c r="AT2199" s="263" t="s">
        <v>274</v>
      </c>
      <c r="AU2199" s="263" t="s">
        <v>88</v>
      </c>
      <c r="AV2199" s="14" t="s">
        <v>86</v>
      </c>
      <c r="AW2199" s="14" t="s">
        <v>41</v>
      </c>
      <c r="AX2199" s="14" t="s">
        <v>78</v>
      </c>
      <c r="AY2199" s="263" t="s">
        <v>209</v>
      </c>
    </row>
    <row r="2200" spans="2:65" s="14" customFormat="1" ht="13.5">
      <c r="B2200" s="254"/>
      <c r="C2200" s="255"/>
      <c r="D2200" s="219" t="s">
        <v>274</v>
      </c>
      <c r="E2200" s="256" t="s">
        <v>34</v>
      </c>
      <c r="F2200" s="257" t="s">
        <v>2184</v>
      </c>
      <c r="G2200" s="255"/>
      <c r="H2200" s="256" t="s">
        <v>34</v>
      </c>
      <c r="I2200" s="258"/>
      <c r="J2200" s="255"/>
      <c r="K2200" s="255"/>
      <c r="L2200" s="259"/>
      <c r="M2200" s="260"/>
      <c r="N2200" s="261"/>
      <c r="O2200" s="261"/>
      <c r="P2200" s="261"/>
      <c r="Q2200" s="261"/>
      <c r="R2200" s="261"/>
      <c r="S2200" s="261"/>
      <c r="T2200" s="262"/>
      <c r="AT2200" s="263" t="s">
        <v>274</v>
      </c>
      <c r="AU2200" s="263" t="s">
        <v>88</v>
      </c>
      <c r="AV2200" s="14" t="s">
        <v>86</v>
      </c>
      <c r="AW2200" s="14" t="s">
        <v>41</v>
      </c>
      <c r="AX2200" s="14" t="s">
        <v>78</v>
      </c>
      <c r="AY2200" s="263" t="s">
        <v>209</v>
      </c>
    </row>
    <row r="2201" spans="2:65" s="12" customFormat="1" ht="13.5">
      <c r="B2201" s="222"/>
      <c r="C2201" s="223"/>
      <c r="D2201" s="219" t="s">
        <v>274</v>
      </c>
      <c r="E2201" s="224" t="s">
        <v>34</v>
      </c>
      <c r="F2201" s="225" t="s">
        <v>2420</v>
      </c>
      <c r="G2201" s="223"/>
      <c r="H2201" s="226">
        <v>3.15</v>
      </c>
      <c r="I2201" s="227"/>
      <c r="J2201" s="223"/>
      <c r="K2201" s="223"/>
      <c r="L2201" s="228"/>
      <c r="M2201" s="229"/>
      <c r="N2201" s="230"/>
      <c r="O2201" s="230"/>
      <c r="P2201" s="230"/>
      <c r="Q2201" s="230"/>
      <c r="R2201" s="230"/>
      <c r="S2201" s="230"/>
      <c r="T2201" s="231"/>
      <c r="AT2201" s="232" t="s">
        <v>274</v>
      </c>
      <c r="AU2201" s="232" t="s">
        <v>88</v>
      </c>
      <c r="AV2201" s="12" t="s">
        <v>88</v>
      </c>
      <c r="AW2201" s="12" t="s">
        <v>41</v>
      </c>
      <c r="AX2201" s="12" t="s">
        <v>78</v>
      </c>
      <c r="AY2201" s="232" t="s">
        <v>209</v>
      </c>
    </row>
    <row r="2202" spans="2:65" s="15" customFormat="1" ht="13.5">
      <c r="B2202" s="267"/>
      <c r="C2202" s="268"/>
      <c r="D2202" s="219" t="s">
        <v>274</v>
      </c>
      <c r="E2202" s="269" t="s">
        <v>34</v>
      </c>
      <c r="F2202" s="270" t="s">
        <v>2187</v>
      </c>
      <c r="G2202" s="268"/>
      <c r="H2202" s="271">
        <v>3.15</v>
      </c>
      <c r="I2202" s="272"/>
      <c r="J2202" s="268"/>
      <c r="K2202" s="268"/>
      <c r="L2202" s="273"/>
      <c r="M2202" s="274"/>
      <c r="N2202" s="275"/>
      <c r="O2202" s="275"/>
      <c r="P2202" s="275"/>
      <c r="Q2202" s="275"/>
      <c r="R2202" s="275"/>
      <c r="S2202" s="275"/>
      <c r="T2202" s="276"/>
      <c r="AT2202" s="277" t="s">
        <v>274</v>
      </c>
      <c r="AU2202" s="277" t="s">
        <v>88</v>
      </c>
      <c r="AV2202" s="15" t="s">
        <v>224</v>
      </c>
      <c r="AW2202" s="15" t="s">
        <v>41</v>
      </c>
      <c r="AX2202" s="15" t="s">
        <v>78</v>
      </c>
      <c r="AY2202" s="277" t="s">
        <v>209</v>
      </c>
    </row>
    <row r="2203" spans="2:65" s="13" customFormat="1" ht="13.5">
      <c r="B2203" s="233"/>
      <c r="C2203" s="234"/>
      <c r="D2203" s="219" t="s">
        <v>274</v>
      </c>
      <c r="E2203" s="235" t="s">
        <v>34</v>
      </c>
      <c r="F2203" s="236" t="s">
        <v>302</v>
      </c>
      <c r="G2203" s="234"/>
      <c r="H2203" s="237">
        <v>40.938000000000002</v>
      </c>
      <c r="I2203" s="238"/>
      <c r="J2203" s="234"/>
      <c r="K2203" s="234"/>
      <c r="L2203" s="239"/>
      <c r="M2203" s="240"/>
      <c r="N2203" s="241"/>
      <c r="O2203" s="241"/>
      <c r="P2203" s="241"/>
      <c r="Q2203" s="241"/>
      <c r="R2203" s="241"/>
      <c r="S2203" s="241"/>
      <c r="T2203" s="242"/>
      <c r="AT2203" s="243" t="s">
        <v>274</v>
      </c>
      <c r="AU2203" s="243" t="s">
        <v>88</v>
      </c>
      <c r="AV2203" s="13" t="s">
        <v>228</v>
      </c>
      <c r="AW2203" s="13" t="s">
        <v>41</v>
      </c>
      <c r="AX2203" s="13" t="s">
        <v>86</v>
      </c>
      <c r="AY2203" s="243" t="s">
        <v>209</v>
      </c>
    </row>
    <row r="2204" spans="2:65" s="1" customFormat="1" ht="38.25" customHeight="1">
      <c r="B2204" s="43"/>
      <c r="C2204" s="203" t="s">
        <v>2421</v>
      </c>
      <c r="D2204" s="203" t="s">
        <v>212</v>
      </c>
      <c r="E2204" s="204" t="s">
        <v>2422</v>
      </c>
      <c r="F2204" s="205" t="s">
        <v>2423</v>
      </c>
      <c r="G2204" s="206" t="s">
        <v>307</v>
      </c>
      <c r="H2204" s="207">
        <v>21.988</v>
      </c>
      <c r="I2204" s="208"/>
      <c r="J2204" s="209">
        <f>ROUND(I2204*H2204,2)</f>
        <v>0</v>
      </c>
      <c r="K2204" s="205" t="s">
        <v>216</v>
      </c>
      <c r="L2204" s="63"/>
      <c r="M2204" s="210" t="s">
        <v>34</v>
      </c>
      <c r="N2204" s="211" t="s">
        <v>49</v>
      </c>
      <c r="O2204" s="44"/>
      <c r="P2204" s="212">
        <f>O2204*H2204</f>
        <v>0</v>
      </c>
      <c r="Q2204" s="212">
        <v>0</v>
      </c>
      <c r="R2204" s="212">
        <f>Q2204*H2204</f>
        <v>0</v>
      </c>
      <c r="S2204" s="212">
        <v>0</v>
      </c>
      <c r="T2204" s="213">
        <f>S2204*H2204</f>
        <v>0</v>
      </c>
      <c r="AR2204" s="25" t="s">
        <v>287</v>
      </c>
      <c r="AT2204" s="25" t="s">
        <v>212</v>
      </c>
      <c r="AU2204" s="25" t="s">
        <v>88</v>
      </c>
      <c r="AY2204" s="25" t="s">
        <v>209</v>
      </c>
      <c r="BE2204" s="214">
        <f>IF(N2204="základní",J2204,0)</f>
        <v>0</v>
      </c>
      <c r="BF2204" s="214">
        <f>IF(N2204="snížená",J2204,0)</f>
        <v>0</v>
      </c>
      <c r="BG2204" s="214">
        <f>IF(N2204="zákl. přenesená",J2204,0)</f>
        <v>0</v>
      </c>
      <c r="BH2204" s="214">
        <f>IF(N2204="sníž. přenesená",J2204,0)</f>
        <v>0</v>
      </c>
      <c r="BI2204" s="214">
        <f>IF(N2204="nulová",J2204,0)</f>
        <v>0</v>
      </c>
      <c r="BJ2204" s="25" t="s">
        <v>86</v>
      </c>
      <c r="BK2204" s="214">
        <f>ROUND(I2204*H2204,2)</f>
        <v>0</v>
      </c>
      <c r="BL2204" s="25" t="s">
        <v>287</v>
      </c>
      <c r="BM2204" s="25" t="s">
        <v>2424</v>
      </c>
    </row>
    <row r="2205" spans="2:65" s="1" customFormat="1" ht="121.5">
      <c r="B2205" s="43"/>
      <c r="C2205" s="65"/>
      <c r="D2205" s="219" t="s">
        <v>272</v>
      </c>
      <c r="E2205" s="65"/>
      <c r="F2205" s="220" t="s">
        <v>2425</v>
      </c>
      <c r="G2205" s="65"/>
      <c r="H2205" s="65"/>
      <c r="I2205" s="174"/>
      <c r="J2205" s="65"/>
      <c r="K2205" s="65"/>
      <c r="L2205" s="63"/>
      <c r="M2205" s="221"/>
      <c r="N2205" s="44"/>
      <c r="O2205" s="44"/>
      <c r="P2205" s="44"/>
      <c r="Q2205" s="44"/>
      <c r="R2205" s="44"/>
      <c r="S2205" s="44"/>
      <c r="T2205" s="80"/>
      <c r="AT2205" s="25" t="s">
        <v>272</v>
      </c>
      <c r="AU2205" s="25" t="s">
        <v>88</v>
      </c>
    </row>
    <row r="2206" spans="2:65" s="11" customFormat="1" ht="29.85" customHeight="1">
      <c r="B2206" s="187"/>
      <c r="C2206" s="188"/>
      <c r="D2206" s="189" t="s">
        <v>77</v>
      </c>
      <c r="E2206" s="201" t="s">
        <v>2426</v>
      </c>
      <c r="F2206" s="201" t="s">
        <v>2427</v>
      </c>
      <c r="G2206" s="188"/>
      <c r="H2206" s="188"/>
      <c r="I2206" s="191"/>
      <c r="J2206" s="202">
        <f>BK2206</f>
        <v>0</v>
      </c>
      <c r="K2206" s="188"/>
      <c r="L2206" s="193"/>
      <c r="M2206" s="194"/>
      <c r="N2206" s="195"/>
      <c r="O2206" s="195"/>
      <c r="P2206" s="196">
        <f>SUM(P2207:P2231)</f>
        <v>0</v>
      </c>
      <c r="Q2206" s="195"/>
      <c r="R2206" s="196">
        <f>SUM(R2207:R2231)</f>
        <v>3.6667000000000001</v>
      </c>
      <c r="S2206" s="195"/>
      <c r="T2206" s="197">
        <f>SUM(T2207:T2231)</f>
        <v>0</v>
      </c>
      <c r="AR2206" s="198" t="s">
        <v>88</v>
      </c>
      <c r="AT2206" s="199" t="s">
        <v>77</v>
      </c>
      <c r="AU2206" s="199" t="s">
        <v>86</v>
      </c>
      <c r="AY2206" s="198" t="s">
        <v>209</v>
      </c>
      <c r="BK2206" s="200">
        <f>SUM(BK2207:BK2231)</f>
        <v>0</v>
      </c>
    </row>
    <row r="2207" spans="2:65" s="1" customFormat="1" ht="16.5" customHeight="1">
      <c r="B2207" s="43"/>
      <c r="C2207" s="203" t="s">
        <v>2428</v>
      </c>
      <c r="D2207" s="203" t="s">
        <v>212</v>
      </c>
      <c r="E2207" s="204" t="s">
        <v>2429</v>
      </c>
      <c r="F2207" s="205" t="s">
        <v>2430</v>
      </c>
      <c r="G2207" s="206" t="s">
        <v>336</v>
      </c>
      <c r="H2207" s="207">
        <v>8</v>
      </c>
      <c r="I2207" s="208"/>
      <c r="J2207" s="209">
        <f t="shared" ref="J2207:J2224" si="30">ROUND(I2207*H2207,2)</f>
        <v>0</v>
      </c>
      <c r="K2207" s="205" t="s">
        <v>34</v>
      </c>
      <c r="L2207" s="63"/>
      <c r="M2207" s="210" t="s">
        <v>34</v>
      </c>
      <c r="N2207" s="211" t="s">
        <v>49</v>
      </c>
      <c r="O2207" s="44"/>
      <c r="P2207" s="212">
        <f t="shared" ref="P2207:P2224" si="31">O2207*H2207</f>
        <v>0</v>
      </c>
      <c r="Q2207" s="212">
        <v>0</v>
      </c>
      <c r="R2207" s="212">
        <f t="shared" ref="R2207:R2224" si="32">Q2207*H2207</f>
        <v>0</v>
      </c>
      <c r="S2207" s="212">
        <v>0</v>
      </c>
      <c r="T2207" s="213">
        <f t="shared" ref="T2207:T2224" si="33">S2207*H2207</f>
        <v>0</v>
      </c>
      <c r="AR2207" s="25" t="s">
        <v>228</v>
      </c>
      <c r="AT2207" s="25" t="s">
        <v>212</v>
      </c>
      <c r="AU2207" s="25" t="s">
        <v>88</v>
      </c>
      <c r="AY2207" s="25" t="s">
        <v>209</v>
      </c>
      <c r="BE2207" s="214">
        <f t="shared" ref="BE2207:BE2224" si="34">IF(N2207="základní",J2207,0)</f>
        <v>0</v>
      </c>
      <c r="BF2207" s="214">
        <f t="shared" ref="BF2207:BF2224" si="35">IF(N2207="snížená",J2207,0)</f>
        <v>0</v>
      </c>
      <c r="BG2207" s="214">
        <f t="shared" ref="BG2207:BG2224" si="36">IF(N2207="zákl. přenesená",J2207,0)</f>
        <v>0</v>
      </c>
      <c r="BH2207" s="214">
        <f t="shared" ref="BH2207:BH2224" si="37">IF(N2207="sníž. přenesená",J2207,0)</f>
        <v>0</v>
      </c>
      <c r="BI2207" s="214">
        <f t="shared" ref="BI2207:BI2224" si="38">IF(N2207="nulová",J2207,0)</f>
        <v>0</v>
      </c>
      <c r="BJ2207" s="25" t="s">
        <v>86</v>
      </c>
      <c r="BK2207" s="214">
        <f t="shared" ref="BK2207:BK2224" si="39">ROUND(I2207*H2207,2)</f>
        <v>0</v>
      </c>
      <c r="BL2207" s="25" t="s">
        <v>228</v>
      </c>
      <c r="BM2207" s="25" t="s">
        <v>2431</v>
      </c>
    </row>
    <row r="2208" spans="2:65" s="1" customFormat="1" ht="38.25" customHeight="1">
      <c r="B2208" s="43"/>
      <c r="C2208" s="244" t="s">
        <v>2432</v>
      </c>
      <c r="D2208" s="244" t="s">
        <v>348</v>
      </c>
      <c r="E2208" s="245" t="s">
        <v>2433</v>
      </c>
      <c r="F2208" s="246" t="s">
        <v>2434</v>
      </c>
      <c r="G2208" s="247" t="s">
        <v>336</v>
      </c>
      <c r="H2208" s="248">
        <v>8</v>
      </c>
      <c r="I2208" s="249"/>
      <c r="J2208" s="250">
        <f t="shared" si="30"/>
        <v>0</v>
      </c>
      <c r="K2208" s="246" t="s">
        <v>34</v>
      </c>
      <c r="L2208" s="251"/>
      <c r="M2208" s="252" t="s">
        <v>34</v>
      </c>
      <c r="N2208" s="253" t="s">
        <v>49</v>
      </c>
      <c r="O2208" s="44"/>
      <c r="P2208" s="212">
        <f t="shared" si="31"/>
        <v>0</v>
      </c>
      <c r="Q2208" s="212">
        <v>2E-3</v>
      </c>
      <c r="R2208" s="212">
        <f t="shared" si="32"/>
        <v>1.6E-2</v>
      </c>
      <c r="S2208" s="212">
        <v>0</v>
      </c>
      <c r="T2208" s="213">
        <f t="shared" si="33"/>
        <v>0</v>
      </c>
      <c r="AR2208" s="25" t="s">
        <v>247</v>
      </c>
      <c r="AT2208" s="25" t="s">
        <v>348</v>
      </c>
      <c r="AU2208" s="25" t="s">
        <v>88</v>
      </c>
      <c r="AY2208" s="25" t="s">
        <v>209</v>
      </c>
      <c r="BE2208" s="214">
        <f t="shared" si="34"/>
        <v>0</v>
      </c>
      <c r="BF2208" s="214">
        <f t="shared" si="35"/>
        <v>0</v>
      </c>
      <c r="BG2208" s="214">
        <f t="shared" si="36"/>
        <v>0</v>
      </c>
      <c r="BH2208" s="214">
        <f t="shared" si="37"/>
        <v>0</v>
      </c>
      <c r="BI2208" s="214">
        <f t="shared" si="38"/>
        <v>0</v>
      </c>
      <c r="BJ2208" s="25" t="s">
        <v>86</v>
      </c>
      <c r="BK2208" s="214">
        <f t="shared" si="39"/>
        <v>0</v>
      </c>
      <c r="BL2208" s="25" t="s">
        <v>228</v>
      </c>
      <c r="BM2208" s="25" t="s">
        <v>2435</v>
      </c>
    </row>
    <row r="2209" spans="2:65" s="1" customFormat="1" ht="16.5" customHeight="1">
      <c r="B2209" s="43"/>
      <c r="C2209" s="203" t="s">
        <v>2436</v>
      </c>
      <c r="D2209" s="203" t="s">
        <v>212</v>
      </c>
      <c r="E2209" s="204" t="s">
        <v>2437</v>
      </c>
      <c r="F2209" s="205" t="s">
        <v>2438</v>
      </c>
      <c r="G2209" s="206" t="s">
        <v>336</v>
      </c>
      <c r="H2209" s="207">
        <v>13</v>
      </c>
      <c r="I2209" s="208"/>
      <c r="J2209" s="209">
        <f t="shared" si="30"/>
        <v>0</v>
      </c>
      <c r="K2209" s="205" t="s">
        <v>34</v>
      </c>
      <c r="L2209" s="63"/>
      <c r="M2209" s="210" t="s">
        <v>34</v>
      </c>
      <c r="N2209" s="211" t="s">
        <v>49</v>
      </c>
      <c r="O2209" s="44"/>
      <c r="P2209" s="212">
        <f t="shared" si="31"/>
        <v>0</v>
      </c>
      <c r="Q2209" s="212">
        <v>0</v>
      </c>
      <c r="R2209" s="212">
        <f t="shared" si="32"/>
        <v>0</v>
      </c>
      <c r="S2209" s="212">
        <v>0</v>
      </c>
      <c r="T2209" s="213">
        <f t="shared" si="33"/>
        <v>0</v>
      </c>
      <c r="AR2209" s="25" t="s">
        <v>228</v>
      </c>
      <c r="AT2209" s="25" t="s">
        <v>212</v>
      </c>
      <c r="AU2209" s="25" t="s">
        <v>88</v>
      </c>
      <c r="AY2209" s="25" t="s">
        <v>209</v>
      </c>
      <c r="BE2209" s="214">
        <f t="shared" si="34"/>
        <v>0</v>
      </c>
      <c r="BF2209" s="214">
        <f t="shared" si="35"/>
        <v>0</v>
      </c>
      <c r="BG2209" s="214">
        <f t="shared" si="36"/>
        <v>0</v>
      </c>
      <c r="BH2209" s="214">
        <f t="shared" si="37"/>
        <v>0</v>
      </c>
      <c r="BI2209" s="214">
        <f t="shared" si="38"/>
        <v>0</v>
      </c>
      <c r="BJ2209" s="25" t="s">
        <v>86</v>
      </c>
      <c r="BK2209" s="214">
        <f t="shared" si="39"/>
        <v>0</v>
      </c>
      <c r="BL2209" s="25" t="s">
        <v>228</v>
      </c>
      <c r="BM2209" s="25" t="s">
        <v>2439</v>
      </c>
    </row>
    <row r="2210" spans="2:65" s="1" customFormat="1" ht="38.25" customHeight="1">
      <c r="B2210" s="43"/>
      <c r="C2210" s="244" t="s">
        <v>2440</v>
      </c>
      <c r="D2210" s="244" t="s">
        <v>348</v>
      </c>
      <c r="E2210" s="245" t="s">
        <v>2441</v>
      </c>
      <c r="F2210" s="246" t="s">
        <v>2442</v>
      </c>
      <c r="G2210" s="247" t="s">
        <v>336</v>
      </c>
      <c r="H2210" s="248">
        <v>13</v>
      </c>
      <c r="I2210" s="249"/>
      <c r="J2210" s="250">
        <f t="shared" si="30"/>
        <v>0</v>
      </c>
      <c r="K2210" s="246" t="s">
        <v>34</v>
      </c>
      <c r="L2210" s="251"/>
      <c r="M2210" s="252" t="s">
        <v>34</v>
      </c>
      <c r="N2210" s="253" t="s">
        <v>49</v>
      </c>
      <c r="O2210" s="44"/>
      <c r="P2210" s="212">
        <f t="shared" si="31"/>
        <v>0</v>
      </c>
      <c r="Q2210" s="212">
        <v>4.4999999999999997E-3</v>
      </c>
      <c r="R2210" s="212">
        <f t="shared" si="32"/>
        <v>5.8499999999999996E-2</v>
      </c>
      <c r="S2210" s="212">
        <v>0</v>
      </c>
      <c r="T2210" s="213">
        <f t="shared" si="33"/>
        <v>0</v>
      </c>
      <c r="AR2210" s="25" t="s">
        <v>247</v>
      </c>
      <c r="AT2210" s="25" t="s">
        <v>348</v>
      </c>
      <c r="AU2210" s="25" t="s">
        <v>88</v>
      </c>
      <c r="AY2210" s="25" t="s">
        <v>209</v>
      </c>
      <c r="BE2210" s="214">
        <f t="shared" si="34"/>
        <v>0</v>
      </c>
      <c r="BF2210" s="214">
        <f t="shared" si="35"/>
        <v>0</v>
      </c>
      <c r="BG2210" s="214">
        <f t="shared" si="36"/>
        <v>0</v>
      </c>
      <c r="BH2210" s="214">
        <f t="shared" si="37"/>
        <v>0</v>
      </c>
      <c r="BI2210" s="214">
        <f t="shared" si="38"/>
        <v>0</v>
      </c>
      <c r="BJ2210" s="25" t="s">
        <v>86</v>
      </c>
      <c r="BK2210" s="214">
        <f t="shared" si="39"/>
        <v>0</v>
      </c>
      <c r="BL2210" s="25" t="s">
        <v>228</v>
      </c>
      <c r="BM2210" s="25" t="s">
        <v>2443</v>
      </c>
    </row>
    <row r="2211" spans="2:65" s="1" customFormat="1" ht="16.5" customHeight="1">
      <c r="B2211" s="43"/>
      <c r="C2211" s="203" t="s">
        <v>2444</v>
      </c>
      <c r="D2211" s="203" t="s">
        <v>212</v>
      </c>
      <c r="E2211" s="204" t="s">
        <v>2445</v>
      </c>
      <c r="F2211" s="205" t="s">
        <v>2446</v>
      </c>
      <c r="G2211" s="206" t="s">
        <v>336</v>
      </c>
      <c r="H2211" s="207">
        <v>5</v>
      </c>
      <c r="I2211" s="208"/>
      <c r="J2211" s="209">
        <f t="shared" si="30"/>
        <v>0</v>
      </c>
      <c r="K2211" s="205" t="s">
        <v>34</v>
      </c>
      <c r="L2211" s="63"/>
      <c r="M2211" s="210" t="s">
        <v>34</v>
      </c>
      <c r="N2211" s="211" t="s">
        <v>49</v>
      </c>
      <c r="O2211" s="44"/>
      <c r="P2211" s="212">
        <f t="shared" si="31"/>
        <v>0</v>
      </c>
      <c r="Q2211" s="212">
        <v>0</v>
      </c>
      <c r="R2211" s="212">
        <f t="shared" si="32"/>
        <v>0</v>
      </c>
      <c r="S2211" s="212">
        <v>0</v>
      </c>
      <c r="T2211" s="213">
        <f t="shared" si="33"/>
        <v>0</v>
      </c>
      <c r="AR2211" s="25" t="s">
        <v>287</v>
      </c>
      <c r="AT2211" s="25" t="s">
        <v>212</v>
      </c>
      <c r="AU2211" s="25" t="s">
        <v>88</v>
      </c>
      <c r="AY2211" s="25" t="s">
        <v>209</v>
      </c>
      <c r="BE2211" s="214">
        <f t="shared" si="34"/>
        <v>0</v>
      </c>
      <c r="BF2211" s="214">
        <f t="shared" si="35"/>
        <v>0</v>
      </c>
      <c r="BG2211" s="214">
        <f t="shared" si="36"/>
        <v>0</v>
      </c>
      <c r="BH2211" s="214">
        <f t="shared" si="37"/>
        <v>0</v>
      </c>
      <c r="BI2211" s="214">
        <f t="shared" si="38"/>
        <v>0</v>
      </c>
      <c r="BJ2211" s="25" t="s">
        <v>86</v>
      </c>
      <c r="BK2211" s="214">
        <f t="shared" si="39"/>
        <v>0</v>
      </c>
      <c r="BL2211" s="25" t="s">
        <v>287</v>
      </c>
      <c r="BM2211" s="25" t="s">
        <v>2447</v>
      </c>
    </row>
    <row r="2212" spans="2:65" s="1" customFormat="1" ht="63.75" customHeight="1">
      <c r="B2212" s="43"/>
      <c r="C2212" s="244" t="s">
        <v>2448</v>
      </c>
      <c r="D2212" s="244" t="s">
        <v>348</v>
      </c>
      <c r="E2212" s="245" t="s">
        <v>2449</v>
      </c>
      <c r="F2212" s="246" t="s">
        <v>2450</v>
      </c>
      <c r="G2212" s="247" t="s">
        <v>336</v>
      </c>
      <c r="H2212" s="248">
        <v>5</v>
      </c>
      <c r="I2212" s="249"/>
      <c r="J2212" s="250">
        <f t="shared" si="30"/>
        <v>0</v>
      </c>
      <c r="K2212" s="246" t="s">
        <v>34</v>
      </c>
      <c r="L2212" s="251"/>
      <c r="M2212" s="252" t="s">
        <v>34</v>
      </c>
      <c r="N2212" s="253" t="s">
        <v>49</v>
      </c>
      <c r="O2212" s="44"/>
      <c r="P2212" s="212">
        <f t="shared" si="31"/>
        <v>0</v>
      </c>
      <c r="Q2212" s="212">
        <v>8.0000000000000002E-3</v>
      </c>
      <c r="R2212" s="212">
        <f t="shared" si="32"/>
        <v>0.04</v>
      </c>
      <c r="S2212" s="212">
        <v>0</v>
      </c>
      <c r="T2212" s="213">
        <f t="shared" si="33"/>
        <v>0</v>
      </c>
      <c r="AR2212" s="25" t="s">
        <v>672</v>
      </c>
      <c r="AT2212" s="25" t="s">
        <v>348</v>
      </c>
      <c r="AU2212" s="25" t="s">
        <v>88</v>
      </c>
      <c r="AY2212" s="25" t="s">
        <v>209</v>
      </c>
      <c r="BE2212" s="214">
        <f t="shared" si="34"/>
        <v>0</v>
      </c>
      <c r="BF2212" s="214">
        <f t="shared" si="35"/>
        <v>0</v>
      </c>
      <c r="BG2212" s="214">
        <f t="shared" si="36"/>
        <v>0</v>
      </c>
      <c r="BH2212" s="214">
        <f t="shared" si="37"/>
        <v>0</v>
      </c>
      <c r="BI2212" s="214">
        <f t="shared" si="38"/>
        <v>0</v>
      </c>
      <c r="BJ2212" s="25" t="s">
        <v>86</v>
      </c>
      <c r="BK2212" s="214">
        <f t="shared" si="39"/>
        <v>0</v>
      </c>
      <c r="BL2212" s="25" t="s">
        <v>287</v>
      </c>
      <c r="BM2212" s="25" t="s">
        <v>2451</v>
      </c>
    </row>
    <row r="2213" spans="2:65" s="1" customFormat="1" ht="16.5" customHeight="1">
      <c r="B2213" s="43"/>
      <c r="C2213" s="203" t="s">
        <v>2452</v>
      </c>
      <c r="D2213" s="203" t="s">
        <v>212</v>
      </c>
      <c r="E2213" s="204" t="s">
        <v>2453</v>
      </c>
      <c r="F2213" s="205" t="s">
        <v>2454</v>
      </c>
      <c r="G2213" s="206" t="s">
        <v>2455</v>
      </c>
      <c r="H2213" s="207">
        <v>22</v>
      </c>
      <c r="I2213" s="208"/>
      <c r="J2213" s="209">
        <f t="shared" si="30"/>
        <v>0</v>
      </c>
      <c r="K2213" s="205" t="s">
        <v>34</v>
      </c>
      <c r="L2213" s="63"/>
      <c r="M2213" s="210" t="s">
        <v>34</v>
      </c>
      <c r="N2213" s="211" t="s">
        <v>49</v>
      </c>
      <c r="O2213" s="44"/>
      <c r="P2213" s="212">
        <f t="shared" si="31"/>
        <v>0</v>
      </c>
      <c r="Q2213" s="212">
        <v>0</v>
      </c>
      <c r="R2213" s="212">
        <f t="shared" si="32"/>
        <v>0</v>
      </c>
      <c r="S2213" s="212">
        <v>0</v>
      </c>
      <c r="T2213" s="213">
        <f t="shared" si="33"/>
        <v>0</v>
      </c>
      <c r="AR2213" s="25" t="s">
        <v>287</v>
      </c>
      <c r="AT2213" s="25" t="s">
        <v>212</v>
      </c>
      <c r="AU2213" s="25" t="s">
        <v>88</v>
      </c>
      <c r="AY2213" s="25" t="s">
        <v>209</v>
      </c>
      <c r="BE2213" s="214">
        <f t="shared" si="34"/>
        <v>0</v>
      </c>
      <c r="BF2213" s="214">
        <f t="shared" si="35"/>
        <v>0</v>
      </c>
      <c r="BG2213" s="214">
        <f t="shared" si="36"/>
        <v>0</v>
      </c>
      <c r="BH2213" s="214">
        <f t="shared" si="37"/>
        <v>0</v>
      </c>
      <c r="BI2213" s="214">
        <f t="shared" si="38"/>
        <v>0</v>
      </c>
      <c r="BJ2213" s="25" t="s">
        <v>86</v>
      </c>
      <c r="BK2213" s="214">
        <f t="shared" si="39"/>
        <v>0</v>
      </c>
      <c r="BL2213" s="25" t="s">
        <v>287</v>
      </c>
      <c r="BM2213" s="25" t="s">
        <v>2456</v>
      </c>
    </row>
    <row r="2214" spans="2:65" s="1" customFormat="1" ht="51" customHeight="1">
      <c r="B2214" s="43"/>
      <c r="C2214" s="244" t="s">
        <v>2457</v>
      </c>
      <c r="D2214" s="244" t="s">
        <v>348</v>
      </c>
      <c r="E2214" s="245" t="s">
        <v>2458</v>
      </c>
      <c r="F2214" s="246" t="s">
        <v>2459</v>
      </c>
      <c r="G2214" s="247" t="s">
        <v>336</v>
      </c>
      <c r="H2214" s="248">
        <v>44</v>
      </c>
      <c r="I2214" s="249"/>
      <c r="J2214" s="250">
        <f t="shared" si="30"/>
        <v>0</v>
      </c>
      <c r="K2214" s="246" t="s">
        <v>34</v>
      </c>
      <c r="L2214" s="251"/>
      <c r="M2214" s="252" t="s">
        <v>34</v>
      </c>
      <c r="N2214" s="253" t="s">
        <v>49</v>
      </c>
      <c r="O2214" s="44"/>
      <c r="P2214" s="212">
        <f t="shared" si="31"/>
        <v>0</v>
      </c>
      <c r="Q2214" s="212">
        <v>3.5999999999999999E-3</v>
      </c>
      <c r="R2214" s="212">
        <f t="shared" si="32"/>
        <v>0.15839999999999999</v>
      </c>
      <c r="S2214" s="212">
        <v>0</v>
      </c>
      <c r="T2214" s="213">
        <f t="shared" si="33"/>
        <v>0</v>
      </c>
      <c r="AR2214" s="25" t="s">
        <v>672</v>
      </c>
      <c r="AT2214" s="25" t="s">
        <v>348</v>
      </c>
      <c r="AU2214" s="25" t="s">
        <v>88</v>
      </c>
      <c r="AY2214" s="25" t="s">
        <v>209</v>
      </c>
      <c r="BE2214" s="214">
        <f t="shared" si="34"/>
        <v>0</v>
      </c>
      <c r="BF2214" s="214">
        <f t="shared" si="35"/>
        <v>0</v>
      </c>
      <c r="BG2214" s="214">
        <f t="shared" si="36"/>
        <v>0</v>
      </c>
      <c r="BH2214" s="214">
        <f t="shared" si="37"/>
        <v>0</v>
      </c>
      <c r="BI2214" s="214">
        <f t="shared" si="38"/>
        <v>0</v>
      </c>
      <c r="BJ2214" s="25" t="s">
        <v>86</v>
      </c>
      <c r="BK2214" s="214">
        <f t="shared" si="39"/>
        <v>0</v>
      </c>
      <c r="BL2214" s="25" t="s">
        <v>287</v>
      </c>
      <c r="BM2214" s="25" t="s">
        <v>2460</v>
      </c>
    </row>
    <row r="2215" spans="2:65" s="1" customFormat="1" ht="16.5" customHeight="1">
      <c r="B2215" s="43"/>
      <c r="C2215" s="203" t="s">
        <v>2461</v>
      </c>
      <c r="D2215" s="203" t="s">
        <v>212</v>
      </c>
      <c r="E2215" s="204" t="s">
        <v>2462</v>
      </c>
      <c r="F2215" s="205" t="s">
        <v>2463</v>
      </c>
      <c r="G2215" s="206" t="s">
        <v>351</v>
      </c>
      <c r="H2215" s="207">
        <v>179.7</v>
      </c>
      <c r="I2215" s="208"/>
      <c r="J2215" s="209">
        <f t="shared" si="30"/>
        <v>0</v>
      </c>
      <c r="K2215" s="205" t="s">
        <v>34</v>
      </c>
      <c r="L2215" s="63"/>
      <c r="M2215" s="210" t="s">
        <v>34</v>
      </c>
      <c r="N2215" s="211" t="s">
        <v>49</v>
      </c>
      <c r="O2215" s="44"/>
      <c r="P2215" s="212">
        <f t="shared" si="31"/>
        <v>0</v>
      </c>
      <c r="Q2215" s="212">
        <v>0</v>
      </c>
      <c r="R2215" s="212">
        <f t="shared" si="32"/>
        <v>0</v>
      </c>
      <c r="S2215" s="212">
        <v>0</v>
      </c>
      <c r="T2215" s="213">
        <f t="shared" si="33"/>
        <v>0</v>
      </c>
      <c r="AR2215" s="25" t="s">
        <v>287</v>
      </c>
      <c r="AT2215" s="25" t="s">
        <v>212</v>
      </c>
      <c r="AU2215" s="25" t="s">
        <v>88</v>
      </c>
      <c r="AY2215" s="25" t="s">
        <v>209</v>
      </c>
      <c r="BE2215" s="214">
        <f t="shared" si="34"/>
        <v>0</v>
      </c>
      <c r="BF2215" s="214">
        <f t="shared" si="35"/>
        <v>0</v>
      </c>
      <c r="BG2215" s="214">
        <f t="shared" si="36"/>
        <v>0</v>
      </c>
      <c r="BH2215" s="214">
        <f t="shared" si="37"/>
        <v>0</v>
      </c>
      <c r="BI2215" s="214">
        <f t="shared" si="38"/>
        <v>0</v>
      </c>
      <c r="BJ2215" s="25" t="s">
        <v>86</v>
      </c>
      <c r="BK2215" s="214">
        <f t="shared" si="39"/>
        <v>0</v>
      </c>
      <c r="BL2215" s="25" t="s">
        <v>287</v>
      </c>
      <c r="BM2215" s="25" t="s">
        <v>2464</v>
      </c>
    </row>
    <row r="2216" spans="2:65" s="1" customFormat="1" ht="25.5" customHeight="1">
      <c r="B2216" s="43"/>
      <c r="C2216" s="244" t="s">
        <v>2465</v>
      </c>
      <c r="D2216" s="244" t="s">
        <v>348</v>
      </c>
      <c r="E2216" s="245" t="s">
        <v>2466</v>
      </c>
      <c r="F2216" s="246" t="s">
        <v>2467</v>
      </c>
      <c r="G2216" s="247" t="s">
        <v>351</v>
      </c>
      <c r="H2216" s="248">
        <v>179.7</v>
      </c>
      <c r="I2216" s="249"/>
      <c r="J2216" s="250">
        <f t="shared" si="30"/>
        <v>0</v>
      </c>
      <c r="K2216" s="246" t="s">
        <v>34</v>
      </c>
      <c r="L2216" s="251"/>
      <c r="M2216" s="252" t="s">
        <v>34</v>
      </c>
      <c r="N2216" s="253" t="s">
        <v>49</v>
      </c>
      <c r="O2216" s="44"/>
      <c r="P2216" s="212">
        <f t="shared" si="31"/>
        <v>0</v>
      </c>
      <c r="Q2216" s="212">
        <v>4.0000000000000001E-3</v>
      </c>
      <c r="R2216" s="212">
        <f t="shared" si="32"/>
        <v>0.71879999999999999</v>
      </c>
      <c r="S2216" s="212">
        <v>0</v>
      </c>
      <c r="T2216" s="213">
        <f t="shared" si="33"/>
        <v>0</v>
      </c>
      <c r="AR2216" s="25" t="s">
        <v>672</v>
      </c>
      <c r="AT2216" s="25" t="s">
        <v>348</v>
      </c>
      <c r="AU2216" s="25" t="s">
        <v>88</v>
      </c>
      <c r="AY2216" s="25" t="s">
        <v>209</v>
      </c>
      <c r="BE2216" s="214">
        <f t="shared" si="34"/>
        <v>0</v>
      </c>
      <c r="BF2216" s="214">
        <f t="shared" si="35"/>
        <v>0</v>
      </c>
      <c r="BG2216" s="214">
        <f t="shared" si="36"/>
        <v>0</v>
      </c>
      <c r="BH2216" s="214">
        <f t="shared" si="37"/>
        <v>0</v>
      </c>
      <c r="BI2216" s="214">
        <f t="shared" si="38"/>
        <v>0</v>
      </c>
      <c r="BJ2216" s="25" t="s">
        <v>86</v>
      </c>
      <c r="BK2216" s="214">
        <f t="shared" si="39"/>
        <v>0</v>
      </c>
      <c r="BL2216" s="25" t="s">
        <v>287</v>
      </c>
      <c r="BM2216" s="25" t="s">
        <v>2468</v>
      </c>
    </row>
    <row r="2217" spans="2:65" s="1" customFormat="1" ht="16.5" customHeight="1">
      <c r="B2217" s="43"/>
      <c r="C2217" s="203" t="s">
        <v>2469</v>
      </c>
      <c r="D2217" s="203" t="s">
        <v>212</v>
      </c>
      <c r="E2217" s="204" t="s">
        <v>2470</v>
      </c>
      <c r="F2217" s="205" t="s">
        <v>2471</v>
      </c>
      <c r="G2217" s="206" t="s">
        <v>351</v>
      </c>
      <c r="H2217" s="207">
        <v>56</v>
      </c>
      <c r="I2217" s="208"/>
      <c r="J2217" s="209">
        <f t="shared" si="30"/>
        <v>0</v>
      </c>
      <c r="K2217" s="205" t="s">
        <v>34</v>
      </c>
      <c r="L2217" s="63"/>
      <c r="M2217" s="210" t="s">
        <v>34</v>
      </c>
      <c r="N2217" s="211" t="s">
        <v>49</v>
      </c>
      <c r="O2217" s="44"/>
      <c r="P2217" s="212">
        <f t="shared" si="31"/>
        <v>0</v>
      </c>
      <c r="Q2217" s="212">
        <v>0</v>
      </c>
      <c r="R2217" s="212">
        <f t="shared" si="32"/>
        <v>0</v>
      </c>
      <c r="S2217" s="212">
        <v>0</v>
      </c>
      <c r="T2217" s="213">
        <f t="shared" si="33"/>
        <v>0</v>
      </c>
      <c r="AR2217" s="25" t="s">
        <v>287</v>
      </c>
      <c r="AT2217" s="25" t="s">
        <v>212</v>
      </c>
      <c r="AU2217" s="25" t="s">
        <v>88</v>
      </c>
      <c r="AY2217" s="25" t="s">
        <v>209</v>
      </c>
      <c r="BE2217" s="214">
        <f t="shared" si="34"/>
        <v>0</v>
      </c>
      <c r="BF2217" s="214">
        <f t="shared" si="35"/>
        <v>0</v>
      </c>
      <c r="BG2217" s="214">
        <f t="shared" si="36"/>
        <v>0</v>
      </c>
      <c r="BH2217" s="214">
        <f t="shared" si="37"/>
        <v>0</v>
      </c>
      <c r="BI2217" s="214">
        <f t="shared" si="38"/>
        <v>0</v>
      </c>
      <c r="BJ2217" s="25" t="s">
        <v>86</v>
      </c>
      <c r="BK2217" s="214">
        <f t="shared" si="39"/>
        <v>0</v>
      </c>
      <c r="BL2217" s="25" t="s">
        <v>287</v>
      </c>
      <c r="BM2217" s="25" t="s">
        <v>2472</v>
      </c>
    </row>
    <row r="2218" spans="2:65" s="1" customFormat="1" ht="16.5" customHeight="1">
      <c r="B2218" s="43"/>
      <c r="C2218" s="244" t="s">
        <v>2473</v>
      </c>
      <c r="D2218" s="244" t="s">
        <v>348</v>
      </c>
      <c r="E2218" s="245" t="s">
        <v>2474</v>
      </c>
      <c r="F2218" s="246" t="s">
        <v>2475</v>
      </c>
      <c r="G2218" s="247" t="s">
        <v>351</v>
      </c>
      <c r="H2218" s="248">
        <v>56</v>
      </c>
      <c r="I2218" s="249"/>
      <c r="J2218" s="250">
        <f t="shared" si="30"/>
        <v>0</v>
      </c>
      <c r="K2218" s="246" t="s">
        <v>34</v>
      </c>
      <c r="L2218" s="251"/>
      <c r="M2218" s="252" t="s">
        <v>34</v>
      </c>
      <c r="N2218" s="253" t="s">
        <v>49</v>
      </c>
      <c r="O2218" s="44"/>
      <c r="P2218" s="212">
        <f t="shared" si="31"/>
        <v>0</v>
      </c>
      <c r="Q2218" s="212">
        <v>2.5000000000000001E-3</v>
      </c>
      <c r="R2218" s="212">
        <f t="shared" si="32"/>
        <v>0.14000000000000001</v>
      </c>
      <c r="S2218" s="212">
        <v>0</v>
      </c>
      <c r="T2218" s="213">
        <f t="shared" si="33"/>
        <v>0</v>
      </c>
      <c r="AR2218" s="25" t="s">
        <v>672</v>
      </c>
      <c r="AT2218" s="25" t="s">
        <v>348</v>
      </c>
      <c r="AU2218" s="25" t="s">
        <v>88</v>
      </c>
      <c r="AY2218" s="25" t="s">
        <v>209</v>
      </c>
      <c r="BE2218" s="214">
        <f t="shared" si="34"/>
        <v>0</v>
      </c>
      <c r="BF2218" s="214">
        <f t="shared" si="35"/>
        <v>0</v>
      </c>
      <c r="BG2218" s="214">
        <f t="shared" si="36"/>
        <v>0</v>
      </c>
      <c r="BH2218" s="214">
        <f t="shared" si="37"/>
        <v>0</v>
      </c>
      <c r="BI2218" s="214">
        <f t="shared" si="38"/>
        <v>0</v>
      </c>
      <c r="BJ2218" s="25" t="s">
        <v>86</v>
      </c>
      <c r="BK2218" s="214">
        <f t="shared" si="39"/>
        <v>0</v>
      </c>
      <c r="BL2218" s="25" t="s">
        <v>287</v>
      </c>
      <c r="BM2218" s="25" t="s">
        <v>2476</v>
      </c>
    </row>
    <row r="2219" spans="2:65" s="1" customFormat="1" ht="16.5" customHeight="1">
      <c r="B2219" s="43"/>
      <c r="C2219" s="203" t="s">
        <v>2477</v>
      </c>
      <c r="D2219" s="203" t="s">
        <v>212</v>
      </c>
      <c r="E2219" s="204" t="s">
        <v>2478</v>
      </c>
      <c r="F2219" s="205" t="s">
        <v>2479</v>
      </c>
      <c r="G2219" s="206" t="s">
        <v>351</v>
      </c>
      <c r="H2219" s="207">
        <v>100</v>
      </c>
      <c r="I2219" s="208"/>
      <c r="J2219" s="209">
        <f t="shared" si="30"/>
        <v>0</v>
      </c>
      <c r="K2219" s="205" t="s">
        <v>34</v>
      </c>
      <c r="L2219" s="63"/>
      <c r="M2219" s="210" t="s">
        <v>34</v>
      </c>
      <c r="N2219" s="211" t="s">
        <v>49</v>
      </c>
      <c r="O2219" s="44"/>
      <c r="P2219" s="212">
        <f t="shared" si="31"/>
        <v>0</v>
      </c>
      <c r="Q2219" s="212">
        <v>0</v>
      </c>
      <c r="R2219" s="212">
        <f t="shared" si="32"/>
        <v>0</v>
      </c>
      <c r="S2219" s="212">
        <v>0</v>
      </c>
      <c r="T2219" s="213">
        <f t="shared" si="33"/>
        <v>0</v>
      </c>
      <c r="AR2219" s="25" t="s">
        <v>287</v>
      </c>
      <c r="AT2219" s="25" t="s">
        <v>212</v>
      </c>
      <c r="AU2219" s="25" t="s">
        <v>88</v>
      </c>
      <c r="AY2219" s="25" t="s">
        <v>209</v>
      </c>
      <c r="BE2219" s="214">
        <f t="shared" si="34"/>
        <v>0</v>
      </c>
      <c r="BF2219" s="214">
        <f t="shared" si="35"/>
        <v>0</v>
      </c>
      <c r="BG2219" s="214">
        <f t="shared" si="36"/>
        <v>0</v>
      </c>
      <c r="BH2219" s="214">
        <f t="shared" si="37"/>
        <v>0</v>
      </c>
      <c r="BI2219" s="214">
        <f t="shared" si="38"/>
        <v>0</v>
      </c>
      <c r="BJ2219" s="25" t="s">
        <v>86</v>
      </c>
      <c r="BK2219" s="214">
        <f t="shared" si="39"/>
        <v>0</v>
      </c>
      <c r="BL2219" s="25" t="s">
        <v>287</v>
      </c>
      <c r="BM2219" s="25" t="s">
        <v>2480</v>
      </c>
    </row>
    <row r="2220" spans="2:65" s="1" customFormat="1" ht="25.5" customHeight="1">
      <c r="B2220" s="43"/>
      <c r="C2220" s="244" t="s">
        <v>2481</v>
      </c>
      <c r="D2220" s="244" t="s">
        <v>348</v>
      </c>
      <c r="E2220" s="245" t="s">
        <v>2482</v>
      </c>
      <c r="F2220" s="246" t="s">
        <v>2483</v>
      </c>
      <c r="G2220" s="247" t="s">
        <v>351</v>
      </c>
      <c r="H2220" s="248">
        <v>100</v>
      </c>
      <c r="I2220" s="249"/>
      <c r="J2220" s="250">
        <f t="shared" si="30"/>
        <v>0</v>
      </c>
      <c r="K2220" s="246" t="s">
        <v>34</v>
      </c>
      <c r="L2220" s="251"/>
      <c r="M2220" s="252" t="s">
        <v>34</v>
      </c>
      <c r="N2220" s="253" t="s">
        <v>49</v>
      </c>
      <c r="O2220" s="44"/>
      <c r="P2220" s="212">
        <f t="shared" si="31"/>
        <v>0</v>
      </c>
      <c r="Q2220" s="212">
        <v>4.0000000000000001E-3</v>
      </c>
      <c r="R2220" s="212">
        <f t="shared" si="32"/>
        <v>0.4</v>
      </c>
      <c r="S2220" s="212">
        <v>0</v>
      </c>
      <c r="T2220" s="213">
        <f t="shared" si="33"/>
        <v>0</v>
      </c>
      <c r="AR2220" s="25" t="s">
        <v>672</v>
      </c>
      <c r="AT2220" s="25" t="s">
        <v>348</v>
      </c>
      <c r="AU2220" s="25" t="s">
        <v>88</v>
      </c>
      <c r="AY2220" s="25" t="s">
        <v>209</v>
      </c>
      <c r="BE2220" s="214">
        <f t="shared" si="34"/>
        <v>0</v>
      </c>
      <c r="BF2220" s="214">
        <f t="shared" si="35"/>
        <v>0</v>
      </c>
      <c r="BG2220" s="214">
        <f t="shared" si="36"/>
        <v>0</v>
      </c>
      <c r="BH2220" s="214">
        <f t="shared" si="37"/>
        <v>0</v>
      </c>
      <c r="BI2220" s="214">
        <f t="shared" si="38"/>
        <v>0</v>
      </c>
      <c r="BJ2220" s="25" t="s">
        <v>86</v>
      </c>
      <c r="BK2220" s="214">
        <f t="shared" si="39"/>
        <v>0</v>
      </c>
      <c r="BL2220" s="25" t="s">
        <v>287</v>
      </c>
      <c r="BM2220" s="25" t="s">
        <v>2484</v>
      </c>
    </row>
    <row r="2221" spans="2:65" s="1" customFormat="1" ht="16.5" customHeight="1">
      <c r="B2221" s="43"/>
      <c r="C2221" s="203" t="s">
        <v>2485</v>
      </c>
      <c r="D2221" s="203" t="s">
        <v>212</v>
      </c>
      <c r="E2221" s="204" t="s">
        <v>2486</v>
      </c>
      <c r="F2221" s="205" t="s">
        <v>2487</v>
      </c>
      <c r="G2221" s="206" t="s">
        <v>351</v>
      </c>
      <c r="H2221" s="207">
        <v>240</v>
      </c>
      <c r="I2221" s="208"/>
      <c r="J2221" s="209">
        <f t="shared" si="30"/>
        <v>0</v>
      </c>
      <c r="K2221" s="205" t="s">
        <v>34</v>
      </c>
      <c r="L2221" s="63"/>
      <c r="M2221" s="210" t="s">
        <v>34</v>
      </c>
      <c r="N2221" s="211" t="s">
        <v>49</v>
      </c>
      <c r="O2221" s="44"/>
      <c r="P2221" s="212">
        <f t="shared" si="31"/>
        <v>0</v>
      </c>
      <c r="Q2221" s="212">
        <v>0</v>
      </c>
      <c r="R2221" s="212">
        <f t="shared" si="32"/>
        <v>0</v>
      </c>
      <c r="S2221" s="212">
        <v>0</v>
      </c>
      <c r="T2221" s="213">
        <f t="shared" si="33"/>
        <v>0</v>
      </c>
      <c r="AR2221" s="25" t="s">
        <v>287</v>
      </c>
      <c r="AT2221" s="25" t="s">
        <v>212</v>
      </c>
      <c r="AU2221" s="25" t="s">
        <v>88</v>
      </c>
      <c r="AY2221" s="25" t="s">
        <v>209</v>
      </c>
      <c r="BE2221" s="214">
        <f t="shared" si="34"/>
        <v>0</v>
      </c>
      <c r="BF2221" s="214">
        <f t="shared" si="35"/>
        <v>0</v>
      </c>
      <c r="BG2221" s="214">
        <f t="shared" si="36"/>
        <v>0</v>
      </c>
      <c r="BH2221" s="214">
        <f t="shared" si="37"/>
        <v>0</v>
      </c>
      <c r="BI2221" s="214">
        <f t="shared" si="38"/>
        <v>0</v>
      </c>
      <c r="BJ2221" s="25" t="s">
        <v>86</v>
      </c>
      <c r="BK2221" s="214">
        <f t="shared" si="39"/>
        <v>0</v>
      </c>
      <c r="BL2221" s="25" t="s">
        <v>287</v>
      </c>
      <c r="BM2221" s="25" t="s">
        <v>2488</v>
      </c>
    </row>
    <row r="2222" spans="2:65" s="1" customFormat="1" ht="16.5" customHeight="1">
      <c r="B2222" s="43"/>
      <c r="C2222" s="244" t="s">
        <v>2489</v>
      </c>
      <c r="D2222" s="244" t="s">
        <v>348</v>
      </c>
      <c r="E2222" s="245" t="s">
        <v>2490</v>
      </c>
      <c r="F2222" s="246" t="s">
        <v>2491</v>
      </c>
      <c r="G2222" s="247" t="s">
        <v>2492</v>
      </c>
      <c r="H2222" s="248">
        <v>360</v>
      </c>
      <c r="I2222" s="249"/>
      <c r="J2222" s="250">
        <f t="shared" si="30"/>
        <v>0</v>
      </c>
      <c r="K2222" s="246" t="s">
        <v>34</v>
      </c>
      <c r="L2222" s="251"/>
      <c r="M2222" s="252" t="s">
        <v>34</v>
      </c>
      <c r="N2222" s="253" t="s">
        <v>49</v>
      </c>
      <c r="O2222" s="44"/>
      <c r="P2222" s="212">
        <f t="shared" si="31"/>
        <v>0</v>
      </c>
      <c r="Q2222" s="212">
        <v>0</v>
      </c>
      <c r="R2222" s="212">
        <f t="shared" si="32"/>
        <v>0</v>
      </c>
      <c r="S2222" s="212">
        <v>0</v>
      </c>
      <c r="T2222" s="213">
        <f t="shared" si="33"/>
        <v>0</v>
      </c>
      <c r="AR2222" s="25" t="s">
        <v>672</v>
      </c>
      <c r="AT2222" s="25" t="s">
        <v>348</v>
      </c>
      <c r="AU2222" s="25" t="s">
        <v>88</v>
      </c>
      <c r="AY2222" s="25" t="s">
        <v>209</v>
      </c>
      <c r="BE2222" s="214">
        <f t="shared" si="34"/>
        <v>0</v>
      </c>
      <c r="BF2222" s="214">
        <f t="shared" si="35"/>
        <v>0</v>
      </c>
      <c r="BG2222" s="214">
        <f t="shared" si="36"/>
        <v>0</v>
      </c>
      <c r="BH2222" s="214">
        <f t="shared" si="37"/>
        <v>0</v>
      </c>
      <c r="BI2222" s="214">
        <f t="shared" si="38"/>
        <v>0</v>
      </c>
      <c r="BJ2222" s="25" t="s">
        <v>86</v>
      </c>
      <c r="BK2222" s="214">
        <f t="shared" si="39"/>
        <v>0</v>
      </c>
      <c r="BL2222" s="25" t="s">
        <v>287</v>
      </c>
      <c r="BM2222" s="25" t="s">
        <v>2493</v>
      </c>
    </row>
    <row r="2223" spans="2:65" s="1" customFormat="1" ht="16.5" customHeight="1">
      <c r="B2223" s="43"/>
      <c r="C2223" s="244" t="s">
        <v>2494</v>
      </c>
      <c r="D2223" s="244" t="s">
        <v>348</v>
      </c>
      <c r="E2223" s="245" t="s">
        <v>2495</v>
      </c>
      <c r="F2223" s="246" t="s">
        <v>2496</v>
      </c>
      <c r="G2223" s="247" t="s">
        <v>351</v>
      </c>
      <c r="H2223" s="248">
        <v>240</v>
      </c>
      <c r="I2223" s="249"/>
      <c r="J2223" s="250">
        <f t="shared" si="30"/>
        <v>0</v>
      </c>
      <c r="K2223" s="246" t="s">
        <v>34</v>
      </c>
      <c r="L2223" s="251"/>
      <c r="M2223" s="252" t="s">
        <v>34</v>
      </c>
      <c r="N2223" s="253" t="s">
        <v>49</v>
      </c>
      <c r="O2223" s="44"/>
      <c r="P2223" s="212">
        <f t="shared" si="31"/>
        <v>0</v>
      </c>
      <c r="Q2223" s="212">
        <v>4.0000000000000001E-3</v>
      </c>
      <c r="R2223" s="212">
        <f t="shared" si="32"/>
        <v>0.96</v>
      </c>
      <c r="S2223" s="212">
        <v>0</v>
      </c>
      <c r="T2223" s="213">
        <f t="shared" si="33"/>
        <v>0</v>
      </c>
      <c r="AR2223" s="25" t="s">
        <v>672</v>
      </c>
      <c r="AT2223" s="25" t="s">
        <v>348</v>
      </c>
      <c r="AU2223" s="25" t="s">
        <v>88</v>
      </c>
      <c r="AY2223" s="25" t="s">
        <v>209</v>
      </c>
      <c r="BE2223" s="214">
        <f t="shared" si="34"/>
        <v>0</v>
      </c>
      <c r="BF2223" s="214">
        <f t="shared" si="35"/>
        <v>0</v>
      </c>
      <c r="BG2223" s="214">
        <f t="shared" si="36"/>
        <v>0</v>
      </c>
      <c r="BH2223" s="214">
        <f t="shared" si="37"/>
        <v>0</v>
      </c>
      <c r="BI2223" s="214">
        <f t="shared" si="38"/>
        <v>0</v>
      </c>
      <c r="BJ2223" s="25" t="s">
        <v>86</v>
      </c>
      <c r="BK2223" s="214">
        <f t="shared" si="39"/>
        <v>0</v>
      </c>
      <c r="BL2223" s="25" t="s">
        <v>287</v>
      </c>
      <c r="BM2223" s="25" t="s">
        <v>2497</v>
      </c>
    </row>
    <row r="2224" spans="2:65" s="1" customFormat="1" ht="16.5" customHeight="1">
      <c r="B2224" s="43"/>
      <c r="C2224" s="203" t="s">
        <v>2498</v>
      </c>
      <c r="D2224" s="203" t="s">
        <v>212</v>
      </c>
      <c r="E2224" s="204" t="s">
        <v>2499</v>
      </c>
      <c r="F2224" s="205" t="s">
        <v>2500</v>
      </c>
      <c r="G2224" s="206" t="s">
        <v>351</v>
      </c>
      <c r="H2224" s="207">
        <v>235</v>
      </c>
      <c r="I2224" s="208"/>
      <c r="J2224" s="209">
        <f t="shared" si="30"/>
        <v>0</v>
      </c>
      <c r="K2224" s="205" t="s">
        <v>34</v>
      </c>
      <c r="L2224" s="63"/>
      <c r="M2224" s="210" t="s">
        <v>34</v>
      </c>
      <c r="N2224" s="211" t="s">
        <v>49</v>
      </c>
      <c r="O2224" s="44"/>
      <c r="P2224" s="212">
        <f t="shared" si="31"/>
        <v>0</v>
      </c>
      <c r="Q2224" s="212">
        <v>0</v>
      </c>
      <c r="R2224" s="212">
        <f t="shared" si="32"/>
        <v>0</v>
      </c>
      <c r="S2224" s="212">
        <v>0</v>
      </c>
      <c r="T2224" s="213">
        <f t="shared" si="33"/>
        <v>0</v>
      </c>
      <c r="AR2224" s="25" t="s">
        <v>287</v>
      </c>
      <c r="AT2224" s="25" t="s">
        <v>212</v>
      </c>
      <c r="AU2224" s="25" t="s">
        <v>88</v>
      </c>
      <c r="AY2224" s="25" t="s">
        <v>209</v>
      </c>
      <c r="BE2224" s="214">
        <f t="shared" si="34"/>
        <v>0</v>
      </c>
      <c r="BF2224" s="214">
        <f t="shared" si="35"/>
        <v>0</v>
      </c>
      <c r="BG2224" s="214">
        <f t="shared" si="36"/>
        <v>0</v>
      </c>
      <c r="BH2224" s="214">
        <f t="shared" si="37"/>
        <v>0</v>
      </c>
      <c r="BI2224" s="214">
        <f t="shared" si="38"/>
        <v>0</v>
      </c>
      <c r="BJ2224" s="25" t="s">
        <v>86</v>
      </c>
      <c r="BK2224" s="214">
        <f t="shared" si="39"/>
        <v>0</v>
      </c>
      <c r="BL2224" s="25" t="s">
        <v>287</v>
      </c>
      <c r="BM2224" s="25" t="s">
        <v>2501</v>
      </c>
    </row>
    <row r="2225" spans="2:65" s="12" customFormat="1" ht="13.5">
      <c r="B2225" s="222"/>
      <c r="C2225" s="223"/>
      <c r="D2225" s="219" t="s">
        <v>274</v>
      </c>
      <c r="E2225" s="224" t="s">
        <v>34</v>
      </c>
      <c r="F2225" s="225" t="s">
        <v>2502</v>
      </c>
      <c r="G2225" s="223"/>
      <c r="H2225" s="226">
        <v>95</v>
      </c>
      <c r="I2225" s="227"/>
      <c r="J2225" s="223"/>
      <c r="K2225" s="223"/>
      <c r="L2225" s="228"/>
      <c r="M2225" s="229"/>
      <c r="N2225" s="230"/>
      <c r="O2225" s="230"/>
      <c r="P2225" s="230"/>
      <c r="Q2225" s="230"/>
      <c r="R2225" s="230"/>
      <c r="S2225" s="230"/>
      <c r="T2225" s="231"/>
      <c r="AT2225" s="232" t="s">
        <v>274</v>
      </c>
      <c r="AU2225" s="232" t="s">
        <v>88</v>
      </c>
      <c r="AV2225" s="12" t="s">
        <v>88</v>
      </c>
      <c r="AW2225" s="12" t="s">
        <v>41</v>
      </c>
      <c r="AX2225" s="12" t="s">
        <v>78</v>
      </c>
      <c r="AY2225" s="232" t="s">
        <v>209</v>
      </c>
    </row>
    <row r="2226" spans="2:65" s="12" customFormat="1" ht="13.5">
      <c r="B2226" s="222"/>
      <c r="C2226" s="223"/>
      <c r="D2226" s="219" t="s">
        <v>274</v>
      </c>
      <c r="E2226" s="224" t="s">
        <v>34</v>
      </c>
      <c r="F2226" s="225" t="s">
        <v>2503</v>
      </c>
      <c r="G2226" s="223"/>
      <c r="H2226" s="226">
        <v>140</v>
      </c>
      <c r="I2226" s="227"/>
      <c r="J2226" s="223"/>
      <c r="K2226" s="223"/>
      <c r="L2226" s="228"/>
      <c r="M2226" s="229"/>
      <c r="N2226" s="230"/>
      <c r="O2226" s="230"/>
      <c r="P2226" s="230"/>
      <c r="Q2226" s="230"/>
      <c r="R2226" s="230"/>
      <c r="S2226" s="230"/>
      <c r="T2226" s="231"/>
      <c r="AT2226" s="232" t="s">
        <v>274</v>
      </c>
      <c r="AU2226" s="232" t="s">
        <v>88</v>
      </c>
      <c r="AV2226" s="12" t="s">
        <v>88</v>
      </c>
      <c r="AW2226" s="12" t="s">
        <v>41</v>
      </c>
      <c r="AX2226" s="12" t="s">
        <v>78</v>
      </c>
      <c r="AY2226" s="232" t="s">
        <v>209</v>
      </c>
    </row>
    <row r="2227" spans="2:65" s="13" customFormat="1" ht="13.5">
      <c r="B2227" s="233"/>
      <c r="C2227" s="234"/>
      <c r="D2227" s="219" t="s">
        <v>274</v>
      </c>
      <c r="E2227" s="235" t="s">
        <v>34</v>
      </c>
      <c r="F2227" s="236" t="s">
        <v>302</v>
      </c>
      <c r="G2227" s="234"/>
      <c r="H2227" s="237">
        <v>235</v>
      </c>
      <c r="I2227" s="238"/>
      <c r="J2227" s="234"/>
      <c r="K2227" s="234"/>
      <c r="L2227" s="239"/>
      <c r="M2227" s="240"/>
      <c r="N2227" s="241"/>
      <c r="O2227" s="241"/>
      <c r="P2227" s="241"/>
      <c r="Q2227" s="241"/>
      <c r="R2227" s="241"/>
      <c r="S2227" s="241"/>
      <c r="T2227" s="242"/>
      <c r="AT2227" s="243" t="s">
        <v>274</v>
      </c>
      <c r="AU2227" s="243" t="s">
        <v>88</v>
      </c>
      <c r="AV2227" s="13" t="s">
        <v>228</v>
      </c>
      <c r="AW2227" s="13" t="s">
        <v>41</v>
      </c>
      <c r="AX2227" s="13" t="s">
        <v>86</v>
      </c>
      <c r="AY2227" s="243" t="s">
        <v>209</v>
      </c>
    </row>
    <row r="2228" spans="2:65" s="1" customFormat="1" ht="25.5" customHeight="1">
      <c r="B2228" s="43"/>
      <c r="C2228" s="244" t="s">
        <v>2504</v>
      </c>
      <c r="D2228" s="244" t="s">
        <v>348</v>
      </c>
      <c r="E2228" s="245" t="s">
        <v>2505</v>
      </c>
      <c r="F2228" s="246" t="s">
        <v>2506</v>
      </c>
      <c r="G2228" s="247" t="s">
        <v>351</v>
      </c>
      <c r="H2228" s="248">
        <v>95</v>
      </c>
      <c r="I2228" s="249"/>
      <c r="J2228" s="250">
        <f>ROUND(I2228*H2228,2)</f>
        <v>0</v>
      </c>
      <c r="K2228" s="246" t="s">
        <v>34</v>
      </c>
      <c r="L2228" s="251"/>
      <c r="M2228" s="252" t="s">
        <v>34</v>
      </c>
      <c r="N2228" s="253" t="s">
        <v>49</v>
      </c>
      <c r="O2228" s="44"/>
      <c r="P2228" s="212">
        <f>O2228*H2228</f>
        <v>0</v>
      </c>
      <c r="Q2228" s="212">
        <v>5.0000000000000001E-3</v>
      </c>
      <c r="R2228" s="212">
        <f>Q2228*H2228</f>
        <v>0.47500000000000003</v>
      </c>
      <c r="S2228" s="212">
        <v>0</v>
      </c>
      <c r="T2228" s="213">
        <f>S2228*H2228</f>
        <v>0</v>
      </c>
      <c r="AR2228" s="25" t="s">
        <v>672</v>
      </c>
      <c r="AT2228" s="25" t="s">
        <v>348</v>
      </c>
      <c r="AU2228" s="25" t="s">
        <v>88</v>
      </c>
      <c r="AY2228" s="25" t="s">
        <v>209</v>
      </c>
      <c r="BE2228" s="214">
        <f>IF(N2228="základní",J2228,0)</f>
        <v>0</v>
      </c>
      <c r="BF2228" s="214">
        <f>IF(N2228="snížená",J2228,0)</f>
        <v>0</v>
      </c>
      <c r="BG2228" s="214">
        <f>IF(N2228="zákl. přenesená",J2228,0)</f>
        <v>0</v>
      </c>
      <c r="BH2228" s="214">
        <f>IF(N2228="sníž. přenesená",J2228,0)</f>
        <v>0</v>
      </c>
      <c r="BI2228" s="214">
        <f>IF(N2228="nulová",J2228,0)</f>
        <v>0</v>
      </c>
      <c r="BJ2228" s="25" t="s">
        <v>86</v>
      </c>
      <c r="BK2228" s="214">
        <f>ROUND(I2228*H2228,2)</f>
        <v>0</v>
      </c>
      <c r="BL2228" s="25" t="s">
        <v>287</v>
      </c>
      <c r="BM2228" s="25" t="s">
        <v>2507</v>
      </c>
    </row>
    <row r="2229" spans="2:65" s="1" customFormat="1" ht="25.5" customHeight="1">
      <c r="B2229" s="43"/>
      <c r="C2229" s="244" t="s">
        <v>2508</v>
      </c>
      <c r="D2229" s="244" t="s">
        <v>348</v>
      </c>
      <c r="E2229" s="245" t="s">
        <v>2509</v>
      </c>
      <c r="F2229" s="246" t="s">
        <v>2510</v>
      </c>
      <c r="G2229" s="247" t="s">
        <v>351</v>
      </c>
      <c r="H2229" s="248">
        <v>140</v>
      </c>
      <c r="I2229" s="249"/>
      <c r="J2229" s="250">
        <f>ROUND(I2229*H2229,2)</f>
        <v>0</v>
      </c>
      <c r="K2229" s="246" t="s">
        <v>34</v>
      </c>
      <c r="L2229" s="251"/>
      <c r="M2229" s="252" t="s">
        <v>34</v>
      </c>
      <c r="N2229" s="253" t="s">
        <v>49</v>
      </c>
      <c r="O2229" s="44"/>
      <c r="P2229" s="212">
        <f>O2229*H2229</f>
        <v>0</v>
      </c>
      <c r="Q2229" s="212">
        <v>5.0000000000000001E-3</v>
      </c>
      <c r="R2229" s="212">
        <f>Q2229*H2229</f>
        <v>0.70000000000000007</v>
      </c>
      <c r="S2229" s="212">
        <v>0</v>
      </c>
      <c r="T2229" s="213">
        <f>S2229*H2229</f>
        <v>0</v>
      </c>
      <c r="AR2229" s="25" t="s">
        <v>672</v>
      </c>
      <c r="AT2229" s="25" t="s">
        <v>348</v>
      </c>
      <c r="AU2229" s="25" t="s">
        <v>88</v>
      </c>
      <c r="AY2229" s="25" t="s">
        <v>209</v>
      </c>
      <c r="BE2229" s="214">
        <f>IF(N2229="základní",J2229,0)</f>
        <v>0</v>
      </c>
      <c r="BF2229" s="214">
        <f>IF(N2229="snížená",J2229,0)</f>
        <v>0</v>
      </c>
      <c r="BG2229" s="214">
        <f>IF(N2229="zákl. přenesená",J2229,0)</f>
        <v>0</v>
      </c>
      <c r="BH2229" s="214">
        <f>IF(N2229="sníž. přenesená",J2229,0)</f>
        <v>0</v>
      </c>
      <c r="BI2229" s="214">
        <f>IF(N2229="nulová",J2229,0)</f>
        <v>0</v>
      </c>
      <c r="BJ2229" s="25" t="s">
        <v>86</v>
      </c>
      <c r="BK2229" s="214">
        <f>ROUND(I2229*H2229,2)</f>
        <v>0</v>
      </c>
      <c r="BL2229" s="25" t="s">
        <v>287</v>
      </c>
      <c r="BM2229" s="25" t="s">
        <v>2511</v>
      </c>
    </row>
    <row r="2230" spans="2:65" s="1" customFormat="1" ht="38.25" customHeight="1">
      <c r="B2230" s="43"/>
      <c r="C2230" s="203" t="s">
        <v>2512</v>
      </c>
      <c r="D2230" s="203" t="s">
        <v>212</v>
      </c>
      <c r="E2230" s="204" t="s">
        <v>2513</v>
      </c>
      <c r="F2230" s="205" t="s">
        <v>2514</v>
      </c>
      <c r="G2230" s="206" t="s">
        <v>307</v>
      </c>
      <c r="H2230" s="207">
        <v>3.5920000000000001</v>
      </c>
      <c r="I2230" s="208"/>
      <c r="J2230" s="209">
        <f>ROUND(I2230*H2230,2)</f>
        <v>0</v>
      </c>
      <c r="K2230" s="205" t="s">
        <v>216</v>
      </c>
      <c r="L2230" s="63"/>
      <c r="M2230" s="210" t="s">
        <v>34</v>
      </c>
      <c r="N2230" s="211" t="s">
        <v>49</v>
      </c>
      <c r="O2230" s="44"/>
      <c r="P2230" s="212">
        <f>O2230*H2230</f>
        <v>0</v>
      </c>
      <c r="Q2230" s="212">
        <v>0</v>
      </c>
      <c r="R2230" s="212">
        <f>Q2230*H2230</f>
        <v>0</v>
      </c>
      <c r="S2230" s="212">
        <v>0</v>
      </c>
      <c r="T2230" s="213">
        <f>S2230*H2230</f>
        <v>0</v>
      </c>
      <c r="AR2230" s="25" t="s">
        <v>287</v>
      </c>
      <c r="AT2230" s="25" t="s">
        <v>212</v>
      </c>
      <c r="AU2230" s="25" t="s">
        <v>88</v>
      </c>
      <c r="AY2230" s="25" t="s">
        <v>209</v>
      </c>
      <c r="BE2230" s="214">
        <f>IF(N2230="základní",J2230,0)</f>
        <v>0</v>
      </c>
      <c r="BF2230" s="214">
        <f>IF(N2230="snížená",J2230,0)</f>
        <v>0</v>
      </c>
      <c r="BG2230" s="214">
        <f>IF(N2230="zákl. přenesená",J2230,0)</f>
        <v>0</v>
      </c>
      <c r="BH2230" s="214">
        <f>IF(N2230="sníž. přenesená",J2230,0)</f>
        <v>0</v>
      </c>
      <c r="BI2230" s="214">
        <f>IF(N2230="nulová",J2230,0)</f>
        <v>0</v>
      </c>
      <c r="BJ2230" s="25" t="s">
        <v>86</v>
      </c>
      <c r="BK2230" s="214">
        <f>ROUND(I2230*H2230,2)</f>
        <v>0</v>
      </c>
      <c r="BL2230" s="25" t="s">
        <v>287</v>
      </c>
      <c r="BM2230" s="25" t="s">
        <v>2515</v>
      </c>
    </row>
    <row r="2231" spans="2:65" s="1" customFormat="1" ht="121.5">
      <c r="B2231" s="43"/>
      <c r="C2231" s="65"/>
      <c r="D2231" s="219" t="s">
        <v>272</v>
      </c>
      <c r="E2231" s="65"/>
      <c r="F2231" s="220" t="s">
        <v>2516</v>
      </c>
      <c r="G2231" s="65"/>
      <c r="H2231" s="65"/>
      <c r="I2231" s="174"/>
      <c r="J2231" s="65"/>
      <c r="K2231" s="65"/>
      <c r="L2231" s="63"/>
      <c r="M2231" s="221"/>
      <c r="N2231" s="44"/>
      <c r="O2231" s="44"/>
      <c r="P2231" s="44"/>
      <c r="Q2231" s="44"/>
      <c r="R2231" s="44"/>
      <c r="S2231" s="44"/>
      <c r="T2231" s="80"/>
      <c r="AT2231" s="25" t="s">
        <v>272</v>
      </c>
      <c r="AU2231" s="25" t="s">
        <v>88</v>
      </c>
    </row>
    <row r="2232" spans="2:65" s="11" customFormat="1" ht="29.85" customHeight="1">
      <c r="B2232" s="187"/>
      <c r="C2232" s="188"/>
      <c r="D2232" s="189" t="s">
        <v>77</v>
      </c>
      <c r="E2232" s="201" t="s">
        <v>2517</v>
      </c>
      <c r="F2232" s="201" t="s">
        <v>2518</v>
      </c>
      <c r="G2232" s="188"/>
      <c r="H2232" s="188"/>
      <c r="I2232" s="191"/>
      <c r="J2232" s="202">
        <f>BK2232</f>
        <v>0</v>
      </c>
      <c r="K2232" s="188"/>
      <c r="L2232" s="193"/>
      <c r="M2232" s="194"/>
      <c r="N2232" s="195"/>
      <c r="O2232" s="195"/>
      <c r="P2232" s="196">
        <f>SUM(P2233:P2430)</f>
        <v>0</v>
      </c>
      <c r="Q2232" s="195"/>
      <c r="R2232" s="196">
        <f>SUM(R2233:R2430)</f>
        <v>27.638597900000001</v>
      </c>
      <c r="S2232" s="195"/>
      <c r="T2232" s="197">
        <f>SUM(T2233:T2430)</f>
        <v>0</v>
      </c>
      <c r="AR2232" s="198" t="s">
        <v>88</v>
      </c>
      <c r="AT2232" s="199" t="s">
        <v>77</v>
      </c>
      <c r="AU2232" s="199" t="s">
        <v>86</v>
      </c>
      <c r="AY2232" s="198" t="s">
        <v>209</v>
      </c>
      <c r="BK2232" s="200">
        <f>SUM(BK2233:BK2430)</f>
        <v>0</v>
      </c>
    </row>
    <row r="2233" spans="2:65" s="1" customFormat="1" ht="25.5" customHeight="1">
      <c r="B2233" s="43"/>
      <c r="C2233" s="203" t="s">
        <v>2519</v>
      </c>
      <c r="D2233" s="203" t="s">
        <v>212</v>
      </c>
      <c r="E2233" s="204" t="s">
        <v>2520</v>
      </c>
      <c r="F2233" s="205" t="s">
        <v>2521</v>
      </c>
      <c r="G2233" s="206" t="s">
        <v>317</v>
      </c>
      <c r="H2233" s="207">
        <v>298.10000000000002</v>
      </c>
      <c r="I2233" s="208"/>
      <c r="J2233" s="209">
        <f>ROUND(I2233*H2233,2)</f>
        <v>0</v>
      </c>
      <c r="K2233" s="205" t="s">
        <v>216</v>
      </c>
      <c r="L2233" s="63"/>
      <c r="M2233" s="210" t="s">
        <v>34</v>
      </c>
      <c r="N2233" s="211" t="s">
        <v>49</v>
      </c>
      <c r="O2233" s="44"/>
      <c r="P2233" s="212">
        <f>O2233*H2233</f>
        <v>0</v>
      </c>
      <c r="Q2233" s="212">
        <v>0</v>
      </c>
      <c r="R2233" s="212">
        <f>Q2233*H2233</f>
        <v>0</v>
      </c>
      <c r="S2233" s="212">
        <v>0</v>
      </c>
      <c r="T2233" s="213">
        <f>S2233*H2233</f>
        <v>0</v>
      </c>
      <c r="AR2233" s="25" t="s">
        <v>287</v>
      </c>
      <c r="AT2233" s="25" t="s">
        <v>212</v>
      </c>
      <c r="AU2233" s="25" t="s">
        <v>88</v>
      </c>
      <c r="AY2233" s="25" t="s">
        <v>209</v>
      </c>
      <c r="BE2233" s="214">
        <f>IF(N2233="základní",J2233,0)</f>
        <v>0</v>
      </c>
      <c r="BF2233" s="214">
        <f>IF(N2233="snížená",J2233,0)</f>
        <v>0</v>
      </c>
      <c r="BG2233" s="214">
        <f>IF(N2233="zákl. přenesená",J2233,0)</f>
        <v>0</v>
      </c>
      <c r="BH2233" s="214">
        <f>IF(N2233="sníž. přenesená",J2233,0)</f>
        <v>0</v>
      </c>
      <c r="BI2233" s="214">
        <f>IF(N2233="nulová",J2233,0)</f>
        <v>0</v>
      </c>
      <c r="BJ2233" s="25" t="s">
        <v>86</v>
      </c>
      <c r="BK2233" s="214">
        <f>ROUND(I2233*H2233,2)</f>
        <v>0</v>
      </c>
      <c r="BL2233" s="25" t="s">
        <v>287</v>
      </c>
      <c r="BM2233" s="25" t="s">
        <v>2522</v>
      </c>
    </row>
    <row r="2234" spans="2:65" s="14" customFormat="1" ht="13.5">
      <c r="B2234" s="254"/>
      <c r="C2234" s="255"/>
      <c r="D2234" s="219" t="s">
        <v>274</v>
      </c>
      <c r="E2234" s="256" t="s">
        <v>34</v>
      </c>
      <c r="F2234" s="257" t="s">
        <v>2328</v>
      </c>
      <c r="G2234" s="255"/>
      <c r="H2234" s="256" t="s">
        <v>34</v>
      </c>
      <c r="I2234" s="258"/>
      <c r="J2234" s="255"/>
      <c r="K2234" s="255"/>
      <c r="L2234" s="259"/>
      <c r="M2234" s="260"/>
      <c r="N2234" s="261"/>
      <c r="O2234" s="261"/>
      <c r="P2234" s="261"/>
      <c r="Q2234" s="261"/>
      <c r="R2234" s="261"/>
      <c r="S2234" s="261"/>
      <c r="T2234" s="262"/>
      <c r="AT2234" s="263" t="s">
        <v>274</v>
      </c>
      <c r="AU2234" s="263" t="s">
        <v>88</v>
      </c>
      <c r="AV2234" s="14" t="s">
        <v>86</v>
      </c>
      <c r="AW2234" s="14" t="s">
        <v>41</v>
      </c>
      <c r="AX2234" s="14" t="s">
        <v>78</v>
      </c>
      <c r="AY2234" s="263" t="s">
        <v>209</v>
      </c>
    </row>
    <row r="2235" spans="2:65" s="12" customFormat="1" ht="13.5">
      <c r="B2235" s="222"/>
      <c r="C2235" s="223"/>
      <c r="D2235" s="219" t="s">
        <v>274</v>
      </c>
      <c r="E2235" s="224" t="s">
        <v>34</v>
      </c>
      <c r="F2235" s="225" t="s">
        <v>2523</v>
      </c>
      <c r="G2235" s="223"/>
      <c r="H2235" s="226">
        <v>59.3</v>
      </c>
      <c r="I2235" s="227"/>
      <c r="J2235" s="223"/>
      <c r="K2235" s="223"/>
      <c r="L2235" s="228"/>
      <c r="M2235" s="229"/>
      <c r="N2235" s="230"/>
      <c r="O2235" s="230"/>
      <c r="P2235" s="230"/>
      <c r="Q2235" s="230"/>
      <c r="R2235" s="230"/>
      <c r="S2235" s="230"/>
      <c r="T2235" s="231"/>
      <c r="AT2235" s="232" t="s">
        <v>274</v>
      </c>
      <c r="AU2235" s="232" t="s">
        <v>88</v>
      </c>
      <c r="AV2235" s="12" t="s">
        <v>88</v>
      </c>
      <c r="AW2235" s="12" t="s">
        <v>41</v>
      </c>
      <c r="AX2235" s="12" t="s">
        <v>78</v>
      </c>
      <c r="AY2235" s="232" t="s">
        <v>209</v>
      </c>
    </row>
    <row r="2236" spans="2:65" s="12" customFormat="1" ht="13.5">
      <c r="B2236" s="222"/>
      <c r="C2236" s="223"/>
      <c r="D2236" s="219" t="s">
        <v>274</v>
      </c>
      <c r="E2236" s="224" t="s">
        <v>34</v>
      </c>
      <c r="F2236" s="225" t="s">
        <v>2524</v>
      </c>
      <c r="G2236" s="223"/>
      <c r="H2236" s="226">
        <v>59.3</v>
      </c>
      <c r="I2236" s="227"/>
      <c r="J2236" s="223"/>
      <c r="K2236" s="223"/>
      <c r="L2236" s="228"/>
      <c r="M2236" s="229"/>
      <c r="N2236" s="230"/>
      <c r="O2236" s="230"/>
      <c r="P2236" s="230"/>
      <c r="Q2236" s="230"/>
      <c r="R2236" s="230"/>
      <c r="S2236" s="230"/>
      <c r="T2236" s="231"/>
      <c r="AT2236" s="232" t="s">
        <v>274</v>
      </c>
      <c r="AU2236" s="232" t="s">
        <v>88</v>
      </c>
      <c r="AV2236" s="12" t="s">
        <v>88</v>
      </c>
      <c r="AW2236" s="12" t="s">
        <v>41</v>
      </c>
      <c r="AX2236" s="12" t="s">
        <v>78</v>
      </c>
      <c r="AY2236" s="232" t="s">
        <v>209</v>
      </c>
    </row>
    <row r="2237" spans="2:65" s="14" customFormat="1" ht="13.5">
      <c r="B2237" s="254"/>
      <c r="C2237" s="255"/>
      <c r="D2237" s="219" t="s">
        <v>274</v>
      </c>
      <c r="E2237" s="256" t="s">
        <v>34</v>
      </c>
      <c r="F2237" s="257" t="s">
        <v>2330</v>
      </c>
      <c r="G2237" s="255"/>
      <c r="H2237" s="256" t="s">
        <v>34</v>
      </c>
      <c r="I2237" s="258"/>
      <c r="J2237" s="255"/>
      <c r="K2237" s="255"/>
      <c r="L2237" s="259"/>
      <c r="M2237" s="260"/>
      <c r="N2237" s="261"/>
      <c r="O2237" s="261"/>
      <c r="P2237" s="261"/>
      <c r="Q2237" s="261"/>
      <c r="R2237" s="261"/>
      <c r="S2237" s="261"/>
      <c r="T2237" s="262"/>
      <c r="AT2237" s="263" t="s">
        <v>274</v>
      </c>
      <c r="AU2237" s="263" t="s">
        <v>88</v>
      </c>
      <c r="AV2237" s="14" t="s">
        <v>86</v>
      </c>
      <c r="AW2237" s="14" t="s">
        <v>41</v>
      </c>
      <c r="AX2237" s="14" t="s">
        <v>78</v>
      </c>
      <c r="AY2237" s="263" t="s">
        <v>209</v>
      </c>
    </row>
    <row r="2238" spans="2:65" s="12" customFormat="1" ht="13.5">
      <c r="B2238" s="222"/>
      <c r="C2238" s="223"/>
      <c r="D2238" s="219" t="s">
        <v>274</v>
      </c>
      <c r="E2238" s="224" t="s">
        <v>34</v>
      </c>
      <c r="F2238" s="225" t="s">
        <v>2525</v>
      </c>
      <c r="G2238" s="223"/>
      <c r="H2238" s="226">
        <v>9.1999999999999993</v>
      </c>
      <c r="I2238" s="227"/>
      <c r="J2238" s="223"/>
      <c r="K2238" s="223"/>
      <c r="L2238" s="228"/>
      <c r="M2238" s="229"/>
      <c r="N2238" s="230"/>
      <c r="O2238" s="230"/>
      <c r="P2238" s="230"/>
      <c r="Q2238" s="230"/>
      <c r="R2238" s="230"/>
      <c r="S2238" s="230"/>
      <c r="T2238" s="231"/>
      <c r="AT2238" s="232" t="s">
        <v>274</v>
      </c>
      <c r="AU2238" s="232" t="s">
        <v>88</v>
      </c>
      <c r="AV2238" s="12" t="s">
        <v>88</v>
      </c>
      <c r="AW2238" s="12" t="s">
        <v>41</v>
      </c>
      <c r="AX2238" s="12" t="s">
        <v>78</v>
      </c>
      <c r="AY2238" s="232" t="s">
        <v>209</v>
      </c>
    </row>
    <row r="2239" spans="2:65" s="12" customFormat="1" ht="13.5">
      <c r="B2239" s="222"/>
      <c r="C2239" s="223"/>
      <c r="D2239" s="219" t="s">
        <v>274</v>
      </c>
      <c r="E2239" s="224" t="s">
        <v>34</v>
      </c>
      <c r="F2239" s="225" t="s">
        <v>2526</v>
      </c>
      <c r="G2239" s="223"/>
      <c r="H2239" s="226">
        <v>9.1999999999999993</v>
      </c>
      <c r="I2239" s="227"/>
      <c r="J2239" s="223"/>
      <c r="K2239" s="223"/>
      <c r="L2239" s="228"/>
      <c r="M2239" s="229"/>
      <c r="N2239" s="230"/>
      <c r="O2239" s="230"/>
      <c r="P2239" s="230"/>
      <c r="Q2239" s="230"/>
      <c r="R2239" s="230"/>
      <c r="S2239" s="230"/>
      <c r="T2239" s="231"/>
      <c r="AT2239" s="232" t="s">
        <v>274</v>
      </c>
      <c r="AU2239" s="232" t="s">
        <v>88</v>
      </c>
      <c r="AV2239" s="12" t="s">
        <v>88</v>
      </c>
      <c r="AW2239" s="12" t="s">
        <v>41</v>
      </c>
      <c r="AX2239" s="12" t="s">
        <v>78</v>
      </c>
      <c r="AY2239" s="232" t="s">
        <v>209</v>
      </c>
    </row>
    <row r="2240" spans="2:65" s="14" customFormat="1" ht="13.5">
      <c r="B2240" s="254"/>
      <c r="C2240" s="255"/>
      <c r="D2240" s="219" t="s">
        <v>274</v>
      </c>
      <c r="E2240" s="256" t="s">
        <v>34</v>
      </c>
      <c r="F2240" s="257" t="s">
        <v>2332</v>
      </c>
      <c r="G2240" s="255"/>
      <c r="H2240" s="256" t="s">
        <v>34</v>
      </c>
      <c r="I2240" s="258"/>
      <c r="J2240" s="255"/>
      <c r="K2240" s="255"/>
      <c r="L2240" s="259"/>
      <c r="M2240" s="260"/>
      <c r="N2240" s="261"/>
      <c r="O2240" s="261"/>
      <c r="P2240" s="261"/>
      <c r="Q2240" s="261"/>
      <c r="R2240" s="261"/>
      <c r="S2240" s="261"/>
      <c r="T2240" s="262"/>
      <c r="AT2240" s="263" t="s">
        <v>274</v>
      </c>
      <c r="AU2240" s="263" t="s">
        <v>88</v>
      </c>
      <c r="AV2240" s="14" t="s">
        <v>86</v>
      </c>
      <c r="AW2240" s="14" t="s">
        <v>41</v>
      </c>
      <c r="AX2240" s="14" t="s">
        <v>78</v>
      </c>
      <c r="AY2240" s="263" t="s">
        <v>209</v>
      </c>
    </row>
    <row r="2241" spans="2:65" s="12" customFormat="1" ht="13.5">
      <c r="B2241" s="222"/>
      <c r="C2241" s="223"/>
      <c r="D2241" s="219" t="s">
        <v>274</v>
      </c>
      <c r="E2241" s="224" t="s">
        <v>34</v>
      </c>
      <c r="F2241" s="225" t="s">
        <v>2527</v>
      </c>
      <c r="G2241" s="223"/>
      <c r="H2241" s="226">
        <v>10</v>
      </c>
      <c r="I2241" s="227"/>
      <c r="J2241" s="223"/>
      <c r="K2241" s="223"/>
      <c r="L2241" s="228"/>
      <c r="M2241" s="229"/>
      <c r="N2241" s="230"/>
      <c r="O2241" s="230"/>
      <c r="P2241" s="230"/>
      <c r="Q2241" s="230"/>
      <c r="R2241" s="230"/>
      <c r="S2241" s="230"/>
      <c r="T2241" s="231"/>
      <c r="AT2241" s="232" t="s">
        <v>274</v>
      </c>
      <c r="AU2241" s="232" t="s">
        <v>88</v>
      </c>
      <c r="AV2241" s="12" t="s">
        <v>88</v>
      </c>
      <c r="AW2241" s="12" t="s">
        <v>41</v>
      </c>
      <c r="AX2241" s="12" t="s">
        <v>78</v>
      </c>
      <c r="AY2241" s="232" t="s">
        <v>209</v>
      </c>
    </row>
    <row r="2242" spans="2:65" s="12" customFormat="1" ht="13.5">
      <c r="B2242" s="222"/>
      <c r="C2242" s="223"/>
      <c r="D2242" s="219" t="s">
        <v>274</v>
      </c>
      <c r="E2242" s="224" t="s">
        <v>34</v>
      </c>
      <c r="F2242" s="225" t="s">
        <v>2528</v>
      </c>
      <c r="G2242" s="223"/>
      <c r="H2242" s="226">
        <v>10</v>
      </c>
      <c r="I2242" s="227"/>
      <c r="J2242" s="223"/>
      <c r="K2242" s="223"/>
      <c r="L2242" s="228"/>
      <c r="M2242" s="229"/>
      <c r="N2242" s="230"/>
      <c r="O2242" s="230"/>
      <c r="P2242" s="230"/>
      <c r="Q2242" s="230"/>
      <c r="R2242" s="230"/>
      <c r="S2242" s="230"/>
      <c r="T2242" s="231"/>
      <c r="AT2242" s="232" t="s">
        <v>274</v>
      </c>
      <c r="AU2242" s="232" t="s">
        <v>88</v>
      </c>
      <c r="AV2242" s="12" t="s">
        <v>88</v>
      </c>
      <c r="AW2242" s="12" t="s">
        <v>41</v>
      </c>
      <c r="AX2242" s="12" t="s">
        <v>78</v>
      </c>
      <c r="AY2242" s="232" t="s">
        <v>209</v>
      </c>
    </row>
    <row r="2243" spans="2:65" s="14" customFormat="1" ht="13.5">
      <c r="B2243" s="254"/>
      <c r="C2243" s="255"/>
      <c r="D2243" s="219" t="s">
        <v>274</v>
      </c>
      <c r="E2243" s="256" t="s">
        <v>34</v>
      </c>
      <c r="F2243" s="257" t="s">
        <v>2334</v>
      </c>
      <c r="G2243" s="255"/>
      <c r="H2243" s="256" t="s">
        <v>34</v>
      </c>
      <c r="I2243" s="258"/>
      <c r="J2243" s="255"/>
      <c r="K2243" s="255"/>
      <c r="L2243" s="259"/>
      <c r="M2243" s="260"/>
      <c r="N2243" s="261"/>
      <c r="O2243" s="261"/>
      <c r="P2243" s="261"/>
      <c r="Q2243" s="261"/>
      <c r="R2243" s="261"/>
      <c r="S2243" s="261"/>
      <c r="T2243" s="262"/>
      <c r="AT2243" s="263" t="s">
        <v>274</v>
      </c>
      <c r="AU2243" s="263" t="s">
        <v>88</v>
      </c>
      <c r="AV2243" s="14" t="s">
        <v>86</v>
      </c>
      <c r="AW2243" s="14" t="s">
        <v>41</v>
      </c>
      <c r="AX2243" s="14" t="s">
        <v>78</v>
      </c>
      <c r="AY2243" s="263" t="s">
        <v>209</v>
      </c>
    </row>
    <row r="2244" spans="2:65" s="12" customFormat="1" ht="13.5">
      <c r="B2244" s="222"/>
      <c r="C2244" s="223"/>
      <c r="D2244" s="219" t="s">
        <v>274</v>
      </c>
      <c r="E2244" s="224" t="s">
        <v>34</v>
      </c>
      <c r="F2244" s="225" t="s">
        <v>2529</v>
      </c>
      <c r="G2244" s="223"/>
      <c r="H2244" s="226">
        <v>15.4</v>
      </c>
      <c r="I2244" s="227"/>
      <c r="J2244" s="223"/>
      <c r="K2244" s="223"/>
      <c r="L2244" s="228"/>
      <c r="M2244" s="229"/>
      <c r="N2244" s="230"/>
      <c r="O2244" s="230"/>
      <c r="P2244" s="230"/>
      <c r="Q2244" s="230"/>
      <c r="R2244" s="230"/>
      <c r="S2244" s="230"/>
      <c r="T2244" s="231"/>
      <c r="AT2244" s="232" t="s">
        <v>274</v>
      </c>
      <c r="AU2244" s="232" t="s">
        <v>88</v>
      </c>
      <c r="AV2244" s="12" t="s">
        <v>88</v>
      </c>
      <c r="AW2244" s="12" t="s">
        <v>41</v>
      </c>
      <c r="AX2244" s="12" t="s">
        <v>78</v>
      </c>
      <c r="AY2244" s="232" t="s">
        <v>209</v>
      </c>
    </row>
    <row r="2245" spans="2:65" s="12" customFormat="1" ht="13.5">
      <c r="B2245" s="222"/>
      <c r="C2245" s="223"/>
      <c r="D2245" s="219" t="s">
        <v>274</v>
      </c>
      <c r="E2245" s="224" t="s">
        <v>34</v>
      </c>
      <c r="F2245" s="225" t="s">
        <v>2530</v>
      </c>
      <c r="G2245" s="223"/>
      <c r="H2245" s="226">
        <v>15.4</v>
      </c>
      <c r="I2245" s="227"/>
      <c r="J2245" s="223"/>
      <c r="K2245" s="223"/>
      <c r="L2245" s="228"/>
      <c r="M2245" s="229"/>
      <c r="N2245" s="230"/>
      <c r="O2245" s="230"/>
      <c r="P2245" s="230"/>
      <c r="Q2245" s="230"/>
      <c r="R2245" s="230"/>
      <c r="S2245" s="230"/>
      <c r="T2245" s="231"/>
      <c r="AT2245" s="232" t="s">
        <v>274</v>
      </c>
      <c r="AU2245" s="232" t="s">
        <v>88</v>
      </c>
      <c r="AV2245" s="12" t="s">
        <v>88</v>
      </c>
      <c r="AW2245" s="12" t="s">
        <v>41</v>
      </c>
      <c r="AX2245" s="12" t="s">
        <v>78</v>
      </c>
      <c r="AY2245" s="232" t="s">
        <v>209</v>
      </c>
    </row>
    <row r="2246" spans="2:65" s="14" customFormat="1" ht="13.5">
      <c r="B2246" s="254"/>
      <c r="C2246" s="255"/>
      <c r="D2246" s="219" t="s">
        <v>274</v>
      </c>
      <c r="E2246" s="256" t="s">
        <v>34</v>
      </c>
      <c r="F2246" s="257" t="s">
        <v>2336</v>
      </c>
      <c r="G2246" s="255"/>
      <c r="H2246" s="256" t="s">
        <v>34</v>
      </c>
      <c r="I2246" s="258"/>
      <c r="J2246" s="255"/>
      <c r="K2246" s="255"/>
      <c r="L2246" s="259"/>
      <c r="M2246" s="260"/>
      <c r="N2246" s="261"/>
      <c r="O2246" s="261"/>
      <c r="P2246" s="261"/>
      <c r="Q2246" s="261"/>
      <c r="R2246" s="261"/>
      <c r="S2246" s="261"/>
      <c r="T2246" s="262"/>
      <c r="AT2246" s="263" t="s">
        <v>274</v>
      </c>
      <c r="AU2246" s="263" t="s">
        <v>88</v>
      </c>
      <c r="AV2246" s="14" t="s">
        <v>86</v>
      </c>
      <c r="AW2246" s="14" t="s">
        <v>41</v>
      </c>
      <c r="AX2246" s="14" t="s">
        <v>78</v>
      </c>
      <c r="AY2246" s="263" t="s">
        <v>209</v>
      </c>
    </row>
    <row r="2247" spans="2:65" s="12" customFormat="1" ht="13.5">
      <c r="B2247" s="222"/>
      <c r="C2247" s="223"/>
      <c r="D2247" s="219" t="s">
        <v>274</v>
      </c>
      <c r="E2247" s="224" t="s">
        <v>34</v>
      </c>
      <c r="F2247" s="225" t="s">
        <v>2531</v>
      </c>
      <c r="G2247" s="223"/>
      <c r="H2247" s="226">
        <v>17.75</v>
      </c>
      <c r="I2247" s="227"/>
      <c r="J2247" s="223"/>
      <c r="K2247" s="223"/>
      <c r="L2247" s="228"/>
      <c r="M2247" s="229"/>
      <c r="N2247" s="230"/>
      <c r="O2247" s="230"/>
      <c r="P2247" s="230"/>
      <c r="Q2247" s="230"/>
      <c r="R2247" s="230"/>
      <c r="S2247" s="230"/>
      <c r="T2247" s="231"/>
      <c r="AT2247" s="232" t="s">
        <v>274</v>
      </c>
      <c r="AU2247" s="232" t="s">
        <v>88</v>
      </c>
      <c r="AV2247" s="12" t="s">
        <v>88</v>
      </c>
      <c r="AW2247" s="12" t="s">
        <v>41</v>
      </c>
      <c r="AX2247" s="12" t="s">
        <v>78</v>
      </c>
      <c r="AY2247" s="232" t="s">
        <v>209</v>
      </c>
    </row>
    <row r="2248" spans="2:65" s="12" customFormat="1" ht="13.5">
      <c r="B2248" s="222"/>
      <c r="C2248" s="223"/>
      <c r="D2248" s="219" t="s">
        <v>274</v>
      </c>
      <c r="E2248" s="224" t="s">
        <v>34</v>
      </c>
      <c r="F2248" s="225" t="s">
        <v>2532</v>
      </c>
      <c r="G2248" s="223"/>
      <c r="H2248" s="226">
        <v>17.75</v>
      </c>
      <c r="I2248" s="227"/>
      <c r="J2248" s="223"/>
      <c r="K2248" s="223"/>
      <c r="L2248" s="228"/>
      <c r="M2248" s="229"/>
      <c r="N2248" s="230"/>
      <c r="O2248" s="230"/>
      <c r="P2248" s="230"/>
      <c r="Q2248" s="230"/>
      <c r="R2248" s="230"/>
      <c r="S2248" s="230"/>
      <c r="T2248" s="231"/>
      <c r="AT2248" s="232" t="s">
        <v>274</v>
      </c>
      <c r="AU2248" s="232" t="s">
        <v>88</v>
      </c>
      <c r="AV2248" s="12" t="s">
        <v>88</v>
      </c>
      <c r="AW2248" s="12" t="s">
        <v>41</v>
      </c>
      <c r="AX2248" s="12" t="s">
        <v>78</v>
      </c>
      <c r="AY2248" s="232" t="s">
        <v>209</v>
      </c>
    </row>
    <row r="2249" spans="2:65" s="14" customFormat="1" ht="13.5">
      <c r="B2249" s="254"/>
      <c r="C2249" s="255"/>
      <c r="D2249" s="219" t="s">
        <v>274</v>
      </c>
      <c r="E2249" s="256" t="s">
        <v>34</v>
      </c>
      <c r="F2249" s="257" t="s">
        <v>2338</v>
      </c>
      <c r="G2249" s="255"/>
      <c r="H2249" s="256" t="s">
        <v>34</v>
      </c>
      <c r="I2249" s="258"/>
      <c r="J2249" s="255"/>
      <c r="K2249" s="255"/>
      <c r="L2249" s="259"/>
      <c r="M2249" s="260"/>
      <c r="N2249" s="261"/>
      <c r="O2249" s="261"/>
      <c r="P2249" s="261"/>
      <c r="Q2249" s="261"/>
      <c r="R2249" s="261"/>
      <c r="S2249" s="261"/>
      <c r="T2249" s="262"/>
      <c r="AT2249" s="263" t="s">
        <v>274</v>
      </c>
      <c r="AU2249" s="263" t="s">
        <v>88</v>
      </c>
      <c r="AV2249" s="14" t="s">
        <v>86</v>
      </c>
      <c r="AW2249" s="14" t="s">
        <v>41</v>
      </c>
      <c r="AX2249" s="14" t="s">
        <v>78</v>
      </c>
      <c r="AY2249" s="263" t="s">
        <v>209</v>
      </c>
    </row>
    <row r="2250" spans="2:65" s="12" customFormat="1" ht="13.5">
      <c r="B2250" s="222"/>
      <c r="C2250" s="223"/>
      <c r="D2250" s="219" t="s">
        <v>274</v>
      </c>
      <c r="E2250" s="224" t="s">
        <v>34</v>
      </c>
      <c r="F2250" s="225" t="s">
        <v>2533</v>
      </c>
      <c r="G2250" s="223"/>
      <c r="H2250" s="226">
        <v>37.4</v>
      </c>
      <c r="I2250" s="227"/>
      <c r="J2250" s="223"/>
      <c r="K2250" s="223"/>
      <c r="L2250" s="228"/>
      <c r="M2250" s="229"/>
      <c r="N2250" s="230"/>
      <c r="O2250" s="230"/>
      <c r="P2250" s="230"/>
      <c r="Q2250" s="230"/>
      <c r="R2250" s="230"/>
      <c r="S2250" s="230"/>
      <c r="T2250" s="231"/>
      <c r="AT2250" s="232" t="s">
        <v>274</v>
      </c>
      <c r="AU2250" s="232" t="s">
        <v>88</v>
      </c>
      <c r="AV2250" s="12" t="s">
        <v>88</v>
      </c>
      <c r="AW2250" s="12" t="s">
        <v>41</v>
      </c>
      <c r="AX2250" s="12" t="s">
        <v>78</v>
      </c>
      <c r="AY2250" s="232" t="s">
        <v>209</v>
      </c>
    </row>
    <row r="2251" spans="2:65" s="12" customFormat="1" ht="13.5">
      <c r="B2251" s="222"/>
      <c r="C2251" s="223"/>
      <c r="D2251" s="219" t="s">
        <v>274</v>
      </c>
      <c r="E2251" s="224" t="s">
        <v>34</v>
      </c>
      <c r="F2251" s="225" t="s">
        <v>2534</v>
      </c>
      <c r="G2251" s="223"/>
      <c r="H2251" s="226">
        <v>37.4</v>
      </c>
      <c r="I2251" s="227"/>
      <c r="J2251" s="223"/>
      <c r="K2251" s="223"/>
      <c r="L2251" s="228"/>
      <c r="M2251" s="229"/>
      <c r="N2251" s="230"/>
      <c r="O2251" s="230"/>
      <c r="P2251" s="230"/>
      <c r="Q2251" s="230"/>
      <c r="R2251" s="230"/>
      <c r="S2251" s="230"/>
      <c r="T2251" s="231"/>
      <c r="AT2251" s="232" t="s">
        <v>274</v>
      </c>
      <c r="AU2251" s="232" t="s">
        <v>88</v>
      </c>
      <c r="AV2251" s="12" t="s">
        <v>88</v>
      </c>
      <c r="AW2251" s="12" t="s">
        <v>41</v>
      </c>
      <c r="AX2251" s="12" t="s">
        <v>78</v>
      </c>
      <c r="AY2251" s="232" t="s">
        <v>209</v>
      </c>
    </row>
    <row r="2252" spans="2:65" s="13" customFormat="1" ht="13.5">
      <c r="B2252" s="233"/>
      <c r="C2252" s="234"/>
      <c r="D2252" s="219" t="s">
        <v>274</v>
      </c>
      <c r="E2252" s="235" t="s">
        <v>34</v>
      </c>
      <c r="F2252" s="236" t="s">
        <v>302</v>
      </c>
      <c r="G2252" s="234"/>
      <c r="H2252" s="237">
        <v>298.10000000000002</v>
      </c>
      <c r="I2252" s="238"/>
      <c r="J2252" s="234"/>
      <c r="K2252" s="234"/>
      <c r="L2252" s="239"/>
      <c r="M2252" s="240"/>
      <c r="N2252" s="241"/>
      <c r="O2252" s="241"/>
      <c r="P2252" s="241"/>
      <c r="Q2252" s="241"/>
      <c r="R2252" s="241"/>
      <c r="S2252" s="241"/>
      <c r="T2252" s="242"/>
      <c r="AT2252" s="243" t="s">
        <v>274</v>
      </c>
      <c r="AU2252" s="243" t="s">
        <v>88</v>
      </c>
      <c r="AV2252" s="13" t="s">
        <v>228</v>
      </c>
      <c r="AW2252" s="13" t="s">
        <v>41</v>
      </c>
      <c r="AX2252" s="13" t="s">
        <v>86</v>
      </c>
      <c r="AY2252" s="243" t="s">
        <v>209</v>
      </c>
    </row>
    <row r="2253" spans="2:65" s="1" customFormat="1" ht="25.5" customHeight="1">
      <c r="B2253" s="43"/>
      <c r="C2253" s="244" t="s">
        <v>2535</v>
      </c>
      <c r="D2253" s="244" t="s">
        <v>348</v>
      </c>
      <c r="E2253" s="245" t="s">
        <v>2536</v>
      </c>
      <c r="F2253" s="246" t="s">
        <v>2537</v>
      </c>
      <c r="G2253" s="247" t="s">
        <v>317</v>
      </c>
      <c r="H2253" s="248">
        <v>156.50299999999999</v>
      </c>
      <c r="I2253" s="249"/>
      <c r="J2253" s="250">
        <f>ROUND(I2253*H2253,2)</f>
        <v>0</v>
      </c>
      <c r="K2253" s="246" t="s">
        <v>216</v>
      </c>
      <c r="L2253" s="251"/>
      <c r="M2253" s="252" t="s">
        <v>34</v>
      </c>
      <c r="N2253" s="253" t="s">
        <v>49</v>
      </c>
      <c r="O2253" s="44"/>
      <c r="P2253" s="212">
        <f>O2253*H2253</f>
        <v>0</v>
      </c>
      <c r="Q2253" s="212">
        <v>4.4000000000000003E-3</v>
      </c>
      <c r="R2253" s="212">
        <f>Q2253*H2253</f>
        <v>0.68861319999999993</v>
      </c>
      <c r="S2253" s="212">
        <v>0</v>
      </c>
      <c r="T2253" s="213">
        <f>S2253*H2253</f>
        <v>0</v>
      </c>
      <c r="AR2253" s="25" t="s">
        <v>672</v>
      </c>
      <c r="AT2253" s="25" t="s">
        <v>348</v>
      </c>
      <c r="AU2253" s="25" t="s">
        <v>88</v>
      </c>
      <c r="AY2253" s="25" t="s">
        <v>209</v>
      </c>
      <c r="BE2253" s="214">
        <f>IF(N2253="základní",J2253,0)</f>
        <v>0</v>
      </c>
      <c r="BF2253" s="214">
        <f>IF(N2253="snížená",J2253,0)</f>
        <v>0</v>
      </c>
      <c r="BG2253" s="214">
        <f>IF(N2253="zákl. přenesená",J2253,0)</f>
        <v>0</v>
      </c>
      <c r="BH2253" s="214">
        <f>IF(N2253="sníž. přenesená",J2253,0)</f>
        <v>0</v>
      </c>
      <c r="BI2253" s="214">
        <f>IF(N2253="nulová",J2253,0)</f>
        <v>0</v>
      </c>
      <c r="BJ2253" s="25" t="s">
        <v>86</v>
      </c>
      <c r="BK2253" s="214">
        <f>ROUND(I2253*H2253,2)</f>
        <v>0</v>
      </c>
      <c r="BL2253" s="25" t="s">
        <v>287</v>
      </c>
      <c r="BM2253" s="25" t="s">
        <v>2538</v>
      </c>
    </row>
    <row r="2254" spans="2:65" s="14" customFormat="1" ht="13.5">
      <c r="B2254" s="254"/>
      <c r="C2254" s="255"/>
      <c r="D2254" s="219" t="s">
        <v>274</v>
      </c>
      <c r="E2254" s="256" t="s">
        <v>34</v>
      </c>
      <c r="F2254" s="257" t="s">
        <v>2328</v>
      </c>
      <c r="G2254" s="255"/>
      <c r="H2254" s="256" t="s">
        <v>34</v>
      </c>
      <c r="I2254" s="258"/>
      <c r="J2254" s="255"/>
      <c r="K2254" s="255"/>
      <c r="L2254" s="259"/>
      <c r="M2254" s="260"/>
      <c r="N2254" s="261"/>
      <c r="O2254" s="261"/>
      <c r="P2254" s="261"/>
      <c r="Q2254" s="261"/>
      <c r="R2254" s="261"/>
      <c r="S2254" s="261"/>
      <c r="T2254" s="262"/>
      <c r="AT2254" s="263" t="s">
        <v>274</v>
      </c>
      <c r="AU2254" s="263" t="s">
        <v>88</v>
      </c>
      <c r="AV2254" s="14" t="s">
        <v>86</v>
      </c>
      <c r="AW2254" s="14" t="s">
        <v>41</v>
      </c>
      <c r="AX2254" s="14" t="s">
        <v>78</v>
      </c>
      <c r="AY2254" s="263" t="s">
        <v>209</v>
      </c>
    </row>
    <row r="2255" spans="2:65" s="12" customFormat="1" ht="13.5">
      <c r="B2255" s="222"/>
      <c r="C2255" s="223"/>
      <c r="D2255" s="219" t="s">
        <v>274</v>
      </c>
      <c r="E2255" s="224" t="s">
        <v>34</v>
      </c>
      <c r="F2255" s="225" t="s">
        <v>2523</v>
      </c>
      <c r="G2255" s="223"/>
      <c r="H2255" s="226">
        <v>59.3</v>
      </c>
      <c r="I2255" s="227"/>
      <c r="J2255" s="223"/>
      <c r="K2255" s="223"/>
      <c r="L2255" s="228"/>
      <c r="M2255" s="229"/>
      <c r="N2255" s="230"/>
      <c r="O2255" s="230"/>
      <c r="P2255" s="230"/>
      <c r="Q2255" s="230"/>
      <c r="R2255" s="230"/>
      <c r="S2255" s="230"/>
      <c r="T2255" s="231"/>
      <c r="AT2255" s="232" t="s">
        <v>274</v>
      </c>
      <c r="AU2255" s="232" t="s">
        <v>88</v>
      </c>
      <c r="AV2255" s="12" t="s">
        <v>88</v>
      </c>
      <c r="AW2255" s="12" t="s">
        <v>41</v>
      </c>
      <c r="AX2255" s="12" t="s">
        <v>78</v>
      </c>
      <c r="AY2255" s="232" t="s">
        <v>209</v>
      </c>
    </row>
    <row r="2256" spans="2:65" s="14" customFormat="1" ht="13.5">
      <c r="B2256" s="254"/>
      <c r="C2256" s="255"/>
      <c r="D2256" s="219" t="s">
        <v>274</v>
      </c>
      <c r="E2256" s="256" t="s">
        <v>34</v>
      </c>
      <c r="F2256" s="257" t="s">
        <v>2330</v>
      </c>
      <c r="G2256" s="255"/>
      <c r="H2256" s="256" t="s">
        <v>34</v>
      </c>
      <c r="I2256" s="258"/>
      <c r="J2256" s="255"/>
      <c r="K2256" s="255"/>
      <c r="L2256" s="259"/>
      <c r="M2256" s="260"/>
      <c r="N2256" s="261"/>
      <c r="O2256" s="261"/>
      <c r="P2256" s="261"/>
      <c r="Q2256" s="261"/>
      <c r="R2256" s="261"/>
      <c r="S2256" s="261"/>
      <c r="T2256" s="262"/>
      <c r="AT2256" s="263" t="s">
        <v>274</v>
      </c>
      <c r="AU2256" s="263" t="s">
        <v>88</v>
      </c>
      <c r="AV2256" s="14" t="s">
        <v>86</v>
      </c>
      <c r="AW2256" s="14" t="s">
        <v>41</v>
      </c>
      <c r="AX2256" s="14" t="s">
        <v>78</v>
      </c>
      <c r="AY2256" s="263" t="s">
        <v>209</v>
      </c>
    </row>
    <row r="2257" spans="2:65" s="12" customFormat="1" ht="13.5">
      <c r="B2257" s="222"/>
      <c r="C2257" s="223"/>
      <c r="D2257" s="219" t="s">
        <v>274</v>
      </c>
      <c r="E2257" s="224" t="s">
        <v>34</v>
      </c>
      <c r="F2257" s="225" t="s">
        <v>2525</v>
      </c>
      <c r="G2257" s="223"/>
      <c r="H2257" s="226">
        <v>9.1999999999999993</v>
      </c>
      <c r="I2257" s="227"/>
      <c r="J2257" s="223"/>
      <c r="K2257" s="223"/>
      <c r="L2257" s="228"/>
      <c r="M2257" s="229"/>
      <c r="N2257" s="230"/>
      <c r="O2257" s="230"/>
      <c r="P2257" s="230"/>
      <c r="Q2257" s="230"/>
      <c r="R2257" s="230"/>
      <c r="S2257" s="230"/>
      <c r="T2257" s="231"/>
      <c r="AT2257" s="232" t="s">
        <v>274</v>
      </c>
      <c r="AU2257" s="232" t="s">
        <v>88</v>
      </c>
      <c r="AV2257" s="12" t="s">
        <v>88</v>
      </c>
      <c r="AW2257" s="12" t="s">
        <v>41</v>
      </c>
      <c r="AX2257" s="12" t="s">
        <v>78</v>
      </c>
      <c r="AY2257" s="232" t="s">
        <v>209</v>
      </c>
    </row>
    <row r="2258" spans="2:65" s="14" customFormat="1" ht="13.5">
      <c r="B2258" s="254"/>
      <c r="C2258" s="255"/>
      <c r="D2258" s="219" t="s">
        <v>274</v>
      </c>
      <c r="E2258" s="256" t="s">
        <v>34</v>
      </c>
      <c r="F2258" s="257" t="s">
        <v>2332</v>
      </c>
      <c r="G2258" s="255"/>
      <c r="H2258" s="256" t="s">
        <v>34</v>
      </c>
      <c r="I2258" s="258"/>
      <c r="J2258" s="255"/>
      <c r="K2258" s="255"/>
      <c r="L2258" s="259"/>
      <c r="M2258" s="260"/>
      <c r="N2258" s="261"/>
      <c r="O2258" s="261"/>
      <c r="P2258" s="261"/>
      <c r="Q2258" s="261"/>
      <c r="R2258" s="261"/>
      <c r="S2258" s="261"/>
      <c r="T2258" s="262"/>
      <c r="AT2258" s="263" t="s">
        <v>274</v>
      </c>
      <c r="AU2258" s="263" t="s">
        <v>88</v>
      </c>
      <c r="AV2258" s="14" t="s">
        <v>86</v>
      </c>
      <c r="AW2258" s="14" t="s">
        <v>41</v>
      </c>
      <c r="AX2258" s="14" t="s">
        <v>78</v>
      </c>
      <c r="AY2258" s="263" t="s">
        <v>209</v>
      </c>
    </row>
    <row r="2259" spans="2:65" s="12" customFormat="1" ht="13.5">
      <c r="B2259" s="222"/>
      <c r="C2259" s="223"/>
      <c r="D2259" s="219" t="s">
        <v>274</v>
      </c>
      <c r="E2259" s="224" t="s">
        <v>34</v>
      </c>
      <c r="F2259" s="225" t="s">
        <v>2527</v>
      </c>
      <c r="G2259" s="223"/>
      <c r="H2259" s="226">
        <v>10</v>
      </c>
      <c r="I2259" s="227"/>
      <c r="J2259" s="223"/>
      <c r="K2259" s="223"/>
      <c r="L2259" s="228"/>
      <c r="M2259" s="229"/>
      <c r="N2259" s="230"/>
      <c r="O2259" s="230"/>
      <c r="P2259" s="230"/>
      <c r="Q2259" s="230"/>
      <c r="R2259" s="230"/>
      <c r="S2259" s="230"/>
      <c r="T2259" s="231"/>
      <c r="AT2259" s="232" t="s">
        <v>274</v>
      </c>
      <c r="AU2259" s="232" t="s">
        <v>88</v>
      </c>
      <c r="AV2259" s="12" t="s">
        <v>88</v>
      </c>
      <c r="AW2259" s="12" t="s">
        <v>41</v>
      </c>
      <c r="AX2259" s="12" t="s">
        <v>78</v>
      </c>
      <c r="AY2259" s="232" t="s">
        <v>209</v>
      </c>
    </row>
    <row r="2260" spans="2:65" s="14" customFormat="1" ht="13.5">
      <c r="B2260" s="254"/>
      <c r="C2260" s="255"/>
      <c r="D2260" s="219" t="s">
        <v>274</v>
      </c>
      <c r="E2260" s="256" t="s">
        <v>34</v>
      </c>
      <c r="F2260" s="257" t="s">
        <v>2334</v>
      </c>
      <c r="G2260" s="255"/>
      <c r="H2260" s="256" t="s">
        <v>34</v>
      </c>
      <c r="I2260" s="258"/>
      <c r="J2260" s="255"/>
      <c r="K2260" s="255"/>
      <c r="L2260" s="259"/>
      <c r="M2260" s="260"/>
      <c r="N2260" s="261"/>
      <c r="O2260" s="261"/>
      <c r="P2260" s="261"/>
      <c r="Q2260" s="261"/>
      <c r="R2260" s="261"/>
      <c r="S2260" s="261"/>
      <c r="T2260" s="262"/>
      <c r="AT2260" s="263" t="s">
        <v>274</v>
      </c>
      <c r="AU2260" s="263" t="s">
        <v>88</v>
      </c>
      <c r="AV2260" s="14" t="s">
        <v>86</v>
      </c>
      <c r="AW2260" s="14" t="s">
        <v>41</v>
      </c>
      <c r="AX2260" s="14" t="s">
        <v>78</v>
      </c>
      <c r="AY2260" s="263" t="s">
        <v>209</v>
      </c>
    </row>
    <row r="2261" spans="2:65" s="12" customFormat="1" ht="13.5">
      <c r="B2261" s="222"/>
      <c r="C2261" s="223"/>
      <c r="D2261" s="219" t="s">
        <v>274</v>
      </c>
      <c r="E2261" s="224" t="s">
        <v>34</v>
      </c>
      <c r="F2261" s="225" t="s">
        <v>2529</v>
      </c>
      <c r="G2261" s="223"/>
      <c r="H2261" s="226">
        <v>15.4</v>
      </c>
      <c r="I2261" s="227"/>
      <c r="J2261" s="223"/>
      <c r="K2261" s="223"/>
      <c r="L2261" s="228"/>
      <c r="M2261" s="229"/>
      <c r="N2261" s="230"/>
      <c r="O2261" s="230"/>
      <c r="P2261" s="230"/>
      <c r="Q2261" s="230"/>
      <c r="R2261" s="230"/>
      <c r="S2261" s="230"/>
      <c r="T2261" s="231"/>
      <c r="AT2261" s="232" t="s">
        <v>274</v>
      </c>
      <c r="AU2261" s="232" t="s">
        <v>88</v>
      </c>
      <c r="AV2261" s="12" t="s">
        <v>88</v>
      </c>
      <c r="AW2261" s="12" t="s">
        <v>41</v>
      </c>
      <c r="AX2261" s="12" t="s">
        <v>78</v>
      </c>
      <c r="AY2261" s="232" t="s">
        <v>209</v>
      </c>
    </row>
    <row r="2262" spans="2:65" s="14" customFormat="1" ht="13.5">
      <c r="B2262" s="254"/>
      <c r="C2262" s="255"/>
      <c r="D2262" s="219" t="s">
        <v>274</v>
      </c>
      <c r="E2262" s="256" t="s">
        <v>34</v>
      </c>
      <c r="F2262" s="257" t="s">
        <v>2336</v>
      </c>
      <c r="G2262" s="255"/>
      <c r="H2262" s="256" t="s">
        <v>34</v>
      </c>
      <c r="I2262" s="258"/>
      <c r="J2262" s="255"/>
      <c r="K2262" s="255"/>
      <c r="L2262" s="259"/>
      <c r="M2262" s="260"/>
      <c r="N2262" s="261"/>
      <c r="O2262" s="261"/>
      <c r="P2262" s="261"/>
      <c r="Q2262" s="261"/>
      <c r="R2262" s="261"/>
      <c r="S2262" s="261"/>
      <c r="T2262" s="262"/>
      <c r="AT2262" s="263" t="s">
        <v>274</v>
      </c>
      <c r="AU2262" s="263" t="s">
        <v>88</v>
      </c>
      <c r="AV2262" s="14" t="s">
        <v>86</v>
      </c>
      <c r="AW2262" s="14" t="s">
        <v>41</v>
      </c>
      <c r="AX2262" s="14" t="s">
        <v>78</v>
      </c>
      <c r="AY2262" s="263" t="s">
        <v>209</v>
      </c>
    </row>
    <row r="2263" spans="2:65" s="12" customFormat="1" ht="13.5">
      <c r="B2263" s="222"/>
      <c r="C2263" s="223"/>
      <c r="D2263" s="219" t="s">
        <v>274</v>
      </c>
      <c r="E2263" s="224" t="s">
        <v>34</v>
      </c>
      <c r="F2263" s="225" t="s">
        <v>2531</v>
      </c>
      <c r="G2263" s="223"/>
      <c r="H2263" s="226">
        <v>17.75</v>
      </c>
      <c r="I2263" s="227"/>
      <c r="J2263" s="223"/>
      <c r="K2263" s="223"/>
      <c r="L2263" s="228"/>
      <c r="M2263" s="229"/>
      <c r="N2263" s="230"/>
      <c r="O2263" s="230"/>
      <c r="P2263" s="230"/>
      <c r="Q2263" s="230"/>
      <c r="R2263" s="230"/>
      <c r="S2263" s="230"/>
      <c r="T2263" s="231"/>
      <c r="AT2263" s="232" t="s">
        <v>274</v>
      </c>
      <c r="AU2263" s="232" t="s">
        <v>88</v>
      </c>
      <c r="AV2263" s="12" t="s">
        <v>88</v>
      </c>
      <c r="AW2263" s="12" t="s">
        <v>41</v>
      </c>
      <c r="AX2263" s="12" t="s">
        <v>78</v>
      </c>
      <c r="AY2263" s="232" t="s">
        <v>209</v>
      </c>
    </row>
    <row r="2264" spans="2:65" s="14" customFormat="1" ht="13.5">
      <c r="B2264" s="254"/>
      <c r="C2264" s="255"/>
      <c r="D2264" s="219" t="s">
        <v>274</v>
      </c>
      <c r="E2264" s="256" t="s">
        <v>34</v>
      </c>
      <c r="F2264" s="257" t="s">
        <v>2338</v>
      </c>
      <c r="G2264" s="255"/>
      <c r="H2264" s="256" t="s">
        <v>34</v>
      </c>
      <c r="I2264" s="258"/>
      <c r="J2264" s="255"/>
      <c r="K2264" s="255"/>
      <c r="L2264" s="259"/>
      <c r="M2264" s="260"/>
      <c r="N2264" s="261"/>
      <c r="O2264" s="261"/>
      <c r="P2264" s="261"/>
      <c r="Q2264" s="261"/>
      <c r="R2264" s="261"/>
      <c r="S2264" s="261"/>
      <c r="T2264" s="262"/>
      <c r="AT2264" s="263" t="s">
        <v>274</v>
      </c>
      <c r="AU2264" s="263" t="s">
        <v>88</v>
      </c>
      <c r="AV2264" s="14" t="s">
        <v>86</v>
      </c>
      <c r="AW2264" s="14" t="s">
        <v>41</v>
      </c>
      <c r="AX2264" s="14" t="s">
        <v>78</v>
      </c>
      <c r="AY2264" s="263" t="s">
        <v>209</v>
      </c>
    </row>
    <row r="2265" spans="2:65" s="12" customFormat="1" ht="13.5">
      <c r="B2265" s="222"/>
      <c r="C2265" s="223"/>
      <c r="D2265" s="219" t="s">
        <v>274</v>
      </c>
      <c r="E2265" s="224" t="s">
        <v>34</v>
      </c>
      <c r="F2265" s="225" t="s">
        <v>2533</v>
      </c>
      <c r="G2265" s="223"/>
      <c r="H2265" s="226">
        <v>37.4</v>
      </c>
      <c r="I2265" s="227"/>
      <c r="J2265" s="223"/>
      <c r="K2265" s="223"/>
      <c r="L2265" s="228"/>
      <c r="M2265" s="229"/>
      <c r="N2265" s="230"/>
      <c r="O2265" s="230"/>
      <c r="P2265" s="230"/>
      <c r="Q2265" s="230"/>
      <c r="R2265" s="230"/>
      <c r="S2265" s="230"/>
      <c r="T2265" s="231"/>
      <c r="AT2265" s="232" t="s">
        <v>274</v>
      </c>
      <c r="AU2265" s="232" t="s">
        <v>88</v>
      </c>
      <c r="AV2265" s="12" t="s">
        <v>88</v>
      </c>
      <c r="AW2265" s="12" t="s">
        <v>41</v>
      </c>
      <c r="AX2265" s="12" t="s">
        <v>78</v>
      </c>
      <c r="AY2265" s="232" t="s">
        <v>209</v>
      </c>
    </row>
    <row r="2266" spans="2:65" s="13" customFormat="1" ht="13.5">
      <c r="B2266" s="233"/>
      <c r="C2266" s="234"/>
      <c r="D2266" s="219" t="s">
        <v>274</v>
      </c>
      <c r="E2266" s="235" t="s">
        <v>34</v>
      </c>
      <c r="F2266" s="236" t="s">
        <v>302</v>
      </c>
      <c r="G2266" s="234"/>
      <c r="H2266" s="237">
        <v>149.05000000000001</v>
      </c>
      <c r="I2266" s="238"/>
      <c r="J2266" s="234"/>
      <c r="K2266" s="234"/>
      <c r="L2266" s="239"/>
      <c r="M2266" s="240"/>
      <c r="N2266" s="241"/>
      <c r="O2266" s="241"/>
      <c r="P2266" s="241"/>
      <c r="Q2266" s="241"/>
      <c r="R2266" s="241"/>
      <c r="S2266" s="241"/>
      <c r="T2266" s="242"/>
      <c r="AT2266" s="243" t="s">
        <v>274</v>
      </c>
      <c r="AU2266" s="243" t="s">
        <v>88</v>
      </c>
      <c r="AV2266" s="13" t="s">
        <v>228</v>
      </c>
      <c r="AW2266" s="13" t="s">
        <v>41</v>
      </c>
      <c r="AX2266" s="13" t="s">
        <v>86</v>
      </c>
      <c r="AY2266" s="243" t="s">
        <v>209</v>
      </c>
    </row>
    <row r="2267" spans="2:65" s="12" customFormat="1" ht="13.5">
      <c r="B2267" s="222"/>
      <c r="C2267" s="223"/>
      <c r="D2267" s="219" t="s">
        <v>274</v>
      </c>
      <c r="E2267" s="223"/>
      <c r="F2267" s="225" t="s">
        <v>2539</v>
      </c>
      <c r="G2267" s="223"/>
      <c r="H2267" s="226">
        <v>156.50299999999999</v>
      </c>
      <c r="I2267" s="227"/>
      <c r="J2267" s="223"/>
      <c r="K2267" s="223"/>
      <c r="L2267" s="228"/>
      <c r="M2267" s="229"/>
      <c r="N2267" s="230"/>
      <c r="O2267" s="230"/>
      <c r="P2267" s="230"/>
      <c r="Q2267" s="230"/>
      <c r="R2267" s="230"/>
      <c r="S2267" s="230"/>
      <c r="T2267" s="231"/>
      <c r="AT2267" s="232" t="s">
        <v>274</v>
      </c>
      <c r="AU2267" s="232" t="s">
        <v>88</v>
      </c>
      <c r="AV2267" s="12" t="s">
        <v>88</v>
      </c>
      <c r="AW2267" s="12" t="s">
        <v>6</v>
      </c>
      <c r="AX2267" s="12" t="s">
        <v>86</v>
      </c>
      <c r="AY2267" s="232" t="s">
        <v>209</v>
      </c>
    </row>
    <row r="2268" spans="2:65" s="1" customFormat="1" ht="25.5" customHeight="1">
      <c r="B2268" s="43"/>
      <c r="C2268" s="244" t="s">
        <v>2540</v>
      </c>
      <c r="D2268" s="244" t="s">
        <v>348</v>
      </c>
      <c r="E2268" s="245" t="s">
        <v>2541</v>
      </c>
      <c r="F2268" s="246" t="s">
        <v>2542</v>
      </c>
      <c r="G2268" s="247" t="s">
        <v>317</v>
      </c>
      <c r="H2268" s="248">
        <v>156.50299999999999</v>
      </c>
      <c r="I2268" s="249"/>
      <c r="J2268" s="250">
        <f>ROUND(I2268*H2268,2)</f>
        <v>0</v>
      </c>
      <c r="K2268" s="246" t="s">
        <v>216</v>
      </c>
      <c r="L2268" s="251"/>
      <c r="M2268" s="252" t="s">
        <v>34</v>
      </c>
      <c r="N2268" s="253" t="s">
        <v>49</v>
      </c>
      <c r="O2268" s="44"/>
      <c r="P2268" s="212">
        <f>O2268*H2268</f>
        <v>0</v>
      </c>
      <c r="Q2268" s="212">
        <v>2.64E-3</v>
      </c>
      <c r="R2268" s="212">
        <f>Q2268*H2268</f>
        <v>0.41316791999999997</v>
      </c>
      <c r="S2268" s="212">
        <v>0</v>
      </c>
      <c r="T2268" s="213">
        <f>S2268*H2268</f>
        <v>0</v>
      </c>
      <c r="AR2268" s="25" t="s">
        <v>672</v>
      </c>
      <c r="AT2268" s="25" t="s">
        <v>348</v>
      </c>
      <c r="AU2268" s="25" t="s">
        <v>88</v>
      </c>
      <c r="AY2268" s="25" t="s">
        <v>209</v>
      </c>
      <c r="BE2268" s="214">
        <f>IF(N2268="základní",J2268,0)</f>
        <v>0</v>
      </c>
      <c r="BF2268" s="214">
        <f>IF(N2268="snížená",J2268,0)</f>
        <v>0</v>
      </c>
      <c r="BG2268" s="214">
        <f>IF(N2268="zákl. přenesená",J2268,0)</f>
        <v>0</v>
      </c>
      <c r="BH2268" s="214">
        <f>IF(N2268="sníž. přenesená",J2268,0)</f>
        <v>0</v>
      </c>
      <c r="BI2268" s="214">
        <f>IF(N2268="nulová",J2268,0)</f>
        <v>0</v>
      </c>
      <c r="BJ2268" s="25" t="s">
        <v>86</v>
      </c>
      <c r="BK2268" s="214">
        <f>ROUND(I2268*H2268,2)</f>
        <v>0</v>
      </c>
      <c r="BL2268" s="25" t="s">
        <v>287</v>
      </c>
      <c r="BM2268" s="25" t="s">
        <v>2543</v>
      </c>
    </row>
    <row r="2269" spans="2:65" s="14" customFormat="1" ht="13.5">
      <c r="B2269" s="254"/>
      <c r="C2269" s="255"/>
      <c r="D2269" s="219" t="s">
        <v>274</v>
      </c>
      <c r="E2269" s="256" t="s">
        <v>34</v>
      </c>
      <c r="F2269" s="257" t="s">
        <v>2328</v>
      </c>
      <c r="G2269" s="255"/>
      <c r="H2269" s="256" t="s">
        <v>34</v>
      </c>
      <c r="I2269" s="258"/>
      <c r="J2269" s="255"/>
      <c r="K2269" s="255"/>
      <c r="L2269" s="259"/>
      <c r="M2269" s="260"/>
      <c r="N2269" s="261"/>
      <c r="O2269" s="261"/>
      <c r="P2269" s="261"/>
      <c r="Q2269" s="261"/>
      <c r="R2269" s="261"/>
      <c r="S2269" s="261"/>
      <c r="T2269" s="262"/>
      <c r="AT2269" s="263" t="s">
        <v>274</v>
      </c>
      <c r="AU2269" s="263" t="s">
        <v>88</v>
      </c>
      <c r="AV2269" s="14" t="s">
        <v>86</v>
      </c>
      <c r="AW2269" s="14" t="s">
        <v>41</v>
      </c>
      <c r="AX2269" s="14" t="s">
        <v>78</v>
      </c>
      <c r="AY2269" s="263" t="s">
        <v>209</v>
      </c>
    </row>
    <row r="2270" spans="2:65" s="12" customFormat="1" ht="13.5">
      <c r="B2270" s="222"/>
      <c r="C2270" s="223"/>
      <c r="D2270" s="219" t="s">
        <v>274</v>
      </c>
      <c r="E2270" s="224" t="s">
        <v>34</v>
      </c>
      <c r="F2270" s="225" t="s">
        <v>2524</v>
      </c>
      <c r="G2270" s="223"/>
      <c r="H2270" s="226">
        <v>59.3</v>
      </c>
      <c r="I2270" s="227"/>
      <c r="J2270" s="223"/>
      <c r="K2270" s="223"/>
      <c r="L2270" s="228"/>
      <c r="M2270" s="229"/>
      <c r="N2270" s="230"/>
      <c r="O2270" s="230"/>
      <c r="P2270" s="230"/>
      <c r="Q2270" s="230"/>
      <c r="R2270" s="230"/>
      <c r="S2270" s="230"/>
      <c r="T2270" s="231"/>
      <c r="AT2270" s="232" t="s">
        <v>274</v>
      </c>
      <c r="AU2270" s="232" t="s">
        <v>88</v>
      </c>
      <c r="AV2270" s="12" t="s">
        <v>88</v>
      </c>
      <c r="AW2270" s="12" t="s">
        <v>41</v>
      </c>
      <c r="AX2270" s="12" t="s">
        <v>78</v>
      </c>
      <c r="AY2270" s="232" t="s">
        <v>209</v>
      </c>
    </row>
    <row r="2271" spans="2:65" s="14" customFormat="1" ht="13.5">
      <c r="B2271" s="254"/>
      <c r="C2271" s="255"/>
      <c r="D2271" s="219" t="s">
        <v>274</v>
      </c>
      <c r="E2271" s="256" t="s">
        <v>34</v>
      </c>
      <c r="F2271" s="257" t="s">
        <v>2330</v>
      </c>
      <c r="G2271" s="255"/>
      <c r="H2271" s="256" t="s">
        <v>34</v>
      </c>
      <c r="I2271" s="258"/>
      <c r="J2271" s="255"/>
      <c r="K2271" s="255"/>
      <c r="L2271" s="259"/>
      <c r="M2271" s="260"/>
      <c r="N2271" s="261"/>
      <c r="O2271" s="261"/>
      <c r="P2271" s="261"/>
      <c r="Q2271" s="261"/>
      <c r="R2271" s="261"/>
      <c r="S2271" s="261"/>
      <c r="T2271" s="262"/>
      <c r="AT2271" s="263" t="s">
        <v>274</v>
      </c>
      <c r="AU2271" s="263" t="s">
        <v>88</v>
      </c>
      <c r="AV2271" s="14" t="s">
        <v>86</v>
      </c>
      <c r="AW2271" s="14" t="s">
        <v>41</v>
      </c>
      <c r="AX2271" s="14" t="s">
        <v>78</v>
      </c>
      <c r="AY2271" s="263" t="s">
        <v>209</v>
      </c>
    </row>
    <row r="2272" spans="2:65" s="12" customFormat="1" ht="13.5">
      <c r="B2272" s="222"/>
      <c r="C2272" s="223"/>
      <c r="D2272" s="219" t="s">
        <v>274</v>
      </c>
      <c r="E2272" s="224" t="s">
        <v>34</v>
      </c>
      <c r="F2272" s="225" t="s">
        <v>2526</v>
      </c>
      <c r="G2272" s="223"/>
      <c r="H2272" s="226">
        <v>9.1999999999999993</v>
      </c>
      <c r="I2272" s="227"/>
      <c r="J2272" s="223"/>
      <c r="K2272" s="223"/>
      <c r="L2272" s="228"/>
      <c r="M2272" s="229"/>
      <c r="N2272" s="230"/>
      <c r="O2272" s="230"/>
      <c r="P2272" s="230"/>
      <c r="Q2272" s="230"/>
      <c r="R2272" s="230"/>
      <c r="S2272" s="230"/>
      <c r="T2272" s="231"/>
      <c r="AT2272" s="232" t="s">
        <v>274</v>
      </c>
      <c r="AU2272" s="232" t="s">
        <v>88</v>
      </c>
      <c r="AV2272" s="12" t="s">
        <v>88</v>
      </c>
      <c r="AW2272" s="12" t="s">
        <v>41</v>
      </c>
      <c r="AX2272" s="12" t="s">
        <v>78</v>
      </c>
      <c r="AY2272" s="232" t="s">
        <v>209</v>
      </c>
    </row>
    <row r="2273" spans="2:65" s="14" customFormat="1" ht="13.5">
      <c r="B2273" s="254"/>
      <c r="C2273" s="255"/>
      <c r="D2273" s="219" t="s">
        <v>274</v>
      </c>
      <c r="E2273" s="256" t="s">
        <v>34</v>
      </c>
      <c r="F2273" s="257" t="s">
        <v>2332</v>
      </c>
      <c r="G2273" s="255"/>
      <c r="H2273" s="256" t="s">
        <v>34</v>
      </c>
      <c r="I2273" s="258"/>
      <c r="J2273" s="255"/>
      <c r="K2273" s="255"/>
      <c r="L2273" s="259"/>
      <c r="M2273" s="260"/>
      <c r="N2273" s="261"/>
      <c r="O2273" s="261"/>
      <c r="P2273" s="261"/>
      <c r="Q2273" s="261"/>
      <c r="R2273" s="261"/>
      <c r="S2273" s="261"/>
      <c r="T2273" s="262"/>
      <c r="AT2273" s="263" t="s">
        <v>274</v>
      </c>
      <c r="AU2273" s="263" t="s">
        <v>88</v>
      </c>
      <c r="AV2273" s="14" t="s">
        <v>86</v>
      </c>
      <c r="AW2273" s="14" t="s">
        <v>41</v>
      </c>
      <c r="AX2273" s="14" t="s">
        <v>78</v>
      </c>
      <c r="AY2273" s="263" t="s">
        <v>209</v>
      </c>
    </row>
    <row r="2274" spans="2:65" s="12" customFormat="1" ht="13.5">
      <c r="B2274" s="222"/>
      <c r="C2274" s="223"/>
      <c r="D2274" s="219" t="s">
        <v>274</v>
      </c>
      <c r="E2274" s="224" t="s">
        <v>34</v>
      </c>
      <c r="F2274" s="225" t="s">
        <v>2528</v>
      </c>
      <c r="G2274" s="223"/>
      <c r="H2274" s="226">
        <v>10</v>
      </c>
      <c r="I2274" s="227"/>
      <c r="J2274" s="223"/>
      <c r="K2274" s="223"/>
      <c r="L2274" s="228"/>
      <c r="M2274" s="229"/>
      <c r="N2274" s="230"/>
      <c r="O2274" s="230"/>
      <c r="P2274" s="230"/>
      <c r="Q2274" s="230"/>
      <c r="R2274" s="230"/>
      <c r="S2274" s="230"/>
      <c r="T2274" s="231"/>
      <c r="AT2274" s="232" t="s">
        <v>274</v>
      </c>
      <c r="AU2274" s="232" t="s">
        <v>88</v>
      </c>
      <c r="AV2274" s="12" t="s">
        <v>88</v>
      </c>
      <c r="AW2274" s="12" t="s">
        <v>41</v>
      </c>
      <c r="AX2274" s="12" t="s">
        <v>78</v>
      </c>
      <c r="AY2274" s="232" t="s">
        <v>209</v>
      </c>
    </row>
    <row r="2275" spans="2:65" s="14" customFormat="1" ht="13.5">
      <c r="B2275" s="254"/>
      <c r="C2275" s="255"/>
      <c r="D2275" s="219" t="s">
        <v>274</v>
      </c>
      <c r="E2275" s="256" t="s">
        <v>34</v>
      </c>
      <c r="F2275" s="257" t="s">
        <v>2334</v>
      </c>
      <c r="G2275" s="255"/>
      <c r="H2275" s="256" t="s">
        <v>34</v>
      </c>
      <c r="I2275" s="258"/>
      <c r="J2275" s="255"/>
      <c r="K2275" s="255"/>
      <c r="L2275" s="259"/>
      <c r="M2275" s="260"/>
      <c r="N2275" s="261"/>
      <c r="O2275" s="261"/>
      <c r="P2275" s="261"/>
      <c r="Q2275" s="261"/>
      <c r="R2275" s="261"/>
      <c r="S2275" s="261"/>
      <c r="T2275" s="262"/>
      <c r="AT2275" s="263" t="s">
        <v>274</v>
      </c>
      <c r="AU2275" s="263" t="s">
        <v>88</v>
      </c>
      <c r="AV2275" s="14" t="s">
        <v>86</v>
      </c>
      <c r="AW2275" s="14" t="s">
        <v>41</v>
      </c>
      <c r="AX2275" s="14" t="s">
        <v>78</v>
      </c>
      <c r="AY2275" s="263" t="s">
        <v>209</v>
      </c>
    </row>
    <row r="2276" spans="2:65" s="12" customFormat="1" ht="13.5">
      <c r="B2276" s="222"/>
      <c r="C2276" s="223"/>
      <c r="D2276" s="219" t="s">
        <v>274</v>
      </c>
      <c r="E2276" s="224" t="s">
        <v>34</v>
      </c>
      <c r="F2276" s="225" t="s">
        <v>2530</v>
      </c>
      <c r="G2276" s="223"/>
      <c r="H2276" s="226">
        <v>15.4</v>
      </c>
      <c r="I2276" s="227"/>
      <c r="J2276" s="223"/>
      <c r="K2276" s="223"/>
      <c r="L2276" s="228"/>
      <c r="M2276" s="229"/>
      <c r="N2276" s="230"/>
      <c r="O2276" s="230"/>
      <c r="P2276" s="230"/>
      <c r="Q2276" s="230"/>
      <c r="R2276" s="230"/>
      <c r="S2276" s="230"/>
      <c r="T2276" s="231"/>
      <c r="AT2276" s="232" t="s">
        <v>274</v>
      </c>
      <c r="AU2276" s="232" t="s">
        <v>88</v>
      </c>
      <c r="AV2276" s="12" t="s">
        <v>88</v>
      </c>
      <c r="AW2276" s="12" t="s">
        <v>41</v>
      </c>
      <c r="AX2276" s="12" t="s">
        <v>78</v>
      </c>
      <c r="AY2276" s="232" t="s">
        <v>209</v>
      </c>
    </row>
    <row r="2277" spans="2:65" s="14" customFormat="1" ht="13.5">
      <c r="B2277" s="254"/>
      <c r="C2277" s="255"/>
      <c r="D2277" s="219" t="s">
        <v>274</v>
      </c>
      <c r="E2277" s="256" t="s">
        <v>34</v>
      </c>
      <c r="F2277" s="257" t="s">
        <v>2336</v>
      </c>
      <c r="G2277" s="255"/>
      <c r="H2277" s="256" t="s">
        <v>34</v>
      </c>
      <c r="I2277" s="258"/>
      <c r="J2277" s="255"/>
      <c r="K2277" s="255"/>
      <c r="L2277" s="259"/>
      <c r="M2277" s="260"/>
      <c r="N2277" s="261"/>
      <c r="O2277" s="261"/>
      <c r="P2277" s="261"/>
      <c r="Q2277" s="261"/>
      <c r="R2277" s="261"/>
      <c r="S2277" s="261"/>
      <c r="T2277" s="262"/>
      <c r="AT2277" s="263" t="s">
        <v>274</v>
      </c>
      <c r="AU2277" s="263" t="s">
        <v>88</v>
      </c>
      <c r="AV2277" s="14" t="s">
        <v>86</v>
      </c>
      <c r="AW2277" s="14" t="s">
        <v>41</v>
      </c>
      <c r="AX2277" s="14" t="s">
        <v>78</v>
      </c>
      <c r="AY2277" s="263" t="s">
        <v>209</v>
      </c>
    </row>
    <row r="2278" spans="2:65" s="12" customFormat="1" ht="13.5">
      <c r="B2278" s="222"/>
      <c r="C2278" s="223"/>
      <c r="D2278" s="219" t="s">
        <v>274</v>
      </c>
      <c r="E2278" s="224" t="s">
        <v>34</v>
      </c>
      <c r="F2278" s="225" t="s">
        <v>2532</v>
      </c>
      <c r="G2278" s="223"/>
      <c r="H2278" s="226">
        <v>17.75</v>
      </c>
      <c r="I2278" s="227"/>
      <c r="J2278" s="223"/>
      <c r="K2278" s="223"/>
      <c r="L2278" s="228"/>
      <c r="M2278" s="229"/>
      <c r="N2278" s="230"/>
      <c r="O2278" s="230"/>
      <c r="P2278" s="230"/>
      <c r="Q2278" s="230"/>
      <c r="R2278" s="230"/>
      <c r="S2278" s="230"/>
      <c r="T2278" s="231"/>
      <c r="AT2278" s="232" t="s">
        <v>274</v>
      </c>
      <c r="AU2278" s="232" t="s">
        <v>88</v>
      </c>
      <c r="AV2278" s="12" t="s">
        <v>88</v>
      </c>
      <c r="AW2278" s="12" t="s">
        <v>41</v>
      </c>
      <c r="AX2278" s="12" t="s">
        <v>78</v>
      </c>
      <c r="AY2278" s="232" t="s">
        <v>209</v>
      </c>
    </row>
    <row r="2279" spans="2:65" s="14" customFormat="1" ht="13.5">
      <c r="B2279" s="254"/>
      <c r="C2279" s="255"/>
      <c r="D2279" s="219" t="s">
        <v>274</v>
      </c>
      <c r="E2279" s="256" t="s">
        <v>34</v>
      </c>
      <c r="F2279" s="257" t="s">
        <v>2338</v>
      </c>
      <c r="G2279" s="255"/>
      <c r="H2279" s="256" t="s">
        <v>34</v>
      </c>
      <c r="I2279" s="258"/>
      <c r="J2279" s="255"/>
      <c r="K2279" s="255"/>
      <c r="L2279" s="259"/>
      <c r="M2279" s="260"/>
      <c r="N2279" s="261"/>
      <c r="O2279" s="261"/>
      <c r="P2279" s="261"/>
      <c r="Q2279" s="261"/>
      <c r="R2279" s="261"/>
      <c r="S2279" s="261"/>
      <c r="T2279" s="262"/>
      <c r="AT2279" s="263" t="s">
        <v>274</v>
      </c>
      <c r="AU2279" s="263" t="s">
        <v>88</v>
      </c>
      <c r="AV2279" s="14" t="s">
        <v>86</v>
      </c>
      <c r="AW2279" s="14" t="s">
        <v>41</v>
      </c>
      <c r="AX2279" s="14" t="s">
        <v>78</v>
      </c>
      <c r="AY2279" s="263" t="s">
        <v>209</v>
      </c>
    </row>
    <row r="2280" spans="2:65" s="12" customFormat="1" ht="13.5">
      <c r="B2280" s="222"/>
      <c r="C2280" s="223"/>
      <c r="D2280" s="219" t="s">
        <v>274</v>
      </c>
      <c r="E2280" s="224" t="s">
        <v>34</v>
      </c>
      <c r="F2280" s="225" t="s">
        <v>2534</v>
      </c>
      <c r="G2280" s="223"/>
      <c r="H2280" s="226">
        <v>37.4</v>
      </c>
      <c r="I2280" s="227"/>
      <c r="J2280" s="223"/>
      <c r="K2280" s="223"/>
      <c r="L2280" s="228"/>
      <c r="M2280" s="229"/>
      <c r="N2280" s="230"/>
      <c r="O2280" s="230"/>
      <c r="P2280" s="230"/>
      <c r="Q2280" s="230"/>
      <c r="R2280" s="230"/>
      <c r="S2280" s="230"/>
      <c r="T2280" s="231"/>
      <c r="AT2280" s="232" t="s">
        <v>274</v>
      </c>
      <c r="AU2280" s="232" t="s">
        <v>88</v>
      </c>
      <c r="AV2280" s="12" t="s">
        <v>88</v>
      </c>
      <c r="AW2280" s="12" t="s">
        <v>41</v>
      </c>
      <c r="AX2280" s="12" t="s">
        <v>78</v>
      </c>
      <c r="AY2280" s="232" t="s">
        <v>209</v>
      </c>
    </row>
    <row r="2281" spans="2:65" s="13" customFormat="1" ht="13.5">
      <c r="B2281" s="233"/>
      <c r="C2281" s="234"/>
      <c r="D2281" s="219" t="s">
        <v>274</v>
      </c>
      <c r="E2281" s="235" t="s">
        <v>34</v>
      </c>
      <c r="F2281" s="236" t="s">
        <v>302</v>
      </c>
      <c r="G2281" s="234"/>
      <c r="H2281" s="237">
        <v>149.05000000000001</v>
      </c>
      <c r="I2281" s="238"/>
      <c r="J2281" s="234"/>
      <c r="K2281" s="234"/>
      <c r="L2281" s="239"/>
      <c r="M2281" s="240"/>
      <c r="N2281" s="241"/>
      <c r="O2281" s="241"/>
      <c r="P2281" s="241"/>
      <c r="Q2281" s="241"/>
      <c r="R2281" s="241"/>
      <c r="S2281" s="241"/>
      <c r="T2281" s="242"/>
      <c r="AT2281" s="243" t="s">
        <v>274</v>
      </c>
      <c r="AU2281" s="243" t="s">
        <v>88</v>
      </c>
      <c r="AV2281" s="13" t="s">
        <v>228</v>
      </c>
      <c r="AW2281" s="13" t="s">
        <v>41</v>
      </c>
      <c r="AX2281" s="13" t="s">
        <v>86</v>
      </c>
      <c r="AY2281" s="243" t="s">
        <v>209</v>
      </c>
    </row>
    <row r="2282" spans="2:65" s="12" customFormat="1" ht="13.5">
      <c r="B2282" s="222"/>
      <c r="C2282" s="223"/>
      <c r="D2282" s="219" t="s">
        <v>274</v>
      </c>
      <c r="E2282" s="223"/>
      <c r="F2282" s="225" t="s">
        <v>2539</v>
      </c>
      <c r="G2282" s="223"/>
      <c r="H2282" s="226">
        <v>156.50299999999999</v>
      </c>
      <c r="I2282" s="227"/>
      <c r="J2282" s="223"/>
      <c r="K2282" s="223"/>
      <c r="L2282" s="228"/>
      <c r="M2282" s="229"/>
      <c r="N2282" s="230"/>
      <c r="O2282" s="230"/>
      <c r="P2282" s="230"/>
      <c r="Q2282" s="230"/>
      <c r="R2282" s="230"/>
      <c r="S2282" s="230"/>
      <c r="T2282" s="231"/>
      <c r="AT2282" s="232" t="s">
        <v>274</v>
      </c>
      <c r="AU2282" s="232" t="s">
        <v>88</v>
      </c>
      <c r="AV2282" s="12" t="s">
        <v>88</v>
      </c>
      <c r="AW2282" s="12" t="s">
        <v>6</v>
      </c>
      <c r="AX2282" s="12" t="s">
        <v>86</v>
      </c>
      <c r="AY2282" s="232" t="s">
        <v>209</v>
      </c>
    </row>
    <row r="2283" spans="2:65" s="1" customFormat="1" ht="16.5" customHeight="1">
      <c r="B2283" s="43"/>
      <c r="C2283" s="203" t="s">
        <v>2544</v>
      </c>
      <c r="D2283" s="203" t="s">
        <v>212</v>
      </c>
      <c r="E2283" s="204" t="s">
        <v>2545</v>
      </c>
      <c r="F2283" s="205" t="s">
        <v>2546</v>
      </c>
      <c r="G2283" s="206" t="s">
        <v>270</v>
      </c>
      <c r="H2283" s="207">
        <v>2.2370000000000001</v>
      </c>
      <c r="I2283" s="208"/>
      <c r="J2283" s="209">
        <f>ROUND(I2283*H2283,2)</f>
        <v>0</v>
      </c>
      <c r="K2283" s="205" t="s">
        <v>216</v>
      </c>
      <c r="L2283" s="63"/>
      <c r="M2283" s="210" t="s">
        <v>34</v>
      </c>
      <c r="N2283" s="211" t="s">
        <v>49</v>
      </c>
      <c r="O2283" s="44"/>
      <c r="P2283" s="212">
        <f>O2283*H2283</f>
        <v>0</v>
      </c>
      <c r="Q2283" s="212">
        <v>1.2659999999999999E-2</v>
      </c>
      <c r="R2283" s="212">
        <f>Q2283*H2283</f>
        <v>2.8320419999999999E-2</v>
      </c>
      <c r="S2283" s="212">
        <v>0</v>
      </c>
      <c r="T2283" s="213">
        <f>S2283*H2283</f>
        <v>0</v>
      </c>
      <c r="AR2283" s="25" t="s">
        <v>287</v>
      </c>
      <c r="AT2283" s="25" t="s">
        <v>212</v>
      </c>
      <c r="AU2283" s="25" t="s">
        <v>88</v>
      </c>
      <c r="AY2283" s="25" t="s">
        <v>209</v>
      </c>
      <c r="BE2283" s="214">
        <f>IF(N2283="základní",J2283,0)</f>
        <v>0</v>
      </c>
      <c r="BF2283" s="214">
        <f>IF(N2283="snížená",J2283,0)</f>
        <v>0</v>
      </c>
      <c r="BG2283" s="214">
        <f>IF(N2283="zákl. přenesená",J2283,0)</f>
        <v>0</v>
      </c>
      <c r="BH2283" s="214">
        <f>IF(N2283="sníž. přenesená",J2283,0)</f>
        <v>0</v>
      </c>
      <c r="BI2283" s="214">
        <f>IF(N2283="nulová",J2283,0)</f>
        <v>0</v>
      </c>
      <c r="BJ2283" s="25" t="s">
        <v>86</v>
      </c>
      <c r="BK2283" s="214">
        <f>ROUND(I2283*H2283,2)</f>
        <v>0</v>
      </c>
      <c r="BL2283" s="25" t="s">
        <v>287</v>
      </c>
      <c r="BM2283" s="25" t="s">
        <v>2547</v>
      </c>
    </row>
    <row r="2284" spans="2:65" s="1" customFormat="1" ht="67.5">
      <c r="B2284" s="43"/>
      <c r="C2284" s="65"/>
      <c r="D2284" s="219" t="s">
        <v>272</v>
      </c>
      <c r="E2284" s="65"/>
      <c r="F2284" s="220" t="s">
        <v>2548</v>
      </c>
      <c r="G2284" s="65"/>
      <c r="H2284" s="65"/>
      <c r="I2284" s="174"/>
      <c r="J2284" s="65"/>
      <c r="K2284" s="65"/>
      <c r="L2284" s="63"/>
      <c r="M2284" s="221"/>
      <c r="N2284" s="44"/>
      <c r="O2284" s="44"/>
      <c r="P2284" s="44"/>
      <c r="Q2284" s="44"/>
      <c r="R2284" s="44"/>
      <c r="S2284" s="44"/>
      <c r="T2284" s="80"/>
      <c r="AT2284" s="25" t="s">
        <v>272</v>
      </c>
      <c r="AU2284" s="25" t="s">
        <v>88</v>
      </c>
    </row>
    <row r="2285" spans="2:65" s="14" customFormat="1" ht="13.5">
      <c r="B2285" s="254"/>
      <c r="C2285" s="255"/>
      <c r="D2285" s="219" t="s">
        <v>274</v>
      </c>
      <c r="E2285" s="256" t="s">
        <v>34</v>
      </c>
      <c r="F2285" s="257" t="s">
        <v>2328</v>
      </c>
      <c r="G2285" s="255"/>
      <c r="H2285" s="256" t="s">
        <v>34</v>
      </c>
      <c r="I2285" s="258"/>
      <c r="J2285" s="255"/>
      <c r="K2285" s="255"/>
      <c r="L2285" s="259"/>
      <c r="M2285" s="260"/>
      <c r="N2285" s="261"/>
      <c r="O2285" s="261"/>
      <c r="P2285" s="261"/>
      <c r="Q2285" s="261"/>
      <c r="R2285" s="261"/>
      <c r="S2285" s="261"/>
      <c r="T2285" s="262"/>
      <c r="AT2285" s="263" t="s">
        <v>274</v>
      </c>
      <c r="AU2285" s="263" t="s">
        <v>88</v>
      </c>
      <c r="AV2285" s="14" t="s">
        <v>86</v>
      </c>
      <c r="AW2285" s="14" t="s">
        <v>41</v>
      </c>
      <c r="AX2285" s="14" t="s">
        <v>78</v>
      </c>
      <c r="AY2285" s="263" t="s">
        <v>209</v>
      </c>
    </row>
    <row r="2286" spans="2:65" s="12" customFormat="1" ht="13.5">
      <c r="B2286" s="222"/>
      <c r="C2286" s="223"/>
      <c r="D2286" s="219" t="s">
        <v>274</v>
      </c>
      <c r="E2286" s="224" t="s">
        <v>34</v>
      </c>
      <c r="F2286" s="225" t="s">
        <v>2549</v>
      </c>
      <c r="G2286" s="223"/>
      <c r="H2286" s="226">
        <v>0.59299999999999997</v>
      </c>
      <c r="I2286" s="227"/>
      <c r="J2286" s="223"/>
      <c r="K2286" s="223"/>
      <c r="L2286" s="228"/>
      <c r="M2286" s="229"/>
      <c r="N2286" s="230"/>
      <c r="O2286" s="230"/>
      <c r="P2286" s="230"/>
      <c r="Q2286" s="230"/>
      <c r="R2286" s="230"/>
      <c r="S2286" s="230"/>
      <c r="T2286" s="231"/>
      <c r="AT2286" s="232" t="s">
        <v>274</v>
      </c>
      <c r="AU2286" s="232" t="s">
        <v>88</v>
      </c>
      <c r="AV2286" s="12" t="s">
        <v>88</v>
      </c>
      <c r="AW2286" s="12" t="s">
        <v>41</v>
      </c>
      <c r="AX2286" s="12" t="s">
        <v>78</v>
      </c>
      <c r="AY2286" s="232" t="s">
        <v>209</v>
      </c>
    </row>
    <row r="2287" spans="2:65" s="12" customFormat="1" ht="13.5">
      <c r="B2287" s="222"/>
      <c r="C2287" s="223"/>
      <c r="D2287" s="219" t="s">
        <v>274</v>
      </c>
      <c r="E2287" s="224" t="s">
        <v>34</v>
      </c>
      <c r="F2287" s="225" t="s">
        <v>2550</v>
      </c>
      <c r="G2287" s="223"/>
      <c r="H2287" s="226">
        <v>0.29699999999999999</v>
      </c>
      <c r="I2287" s="227"/>
      <c r="J2287" s="223"/>
      <c r="K2287" s="223"/>
      <c r="L2287" s="228"/>
      <c r="M2287" s="229"/>
      <c r="N2287" s="230"/>
      <c r="O2287" s="230"/>
      <c r="P2287" s="230"/>
      <c r="Q2287" s="230"/>
      <c r="R2287" s="230"/>
      <c r="S2287" s="230"/>
      <c r="T2287" s="231"/>
      <c r="AT2287" s="232" t="s">
        <v>274</v>
      </c>
      <c r="AU2287" s="232" t="s">
        <v>88</v>
      </c>
      <c r="AV2287" s="12" t="s">
        <v>88</v>
      </c>
      <c r="AW2287" s="12" t="s">
        <v>41</v>
      </c>
      <c r="AX2287" s="12" t="s">
        <v>78</v>
      </c>
      <c r="AY2287" s="232" t="s">
        <v>209</v>
      </c>
    </row>
    <row r="2288" spans="2:65" s="14" customFormat="1" ht="13.5">
      <c r="B2288" s="254"/>
      <c r="C2288" s="255"/>
      <c r="D2288" s="219" t="s">
        <v>274</v>
      </c>
      <c r="E2288" s="256" t="s">
        <v>34</v>
      </c>
      <c r="F2288" s="257" t="s">
        <v>2330</v>
      </c>
      <c r="G2288" s="255"/>
      <c r="H2288" s="256" t="s">
        <v>34</v>
      </c>
      <c r="I2288" s="258"/>
      <c r="J2288" s="255"/>
      <c r="K2288" s="255"/>
      <c r="L2288" s="259"/>
      <c r="M2288" s="260"/>
      <c r="N2288" s="261"/>
      <c r="O2288" s="261"/>
      <c r="P2288" s="261"/>
      <c r="Q2288" s="261"/>
      <c r="R2288" s="261"/>
      <c r="S2288" s="261"/>
      <c r="T2288" s="262"/>
      <c r="AT2288" s="263" t="s">
        <v>274</v>
      </c>
      <c r="AU2288" s="263" t="s">
        <v>88</v>
      </c>
      <c r="AV2288" s="14" t="s">
        <v>86</v>
      </c>
      <c r="AW2288" s="14" t="s">
        <v>41</v>
      </c>
      <c r="AX2288" s="14" t="s">
        <v>78</v>
      </c>
      <c r="AY2288" s="263" t="s">
        <v>209</v>
      </c>
    </row>
    <row r="2289" spans="2:65" s="12" customFormat="1" ht="13.5">
      <c r="B2289" s="222"/>
      <c r="C2289" s="223"/>
      <c r="D2289" s="219" t="s">
        <v>274</v>
      </c>
      <c r="E2289" s="224" t="s">
        <v>34</v>
      </c>
      <c r="F2289" s="225" t="s">
        <v>2551</v>
      </c>
      <c r="G2289" s="223"/>
      <c r="H2289" s="226">
        <v>9.1999999999999998E-2</v>
      </c>
      <c r="I2289" s="227"/>
      <c r="J2289" s="223"/>
      <c r="K2289" s="223"/>
      <c r="L2289" s="228"/>
      <c r="M2289" s="229"/>
      <c r="N2289" s="230"/>
      <c r="O2289" s="230"/>
      <c r="P2289" s="230"/>
      <c r="Q2289" s="230"/>
      <c r="R2289" s="230"/>
      <c r="S2289" s="230"/>
      <c r="T2289" s="231"/>
      <c r="AT2289" s="232" t="s">
        <v>274</v>
      </c>
      <c r="AU2289" s="232" t="s">
        <v>88</v>
      </c>
      <c r="AV2289" s="12" t="s">
        <v>88</v>
      </c>
      <c r="AW2289" s="12" t="s">
        <v>41</v>
      </c>
      <c r="AX2289" s="12" t="s">
        <v>78</v>
      </c>
      <c r="AY2289" s="232" t="s">
        <v>209</v>
      </c>
    </row>
    <row r="2290" spans="2:65" s="12" customFormat="1" ht="13.5">
      <c r="B2290" s="222"/>
      <c r="C2290" s="223"/>
      <c r="D2290" s="219" t="s">
        <v>274</v>
      </c>
      <c r="E2290" s="224" t="s">
        <v>34</v>
      </c>
      <c r="F2290" s="225" t="s">
        <v>2552</v>
      </c>
      <c r="G2290" s="223"/>
      <c r="H2290" s="226">
        <v>4.5999999999999999E-2</v>
      </c>
      <c r="I2290" s="227"/>
      <c r="J2290" s="223"/>
      <c r="K2290" s="223"/>
      <c r="L2290" s="228"/>
      <c r="M2290" s="229"/>
      <c r="N2290" s="230"/>
      <c r="O2290" s="230"/>
      <c r="P2290" s="230"/>
      <c r="Q2290" s="230"/>
      <c r="R2290" s="230"/>
      <c r="S2290" s="230"/>
      <c r="T2290" s="231"/>
      <c r="AT2290" s="232" t="s">
        <v>274</v>
      </c>
      <c r="AU2290" s="232" t="s">
        <v>88</v>
      </c>
      <c r="AV2290" s="12" t="s">
        <v>88</v>
      </c>
      <c r="AW2290" s="12" t="s">
        <v>41</v>
      </c>
      <c r="AX2290" s="12" t="s">
        <v>78</v>
      </c>
      <c r="AY2290" s="232" t="s">
        <v>209</v>
      </c>
    </row>
    <row r="2291" spans="2:65" s="14" customFormat="1" ht="13.5">
      <c r="B2291" s="254"/>
      <c r="C2291" s="255"/>
      <c r="D2291" s="219" t="s">
        <v>274</v>
      </c>
      <c r="E2291" s="256" t="s">
        <v>34</v>
      </c>
      <c r="F2291" s="257" t="s">
        <v>2332</v>
      </c>
      <c r="G2291" s="255"/>
      <c r="H2291" s="256" t="s">
        <v>34</v>
      </c>
      <c r="I2291" s="258"/>
      <c r="J2291" s="255"/>
      <c r="K2291" s="255"/>
      <c r="L2291" s="259"/>
      <c r="M2291" s="260"/>
      <c r="N2291" s="261"/>
      <c r="O2291" s="261"/>
      <c r="P2291" s="261"/>
      <c r="Q2291" s="261"/>
      <c r="R2291" s="261"/>
      <c r="S2291" s="261"/>
      <c r="T2291" s="262"/>
      <c r="AT2291" s="263" t="s">
        <v>274</v>
      </c>
      <c r="AU2291" s="263" t="s">
        <v>88</v>
      </c>
      <c r="AV2291" s="14" t="s">
        <v>86</v>
      </c>
      <c r="AW2291" s="14" t="s">
        <v>41</v>
      </c>
      <c r="AX2291" s="14" t="s">
        <v>78</v>
      </c>
      <c r="AY2291" s="263" t="s">
        <v>209</v>
      </c>
    </row>
    <row r="2292" spans="2:65" s="12" customFormat="1" ht="13.5">
      <c r="B2292" s="222"/>
      <c r="C2292" s="223"/>
      <c r="D2292" s="219" t="s">
        <v>274</v>
      </c>
      <c r="E2292" s="224" t="s">
        <v>34</v>
      </c>
      <c r="F2292" s="225" t="s">
        <v>2553</v>
      </c>
      <c r="G2292" s="223"/>
      <c r="H2292" s="226">
        <v>0.1</v>
      </c>
      <c r="I2292" s="227"/>
      <c r="J2292" s="223"/>
      <c r="K2292" s="223"/>
      <c r="L2292" s="228"/>
      <c r="M2292" s="229"/>
      <c r="N2292" s="230"/>
      <c r="O2292" s="230"/>
      <c r="P2292" s="230"/>
      <c r="Q2292" s="230"/>
      <c r="R2292" s="230"/>
      <c r="S2292" s="230"/>
      <c r="T2292" s="231"/>
      <c r="AT2292" s="232" t="s">
        <v>274</v>
      </c>
      <c r="AU2292" s="232" t="s">
        <v>88</v>
      </c>
      <c r="AV2292" s="12" t="s">
        <v>88</v>
      </c>
      <c r="AW2292" s="12" t="s">
        <v>41</v>
      </c>
      <c r="AX2292" s="12" t="s">
        <v>78</v>
      </c>
      <c r="AY2292" s="232" t="s">
        <v>209</v>
      </c>
    </row>
    <row r="2293" spans="2:65" s="12" customFormat="1" ht="13.5">
      <c r="B2293" s="222"/>
      <c r="C2293" s="223"/>
      <c r="D2293" s="219" t="s">
        <v>274</v>
      </c>
      <c r="E2293" s="224" t="s">
        <v>34</v>
      </c>
      <c r="F2293" s="225" t="s">
        <v>2554</v>
      </c>
      <c r="G2293" s="223"/>
      <c r="H2293" s="226">
        <v>0.05</v>
      </c>
      <c r="I2293" s="227"/>
      <c r="J2293" s="223"/>
      <c r="K2293" s="223"/>
      <c r="L2293" s="228"/>
      <c r="M2293" s="229"/>
      <c r="N2293" s="230"/>
      <c r="O2293" s="230"/>
      <c r="P2293" s="230"/>
      <c r="Q2293" s="230"/>
      <c r="R2293" s="230"/>
      <c r="S2293" s="230"/>
      <c r="T2293" s="231"/>
      <c r="AT2293" s="232" t="s">
        <v>274</v>
      </c>
      <c r="AU2293" s="232" t="s">
        <v>88</v>
      </c>
      <c r="AV2293" s="12" t="s">
        <v>88</v>
      </c>
      <c r="AW2293" s="12" t="s">
        <v>41</v>
      </c>
      <c r="AX2293" s="12" t="s">
        <v>78</v>
      </c>
      <c r="AY2293" s="232" t="s">
        <v>209</v>
      </c>
    </row>
    <row r="2294" spans="2:65" s="14" customFormat="1" ht="13.5">
      <c r="B2294" s="254"/>
      <c r="C2294" s="255"/>
      <c r="D2294" s="219" t="s">
        <v>274</v>
      </c>
      <c r="E2294" s="256" t="s">
        <v>34</v>
      </c>
      <c r="F2294" s="257" t="s">
        <v>2334</v>
      </c>
      <c r="G2294" s="255"/>
      <c r="H2294" s="256" t="s">
        <v>34</v>
      </c>
      <c r="I2294" s="258"/>
      <c r="J2294" s="255"/>
      <c r="K2294" s="255"/>
      <c r="L2294" s="259"/>
      <c r="M2294" s="260"/>
      <c r="N2294" s="261"/>
      <c r="O2294" s="261"/>
      <c r="P2294" s="261"/>
      <c r="Q2294" s="261"/>
      <c r="R2294" s="261"/>
      <c r="S2294" s="261"/>
      <c r="T2294" s="262"/>
      <c r="AT2294" s="263" t="s">
        <v>274</v>
      </c>
      <c r="AU2294" s="263" t="s">
        <v>88</v>
      </c>
      <c r="AV2294" s="14" t="s">
        <v>86</v>
      </c>
      <c r="AW2294" s="14" t="s">
        <v>41</v>
      </c>
      <c r="AX2294" s="14" t="s">
        <v>78</v>
      </c>
      <c r="AY2294" s="263" t="s">
        <v>209</v>
      </c>
    </row>
    <row r="2295" spans="2:65" s="12" customFormat="1" ht="13.5">
      <c r="B2295" s="222"/>
      <c r="C2295" s="223"/>
      <c r="D2295" s="219" t="s">
        <v>274</v>
      </c>
      <c r="E2295" s="224" t="s">
        <v>34</v>
      </c>
      <c r="F2295" s="225" t="s">
        <v>2555</v>
      </c>
      <c r="G2295" s="223"/>
      <c r="H2295" s="226">
        <v>0.154</v>
      </c>
      <c r="I2295" s="227"/>
      <c r="J2295" s="223"/>
      <c r="K2295" s="223"/>
      <c r="L2295" s="228"/>
      <c r="M2295" s="229"/>
      <c r="N2295" s="230"/>
      <c r="O2295" s="230"/>
      <c r="P2295" s="230"/>
      <c r="Q2295" s="230"/>
      <c r="R2295" s="230"/>
      <c r="S2295" s="230"/>
      <c r="T2295" s="231"/>
      <c r="AT2295" s="232" t="s">
        <v>274</v>
      </c>
      <c r="AU2295" s="232" t="s">
        <v>88</v>
      </c>
      <c r="AV2295" s="12" t="s">
        <v>88</v>
      </c>
      <c r="AW2295" s="12" t="s">
        <v>41</v>
      </c>
      <c r="AX2295" s="12" t="s">
        <v>78</v>
      </c>
      <c r="AY2295" s="232" t="s">
        <v>209</v>
      </c>
    </row>
    <row r="2296" spans="2:65" s="12" customFormat="1" ht="13.5">
      <c r="B2296" s="222"/>
      <c r="C2296" s="223"/>
      <c r="D2296" s="219" t="s">
        <v>274</v>
      </c>
      <c r="E2296" s="224" t="s">
        <v>34</v>
      </c>
      <c r="F2296" s="225" t="s">
        <v>2556</v>
      </c>
      <c r="G2296" s="223"/>
      <c r="H2296" s="226">
        <v>7.6999999999999999E-2</v>
      </c>
      <c r="I2296" s="227"/>
      <c r="J2296" s="223"/>
      <c r="K2296" s="223"/>
      <c r="L2296" s="228"/>
      <c r="M2296" s="229"/>
      <c r="N2296" s="230"/>
      <c r="O2296" s="230"/>
      <c r="P2296" s="230"/>
      <c r="Q2296" s="230"/>
      <c r="R2296" s="230"/>
      <c r="S2296" s="230"/>
      <c r="T2296" s="231"/>
      <c r="AT2296" s="232" t="s">
        <v>274</v>
      </c>
      <c r="AU2296" s="232" t="s">
        <v>88</v>
      </c>
      <c r="AV2296" s="12" t="s">
        <v>88</v>
      </c>
      <c r="AW2296" s="12" t="s">
        <v>41</v>
      </c>
      <c r="AX2296" s="12" t="s">
        <v>78</v>
      </c>
      <c r="AY2296" s="232" t="s">
        <v>209</v>
      </c>
    </row>
    <row r="2297" spans="2:65" s="14" customFormat="1" ht="13.5">
      <c r="B2297" s="254"/>
      <c r="C2297" s="255"/>
      <c r="D2297" s="219" t="s">
        <v>274</v>
      </c>
      <c r="E2297" s="256" t="s">
        <v>34</v>
      </c>
      <c r="F2297" s="257" t="s">
        <v>2336</v>
      </c>
      <c r="G2297" s="255"/>
      <c r="H2297" s="256" t="s">
        <v>34</v>
      </c>
      <c r="I2297" s="258"/>
      <c r="J2297" s="255"/>
      <c r="K2297" s="255"/>
      <c r="L2297" s="259"/>
      <c r="M2297" s="260"/>
      <c r="N2297" s="261"/>
      <c r="O2297" s="261"/>
      <c r="P2297" s="261"/>
      <c r="Q2297" s="261"/>
      <c r="R2297" s="261"/>
      <c r="S2297" s="261"/>
      <c r="T2297" s="262"/>
      <c r="AT2297" s="263" t="s">
        <v>274</v>
      </c>
      <c r="AU2297" s="263" t="s">
        <v>88</v>
      </c>
      <c r="AV2297" s="14" t="s">
        <v>86</v>
      </c>
      <c r="AW2297" s="14" t="s">
        <v>41</v>
      </c>
      <c r="AX2297" s="14" t="s">
        <v>78</v>
      </c>
      <c r="AY2297" s="263" t="s">
        <v>209</v>
      </c>
    </row>
    <row r="2298" spans="2:65" s="12" customFormat="1" ht="13.5">
      <c r="B2298" s="222"/>
      <c r="C2298" s="223"/>
      <c r="D2298" s="219" t="s">
        <v>274</v>
      </c>
      <c r="E2298" s="224" t="s">
        <v>34</v>
      </c>
      <c r="F2298" s="225" t="s">
        <v>2557</v>
      </c>
      <c r="G2298" s="223"/>
      <c r="H2298" s="226">
        <v>0.17799999999999999</v>
      </c>
      <c r="I2298" s="227"/>
      <c r="J2298" s="223"/>
      <c r="K2298" s="223"/>
      <c r="L2298" s="228"/>
      <c r="M2298" s="229"/>
      <c r="N2298" s="230"/>
      <c r="O2298" s="230"/>
      <c r="P2298" s="230"/>
      <c r="Q2298" s="230"/>
      <c r="R2298" s="230"/>
      <c r="S2298" s="230"/>
      <c r="T2298" s="231"/>
      <c r="AT2298" s="232" t="s">
        <v>274</v>
      </c>
      <c r="AU2298" s="232" t="s">
        <v>88</v>
      </c>
      <c r="AV2298" s="12" t="s">
        <v>88</v>
      </c>
      <c r="AW2298" s="12" t="s">
        <v>41</v>
      </c>
      <c r="AX2298" s="12" t="s">
        <v>78</v>
      </c>
      <c r="AY2298" s="232" t="s">
        <v>209</v>
      </c>
    </row>
    <row r="2299" spans="2:65" s="12" customFormat="1" ht="13.5">
      <c r="B2299" s="222"/>
      <c r="C2299" s="223"/>
      <c r="D2299" s="219" t="s">
        <v>274</v>
      </c>
      <c r="E2299" s="224" t="s">
        <v>34</v>
      </c>
      <c r="F2299" s="225" t="s">
        <v>2558</v>
      </c>
      <c r="G2299" s="223"/>
      <c r="H2299" s="226">
        <v>8.8999999999999996E-2</v>
      </c>
      <c r="I2299" s="227"/>
      <c r="J2299" s="223"/>
      <c r="K2299" s="223"/>
      <c r="L2299" s="228"/>
      <c r="M2299" s="229"/>
      <c r="N2299" s="230"/>
      <c r="O2299" s="230"/>
      <c r="P2299" s="230"/>
      <c r="Q2299" s="230"/>
      <c r="R2299" s="230"/>
      <c r="S2299" s="230"/>
      <c r="T2299" s="231"/>
      <c r="AT2299" s="232" t="s">
        <v>274</v>
      </c>
      <c r="AU2299" s="232" t="s">
        <v>88</v>
      </c>
      <c r="AV2299" s="12" t="s">
        <v>88</v>
      </c>
      <c r="AW2299" s="12" t="s">
        <v>41</v>
      </c>
      <c r="AX2299" s="12" t="s">
        <v>78</v>
      </c>
      <c r="AY2299" s="232" t="s">
        <v>209</v>
      </c>
    </row>
    <row r="2300" spans="2:65" s="14" customFormat="1" ht="13.5">
      <c r="B2300" s="254"/>
      <c r="C2300" s="255"/>
      <c r="D2300" s="219" t="s">
        <v>274</v>
      </c>
      <c r="E2300" s="256" t="s">
        <v>34</v>
      </c>
      <c r="F2300" s="257" t="s">
        <v>2338</v>
      </c>
      <c r="G2300" s="255"/>
      <c r="H2300" s="256" t="s">
        <v>34</v>
      </c>
      <c r="I2300" s="258"/>
      <c r="J2300" s="255"/>
      <c r="K2300" s="255"/>
      <c r="L2300" s="259"/>
      <c r="M2300" s="260"/>
      <c r="N2300" s="261"/>
      <c r="O2300" s="261"/>
      <c r="P2300" s="261"/>
      <c r="Q2300" s="261"/>
      <c r="R2300" s="261"/>
      <c r="S2300" s="261"/>
      <c r="T2300" s="262"/>
      <c r="AT2300" s="263" t="s">
        <v>274</v>
      </c>
      <c r="AU2300" s="263" t="s">
        <v>88</v>
      </c>
      <c r="AV2300" s="14" t="s">
        <v>86</v>
      </c>
      <c r="AW2300" s="14" t="s">
        <v>41</v>
      </c>
      <c r="AX2300" s="14" t="s">
        <v>78</v>
      </c>
      <c r="AY2300" s="263" t="s">
        <v>209</v>
      </c>
    </row>
    <row r="2301" spans="2:65" s="12" customFormat="1" ht="13.5">
      <c r="B2301" s="222"/>
      <c r="C2301" s="223"/>
      <c r="D2301" s="219" t="s">
        <v>274</v>
      </c>
      <c r="E2301" s="224" t="s">
        <v>34</v>
      </c>
      <c r="F2301" s="225" t="s">
        <v>2559</v>
      </c>
      <c r="G2301" s="223"/>
      <c r="H2301" s="226">
        <v>0.374</v>
      </c>
      <c r="I2301" s="227"/>
      <c r="J2301" s="223"/>
      <c r="K2301" s="223"/>
      <c r="L2301" s="228"/>
      <c r="M2301" s="229"/>
      <c r="N2301" s="230"/>
      <c r="O2301" s="230"/>
      <c r="P2301" s="230"/>
      <c r="Q2301" s="230"/>
      <c r="R2301" s="230"/>
      <c r="S2301" s="230"/>
      <c r="T2301" s="231"/>
      <c r="AT2301" s="232" t="s">
        <v>274</v>
      </c>
      <c r="AU2301" s="232" t="s">
        <v>88</v>
      </c>
      <c r="AV2301" s="12" t="s">
        <v>88</v>
      </c>
      <c r="AW2301" s="12" t="s">
        <v>41</v>
      </c>
      <c r="AX2301" s="12" t="s">
        <v>78</v>
      </c>
      <c r="AY2301" s="232" t="s">
        <v>209</v>
      </c>
    </row>
    <row r="2302" spans="2:65" s="12" customFormat="1" ht="13.5">
      <c r="B2302" s="222"/>
      <c r="C2302" s="223"/>
      <c r="D2302" s="219" t="s">
        <v>274</v>
      </c>
      <c r="E2302" s="224" t="s">
        <v>34</v>
      </c>
      <c r="F2302" s="225" t="s">
        <v>2560</v>
      </c>
      <c r="G2302" s="223"/>
      <c r="H2302" s="226">
        <v>0.187</v>
      </c>
      <c r="I2302" s="227"/>
      <c r="J2302" s="223"/>
      <c r="K2302" s="223"/>
      <c r="L2302" s="228"/>
      <c r="M2302" s="229"/>
      <c r="N2302" s="230"/>
      <c r="O2302" s="230"/>
      <c r="P2302" s="230"/>
      <c r="Q2302" s="230"/>
      <c r="R2302" s="230"/>
      <c r="S2302" s="230"/>
      <c r="T2302" s="231"/>
      <c r="AT2302" s="232" t="s">
        <v>274</v>
      </c>
      <c r="AU2302" s="232" t="s">
        <v>88</v>
      </c>
      <c r="AV2302" s="12" t="s">
        <v>88</v>
      </c>
      <c r="AW2302" s="12" t="s">
        <v>41</v>
      </c>
      <c r="AX2302" s="12" t="s">
        <v>78</v>
      </c>
      <c r="AY2302" s="232" t="s">
        <v>209</v>
      </c>
    </row>
    <row r="2303" spans="2:65" s="13" customFormat="1" ht="13.5">
      <c r="B2303" s="233"/>
      <c r="C2303" s="234"/>
      <c r="D2303" s="219" t="s">
        <v>274</v>
      </c>
      <c r="E2303" s="235" t="s">
        <v>34</v>
      </c>
      <c r="F2303" s="236" t="s">
        <v>302</v>
      </c>
      <c r="G2303" s="234"/>
      <c r="H2303" s="237">
        <v>2.2370000000000001</v>
      </c>
      <c r="I2303" s="238"/>
      <c r="J2303" s="234"/>
      <c r="K2303" s="234"/>
      <c r="L2303" s="239"/>
      <c r="M2303" s="240"/>
      <c r="N2303" s="241"/>
      <c r="O2303" s="241"/>
      <c r="P2303" s="241"/>
      <c r="Q2303" s="241"/>
      <c r="R2303" s="241"/>
      <c r="S2303" s="241"/>
      <c r="T2303" s="242"/>
      <c r="AT2303" s="243" t="s">
        <v>274</v>
      </c>
      <c r="AU2303" s="243" t="s">
        <v>88</v>
      </c>
      <c r="AV2303" s="13" t="s">
        <v>228</v>
      </c>
      <c r="AW2303" s="13" t="s">
        <v>41</v>
      </c>
      <c r="AX2303" s="13" t="s">
        <v>86</v>
      </c>
      <c r="AY2303" s="243" t="s">
        <v>209</v>
      </c>
    </row>
    <row r="2304" spans="2:65" s="1" customFormat="1" ht="25.5" customHeight="1">
      <c r="B2304" s="43"/>
      <c r="C2304" s="203" t="s">
        <v>2561</v>
      </c>
      <c r="D2304" s="203" t="s">
        <v>212</v>
      </c>
      <c r="E2304" s="204" t="s">
        <v>2562</v>
      </c>
      <c r="F2304" s="205" t="s">
        <v>2563</v>
      </c>
      <c r="G2304" s="206" t="s">
        <v>351</v>
      </c>
      <c r="H2304" s="207">
        <v>16.872</v>
      </c>
      <c r="I2304" s="208"/>
      <c r="J2304" s="209">
        <f>ROUND(I2304*H2304,2)</f>
        <v>0</v>
      </c>
      <c r="K2304" s="205" t="s">
        <v>216</v>
      </c>
      <c r="L2304" s="63"/>
      <c r="M2304" s="210" t="s">
        <v>34</v>
      </c>
      <c r="N2304" s="211" t="s">
        <v>49</v>
      </c>
      <c r="O2304" s="44"/>
      <c r="P2304" s="212">
        <f>O2304*H2304</f>
        <v>0</v>
      </c>
      <c r="Q2304" s="212">
        <v>1.094E-2</v>
      </c>
      <c r="R2304" s="212">
        <f>Q2304*H2304</f>
        <v>0.18457968</v>
      </c>
      <c r="S2304" s="212">
        <v>0</v>
      </c>
      <c r="T2304" s="213">
        <f>S2304*H2304</f>
        <v>0</v>
      </c>
      <c r="AR2304" s="25" t="s">
        <v>287</v>
      </c>
      <c r="AT2304" s="25" t="s">
        <v>212</v>
      </c>
      <c r="AU2304" s="25" t="s">
        <v>88</v>
      </c>
      <c r="AY2304" s="25" t="s">
        <v>209</v>
      </c>
      <c r="BE2304" s="214">
        <f>IF(N2304="základní",J2304,0)</f>
        <v>0</v>
      </c>
      <c r="BF2304" s="214">
        <f>IF(N2304="snížená",J2304,0)</f>
        <v>0</v>
      </c>
      <c r="BG2304" s="214">
        <f>IF(N2304="zákl. přenesená",J2304,0)</f>
        <v>0</v>
      </c>
      <c r="BH2304" s="214">
        <f>IF(N2304="sníž. přenesená",J2304,0)</f>
        <v>0</v>
      </c>
      <c r="BI2304" s="214">
        <f>IF(N2304="nulová",J2304,0)</f>
        <v>0</v>
      </c>
      <c r="BJ2304" s="25" t="s">
        <v>86</v>
      </c>
      <c r="BK2304" s="214">
        <f>ROUND(I2304*H2304,2)</f>
        <v>0</v>
      </c>
      <c r="BL2304" s="25" t="s">
        <v>287</v>
      </c>
      <c r="BM2304" s="25" t="s">
        <v>2564</v>
      </c>
    </row>
    <row r="2305" spans="2:51" s="1" customFormat="1" ht="162">
      <c r="B2305" s="43"/>
      <c r="C2305" s="65"/>
      <c r="D2305" s="219" t="s">
        <v>272</v>
      </c>
      <c r="E2305" s="65"/>
      <c r="F2305" s="220" t="s">
        <v>2565</v>
      </c>
      <c r="G2305" s="65"/>
      <c r="H2305" s="65"/>
      <c r="I2305" s="174"/>
      <c r="J2305" s="65"/>
      <c r="K2305" s="65"/>
      <c r="L2305" s="63"/>
      <c r="M2305" s="221"/>
      <c r="N2305" s="44"/>
      <c r="O2305" s="44"/>
      <c r="P2305" s="44"/>
      <c r="Q2305" s="44"/>
      <c r="R2305" s="44"/>
      <c r="S2305" s="44"/>
      <c r="T2305" s="80"/>
      <c r="AT2305" s="25" t="s">
        <v>272</v>
      </c>
      <c r="AU2305" s="25" t="s">
        <v>88</v>
      </c>
    </row>
    <row r="2306" spans="2:51" s="12" customFormat="1" ht="13.5">
      <c r="B2306" s="222"/>
      <c r="C2306" s="223"/>
      <c r="D2306" s="219" t="s">
        <v>274</v>
      </c>
      <c r="E2306" s="224" t="s">
        <v>34</v>
      </c>
      <c r="F2306" s="225" t="s">
        <v>34</v>
      </c>
      <c r="G2306" s="223"/>
      <c r="H2306" s="226">
        <v>0</v>
      </c>
      <c r="I2306" s="227"/>
      <c r="J2306" s="223"/>
      <c r="K2306" s="223"/>
      <c r="L2306" s="228"/>
      <c r="M2306" s="229"/>
      <c r="N2306" s="230"/>
      <c r="O2306" s="230"/>
      <c r="P2306" s="230"/>
      <c r="Q2306" s="230"/>
      <c r="R2306" s="230"/>
      <c r="S2306" s="230"/>
      <c r="T2306" s="231"/>
      <c r="AT2306" s="232" t="s">
        <v>274</v>
      </c>
      <c r="AU2306" s="232" t="s">
        <v>88</v>
      </c>
      <c r="AV2306" s="12" t="s">
        <v>88</v>
      </c>
      <c r="AW2306" s="12" t="s">
        <v>41</v>
      </c>
      <c r="AX2306" s="12" t="s">
        <v>78</v>
      </c>
      <c r="AY2306" s="232" t="s">
        <v>209</v>
      </c>
    </row>
    <row r="2307" spans="2:51" s="14" customFormat="1" ht="13.5">
      <c r="B2307" s="254"/>
      <c r="C2307" s="255"/>
      <c r="D2307" s="219" t="s">
        <v>274</v>
      </c>
      <c r="E2307" s="256" t="s">
        <v>34</v>
      </c>
      <c r="F2307" s="257" t="s">
        <v>2566</v>
      </c>
      <c r="G2307" s="255"/>
      <c r="H2307" s="256" t="s">
        <v>34</v>
      </c>
      <c r="I2307" s="258"/>
      <c r="J2307" s="255"/>
      <c r="K2307" s="255"/>
      <c r="L2307" s="259"/>
      <c r="M2307" s="260"/>
      <c r="N2307" s="261"/>
      <c r="O2307" s="261"/>
      <c r="P2307" s="261"/>
      <c r="Q2307" s="261"/>
      <c r="R2307" s="261"/>
      <c r="S2307" s="261"/>
      <c r="T2307" s="262"/>
      <c r="AT2307" s="263" t="s">
        <v>274</v>
      </c>
      <c r="AU2307" s="263" t="s">
        <v>88</v>
      </c>
      <c r="AV2307" s="14" t="s">
        <v>86</v>
      </c>
      <c r="AW2307" s="14" t="s">
        <v>41</v>
      </c>
      <c r="AX2307" s="14" t="s">
        <v>78</v>
      </c>
      <c r="AY2307" s="263" t="s">
        <v>209</v>
      </c>
    </row>
    <row r="2308" spans="2:51" s="14" customFormat="1" ht="13.5">
      <c r="B2308" s="254"/>
      <c r="C2308" s="255"/>
      <c r="D2308" s="219" t="s">
        <v>274</v>
      </c>
      <c r="E2308" s="256" t="s">
        <v>34</v>
      </c>
      <c r="F2308" s="257" t="s">
        <v>2567</v>
      </c>
      <c r="G2308" s="255"/>
      <c r="H2308" s="256" t="s">
        <v>34</v>
      </c>
      <c r="I2308" s="258"/>
      <c r="J2308" s="255"/>
      <c r="K2308" s="255"/>
      <c r="L2308" s="259"/>
      <c r="M2308" s="260"/>
      <c r="N2308" s="261"/>
      <c r="O2308" s="261"/>
      <c r="P2308" s="261"/>
      <c r="Q2308" s="261"/>
      <c r="R2308" s="261"/>
      <c r="S2308" s="261"/>
      <c r="T2308" s="262"/>
      <c r="AT2308" s="263" t="s">
        <v>274</v>
      </c>
      <c r="AU2308" s="263" t="s">
        <v>88</v>
      </c>
      <c r="AV2308" s="14" t="s">
        <v>86</v>
      </c>
      <c r="AW2308" s="14" t="s">
        <v>41</v>
      </c>
      <c r="AX2308" s="14" t="s">
        <v>78</v>
      </c>
      <c r="AY2308" s="263" t="s">
        <v>209</v>
      </c>
    </row>
    <row r="2309" spans="2:51" s="12" customFormat="1" ht="13.5">
      <c r="B2309" s="222"/>
      <c r="C2309" s="223"/>
      <c r="D2309" s="219" t="s">
        <v>274</v>
      </c>
      <c r="E2309" s="224" t="s">
        <v>34</v>
      </c>
      <c r="F2309" s="225" t="s">
        <v>2568</v>
      </c>
      <c r="G2309" s="223"/>
      <c r="H2309" s="226">
        <v>3.36</v>
      </c>
      <c r="I2309" s="227"/>
      <c r="J2309" s="223"/>
      <c r="K2309" s="223"/>
      <c r="L2309" s="228"/>
      <c r="M2309" s="229"/>
      <c r="N2309" s="230"/>
      <c r="O2309" s="230"/>
      <c r="P2309" s="230"/>
      <c r="Q2309" s="230"/>
      <c r="R2309" s="230"/>
      <c r="S2309" s="230"/>
      <c r="T2309" s="231"/>
      <c r="AT2309" s="232" t="s">
        <v>274</v>
      </c>
      <c r="AU2309" s="232" t="s">
        <v>88</v>
      </c>
      <c r="AV2309" s="12" t="s">
        <v>88</v>
      </c>
      <c r="AW2309" s="12" t="s">
        <v>41</v>
      </c>
      <c r="AX2309" s="12" t="s">
        <v>78</v>
      </c>
      <c r="AY2309" s="232" t="s">
        <v>209</v>
      </c>
    </row>
    <row r="2310" spans="2:51" s="14" customFormat="1" ht="13.5">
      <c r="B2310" s="254"/>
      <c r="C2310" s="255"/>
      <c r="D2310" s="219" t="s">
        <v>274</v>
      </c>
      <c r="E2310" s="256" t="s">
        <v>34</v>
      </c>
      <c r="F2310" s="257" t="s">
        <v>2569</v>
      </c>
      <c r="G2310" s="255"/>
      <c r="H2310" s="256" t="s">
        <v>34</v>
      </c>
      <c r="I2310" s="258"/>
      <c r="J2310" s="255"/>
      <c r="K2310" s="255"/>
      <c r="L2310" s="259"/>
      <c r="M2310" s="260"/>
      <c r="N2310" s="261"/>
      <c r="O2310" s="261"/>
      <c r="P2310" s="261"/>
      <c r="Q2310" s="261"/>
      <c r="R2310" s="261"/>
      <c r="S2310" s="261"/>
      <c r="T2310" s="262"/>
      <c r="AT2310" s="263" t="s">
        <v>274</v>
      </c>
      <c r="AU2310" s="263" t="s">
        <v>88</v>
      </c>
      <c r="AV2310" s="14" t="s">
        <v>86</v>
      </c>
      <c r="AW2310" s="14" t="s">
        <v>41</v>
      </c>
      <c r="AX2310" s="14" t="s">
        <v>78</v>
      </c>
      <c r="AY2310" s="263" t="s">
        <v>209</v>
      </c>
    </row>
    <row r="2311" spans="2:51" s="12" customFormat="1" ht="13.5">
      <c r="B2311" s="222"/>
      <c r="C2311" s="223"/>
      <c r="D2311" s="219" t="s">
        <v>274</v>
      </c>
      <c r="E2311" s="224" t="s">
        <v>34</v>
      </c>
      <c r="F2311" s="225" t="s">
        <v>2570</v>
      </c>
      <c r="G2311" s="223"/>
      <c r="H2311" s="226">
        <v>1</v>
      </c>
      <c r="I2311" s="227"/>
      <c r="J2311" s="223"/>
      <c r="K2311" s="223"/>
      <c r="L2311" s="228"/>
      <c r="M2311" s="229"/>
      <c r="N2311" s="230"/>
      <c r="O2311" s="230"/>
      <c r="P2311" s="230"/>
      <c r="Q2311" s="230"/>
      <c r="R2311" s="230"/>
      <c r="S2311" s="230"/>
      <c r="T2311" s="231"/>
      <c r="AT2311" s="232" t="s">
        <v>274</v>
      </c>
      <c r="AU2311" s="232" t="s">
        <v>88</v>
      </c>
      <c r="AV2311" s="12" t="s">
        <v>88</v>
      </c>
      <c r="AW2311" s="12" t="s">
        <v>41</v>
      </c>
      <c r="AX2311" s="12" t="s">
        <v>78</v>
      </c>
      <c r="AY2311" s="232" t="s">
        <v>209</v>
      </c>
    </row>
    <row r="2312" spans="2:51" s="14" customFormat="1" ht="13.5">
      <c r="B2312" s="254"/>
      <c r="C2312" s="255"/>
      <c r="D2312" s="219" t="s">
        <v>274</v>
      </c>
      <c r="E2312" s="256" t="s">
        <v>34</v>
      </c>
      <c r="F2312" s="257" t="s">
        <v>2571</v>
      </c>
      <c r="G2312" s="255"/>
      <c r="H2312" s="256" t="s">
        <v>34</v>
      </c>
      <c r="I2312" s="258"/>
      <c r="J2312" s="255"/>
      <c r="K2312" s="255"/>
      <c r="L2312" s="259"/>
      <c r="M2312" s="260"/>
      <c r="N2312" s="261"/>
      <c r="O2312" s="261"/>
      <c r="P2312" s="261"/>
      <c r="Q2312" s="261"/>
      <c r="R2312" s="261"/>
      <c r="S2312" s="261"/>
      <c r="T2312" s="262"/>
      <c r="AT2312" s="263" t="s">
        <v>274</v>
      </c>
      <c r="AU2312" s="263" t="s">
        <v>88</v>
      </c>
      <c r="AV2312" s="14" t="s">
        <v>86</v>
      </c>
      <c r="AW2312" s="14" t="s">
        <v>41</v>
      </c>
      <c r="AX2312" s="14" t="s">
        <v>78</v>
      </c>
      <c r="AY2312" s="263" t="s">
        <v>209</v>
      </c>
    </row>
    <row r="2313" spans="2:51" s="14" customFormat="1" ht="13.5">
      <c r="B2313" s="254"/>
      <c r="C2313" s="255"/>
      <c r="D2313" s="219" t="s">
        <v>274</v>
      </c>
      <c r="E2313" s="256" t="s">
        <v>34</v>
      </c>
      <c r="F2313" s="257" t="s">
        <v>2572</v>
      </c>
      <c r="G2313" s="255"/>
      <c r="H2313" s="256" t="s">
        <v>34</v>
      </c>
      <c r="I2313" s="258"/>
      <c r="J2313" s="255"/>
      <c r="K2313" s="255"/>
      <c r="L2313" s="259"/>
      <c r="M2313" s="260"/>
      <c r="N2313" s="261"/>
      <c r="O2313" s="261"/>
      <c r="P2313" s="261"/>
      <c r="Q2313" s="261"/>
      <c r="R2313" s="261"/>
      <c r="S2313" s="261"/>
      <c r="T2313" s="262"/>
      <c r="AT2313" s="263" t="s">
        <v>274</v>
      </c>
      <c r="AU2313" s="263" t="s">
        <v>88</v>
      </c>
      <c r="AV2313" s="14" t="s">
        <v>86</v>
      </c>
      <c r="AW2313" s="14" t="s">
        <v>41</v>
      </c>
      <c r="AX2313" s="14" t="s">
        <v>78</v>
      </c>
      <c r="AY2313" s="263" t="s">
        <v>209</v>
      </c>
    </row>
    <row r="2314" spans="2:51" s="12" customFormat="1" ht="13.5">
      <c r="B2314" s="222"/>
      <c r="C2314" s="223"/>
      <c r="D2314" s="219" t="s">
        <v>274</v>
      </c>
      <c r="E2314" s="224" t="s">
        <v>34</v>
      </c>
      <c r="F2314" s="225" t="s">
        <v>2573</v>
      </c>
      <c r="G2314" s="223"/>
      <c r="H2314" s="226">
        <v>0.78800000000000003</v>
      </c>
      <c r="I2314" s="227"/>
      <c r="J2314" s="223"/>
      <c r="K2314" s="223"/>
      <c r="L2314" s="228"/>
      <c r="M2314" s="229"/>
      <c r="N2314" s="230"/>
      <c r="O2314" s="230"/>
      <c r="P2314" s="230"/>
      <c r="Q2314" s="230"/>
      <c r="R2314" s="230"/>
      <c r="S2314" s="230"/>
      <c r="T2314" s="231"/>
      <c r="AT2314" s="232" t="s">
        <v>274</v>
      </c>
      <c r="AU2314" s="232" t="s">
        <v>88</v>
      </c>
      <c r="AV2314" s="12" t="s">
        <v>88</v>
      </c>
      <c r="AW2314" s="12" t="s">
        <v>41</v>
      </c>
      <c r="AX2314" s="12" t="s">
        <v>78</v>
      </c>
      <c r="AY2314" s="232" t="s">
        <v>209</v>
      </c>
    </row>
    <row r="2315" spans="2:51" s="12" customFormat="1" ht="13.5">
      <c r="B2315" s="222"/>
      <c r="C2315" s="223"/>
      <c r="D2315" s="219" t="s">
        <v>274</v>
      </c>
      <c r="E2315" s="224" t="s">
        <v>34</v>
      </c>
      <c r="F2315" s="225" t="s">
        <v>2574</v>
      </c>
      <c r="G2315" s="223"/>
      <c r="H2315" s="226">
        <v>0.26300000000000001</v>
      </c>
      <c r="I2315" s="227"/>
      <c r="J2315" s="223"/>
      <c r="K2315" s="223"/>
      <c r="L2315" s="228"/>
      <c r="M2315" s="229"/>
      <c r="N2315" s="230"/>
      <c r="O2315" s="230"/>
      <c r="P2315" s="230"/>
      <c r="Q2315" s="230"/>
      <c r="R2315" s="230"/>
      <c r="S2315" s="230"/>
      <c r="T2315" s="231"/>
      <c r="AT2315" s="232" t="s">
        <v>274</v>
      </c>
      <c r="AU2315" s="232" t="s">
        <v>88</v>
      </c>
      <c r="AV2315" s="12" t="s">
        <v>88</v>
      </c>
      <c r="AW2315" s="12" t="s">
        <v>41</v>
      </c>
      <c r="AX2315" s="12" t="s">
        <v>78</v>
      </c>
      <c r="AY2315" s="232" t="s">
        <v>209</v>
      </c>
    </row>
    <row r="2316" spans="2:51" s="14" customFormat="1" ht="13.5">
      <c r="B2316" s="254"/>
      <c r="C2316" s="255"/>
      <c r="D2316" s="219" t="s">
        <v>274</v>
      </c>
      <c r="E2316" s="256" t="s">
        <v>34</v>
      </c>
      <c r="F2316" s="257" t="s">
        <v>2575</v>
      </c>
      <c r="G2316" s="255"/>
      <c r="H2316" s="256" t="s">
        <v>34</v>
      </c>
      <c r="I2316" s="258"/>
      <c r="J2316" s="255"/>
      <c r="K2316" s="255"/>
      <c r="L2316" s="259"/>
      <c r="M2316" s="260"/>
      <c r="N2316" s="261"/>
      <c r="O2316" s="261"/>
      <c r="P2316" s="261"/>
      <c r="Q2316" s="261"/>
      <c r="R2316" s="261"/>
      <c r="S2316" s="261"/>
      <c r="T2316" s="262"/>
      <c r="AT2316" s="263" t="s">
        <v>274</v>
      </c>
      <c r="AU2316" s="263" t="s">
        <v>88</v>
      </c>
      <c r="AV2316" s="14" t="s">
        <v>86</v>
      </c>
      <c r="AW2316" s="14" t="s">
        <v>41</v>
      </c>
      <c r="AX2316" s="14" t="s">
        <v>78</v>
      </c>
      <c r="AY2316" s="263" t="s">
        <v>209</v>
      </c>
    </row>
    <row r="2317" spans="2:51" s="12" customFormat="1" ht="13.5">
      <c r="B2317" s="222"/>
      <c r="C2317" s="223"/>
      <c r="D2317" s="219" t="s">
        <v>274</v>
      </c>
      <c r="E2317" s="224" t="s">
        <v>34</v>
      </c>
      <c r="F2317" s="225" t="s">
        <v>2576</v>
      </c>
      <c r="G2317" s="223"/>
      <c r="H2317" s="226">
        <v>1</v>
      </c>
      <c r="I2317" s="227"/>
      <c r="J2317" s="223"/>
      <c r="K2317" s="223"/>
      <c r="L2317" s="228"/>
      <c r="M2317" s="229"/>
      <c r="N2317" s="230"/>
      <c r="O2317" s="230"/>
      <c r="P2317" s="230"/>
      <c r="Q2317" s="230"/>
      <c r="R2317" s="230"/>
      <c r="S2317" s="230"/>
      <c r="T2317" s="231"/>
      <c r="AT2317" s="232" t="s">
        <v>274</v>
      </c>
      <c r="AU2317" s="232" t="s">
        <v>88</v>
      </c>
      <c r="AV2317" s="12" t="s">
        <v>88</v>
      </c>
      <c r="AW2317" s="12" t="s">
        <v>41</v>
      </c>
      <c r="AX2317" s="12" t="s">
        <v>78</v>
      </c>
      <c r="AY2317" s="232" t="s">
        <v>209</v>
      </c>
    </row>
    <row r="2318" spans="2:51" s="14" customFormat="1" ht="13.5">
      <c r="B2318" s="254"/>
      <c r="C2318" s="255"/>
      <c r="D2318" s="219" t="s">
        <v>274</v>
      </c>
      <c r="E2318" s="256" t="s">
        <v>34</v>
      </c>
      <c r="F2318" s="257" t="s">
        <v>2577</v>
      </c>
      <c r="G2318" s="255"/>
      <c r="H2318" s="256" t="s">
        <v>34</v>
      </c>
      <c r="I2318" s="258"/>
      <c r="J2318" s="255"/>
      <c r="K2318" s="255"/>
      <c r="L2318" s="259"/>
      <c r="M2318" s="260"/>
      <c r="N2318" s="261"/>
      <c r="O2318" s="261"/>
      <c r="P2318" s="261"/>
      <c r="Q2318" s="261"/>
      <c r="R2318" s="261"/>
      <c r="S2318" s="261"/>
      <c r="T2318" s="262"/>
      <c r="AT2318" s="263" t="s">
        <v>274</v>
      </c>
      <c r="AU2318" s="263" t="s">
        <v>88</v>
      </c>
      <c r="AV2318" s="14" t="s">
        <v>86</v>
      </c>
      <c r="AW2318" s="14" t="s">
        <v>41</v>
      </c>
      <c r="AX2318" s="14" t="s">
        <v>78</v>
      </c>
      <c r="AY2318" s="263" t="s">
        <v>209</v>
      </c>
    </row>
    <row r="2319" spans="2:51" s="12" customFormat="1" ht="13.5">
      <c r="B2319" s="222"/>
      <c r="C2319" s="223"/>
      <c r="D2319" s="219" t="s">
        <v>274</v>
      </c>
      <c r="E2319" s="224" t="s">
        <v>34</v>
      </c>
      <c r="F2319" s="225" t="s">
        <v>2578</v>
      </c>
      <c r="G2319" s="223"/>
      <c r="H2319" s="226">
        <v>2.2000000000000002</v>
      </c>
      <c r="I2319" s="227"/>
      <c r="J2319" s="223"/>
      <c r="K2319" s="223"/>
      <c r="L2319" s="228"/>
      <c r="M2319" s="229"/>
      <c r="N2319" s="230"/>
      <c r="O2319" s="230"/>
      <c r="P2319" s="230"/>
      <c r="Q2319" s="230"/>
      <c r="R2319" s="230"/>
      <c r="S2319" s="230"/>
      <c r="T2319" s="231"/>
      <c r="AT2319" s="232" t="s">
        <v>274</v>
      </c>
      <c r="AU2319" s="232" t="s">
        <v>88</v>
      </c>
      <c r="AV2319" s="12" t="s">
        <v>88</v>
      </c>
      <c r="AW2319" s="12" t="s">
        <v>41</v>
      </c>
      <c r="AX2319" s="12" t="s">
        <v>78</v>
      </c>
      <c r="AY2319" s="232" t="s">
        <v>209</v>
      </c>
    </row>
    <row r="2320" spans="2:51" s="12" customFormat="1" ht="13.5">
      <c r="B2320" s="222"/>
      <c r="C2320" s="223"/>
      <c r="D2320" s="219" t="s">
        <v>274</v>
      </c>
      <c r="E2320" s="224" t="s">
        <v>34</v>
      </c>
      <c r="F2320" s="225" t="s">
        <v>2579</v>
      </c>
      <c r="G2320" s="223"/>
      <c r="H2320" s="226">
        <v>1.1000000000000001</v>
      </c>
      <c r="I2320" s="227"/>
      <c r="J2320" s="223"/>
      <c r="K2320" s="223"/>
      <c r="L2320" s="228"/>
      <c r="M2320" s="229"/>
      <c r="N2320" s="230"/>
      <c r="O2320" s="230"/>
      <c r="P2320" s="230"/>
      <c r="Q2320" s="230"/>
      <c r="R2320" s="230"/>
      <c r="S2320" s="230"/>
      <c r="T2320" s="231"/>
      <c r="AT2320" s="232" t="s">
        <v>274</v>
      </c>
      <c r="AU2320" s="232" t="s">
        <v>88</v>
      </c>
      <c r="AV2320" s="12" t="s">
        <v>88</v>
      </c>
      <c r="AW2320" s="12" t="s">
        <v>41</v>
      </c>
      <c r="AX2320" s="12" t="s">
        <v>78</v>
      </c>
      <c r="AY2320" s="232" t="s">
        <v>209</v>
      </c>
    </row>
    <row r="2321" spans="2:65" s="14" customFormat="1" ht="13.5">
      <c r="B2321" s="254"/>
      <c r="C2321" s="255"/>
      <c r="D2321" s="219" t="s">
        <v>274</v>
      </c>
      <c r="E2321" s="256" t="s">
        <v>34</v>
      </c>
      <c r="F2321" s="257" t="s">
        <v>2580</v>
      </c>
      <c r="G2321" s="255"/>
      <c r="H2321" s="256" t="s">
        <v>34</v>
      </c>
      <c r="I2321" s="258"/>
      <c r="J2321" s="255"/>
      <c r="K2321" s="255"/>
      <c r="L2321" s="259"/>
      <c r="M2321" s="260"/>
      <c r="N2321" s="261"/>
      <c r="O2321" s="261"/>
      <c r="P2321" s="261"/>
      <c r="Q2321" s="261"/>
      <c r="R2321" s="261"/>
      <c r="S2321" s="261"/>
      <c r="T2321" s="262"/>
      <c r="AT2321" s="263" t="s">
        <v>274</v>
      </c>
      <c r="AU2321" s="263" t="s">
        <v>88</v>
      </c>
      <c r="AV2321" s="14" t="s">
        <v>86</v>
      </c>
      <c r="AW2321" s="14" t="s">
        <v>41</v>
      </c>
      <c r="AX2321" s="14" t="s">
        <v>78</v>
      </c>
      <c r="AY2321" s="263" t="s">
        <v>209</v>
      </c>
    </row>
    <row r="2322" spans="2:65" s="12" customFormat="1" ht="13.5">
      <c r="B2322" s="222"/>
      <c r="C2322" s="223"/>
      <c r="D2322" s="219" t="s">
        <v>274</v>
      </c>
      <c r="E2322" s="224" t="s">
        <v>34</v>
      </c>
      <c r="F2322" s="225" t="s">
        <v>2581</v>
      </c>
      <c r="G2322" s="223"/>
      <c r="H2322" s="226">
        <v>0.24299999999999999</v>
      </c>
      <c r="I2322" s="227"/>
      <c r="J2322" s="223"/>
      <c r="K2322" s="223"/>
      <c r="L2322" s="228"/>
      <c r="M2322" s="229"/>
      <c r="N2322" s="230"/>
      <c r="O2322" s="230"/>
      <c r="P2322" s="230"/>
      <c r="Q2322" s="230"/>
      <c r="R2322" s="230"/>
      <c r="S2322" s="230"/>
      <c r="T2322" s="231"/>
      <c r="AT2322" s="232" t="s">
        <v>274</v>
      </c>
      <c r="AU2322" s="232" t="s">
        <v>88</v>
      </c>
      <c r="AV2322" s="12" t="s">
        <v>88</v>
      </c>
      <c r="AW2322" s="12" t="s">
        <v>41</v>
      </c>
      <c r="AX2322" s="12" t="s">
        <v>78</v>
      </c>
      <c r="AY2322" s="232" t="s">
        <v>209</v>
      </c>
    </row>
    <row r="2323" spans="2:65" s="14" customFormat="1" ht="13.5">
      <c r="B2323" s="254"/>
      <c r="C2323" s="255"/>
      <c r="D2323" s="219" t="s">
        <v>274</v>
      </c>
      <c r="E2323" s="256" t="s">
        <v>34</v>
      </c>
      <c r="F2323" s="257" t="s">
        <v>2582</v>
      </c>
      <c r="G2323" s="255"/>
      <c r="H2323" s="256" t="s">
        <v>34</v>
      </c>
      <c r="I2323" s="258"/>
      <c r="J2323" s="255"/>
      <c r="K2323" s="255"/>
      <c r="L2323" s="259"/>
      <c r="M2323" s="260"/>
      <c r="N2323" s="261"/>
      <c r="O2323" s="261"/>
      <c r="P2323" s="261"/>
      <c r="Q2323" s="261"/>
      <c r="R2323" s="261"/>
      <c r="S2323" s="261"/>
      <c r="T2323" s="262"/>
      <c r="AT2323" s="263" t="s">
        <v>274</v>
      </c>
      <c r="AU2323" s="263" t="s">
        <v>88</v>
      </c>
      <c r="AV2323" s="14" t="s">
        <v>86</v>
      </c>
      <c r="AW2323" s="14" t="s">
        <v>41</v>
      </c>
      <c r="AX2323" s="14" t="s">
        <v>78</v>
      </c>
      <c r="AY2323" s="263" t="s">
        <v>209</v>
      </c>
    </row>
    <row r="2324" spans="2:65" s="12" customFormat="1" ht="13.5">
      <c r="B2324" s="222"/>
      <c r="C2324" s="223"/>
      <c r="D2324" s="219" t="s">
        <v>274</v>
      </c>
      <c r="E2324" s="224" t="s">
        <v>34</v>
      </c>
      <c r="F2324" s="225" t="s">
        <v>2583</v>
      </c>
      <c r="G2324" s="223"/>
      <c r="H2324" s="226">
        <v>0.75</v>
      </c>
      <c r="I2324" s="227"/>
      <c r="J2324" s="223"/>
      <c r="K2324" s="223"/>
      <c r="L2324" s="228"/>
      <c r="M2324" s="229"/>
      <c r="N2324" s="230"/>
      <c r="O2324" s="230"/>
      <c r="P2324" s="230"/>
      <c r="Q2324" s="230"/>
      <c r="R2324" s="230"/>
      <c r="S2324" s="230"/>
      <c r="T2324" s="231"/>
      <c r="AT2324" s="232" t="s">
        <v>274</v>
      </c>
      <c r="AU2324" s="232" t="s">
        <v>88</v>
      </c>
      <c r="AV2324" s="12" t="s">
        <v>88</v>
      </c>
      <c r="AW2324" s="12" t="s">
        <v>41</v>
      </c>
      <c r="AX2324" s="12" t="s">
        <v>78</v>
      </c>
      <c r="AY2324" s="232" t="s">
        <v>209</v>
      </c>
    </row>
    <row r="2325" spans="2:65" s="14" customFormat="1" ht="13.5">
      <c r="B2325" s="254"/>
      <c r="C2325" s="255"/>
      <c r="D2325" s="219" t="s">
        <v>274</v>
      </c>
      <c r="E2325" s="256" t="s">
        <v>34</v>
      </c>
      <c r="F2325" s="257" t="s">
        <v>2584</v>
      </c>
      <c r="G2325" s="255"/>
      <c r="H2325" s="256" t="s">
        <v>34</v>
      </c>
      <c r="I2325" s="258"/>
      <c r="J2325" s="255"/>
      <c r="K2325" s="255"/>
      <c r="L2325" s="259"/>
      <c r="M2325" s="260"/>
      <c r="N2325" s="261"/>
      <c r="O2325" s="261"/>
      <c r="P2325" s="261"/>
      <c r="Q2325" s="261"/>
      <c r="R2325" s="261"/>
      <c r="S2325" s="261"/>
      <c r="T2325" s="262"/>
      <c r="AT2325" s="263" t="s">
        <v>274</v>
      </c>
      <c r="AU2325" s="263" t="s">
        <v>88</v>
      </c>
      <c r="AV2325" s="14" t="s">
        <v>86</v>
      </c>
      <c r="AW2325" s="14" t="s">
        <v>41</v>
      </c>
      <c r="AX2325" s="14" t="s">
        <v>78</v>
      </c>
      <c r="AY2325" s="263" t="s">
        <v>209</v>
      </c>
    </row>
    <row r="2326" spans="2:65" s="12" customFormat="1" ht="13.5">
      <c r="B2326" s="222"/>
      <c r="C2326" s="223"/>
      <c r="D2326" s="219" t="s">
        <v>274</v>
      </c>
      <c r="E2326" s="224" t="s">
        <v>34</v>
      </c>
      <c r="F2326" s="225" t="s">
        <v>2585</v>
      </c>
      <c r="G2326" s="223"/>
      <c r="H2326" s="226">
        <v>1.6879999999999999</v>
      </c>
      <c r="I2326" s="227"/>
      <c r="J2326" s="223"/>
      <c r="K2326" s="223"/>
      <c r="L2326" s="228"/>
      <c r="M2326" s="229"/>
      <c r="N2326" s="230"/>
      <c r="O2326" s="230"/>
      <c r="P2326" s="230"/>
      <c r="Q2326" s="230"/>
      <c r="R2326" s="230"/>
      <c r="S2326" s="230"/>
      <c r="T2326" s="231"/>
      <c r="AT2326" s="232" t="s">
        <v>274</v>
      </c>
      <c r="AU2326" s="232" t="s">
        <v>88</v>
      </c>
      <c r="AV2326" s="12" t="s">
        <v>88</v>
      </c>
      <c r="AW2326" s="12" t="s">
        <v>41</v>
      </c>
      <c r="AX2326" s="12" t="s">
        <v>78</v>
      </c>
      <c r="AY2326" s="232" t="s">
        <v>209</v>
      </c>
    </row>
    <row r="2327" spans="2:65" s="14" customFormat="1" ht="13.5">
      <c r="B2327" s="254"/>
      <c r="C2327" s="255"/>
      <c r="D2327" s="219" t="s">
        <v>274</v>
      </c>
      <c r="E2327" s="256" t="s">
        <v>34</v>
      </c>
      <c r="F2327" s="257" t="s">
        <v>2586</v>
      </c>
      <c r="G2327" s="255"/>
      <c r="H2327" s="256" t="s">
        <v>34</v>
      </c>
      <c r="I2327" s="258"/>
      <c r="J2327" s="255"/>
      <c r="K2327" s="255"/>
      <c r="L2327" s="259"/>
      <c r="M2327" s="260"/>
      <c r="N2327" s="261"/>
      <c r="O2327" s="261"/>
      <c r="P2327" s="261"/>
      <c r="Q2327" s="261"/>
      <c r="R2327" s="261"/>
      <c r="S2327" s="261"/>
      <c r="T2327" s="262"/>
      <c r="AT2327" s="263" t="s">
        <v>274</v>
      </c>
      <c r="AU2327" s="263" t="s">
        <v>88</v>
      </c>
      <c r="AV2327" s="14" t="s">
        <v>86</v>
      </c>
      <c r="AW2327" s="14" t="s">
        <v>41</v>
      </c>
      <c r="AX2327" s="14" t="s">
        <v>78</v>
      </c>
      <c r="AY2327" s="263" t="s">
        <v>209</v>
      </c>
    </row>
    <row r="2328" spans="2:65" s="14" customFormat="1" ht="13.5">
      <c r="B2328" s="254"/>
      <c r="C2328" s="255"/>
      <c r="D2328" s="219" t="s">
        <v>274</v>
      </c>
      <c r="E2328" s="256" t="s">
        <v>34</v>
      </c>
      <c r="F2328" s="257" t="s">
        <v>2587</v>
      </c>
      <c r="G2328" s="255"/>
      <c r="H2328" s="256" t="s">
        <v>34</v>
      </c>
      <c r="I2328" s="258"/>
      <c r="J2328" s="255"/>
      <c r="K2328" s="255"/>
      <c r="L2328" s="259"/>
      <c r="M2328" s="260"/>
      <c r="N2328" s="261"/>
      <c r="O2328" s="261"/>
      <c r="P2328" s="261"/>
      <c r="Q2328" s="261"/>
      <c r="R2328" s="261"/>
      <c r="S2328" s="261"/>
      <c r="T2328" s="262"/>
      <c r="AT2328" s="263" t="s">
        <v>274</v>
      </c>
      <c r="AU2328" s="263" t="s">
        <v>88</v>
      </c>
      <c r="AV2328" s="14" t="s">
        <v>86</v>
      </c>
      <c r="AW2328" s="14" t="s">
        <v>41</v>
      </c>
      <c r="AX2328" s="14" t="s">
        <v>78</v>
      </c>
      <c r="AY2328" s="263" t="s">
        <v>209</v>
      </c>
    </row>
    <row r="2329" spans="2:65" s="12" customFormat="1" ht="13.5">
      <c r="B2329" s="222"/>
      <c r="C2329" s="223"/>
      <c r="D2329" s="219" t="s">
        <v>274</v>
      </c>
      <c r="E2329" s="224" t="s">
        <v>34</v>
      </c>
      <c r="F2329" s="225" t="s">
        <v>2588</v>
      </c>
      <c r="G2329" s="223"/>
      <c r="H2329" s="226">
        <v>2.2400000000000002</v>
      </c>
      <c r="I2329" s="227"/>
      <c r="J2329" s="223"/>
      <c r="K2329" s="223"/>
      <c r="L2329" s="228"/>
      <c r="M2329" s="229"/>
      <c r="N2329" s="230"/>
      <c r="O2329" s="230"/>
      <c r="P2329" s="230"/>
      <c r="Q2329" s="230"/>
      <c r="R2329" s="230"/>
      <c r="S2329" s="230"/>
      <c r="T2329" s="231"/>
      <c r="AT2329" s="232" t="s">
        <v>274</v>
      </c>
      <c r="AU2329" s="232" t="s">
        <v>88</v>
      </c>
      <c r="AV2329" s="12" t="s">
        <v>88</v>
      </c>
      <c r="AW2329" s="12" t="s">
        <v>41</v>
      </c>
      <c r="AX2329" s="12" t="s">
        <v>78</v>
      </c>
      <c r="AY2329" s="232" t="s">
        <v>209</v>
      </c>
    </row>
    <row r="2330" spans="2:65" s="12" customFormat="1" ht="13.5">
      <c r="B2330" s="222"/>
      <c r="C2330" s="223"/>
      <c r="D2330" s="219" t="s">
        <v>274</v>
      </c>
      <c r="E2330" s="224" t="s">
        <v>34</v>
      </c>
      <c r="F2330" s="225" t="s">
        <v>2589</v>
      </c>
      <c r="G2330" s="223"/>
      <c r="H2330" s="226">
        <v>2.2400000000000002</v>
      </c>
      <c r="I2330" s="227"/>
      <c r="J2330" s="223"/>
      <c r="K2330" s="223"/>
      <c r="L2330" s="228"/>
      <c r="M2330" s="229"/>
      <c r="N2330" s="230"/>
      <c r="O2330" s="230"/>
      <c r="P2330" s="230"/>
      <c r="Q2330" s="230"/>
      <c r="R2330" s="230"/>
      <c r="S2330" s="230"/>
      <c r="T2330" s="231"/>
      <c r="AT2330" s="232" t="s">
        <v>274</v>
      </c>
      <c r="AU2330" s="232" t="s">
        <v>88</v>
      </c>
      <c r="AV2330" s="12" t="s">
        <v>88</v>
      </c>
      <c r="AW2330" s="12" t="s">
        <v>41</v>
      </c>
      <c r="AX2330" s="12" t="s">
        <v>78</v>
      </c>
      <c r="AY2330" s="232" t="s">
        <v>209</v>
      </c>
    </row>
    <row r="2331" spans="2:65" s="13" customFormat="1" ht="13.5">
      <c r="B2331" s="233"/>
      <c r="C2331" s="234"/>
      <c r="D2331" s="219" t="s">
        <v>274</v>
      </c>
      <c r="E2331" s="235" t="s">
        <v>34</v>
      </c>
      <c r="F2331" s="236" t="s">
        <v>302</v>
      </c>
      <c r="G2331" s="234"/>
      <c r="H2331" s="237">
        <v>16.872</v>
      </c>
      <c r="I2331" s="238"/>
      <c r="J2331" s="234"/>
      <c r="K2331" s="234"/>
      <c r="L2331" s="239"/>
      <c r="M2331" s="240"/>
      <c r="N2331" s="241"/>
      <c r="O2331" s="241"/>
      <c r="P2331" s="241"/>
      <c r="Q2331" s="241"/>
      <c r="R2331" s="241"/>
      <c r="S2331" s="241"/>
      <c r="T2331" s="242"/>
      <c r="AT2331" s="243" t="s">
        <v>274</v>
      </c>
      <c r="AU2331" s="243" t="s">
        <v>88</v>
      </c>
      <c r="AV2331" s="13" t="s">
        <v>228</v>
      </c>
      <c r="AW2331" s="13" t="s">
        <v>41</v>
      </c>
      <c r="AX2331" s="13" t="s">
        <v>86</v>
      </c>
      <c r="AY2331" s="243" t="s">
        <v>209</v>
      </c>
    </row>
    <row r="2332" spans="2:65" s="1" customFormat="1" ht="25.5" customHeight="1">
      <c r="B2332" s="43"/>
      <c r="C2332" s="203" t="s">
        <v>2590</v>
      </c>
      <c r="D2332" s="203" t="s">
        <v>212</v>
      </c>
      <c r="E2332" s="204" t="s">
        <v>2591</v>
      </c>
      <c r="F2332" s="205" t="s">
        <v>2592</v>
      </c>
      <c r="G2332" s="206" t="s">
        <v>351</v>
      </c>
      <c r="H2332" s="207">
        <v>203.56100000000001</v>
      </c>
      <c r="I2332" s="208"/>
      <c r="J2332" s="209">
        <f>ROUND(I2332*H2332,2)</f>
        <v>0</v>
      </c>
      <c r="K2332" s="205" t="s">
        <v>216</v>
      </c>
      <c r="L2332" s="63"/>
      <c r="M2332" s="210" t="s">
        <v>34</v>
      </c>
      <c r="N2332" s="211" t="s">
        <v>49</v>
      </c>
      <c r="O2332" s="44"/>
      <c r="P2332" s="212">
        <f>O2332*H2332</f>
        <v>0</v>
      </c>
      <c r="Q2332" s="212">
        <v>0</v>
      </c>
      <c r="R2332" s="212">
        <f>Q2332*H2332</f>
        <v>0</v>
      </c>
      <c r="S2332" s="212">
        <v>0</v>
      </c>
      <c r="T2332" s="213">
        <f>S2332*H2332</f>
        <v>0</v>
      </c>
      <c r="AR2332" s="25" t="s">
        <v>287</v>
      </c>
      <c r="AT2332" s="25" t="s">
        <v>212</v>
      </c>
      <c r="AU2332" s="25" t="s">
        <v>88</v>
      </c>
      <c r="AY2332" s="25" t="s">
        <v>209</v>
      </c>
      <c r="BE2332" s="214">
        <f>IF(N2332="základní",J2332,0)</f>
        <v>0</v>
      </c>
      <c r="BF2332" s="214">
        <f>IF(N2332="snížená",J2332,0)</f>
        <v>0</v>
      </c>
      <c r="BG2332" s="214">
        <f>IF(N2332="zákl. přenesená",J2332,0)</f>
        <v>0</v>
      </c>
      <c r="BH2332" s="214">
        <f>IF(N2332="sníž. přenesená",J2332,0)</f>
        <v>0</v>
      </c>
      <c r="BI2332" s="214">
        <f>IF(N2332="nulová",J2332,0)</f>
        <v>0</v>
      </c>
      <c r="BJ2332" s="25" t="s">
        <v>86</v>
      </c>
      <c r="BK2332" s="214">
        <f>ROUND(I2332*H2332,2)</f>
        <v>0</v>
      </c>
      <c r="BL2332" s="25" t="s">
        <v>287</v>
      </c>
      <c r="BM2332" s="25" t="s">
        <v>2593</v>
      </c>
    </row>
    <row r="2333" spans="2:65" s="1" customFormat="1" ht="162">
      <c r="B2333" s="43"/>
      <c r="C2333" s="65"/>
      <c r="D2333" s="219" t="s">
        <v>272</v>
      </c>
      <c r="E2333" s="65"/>
      <c r="F2333" s="220" t="s">
        <v>2565</v>
      </c>
      <c r="G2333" s="65"/>
      <c r="H2333" s="65"/>
      <c r="I2333" s="174"/>
      <c r="J2333" s="65"/>
      <c r="K2333" s="65"/>
      <c r="L2333" s="63"/>
      <c r="M2333" s="221"/>
      <c r="N2333" s="44"/>
      <c r="O2333" s="44"/>
      <c r="P2333" s="44"/>
      <c r="Q2333" s="44"/>
      <c r="R2333" s="44"/>
      <c r="S2333" s="44"/>
      <c r="T2333" s="80"/>
      <c r="AT2333" s="25" t="s">
        <v>272</v>
      </c>
      <c r="AU2333" s="25" t="s">
        <v>88</v>
      </c>
    </row>
    <row r="2334" spans="2:65" s="14" customFormat="1" ht="13.5">
      <c r="B2334" s="254"/>
      <c r="C2334" s="255"/>
      <c r="D2334" s="219" t="s">
        <v>274</v>
      </c>
      <c r="E2334" s="256" t="s">
        <v>34</v>
      </c>
      <c r="F2334" s="257" t="s">
        <v>2328</v>
      </c>
      <c r="G2334" s="255"/>
      <c r="H2334" s="256" t="s">
        <v>34</v>
      </c>
      <c r="I2334" s="258"/>
      <c r="J2334" s="255"/>
      <c r="K2334" s="255"/>
      <c r="L2334" s="259"/>
      <c r="M2334" s="260"/>
      <c r="N2334" s="261"/>
      <c r="O2334" s="261"/>
      <c r="P2334" s="261"/>
      <c r="Q2334" s="261"/>
      <c r="R2334" s="261"/>
      <c r="S2334" s="261"/>
      <c r="T2334" s="262"/>
      <c r="AT2334" s="263" t="s">
        <v>274</v>
      </c>
      <c r="AU2334" s="263" t="s">
        <v>88</v>
      </c>
      <c r="AV2334" s="14" t="s">
        <v>86</v>
      </c>
      <c r="AW2334" s="14" t="s">
        <v>41</v>
      </c>
      <c r="AX2334" s="14" t="s">
        <v>78</v>
      </c>
      <c r="AY2334" s="263" t="s">
        <v>209</v>
      </c>
    </row>
    <row r="2335" spans="2:65" s="12" customFormat="1" ht="13.5">
      <c r="B2335" s="222"/>
      <c r="C2335" s="223"/>
      <c r="D2335" s="219" t="s">
        <v>274</v>
      </c>
      <c r="E2335" s="224" t="s">
        <v>34</v>
      </c>
      <c r="F2335" s="225" t="s">
        <v>2594</v>
      </c>
      <c r="G2335" s="223"/>
      <c r="H2335" s="226">
        <v>28.760999999999999</v>
      </c>
      <c r="I2335" s="227"/>
      <c r="J2335" s="223"/>
      <c r="K2335" s="223"/>
      <c r="L2335" s="228"/>
      <c r="M2335" s="229"/>
      <c r="N2335" s="230"/>
      <c r="O2335" s="230"/>
      <c r="P2335" s="230"/>
      <c r="Q2335" s="230"/>
      <c r="R2335" s="230"/>
      <c r="S2335" s="230"/>
      <c r="T2335" s="231"/>
      <c r="AT2335" s="232" t="s">
        <v>274</v>
      </c>
      <c r="AU2335" s="232" t="s">
        <v>88</v>
      </c>
      <c r="AV2335" s="12" t="s">
        <v>88</v>
      </c>
      <c r="AW2335" s="12" t="s">
        <v>41</v>
      </c>
      <c r="AX2335" s="12" t="s">
        <v>78</v>
      </c>
      <c r="AY2335" s="232" t="s">
        <v>209</v>
      </c>
    </row>
    <row r="2336" spans="2:65" s="12" customFormat="1" ht="13.5">
      <c r="B2336" s="222"/>
      <c r="C2336" s="223"/>
      <c r="D2336" s="219" t="s">
        <v>274</v>
      </c>
      <c r="E2336" s="224" t="s">
        <v>34</v>
      </c>
      <c r="F2336" s="225" t="s">
        <v>2595</v>
      </c>
      <c r="G2336" s="223"/>
      <c r="H2336" s="226">
        <v>37.359000000000002</v>
      </c>
      <c r="I2336" s="227"/>
      <c r="J2336" s="223"/>
      <c r="K2336" s="223"/>
      <c r="L2336" s="228"/>
      <c r="M2336" s="229"/>
      <c r="N2336" s="230"/>
      <c r="O2336" s="230"/>
      <c r="P2336" s="230"/>
      <c r="Q2336" s="230"/>
      <c r="R2336" s="230"/>
      <c r="S2336" s="230"/>
      <c r="T2336" s="231"/>
      <c r="AT2336" s="232" t="s">
        <v>274</v>
      </c>
      <c r="AU2336" s="232" t="s">
        <v>88</v>
      </c>
      <c r="AV2336" s="12" t="s">
        <v>88</v>
      </c>
      <c r="AW2336" s="12" t="s">
        <v>41</v>
      </c>
      <c r="AX2336" s="12" t="s">
        <v>78</v>
      </c>
      <c r="AY2336" s="232" t="s">
        <v>209</v>
      </c>
    </row>
    <row r="2337" spans="2:51" s="14" customFormat="1" ht="13.5">
      <c r="B2337" s="254"/>
      <c r="C2337" s="255"/>
      <c r="D2337" s="219" t="s">
        <v>274</v>
      </c>
      <c r="E2337" s="256" t="s">
        <v>34</v>
      </c>
      <c r="F2337" s="257" t="s">
        <v>2330</v>
      </c>
      <c r="G2337" s="255"/>
      <c r="H2337" s="256" t="s">
        <v>34</v>
      </c>
      <c r="I2337" s="258"/>
      <c r="J2337" s="255"/>
      <c r="K2337" s="255"/>
      <c r="L2337" s="259"/>
      <c r="M2337" s="260"/>
      <c r="N2337" s="261"/>
      <c r="O2337" s="261"/>
      <c r="P2337" s="261"/>
      <c r="Q2337" s="261"/>
      <c r="R2337" s="261"/>
      <c r="S2337" s="261"/>
      <c r="T2337" s="262"/>
      <c r="AT2337" s="263" t="s">
        <v>274</v>
      </c>
      <c r="AU2337" s="263" t="s">
        <v>88</v>
      </c>
      <c r="AV2337" s="14" t="s">
        <v>86</v>
      </c>
      <c r="AW2337" s="14" t="s">
        <v>41</v>
      </c>
      <c r="AX2337" s="14" t="s">
        <v>78</v>
      </c>
      <c r="AY2337" s="263" t="s">
        <v>209</v>
      </c>
    </row>
    <row r="2338" spans="2:51" s="12" customFormat="1" ht="13.5">
      <c r="B2338" s="222"/>
      <c r="C2338" s="223"/>
      <c r="D2338" s="219" t="s">
        <v>274</v>
      </c>
      <c r="E2338" s="224" t="s">
        <v>34</v>
      </c>
      <c r="F2338" s="225" t="s">
        <v>2596</v>
      </c>
      <c r="G2338" s="223"/>
      <c r="H2338" s="226">
        <v>2.8519999999999999</v>
      </c>
      <c r="I2338" s="227"/>
      <c r="J2338" s="223"/>
      <c r="K2338" s="223"/>
      <c r="L2338" s="228"/>
      <c r="M2338" s="229"/>
      <c r="N2338" s="230"/>
      <c r="O2338" s="230"/>
      <c r="P2338" s="230"/>
      <c r="Q2338" s="230"/>
      <c r="R2338" s="230"/>
      <c r="S2338" s="230"/>
      <c r="T2338" s="231"/>
      <c r="AT2338" s="232" t="s">
        <v>274</v>
      </c>
      <c r="AU2338" s="232" t="s">
        <v>88</v>
      </c>
      <c r="AV2338" s="12" t="s">
        <v>88</v>
      </c>
      <c r="AW2338" s="12" t="s">
        <v>41</v>
      </c>
      <c r="AX2338" s="12" t="s">
        <v>78</v>
      </c>
      <c r="AY2338" s="232" t="s">
        <v>209</v>
      </c>
    </row>
    <row r="2339" spans="2:51" s="12" customFormat="1" ht="13.5">
      <c r="B2339" s="222"/>
      <c r="C2339" s="223"/>
      <c r="D2339" s="219" t="s">
        <v>274</v>
      </c>
      <c r="E2339" s="224" t="s">
        <v>34</v>
      </c>
      <c r="F2339" s="225" t="s">
        <v>2597</v>
      </c>
      <c r="G2339" s="223"/>
      <c r="H2339" s="226">
        <v>12.327999999999999</v>
      </c>
      <c r="I2339" s="227"/>
      <c r="J2339" s="223"/>
      <c r="K2339" s="223"/>
      <c r="L2339" s="228"/>
      <c r="M2339" s="229"/>
      <c r="N2339" s="230"/>
      <c r="O2339" s="230"/>
      <c r="P2339" s="230"/>
      <c r="Q2339" s="230"/>
      <c r="R2339" s="230"/>
      <c r="S2339" s="230"/>
      <c r="T2339" s="231"/>
      <c r="AT2339" s="232" t="s">
        <v>274</v>
      </c>
      <c r="AU2339" s="232" t="s">
        <v>88</v>
      </c>
      <c r="AV2339" s="12" t="s">
        <v>88</v>
      </c>
      <c r="AW2339" s="12" t="s">
        <v>41</v>
      </c>
      <c r="AX2339" s="12" t="s">
        <v>78</v>
      </c>
      <c r="AY2339" s="232" t="s">
        <v>209</v>
      </c>
    </row>
    <row r="2340" spans="2:51" s="14" customFormat="1" ht="13.5">
      <c r="B2340" s="254"/>
      <c r="C2340" s="255"/>
      <c r="D2340" s="219" t="s">
        <v>274</v>
      </c>
      <c r="E2340" s="256" t="s">
        <v>34</v>
      </c>
      <c r="F2340" s="257" t="s">
        <v>2332</v>
      </c>
      <c r="G2340" s="255"/>
      <c r="H2340" s="256" t="s">
        <v>34</v>
      </c>
      <c r="I2340" s="258"/>
      <c r="J2340" s="255"/>
      <c r="K2340" s="255"/>
      <c r="L2340" s="259"/>
      <c r="M2340" s="260"/>
      <c r="N2340" s="261"/>
      <c r="O2340" s="261"/>
      <c r="P2340" s="261"/>
      <c r="Q2340" s="261"/>
      <c r="R2340" s="261"/>
      <c r="S2340" s="261"/>
      <c r="T2340" s="262"/>
      <c r="AT2340" s="263" t="s">
        <v>274</v>
      </c>
      <c r="AU2340" s="263" t="s">
        <v>88</v>
      </c>
      <c r="AV2340" s="14" t="s">
        <v>86</v>
      </c>
      <c r="AW2340" s="14" t="s">
        <v>41</v>
      </c>
      <c r="AX2340" s="14" t="s">
        <v>78</v>
      </c>
      <c r="AY2340" s="263" t="s">
        <v>209</v>
      </c>
    </row>
    <row r="2341" spans="2:51" s="12" customFormat="1" ht="13.5">
      <c r="B2341" s="222"/>
      <c r="C2341" s="223"/>
      <c r="D2341" s="219" t="s">
        <v>274</v>
      </c>
      <c r="E2341" s="224" t="s">
        <v>34</v>
      </c>
      <c r="F2341" s="225" t="s">
        <v>2598</v>
      </c>
      <c r="G2341" s="223"/>
      <c r="H2341" s="226">
        <v>4.8499999999999996</v>
      </c>
      <c r="I2341" s="227"/>
      <c r="J2341" s="223"/>
      <c r="K2341" s="223"/>
      <c r="L2341" s="228"/>
      <c r="M2341" s="229"/>
      <c r="N2341" s="230"/>
      <c r="O2341" s="230"/>
      <c r="P2341" s="230"/>
      <c r="Q2341" s="230"/>
      <c r="R2341" s="230"/>
      <c r="S2341" s="230"/>
      <c r="T2341" s="231"/>
      <c r="AT2341" s="232" t="s">
        <v>274</v>
      </c>
      <c r="AU2341" s="232" t="s">
        <v>88</v>
      </c>
      <c r="AV2341" s="12" t="s">
        <v>88</v>
      </c>
      <c r="AW2341" s="12" t="s">
        <v>41</v>
      </c>
      <c r="AX2341" s="12" t="s">
        <v>78</v>
      </c>
      <c r="AY2341" s="232" t="s">
        <v>209</v>
      </c>
    </row>
    <row r="2342" spans="2:51" s="12" customFormat="1" ht="13.5">
      <c r="B2342" s="222"/>
      <c r="C2342" s="223"/>
      <c r="D2342" s="219" t="s">
        <v>274</v>
      </c>
      <c r="E2342" s="224" t="s">
        <v>34</v>
      </c>
      <c r="F2342" s="225" t="s">
        <v>2599</v>
      </c>
      <c r="G2342" s="223"/>
      <c r="H2342" s="226">
        <v>11.4</v>
      </c>
      <c r="I2342" s="227"/>
      <c r="J2342" s="223"/>
      <c r="K2342" s="223"/>
      <c r="L2342" s="228"/>
      <c r="M2342" s="229"/>
      <c r="N2342" s="230"/>
      <c r="O2342" s="230"/>
      <c r="P2342" s="230"/>
      <c r="Q2342" s="230"/>
      <c r="R2342" s="230"/>
      <c r="S2342" s="230"/>
      <c r="T2342" s="231"/>
      <c r="AT2342" s="232" t="s">
        <v>274</v>
      </c>
      <c r="AU2342" s="232" t="s">
        <v>88</v>
      </c>
      <c r="AV2342" s="12" t="s">
        <v>88</v>
      </c>
      <c r="AW2342" s="12" t="s">
        <v>41</v>
      </c>
      <c r="AX2342" s="12" t="s">
        <v>78</v>
      </c>
      <c r="AY2342" s="232" t="s">
        <v>209</v>
      </c>
    </row>
    <row r="2343" spans="2:51" s="14" customFormat="1" ht="13.5">
      <c r="B2343" s="254"/>
      <c r="C2343" s="255"/>
      <c r="D2343" s="219" t="s">
        <v>274</v>
      </c>
      <c r="E2343" s="256" t="s">
        <v>34</v>
      </c>
      <c r="F2343" s="257" t="s">
        <v>2334</v>
      </c>
      <c r="G2343" s="255"/>
      <c r="H2343" s="256" t="s">
        <v>34</v>
      </c>
      <c r="I2343" s="258"/>
      <c r="J2343" s="255"/>
      <c r="K2343" s="255"/>
      <c r="L2343" s="259"/>
      <c r="M2343" s="260"/>
      <c r="N2343" s="261"/>
      <c r="O2343" s="261"/>
      <c r="P2343" s="261"/>
      <c r="Q2343" s="261"/>
      <c r="R2343" s="261"/>
      <c r="S2343" s="261"/>
      <c r="T2343" s="262"/>
      <c r="AT2343" s="263" t="s">
        <v>274</v>
      </c>
      <c r="AU2343" s="263" t="s">
        <v>88</v>
      </c>
      <c r="AV2343" s="14" t="s">
        <v>86</v>
      </c>
      <c r="AW2343" s="14" t="s">
        <v>41</v>
      </c>
      <c r="AX2343" s="14" t="s">
        <v>78</v>
      </c>
      <c r="AY2343" s="263" t="s">
        <v>209</v>
      </c>
    </row>
    <row r="2344" spans="2:51" s="12" customFormat="1" ht="13.5">
      <c r="B2344" s="222"/>
      <c r="C2344" s="223"/>
      <c r="D2344" s="219" t="s">
        <v>274</v>
      </c>
      <c r="E2344" s="224" t="s">
        <v>34</v>
      </c>
      <c r="F2344" s="225" t="s">
        <v>2600</v>
      </c>
      <c r="G2344" s="223"/>
      <c r="H2344" s="226">
        <v>5.0049999999999999</v>
      </c>
      <c r="I2344" s="227"/>
      <c r="J2344" s="223"/>
      <c r="K2344" s="223"/>
      <c r="L2344" s="228"/>
      <c r="M2344" s="229"/>
      <c r="N2344" s="230"/>
      <c r="O2344" s="230"/>
      <c r="P2344" s="230"/>
      <c r="Q2344" s="230"/>
      <c r="R2344" s="230"/>
      <c r="S2344" s="230"/>
      <c r="T2344" s="231"/>
      <c r="AT2344" s="232" t="s">
        <v>274</v>
      </c>
      <c r="AU2344" s="232" t="s">
        <v>88</v>
      </c>
      <c r="AV2344" s="12" t="s">
        <v>88</v>
      </c>
      <c r="AW2344" s="12" t="s">
        <v>41</v>
      </c>
      <c r="AX2344" s="12" t="s">
        <v>78</v>
      </c>
      <c r="AY2344" s="232" t="s">
        <v>209</v>
      </c>
    </row>
    <row r="2345" spans="2:51" s="12" customFormat="1" ht="13.5">
      <c r="B2345" s="222"/>
      <c r="C2345" s="223"/>
      <c r="D2345" s="219" t="s">
        <v>274</v>
      </c>
      <c r="E2345" s="224" t="s">
        <v>34</v>
      </c>
      <c r="F2345" s="225" t="s">
        <v>2601</v>
      </c>
      <c r="G2345" s="223"/>
      <c r="H2345" s="226">
        <v>18.48</v>
      </c>
      <c r="I2345" s="227"/>
      <c r="J2345" s="223"/>
      <c r="K2345" s="223"/>
      <c r="L2345" s="228"/>
      <c r="M2345" s="229"/>
      <c r="N2345" s="230"/>
      <c r="O2345" s="230"/>
      <c r="P2345" s="230"/>
      <c r="Q2345" s="230"/>
      <c r="R2345" s="230"/>
      <c r="S2345" s="230"/>
      <c r="T2345" s="231"/>
      <c r="AT2345" s="232" t="s">
        <v>274</v>
      </c>
      <c r="AU2345" s="232" t="s">
        <v>88</v>
      </c>
      <c r="AV2345" s="12" t="s">
        <v>88</v>
      </c>
      <c r="AW2345" s="12" t="s">
        <v>41</v>
      </c>
      <c r="AX2345" s="12" t="s">
        <v>78</v>
      </c>
      <c r="AY2345" s="232" t="s">
        <v>209</v>
      </c>
    </row>
    <row r="2346" spans="2:51" s="14" customFormat="1" ht="13.5">
      <c r="B2346" s="254"/>
      <c r="C2346" s="255"/>
      <c r="D2346" s="219" t="s">
        <v>274</v>
      </c>
      <c r="E2346" s="256" t="s">
        <v>34</v>
      </c>
      <c r="F2346" s="257" t="s">
        <v>2336</v>
      </c>
      <c r="G2346" s="255"/>
      <c r="H2346" s="256" t="s">
        <v>34</v>
      </c>
      <c r="I2346" s="258"/>
      <c r="J2346" s="255"/>
      <c r="K2346" s="255"/>
      <c r="L2346" s="259"/>
      <c r="M2346" s="260"/>
      <c r="N2346" s="261"/>
      <c r="O2346" s="261"/>
      <c r="P2346" s="261"/>
      <c r="Q2346" s="261"/>
      <c r="R2346" s="261"/>
      <c r="S2346" s="261"/>
      <c r="T2346" s="262"/>
      <c r="AT2346" s="263" t="s">
        <v>274</v>
      </c>
      <c r="AU2346" s="263" t="s">
        <v>88</v>
      </c>
      <c r="AV2346" s="14" t="s">
        <v>86</v>
      </c>
      <c r="AW2346" s="14" t="s">
        <v>41</v>
      </c>
      <c r="AX2346" s="14" t="s">
        <v>78</v>
      </c>
      <c r="AY2346" s="263" t="s">
        <v>209</v>
      </c>
    </row>
    <row r="2347" spans="2:51" s="12" customFormat="1" ht="13.5">
      <c r="B2347" s="222"/>
      <c r="C2347" s="223"/>
      <c r="D2347" s="219" t="s">
        <v>274</v>
      </c>
      <c r="E2347" s="224" t="s">
        <v>34</v>
      </c>
      <c r="F2347" s="225" t="s">
        <v>2602</v>
      </c>
      <c r="G2347" s="223"/>
      <c r="H2347" s="226">
        <v>6.5679999999999996</v>
      </c>
      <c r="I2347" s="227"/>
      <c r="J2347" s="223"/>
      <c r="K2347" s="223"/>
      <c r="L2347" s="228"/>
      <c r="M2347" s="229"/>
      <c r="N2347" s="230"/>
      <c r="O2347" s="230"/>
      <c r="P2347" s="230"/>
      <c r="Q2347" s="230"/>
      <c r="R2347" s="230"/>
      <c r="S2347" s="230"/>
      <c r="T2347" s="231"/>
      <c r="AT2347" s="232" t="s">
        <v>274</v>
      </c>
      <c r="AU2347" s="232" t="s">
        <v>88</v>
      </c>
      <c r="AV2347" s="12" t="s">
        <v>88</v>
      </c>
      <c r="AW2347" s="12" t="s">
        <v>41</v>
      </c>
      <c r="AX2347" s="12" t="s">
        <v>78</v>
      </c>
      <c r="AY2347" s="232" t="s">
        <v>209</v>
      </c>
    </row>
    <row r="2348" spans="2:51" s="12" customFormat="1" ht="13.5">
      <c r="B2348" s="222"/>
      <c r="C2348" s="223"/>
      <c r="D2348" s="219" t="s">
        <v>274</v>
      </c>
      <c r="E2348" s="224" t="s">
        <v>34</v>
      </c>
      <c r="F2348" s="225" t="s">
        <v>2603</v>
      </c>
      <c r="G2348" s="223"/>
      <c r="H2348" s="226">
        <v>13.313000000000001</v>
      </c>
      <c r="I2348" s="227"/>
      <c r="J2348" s="223"/>
      <c r="K2348" s="223"/>
      <c r="L2348" s="228"/>
      <c r="M2348" s="229"/>
      <c r="N2348" s="230"/>
      <c r="O2348" s="230"/>
      <c r="P2348" s="230"/>
      <c r="Q2348" s="230"/>
      <c r="R2348" s="230"/>
      <c r="S2348" s="230"/>
      <c r="T2348" s="231"/>
      <c r="AT2348" s="232" t="s">
        <v>274</v>
      </c>
      <c r="AU2348" s="232" t="s">
        <v>88</v>
      </c>
      <c r="AV2348" s="12" t="s">
        <v>88</v>
      </c>
      <c r="AW2348" s="12" t="s">
        <v>41</v>
      </c>
      <c r="AX2348" s="12" t="s">
        <v>78</v>
      </c>
      <c r="AY2348" s="232" t="s">
        <v>209</v>
      </c>
    </row>
    <row r="2349" spans="2:51" s="14" customFormat="1" ht="13.5">
      <c r="B2349" s="254"/>
      <c r="C2349" s="255"/>
      <c r="D2349" s="219" t="s">
        <v>274</v>
      </c>
      <c r="E2349" s="256" t="s">
        <v>34</v>
      </c>
      <c r="F2349" s="257" t="s">
        <v>2338</v>
      </c>
      <c r="G2349" s="255"/>
      <c r="H2349" s="256" t="s">
        <v>34</v>
      </c>
      <c r="I2349" s="258"/>
      <c r="J2349" s="255"/>
      <c r="K2349" s="255"/>
      <c r="L2349" s="259"/>
      <c r="M2349" s="260"/>
      <c r="N2349" s="261"/>
      <c r="O2349" s="261"/>
      <c r="P2349" s="261"/>
      <c r="Q2349" s="261"/>
      <c r="R2349" s="261"/>
      <c r="S2349" s="261"/>
      <c r="T2349" s="262"/>
      <c r="AT2349" s="263" t="s">
        <v>274</v>
      </c>
      <c r="AU2349" s="263" t="s">
        <v>88</v>
      </c>
      <c r="AV2349" s="14" t="s">
        <v>86</v>
      </c>
      <c r="AW2349" s="14" t="s">
        <v>41</v>
      </c>
      <c r="AX2349" s="14" t="s">
        <v>78</v>
      </c>
      <c r="AY2349" s="263" t="s">
        <v>209</v>
      </c>
    </row>
    <row r="2350" spans="2:51" s="12" customFormat="1" ht="13.5">
      <c r="B2350" s="222"/>
      <c r="C2350" s="223"/>
      <c r="D2350" s="219" t="s">
        <v>274</v>
      </c>
      <c r="E2350" s="224" t="s">
        <v>34</v>
      </c>
      <c r="F2350" s="225" t="s">
        <v>2604</v>
      </c>
      <c r="G2350" s="223"/>
      <c r="H2350" s="226">
        <v>11.781000000000001</v>
      </c>
      <c r="I2350" s="227"/>
      <c r="J2350" s="223"/>
      <c r="K2350" s="223"/>
      <c r="L2350" s="228"/>
      <c r="M2350" s="229"/>
      <c r="N2350" s="230"/>
      <c r="O2350" s="230"/>
      <c r="P2350" s="230"/>
      <c r="Q2350" s="230"/>
      <c r="R2350" s="230"/>
      <c r="S2350" s="230"/>
      <c r="T2350" s="231"/>
      <c r="AT2350" s="232" t="s">
        <v>274</v>
      </c>
      <c r="AU2350" s="232" t="s">
        <v>88</v>
      </c>
      <c r="AV2350" s="12" t="s">
        <v>88</v>
      </c>
      <c r="AW2350" s="12" t="s">
        <v>41</v>
      </c>
      <c r="AX2350" s="12" t="s">
        <v>78</v>
      </c>
      <c r="AY2350" s="232" t="s">
        <v>209</v>
      </c>
    </row>
    <row r="2351" spans="2:51" s="12" customFormat="1" ht="13.5">
      <c r="B2351" s="222"/>
      <c r="C2351" s="223"/>
      <c r="D2351" s="219" t="s">
        <v>274</v>
      </c>
      <c r="E2351" s="224" t="s">
        <v>34</v>
      </c>
      <c r="F2351" s="225" t="s">
        <v>2605</v>
      </c>
      <c r="G2351" s="223"/>
      <c r="H2351" s="226">
        <v>50.863999999999997</v>
      </c>
      <c r="I2351" s="227"/>
      <c r="J2351" s="223"/>
      <c r="K2351" s="223"/>
      <c r="L2351" s="228"/>
      <c r="M2351" s="229"/>
      <c r="N2351" s="230"/>
      <c r="O2351" s="230"/>
      <c r="P2351" s="230"/>
      <c r="Q2351" s="230"/>
      <c r="R2351" s="230"/>
      <c r="S2351" s="230"/>
      <c r="T2351" s="231"/>
      <c r="AT2351" s="232" t="s">
        <v>274</v>
      </c>
      <c r="AU2351" s="232" t="s">
        <v>88</v>
      </c>
      <c r="AV2351" s="12" t="s">
        <v>88</v>
      </c>
      <c r="AW2351" s="12" t="s">
        <v>41</v>
      </c>
      <c r="AX2351" s="12" t="s">
        <v>78</v>
      </c>
      <c r="AY2351" s="232" t="s">
        <v>209</v>
      </c>
    </row>
    <row r="2352" spans="2:51" s="13" customFormat="1" ht="13.5">
      <c r="B2352" s="233"/>
      <c r="C2352" s="234"/>
      <c r="D2352" s="219" t="s">
        <v>274</v>
      </c>
      <c r="E2352" s="235" t="s">
        <v>34</v>
      </c>
      <c r="F2352" s="236" t="s">
        <v>302</v>
      </c>
      <c r="G2352" s="234"/>
      <c r="H2352" s="237">
        <v>203.56100000000001</v>
      </c>
      <c r="I2352" s="238"/>
      <c r="J2352" s="234"/>
      <c r="K2352" s="234"/>
      <c r="L2352" s="239"/>
      <c r="M2352" s="240"/>
      <c r="N2352" s="241"/>
      <c r="O2352" s="241"/>
      <c r="P2352" s="241"/>
      <c r="Q2352" s="241"/>
      <c r="R2352" s="241"/>
      <c r="S2352" s="241"/>
      <c r="T2352" s="242"/>
      <c r="AT2352" s="243" t="s">
        <v>274</v>
      </c>
      <c r="AU2352" s="243" t="s">
        <v>88</v>
      </c>
      <c r="AV2352" s="13" t="s">
        <v>228</v>
      </c>
      <c r="AW2352" s="13" t="s">
        <v>41</v>
      </c>
      <c r="AX2352" s="13" t="s">
        <v>86</v>
      </c>
      <c r="AY2352" s="243" t="s">
        <v>209</v>
      </c>
    </row>
    <row r="2353" spans="2:65" s="1" customFormat="1" ht="16.5" customHeight="1">
      <c r="B2353" s="43"/>
      <c r="C2353" s="244" t="s">
        <v>2606</v>
      </c>
      <c r="D2353" s="244" t="s">
        <v>348</v>
      </c>
      <c r="E2353" s="245" t="s">
        <v>2607</v>
      </c>
      <c r="F2353" s="246" t="s">
        <v>2608</v>
      </c>
      <c r="G2353" s="247" t="s">
        <v>351</v>
      </c>
      <c r="H2353" s="248">
        <v>211.703</v>
      </c>
      <c r="I2353" s="249"/>
      <c r="J2353" s="250">
        <f>ROUND(I2353*H2353,2)</f>
        <v>0</v>
      </c>
      <c r="K2353" s="246" t="s">
        <v>216</v>
      </c>
      <c r="L2353" s="251"/>
      <c r="M2353" s="252" t="s">
        <v>34</v>
      </c>
      <c r="N2353" s="253" t="s">
        <v>49</v>
      </c>
      <c r="O2353" s="44"/>
      <c r="P2353" s="212">
        <f>O2353*H2353</f>
        <v>0</v>
      </c>
      <c r="Q2353" s="212">
        <v>1.4500000000000001E-2</v>
      </c>
      <c r="R2353" s="212">
        <f>Q2353*H2353</f>
        <v>3.0696935000000001</v>
      </c>
      <c r="S2353" s="212">
        <v>0</v>
      </c>
      <c r="T2353" s="213">
        <f>S2353*H2353</f>
        <v>0</v>
      </c>
      <c r="AR2353" s="25" t="s">
        <v>672</v>
      </c>
      <c r="AT2353" s="25" t="s">
        <v>348</v>
      </c>
      <c r="AU2353" s="25" t="s">
        <v>88</v>
      </c>
      <c r="AY2353" s="25" t="s">
        <v>209</v>
      </c>
      <c r="BE2353" s="214">
        <f>IF(N2353="základní",J2353,0)</f>
        <v>0</v>
      </c>
      <c r="BF2353" s="214">
        <f>IF(N2353="snížená",J2353,0)</f>
        <v>0</v>
      </c>
      <c r="BG2353" s="214">
        <f>IF(N2353="zákl. přenesená",J2353,0)</f>
        <v>0</v>
      </c>
      <c r="BH2353" s="214">
        <f>IF(N2353="sníž. přenesená",J2353,0)</f>
        <v>0</v>
      </c>
      <c r="BI2353" s="214">
        <f>IF(N2353="nulová",J2353,0)</f>
        <v>0</v>
      </c>
      <c r="BJ2353" s="25" t="s">
        <v>86</v>
      </c>
      <c r="BK2353" s="214">
        <f>ROUND(I2353*H2353,2)</f>
        <v>0</v>
      </c>
      <c r="BL2353" s="25" t="s">
        <v>287</v>
      </c>
      <c r="BM2353" s="25" t="s">
        <v>2609</v>
      </c>
    </row>
    <row r="2354" spans="2:65" s="12" customFormat="1" ht="13.5">
      <c r="B2354" s="222"/>
      <c r="C2354" s="223"/>
      <c r="D2354" s="219" t="s">
        <v>274</v>
      </c>
      <c r="E2354" s="223"/>
      <c r="F2354" s="225" t="s">
        <v>2610</v>
      </c>
      <c r="G2354" s="223"/>
      <c r="H2354" s="226">
        <v>211.703</v>
      </c>
      <c r="I2354" s="227"/>
      <c r="J2354" s="223"/>
      <c r="K2354" s="223"/>
      <c r="L2354" s="228"/>
      <c r="M2354" s="229"/>
      <c r="N2354" s="230"/>
      <c r="O2354" s="230"/>
      <c r="P2354" s="230"/>
      <c r="Q2354" s="230"/>
      <c r="R2354" s="230"/>
      <c r="S2354" s="230"/>
      <c r="T2354" s="231"/>
      <c r="AT2354" s="232" t="s">
        <v>274</v>
      </c>
      <c r="AU2354" s="232" t="s">
        <v>88</v>
      </c>
      <c r="AV2354" s="12" t="s">
        <v>88</v>
      </c>
      <c r="AW2354" s="12" t="s">
        <v>6</v>
      </c>
      <c r="AX2354" s="12" t="s">
        <v>86</v>
      </c>
      <c r="AY2354" s="232" t="s">
        <v>209</v>
      </c>
    </row>
    <row r="2355" spans="2:65" s="1" customFormat="1" ht="25.5" customHeight="1">
      <c r="B2355" s="43"/>
      <c r="C2355" s="203" t="s">
        <v>2611</v>
      </c>
      <c r="D2355" s="203" t="s">
        <v>212</v>
      </c>
      <c r="E2355" s="204" t="s">
        <v>2612</v>
      </c>
      <c r="F2355" s="205" t="s">
        <v>2613</v>
      </c>
      <c r="G2355" s="206" t="s">
        <v>351</v>
      </c>
      <c r="H2355" s="207">
        <v>296.995</v>
      </c>
      <c r="I2355" s="208"/>
      <c r="J2355" s="209">
        <f>ROUND(I2355*H2355,2)</f>
        <v>0</v>
      </c>
      <c r="K2355" s="205" t="s">
        <v>216</v>
      </c>
      <c r="L2355" s="63"/>
      <c r="M2355" s="210" t="s">
        <v>34</v>
      </c>
      <c r="N2355" s="211" t="s">
        <v>49</v>
      </c>
      <c r="O2355" s="44"/>
      <c r="P2355" s="212">
        <f>O2355*H2355</f>
        <v>0</v>
      </c>
      <c r="Q2355" s="212">
        <v>2.4570000000000002E-2</v>
      </c>
      <c r="R2355" s="212">
        <f>Q2355*H2355</f>
        <v>7.2971671500000008</v>
      </c>
      <c r="S2355" s="212">
        <v>0</v>
      </c>
      <c r="T2355" s="213">
        <f>S2355*H2355</f>
        <v>0</v>
      </c>
      <c r="AR2355" s="25" t="s">
        <v>287</v>
      </c>
      <c r="AT2355" s="25" t="s">
        <v>212</v>
      </c>
      <c r="AU2355" s="25" t="s">
        <v>88</v>
      </c>
      <c r="AY2355" s="25" t="s">
        <v>209</v>
      </c>
      <c r="BE2355" s="214">
        <f>IF(N2355="základní",J2355,0)</f>
        <v>0</v>
      </c>
      <c r="BF2355" s="214">
        <f>IF(N2355="snížená",J2355,0)</f>
        <v>0</v>
      </c>
      <c r="BG2355" s="214">
        <f>IF(N2355="zákl. přenesená",J2355,0)</f>
        <v>0</v>
      </c>
      <c r="BH2355" s="214">
        <f>IF(N2355="sníž. přenesená",J2355,0)</f>
        <v>0</v>
      </c>
      <c r="BI2355" s="214">
        <f>IF(N2355="nulová",J2355,0)</f>
        <v>0</v>
      </c>
      <c r="BJ2355" s="25" t="s">
        <v>86</v>
      </c>
      <c r="BK2355" s="214">
        <f>ROUND(I2355*H2355,2)</f>
        <v>0</v>
      </c>
      <c r="BL2355" s="25" t="s">
        <v>287</v>
      </c>
      <c r="BM2355" s="25" t="s">
        <v>2614</v>
      </c>
    </row>
    <row r="2356" spans="2:65" s="1" customFormat="1" ht="54">
      <c r="B2356" s="43"/>
      <c r="C2356" s="65"/>
      <c r="D2356" s="219" t="s">
        <v>272</v>
      </c>
      <c r="E2356" s="65"/>
      <c r="F2356" s="220" t="s">
        <v>2615</v>
      </c>
      <c r="G2356" s="65"/>
      <c r="H2356" s="65"/>
      <c r="I2356" s="174"/>
      <c r="J2356" s="65"/>
      <c r="K2356" s="65"/>
      <c r="L2356" s="63"/>
      <c r="M2356" s="221"/>
      <c r="N2356" s="44"/>
      <c r="O2356" s="44"/>
      <c r="P2356" s="44"/>
      <c r="Q2356" s="44"/>
      <c r="R2356" s="44"/>
      <c r="S2356" s="44"/>
      <c r="T2356" s="80"/>
      <c r="AT2356" s="25" t="s">
        <v>272</v>
      </c>
      <c r="AU2356" s="25" t="s">
        <v>88</v>
      </c>
    </row>
    <row r="2357" spans="2:65" s="14" customFormat="1" ht="13.5">
      <c r="B2357" s="254"/>
      <c r="C2357" s="255"/>
      <c r="D2357" s="219" t="s">
        <v>274</v>
      </c>
      <c r="E2357" s="256" t="s">
        <v>34</v>
      </c>
      <c r="F2357" s="257" t="s">
        <v>2616</v>
      </c>
      <c r="G2357" s="255"/>
      <c r="H2357" s="256" t="s">
        <v>34</v>
      </c>
      <c r="I2357" s="258"/>
      <c r="J2357" s="255"/>
      <c r="K2357" s="255"/>
      <c r="L2357" s="259"/>
      <c r="M2357" s="260"/>
      <c r="N2357" s="261"/>
      <c r="O2357" s="261"/>
      <c r="P2357" s="261"/>
      <c r="Q2357" s="261"/>
      <c r="R2357" s="261"/>
      <c r="S2357" s="261"/>
      <c r="T2357" s="262"/>
      <c r="AT2357" s="263" t="s">
        <v>274</v>
      </c>
      <c r="AU2357" s="263" t="s">
        <v>88</v>
      </c>
      <c r="AV2357" s="14" t="s">
        <v>86</v>
      </c>
      <c r="AW2357" s="14" t="s">
        <v>41</v>
      </c>
      <c r="AX2357" s="14" t="s">
        <v>78</v>
      </c>
      <c r="AY2357" s="263" t="s">
        <v>209</v>
      </c>
    </row>
    <row r="2358" spans="2:65" s="14" customFormat="1" ht="13.5">
      <c r="B2358" s="254"/>
      <c r="C2358" s="255"/>
      <c r="D2358" s="219" t="s">
        <v>274</v>
      </c>
      <c r="E2358" s="256" t="s">
        <v>34</v>
      </c>
      <c r="F2358" s="257" t="s">
        <v>2617</v>
      </c>
      <c r="G2358" s="255"/>
      <c r="H2358" s="256" t="s">
        <v>34</v>
      </c>
      <c r="I2358" s="258"/>
      <c r="J2358" s="255"/>
      <c r="K2358" s="255"/>
      <c r="L2358" s="259"/>
      <c r="M2358" s="260"/>
      <c r="N2358" s="261"/>
      <c r="O2358" s="261"/>
      <c r="P2358" s="261"/>
      <c r="Q2358" s="261"/>
      <c r="R2358" s="261"/>
      <c r="S2358" s="261"/>
      <c r="T2358" s="262"/>
      <c r="AT2358" s="263" t="s">
        <v>274</v>
      </c>
      <c r="AU2358" s="263" t="s">
        <v>88</v>
      </c>
      <c r="AV2358" s="14" t="s">
        <v>86</v>
      </c>
      <c r="AW2358" s="14" t="s">
        <v>41</v>
      </c>
      <c r="AX2358" s="14" t="s">
        <v>78</v>
      </c>
      <c r="AY2358" s="263" t="s">
        <v>209</v>
      </c>
    </row>
    <row r="2359" spans="2:65" s="12" customFormat="1" ht="13.5">
      <c r="B2359" s="222"/>
      <c r="C2359" s="223"/>
      <c r="D2359" s="219" t="s">
        <v>274</v>
      </c>
      <c r="E2359" s="224" t="s">
        <v>34</v>
      </c>
      <c r="F2359" s="225" t="s">
        <v>2618</v>
      </c>
      <c r="G2359" s="223"/>
      <c r="H2359" s="226">
        <v>32.450000000000003</v>
      </c>
      <c r="I2359" s="227"/>
      <c r="J2359" s="223"/>
      <c r="K2359" s="223"/>
      <c r="L2359" s="228"/>
      <c r="M2359" s="229"/>
      <c r="N2359" s="230"/>
      <c r="O2359" s="230"/>
      <c r="P2359" s="230"/>
      <c r="Q2359" s="230"/>
      <c r="R2359" s="230"/>
      <c r="S2359" s="230"/>
      <c r="T2359" s="231"/>
      <c r="AT2359" s="232" t="s">
        <v>274</v>
      </c>
      <c r="AU2359" s="232" t="s">
        <v>88</v>
      </c>
      <c r="AV2359" s="12" t="s">
        <v>88</v>
      </c>
      <c r="AW2359" s="12" t="s">
        <v>41</v>
      </c>
      <c r="AX2359" s="12" t="s">
        <v>78</v>
      </c>
      <c r="AY2359" s="232" t="s">
        <v>209</v>
      </c>
    </row>
    <row r="2360" spans="2:65" s="12" customFormat="1" ht="13.5">
      <c r="B2360" s="222"/>
      <c r="C2360" s="223"/>
      <c r="D2360" s="219" t="s">
        <v>274</v>
      </c>
      <c r="E2360" s="224" t="s">
        <v>34</v>
      </c>
      <c r="F2360" s="225" t="s">
        <v>2619</v>
      </c>
      <c r="G2360" s="223"/>
      <c r="H2360" s="226">
        <v>17.2</v>
      </c>
      <c r="I2360" s="227"/>
      <c r="J2360" s="223"/>
      <c r="K2360" s="223"/>
      <c r="L2360" s="228"/>
      <c r="M2360" s="229"/>
      <c r="N2360" s="230"/>
      <c r="O2360" s="230"/>
      <c r="P2360" s="230"/>
      <c r="Q2360" s="230"/>
      <c r="R2360" s="230"/>
      <c r="S2360" s="230"/>
      <c r="T2360" s="231"/>
      <c r="AT2360" s="232" t="s">
        <v>274</v>
      </c>
      <c r="AU2360" s="232" t="s">
        <v>88</v>
      </c>
      <c r="AV2360" s="12" t="s">
        <v>88</v>
      </c>
      <c r="AW2360" s="12" t="s">
        <v>41</v>
      </c>
      <c r="AX2360" s="12" t="s">
        <v>78</v>
      </c>
      <c r="AY2360" s="232" t="s">
        <v>209</v>
      </c>
    </row>
    <row r="2361" spans="2:65" s="12" customFormat="1" ht="13.5">
      <c r="B2361" s="222"/>
      <c r="C2361" s="223"/>
      <c r="D2361" s="219" t="s">
        <v>274</v>
      </c>
      <c r="E2361" s="224" t="s">
        <v>34</v>
      </c>
      <c r="F2361" s="225" t="s">
        <v>2620</v>
      </c>
      <c r="G2361" s="223"/>
      <c r="H2361" s="226">
        <v>16.8</v>
      </c>
      <c r="I2361" s="227"/>
      <c r="J2361" s="223"/>
      <c r="K2361" s="223"/>
      <c r="L2361" s="228"/>
      <c r="M2361" s="229"/>
      <c r="N2361" s="230"/>
      <c r="O2361" s="230"/>
      <c r="P2361" s="230"/>
      <c r="Q2361" s="230"/>
      <c r="R2361" s="230"/>
      <c r="S2361" s="230"/>
      <c r="T2361" s="231"/>
      <c r="AT2361" s="232" t="s">
        <v>274</v>
      </c>
      <c r="AU2361" s="232" t="s">
        <v>88</v>
      </c>
      <c r="AV2361" s="12" t="s">
        <v>88</v>
      </c>
      <c r="AW2361" s="12" t="s">
        <v>41</v>
      </c>
      <c r="AX2361" s="12" t="s">
        <v>78</v>
      </c>
      <c r="AY2361" s="232" t="s">
        <v>209</v>
      </c>
    </row>
    <row r="2362" spans="2:65" s="12" customFormat="1" ht="13.5">
      <c r="B2362" s="222"/>
      <c r="C2362" s="223"/>
      <c r="D2362" s="219" t="s">
        <v>274</v>
      </c>
      <c r="E2362" s="224" t="s">
        <v>34</v>
      </c>
      <c r="F2362" s="225" t="s">
        <v>2621</v>
      </c>
      <c r="G2362" s="223"/>
      <c r="H2362" s="226">
        <v>17.46</v>
      </c>
      <c r="I2362" s="227"/>
      <c r="J2362" s="223"/>
      <c r="K2362" s="223"/>
      <c r="L2362" s="228"/>
      <c r="M2362" s="229"/>
      <c r="N2362" s="230"/>
      <c r="O2362" s="230"/>
      <c r="P2362" s="230"/>
      <c r="Q2362" s="230"/>
      <c r="R2362" s="230"/>
      <c r="S2362" s="230"/>
      <c r="T2362" s="231"/>
      <c r="AT2362" s="232" t="s">
        <v>274</v>
      </c>
      <c r="AU2362" s="232" t="s">
        <v>88</v>
      </c>
      <c r="AV2362" s="12" t="s">
        <v>88</v>
      </c>
      <c r="AW2362" s="12" t="s">
        <v>41</v>
      </c>
      <c r="AX2362" s="12" t="s">
        <v>78</v>
      </c>
      <c r="AY2362" s="232" t="s">
        <v>209</v>
      </c>
    </row>
    <row r="2363" spans="2:65" s="12" customFormat="1" ht="13.5">
      <c r="B2363" s="222"/>
      <c r="C2363" s="223"/>
      <c r="D2363" s="219" t="s">
        <v>274</v>
      </c>
      <c r="E2363" s="224" t="s">
        <v>34</v>
      </c>
      <c r="F2363" s="225" t="s">
        <v>2622</v>
      </c>
      <c r="G2363" s="223"/>
      <c r="H2363" s="226">
        <v>126</v>
      </c>
      <c r="I2363" s="227"/>
      <c r="J2363" s="223"/>
      <c r="K2363" s="223"/>
      <c r="L2363" s="228"/>
      <c r="M2363" s="229"/>
      <c r="N2363" s="230"/>
      <c r="O2363" s="230"/>
      <c r="P2363" s="230"/>
      <c r="Q2363" s="230"/>
      <c r="R2363" s="230"/>
      <c r="S2363" s="230"/>
      <c r="T2363" s="231"/>
      <c r="AT2363" s="232" t="s">
        <v>274</v>
      </c>
      <c r="AU2363" s="232" t="s">
        <v>88</v>
      </c>
      <c r="AV2363" s="12" t="s">
        <v>88</v>
      </c>
      <c r="AW2363" s="12" t="s">
        <v>41</v>
      </c>
      <c r="AX2363" s="12" t="s">
        <v>78</v>
      </c>
      <c r="AY2363" s="232" t="s">
        <v>209</v>
      </c>
    </row>
    <row r="2364" spans="2:65" s="15" customFormat="1" ht="13.5">
      <c r="B2364" s="267"/>
      <c r="C2364" s="268"/>
      <c r="D2364" s="219" t="s">
        <v>274</v>
      </c>
      <c r="E2364" s="269" t="s">
        <v>34</v>
      </c>
      <c r="F2364" s="270" t="s">
        <v>2623</v>
      </c>
      <c r="G2364" s="268"/>
      <c r="H2364" s="271">
        <v>209.91</v>
      </c>
      <c r="I2364" s="272"/>
      <c r="J2364" s="268"/>
      <c r="K2364" s="268"/>
      <c r="L2364" s="273"/>
      <c r="M2364" s="274"/>
      <c r="N2364" s="275"/>
      <c r="O2364" s="275"/>
      <c r="P2364" s="275"/>
      <c r="Q2364" s="275"/>
      <c r="R2364" s="275"/>
      <c r="S2364" s="275"/>
      <c r="T2364" s="276"/>
      <c r="AT2364" s="277" t="s">
        <v>274</v>
      </c>
      <c r="AU2364" s="277" t="s">
        <v>88</v>
      </c>
      <c r="AV2364" s="15" t="s">
        <v>224</v>
      </c>
      <c r="AW2364" s="15" t="s">
        <v>41</v>
      </c>
      <c r="AX2364" s="15" t="s">
        <v>78</v>
      </c>
      <c r="AY2364" s="277" t="s">
        <v>209</v>
      </c>
    </row>
    <row r="2365" spans="2:65" s="14" customFormat="1" ht="13.5">
      <c r="B2365" s="254"/>
      <c r="C2365" s="255"/>
      <c r="D2365" s="219" t="s">
        <v>274</v>
      </c>
      <c r="E2365" s="256" t="s">
        <v>34</v>
      </c>
      <c r="F2365" s="257" t="s">
        <v>2624</v>
      </c>
      <c r="G2365" s="255"/>
      <c r="H2365" s="256" t="s">
        <v>34</v>
      </c>
      <c r="I2365" s="258"/>
      <c r="J2365" s="255"/>
      <c r="K2365" s="255"/>
      <c r="L2365" s="259"/>
      <c r="M2365" s="260"/>
      <c r="N2365" s="261"/>
      <c r="O2365" s="261"/>
      <c r="P2365" s="261"/>
      <c r="Q2365" s="261"/>
      <c r="R2365" s="261"/>
      <c r="S2365" s="261"/>
      <c r="T2365" s="262"/>
      <c r="AT2365" s="263" t="s">
        <v>274</v>
      </c>
      <c r="AU2365" s="263" t="s">
        <v>88</v>
      </c>
      <c r="AV2365" s="14" t="s">
        <v>86</v>
      </c>
      <c r="AW2365" s="14" t="s">
        <v>41</v>
      </c>
      <c r="AX2365" s="14" t="s">
        <v>78</v>
      </c>
      <c r="AY2365" s="263" t="s">
        <v>209</v>
      </c>
    </row>
    <row r="2366" spans="2:65" s="12" customFormat="1" ht="13.5">
      <c r="B2366" s="222"/>
      <c r="C2366" s="223"/>
      <c r="D2366" s="219" t="s">
        <v>274</v>
      </c>
      <c r="E2366" s="224" t="s">
        <v>34</v>
      </c>
      <c r="F2366" s="225" t="s">
        <v>2625</v>
      </c>
      <c r="G2366" s="223"/>
      <c r="H2366" s="226">
        <v>51.33</v>
      </c>
      <c r="I2366" s="227"/>
      <c r="J2366" s="223"/>
      <c r="K2366" s="223"/>
      <c r="L2366" s="228"/>
      <c r="M2366" s="229"/>
      <c r="N2366" s="230"/>
      <c r="O2366" s="230"/>
      <c r="P2366" s="230"/>
      <c r="Q2366" s="230"/>
      <c r="R2366" s="230"/>
      <c r="S2366" s="230"/>
      <c r="T2366" s="231"/>
      <c r="AT2366" s="232" t="s">
        <v>274</v>
      </c>
      <c r="AU2366" s="232" t="s">
        <v>88</v>
      </c>
      <c r="AV2366" s="12" t="s">
        <v>88</v>
      </c>
      <c r="AW2366" s="12" t="s">
        <v>41</v>
      </c>
      <c r="AX2366" s="12" t="s">
        <v>78</v>
      </c>
      <c r="AY2366" s="232" t="s">
        <v>209</v>
      </c>
    </row>
    <row r="2367" spans="2:65" s="12" customFormat="1" ht="13.5">
      <c r="B2367" s="222"/>
      <c r="C2367" s="223"/>
      <c r="D2367" s="219" t="s">
        <v>274</v>
      </c>
      <c r="E2367" s="224" t="s">
        <v>34</v>
      </c>
      <c r="F2367" s="225" t="s">
        <v>2626</v>
      </c>
      <c r="G2367" s="223"/>
      <c r="H2367" s="226">
        <v>24.074999999999999</v>
      </c>
      <c r="I2367" s="227"/>
      <c r="J2367" s="223"/>
      <c r="K2367" s="223"/>
      <c r="L2367" s="228"/>
      <c r="M2367" s="229"/>
      <c r="N2367" s="230"/>
      <c r="O2367" s="230"/>
      <c r="P2367" s="230"/>
      <c r="Q2367" s="230"/>
      <c r="R2367" s="230"/>
      <c r="S2367" s="230"/>
      <c r="T2367" s="231"/>
      <c r="AT2367" s="232" t="s">
        <v>274</v>
      </c>
      <c r="AU2367" s="232" t="s">
        <v>88</v>
      </c>
      <c r="AV2367" s="12" t="s">
        <v>88</v>
      </c>
      <c r="AW2367" s="12" t="s">
        <v>41</v>
      </c>
      <c r="AX2367" s="12" t="s">
        <v>78</v>
      </c>
      <c r="AY2367" s="232" t="s">
        <v>209</v>
      </c>
    </row>
    <row r="2368" spans="2:65" s="12" customFormat="1" ht="13.5">
      <c r="B2368" s="222"/>
      <c r="C2368" s="223"/>
      <c r="D2368" s="219" t="s">
        <v>274</v>
      </c>
      <c r="E2368" s="224" t="s">
        <v>34</v>
      </c>
      <c r="F2368" s="225" t="s">
        <v>2627</v>
      </c>
      <c r="G2368" s="223"/>
      <c r="H2368" s="226">
        <v>11.68</v>
      </c>
      <c r="I2368" s="227"/>
      <c r="J2368" s="223"/>
      <c r="K2368" s="223"/>
      <c r="L2368" s="228"/>
      <c r="M2368" s="229"/>
      <c r="N2368" s="230"/>
      <c r="O2368" s="230"/>
      <c r="P2368" s="230"/>
      <c r="Q2368" s="230"/>
      <c r="R2368" s="230"/>
      <c r="S2368" s="230"/>
      <c r="T2368" s="231"/>
      <c r="AT2368" s="232" t="s">
        <v>274</v>
      </c>
      <c r="AU2368" s="232" t="s">
        <v>88</v>
      </c>
      <c r="AV2368" s="12" t="s">
        <v>88</v>
      </c>
      <c r="AW2368" s="12" t="s">
        <v>41</v>
      </c>
      <c r="AX2368" s="12" t="s">
        <v>78</v>
      </c>
      <c r="AY2368" s="232" t="s">
        <v>209</v>
      </c>
    </row>
    <row r="2369" spans="2:65" s="15" customFormat="1" ht="13.5">
      <c r="B2369" s="267"/>
      <c r="C2369" s="268"/>
      <c r="D2369" s="219" t="s">
        <v>274</v>
      </c>
      <c r="E2369" s="269" t="s">
        <v>34</v>
      </c>
      <c r="F2369" s="270" t="s">
        <v>2628</v>
      </c>
      <c r="G2369" s="268"/>
      <c r="H2369" s="271">
        <v>87.084999999999994</v>
      </c>
      <c r="I2369" s="272"/>
      <c r="J2369" s="268"/>
      <c r="K2369" s="268"/>
      <c r="L2369" s="273"/>
      <c r="M2369" s="274"/>
      <c r="N2369" s="275"/>
      <c r="O2369" s="275"/>
      <c r="P2369" s="275"/>
      <c r="Q2369" s="275"/>
      <c r="R2369" s="275"/>
      <c r="S2369" s="275"/>
      <c r="T2369" s="276"/>
      <c r="AT2369" s="277" t="s">
        <v>274</v>
      </c>
      <c r="AU2369" s="277" t="s">
        <v>88</v>
      </c>
      <c r="AV2369" s="15" t="s">
        <v>224</v>
      </c>
      <c r="AW2369" s="15" t="s">
        <v>41</v>
      </c>
      <c r="AX2369" s="15" t="s">
        <v>78</v>
      </c>
      <c r="AY2369" s="277" t="s">
        <v>209</v>
      </c>
    </row>
    <row r="2370" spans="2:65" s="13" customFormat="1" ht="13.5">
      <c r="B2370" s="233"/>
      <c r="C2370" s="234"/>
      <c r="D2370" s="219" t="s">
        <v>274</v>
      </c>
      <c r="E2370" s="235" t="s">
        <v>34</v>
      </c>
      <c r="F2370" s="236" t="s">
        <v>302</v>
      </c>
      <c r="G2370" s="234"/>
      <c r="H2370" s="237">
        <v>296.995</v>
      </c>
      <c r="I2370" s="238"/>
      <c r="J2370" s="234"/>
      <c r="K2370" s="234"/>
      <c r="L2370" s="239"/>
      <c r="M2370" s="240"/>
      <c r="N2370" s="241"/>
      <c r="O2370" s="241"/>
      <c r="P2370" s="241"/>
      <c r="Q2370" s="241"/>
      <c r="R2370" s="241"/>
      <c r="S2370" s="241"/>
      <c r="T2370" s="242"/>
      <c r="AT2370" s="243" t="s">
        <v>274</v>
      </c>
      <c r="AU2370" s="243" t="s">
        <v>88</v>
      </c>
      <c r="AV2370" s="13" t="s">
        <v>228</v>
      </c>
      <c r="AW2370" s="13" t="s">
        <v>41</v>
      </c>
      <c r="AX2370" s="13" t="s">
        <v>86</v>
      </c>
      <c r="AY2370" s="243" t="s">
        <v>209</v>
      </c>
    </row>
    <row r="2371" spans="2:65" s="1" customFormat="1" ht="25.5" customHeight="1">
      <c r="B2371" s="43"/>
      <c r="C2371" s="203" t="s">
        <v>2629</v>
      </c>
      <c r="D2371" s="203" t="s">
        <v>212</v>
      </c>
      <c r="E2371" s="204" t="s">
        <v>2630</v>
      </c>
      <c r="F2371" s="205" t="s">
        <v>2631</v>
      </c>
      <c r="G2371" s="206" t="s">
        <v>351</v>
      </c>
      <c r="H2371" s="207">
        <v>153.69999999999999</v>
      </c>
      <c r="I2371" s="208"/>
      <c r="J2371" s="209">
        <f>ROUND(I2371*H2371,2)</f>
        <v>0</v>
      </c>
      <c r="K2371" s="205" t="s">
        <v>216</v>
      </c>
      <c r="L2371" s="63"/>
      <c r="M2371" s="210" t="s">
        <v>34</v>
      </c>
      <c r="N2371" s="211" t="s">
        <v>49</v>
      </c>
      <c r="O2371" s="44"/>
      <c r="P2371" s="212">
        <f>O2371*H2371</f>
        <v>0</v>
      </c>
      <c r="Q2371" s="212">
        <v>3.0720000000000001E-2</v>
      </c>
      <c r="R2371" s="212">
        <f>Q2371*H2371</f>
        <v>4.7216639999999996</v>
      </c>
      <c r="S2371" s="212">
        <v>0</v>
      </c>
      <c r="T2371" s="213">
        <f>S2371*H2371</f>
        <v>0</v>
      </c>
      <c r="AR2371" s="25" t="s">
        <v>287</v>
      </c>
      <c r="AT2371" s="25" t="s">
        <v>212</v>
      </c>
      <c r="AU2371" s="25" t="s">
        <v>88</v>
      </c>
      <c r="AY2371" s="25" t="s">
        <v>209</v>
      </c>
      <c r="BE2371" s="214">
        <f>IF(N2371="základní",J2371,0)</f>
        <v>0</v>
      </c>
      <c r="BF2371" s="214">
        <f>IF(N2371="snížená",J2371,0)</f>
        <v>0</v>
      </c>
      <c r="BG2371" s="214">
        <f>IF(N2371="zákl. přenesená",J2371,0)</f>
        <v>0</v>
      </c>
      <c r="BH2371" s="214">
        <f>IF(N2371="sníž. přenesená",J2371,0)</f>
        <v>0</v>
      </c>
      <c r="BI2371" s="214">
        <f>IF(N2371="nulová",J2371,0)</f>
        <v>0</v>
      </c>
      <c r="BJ2371" s="25" t="s">
        <v>86</v>
      </c>
      <c r="BK2371" s="214">
        <f>ROUND(I2371*H2371,2)</f>
        <v>0</v>
      </c>
      <c r="BL2371" s="25" t="s">
        <v>287</v>
      </c>
      <c r="BM2371" s="25" t="s">
        <v>2632</v>
      </c>
    </row>
    <row r="2372" spans="2:65" s="1" customFormat="1" ht="54">
      <c r="B2372" s="43"/>
      <c r="C2372" s="65"/>
      <c r="D2372" s="219" t="s">
        <v>272</v>
      </c>
      <c r="E2372" s="65"/>
      <c r="F2372" s="220" t="s">
        <v>2615</v>
      </c>
      <c r="G2372" s="65"/>
      <c r="H2372" s="65"/>
      <c r="I2372" s="174"/>
      <c r="J2372" s="65"/>
      <c r="K2372" s="65"/>
      <c r="L2372" s="63"/>
      <c r="M2372" s="221"/>
      <c r="N2372" s="44"/>
      <c r="O2372" s="44"/>
      <c r="P2372" s="44"/>
      <c r="Q2372" s="44"/>
      <c r="R2372" s="44"/>
      <c r="S2372" s="44"/>
      <c r="T2372" s="80"/>
      <c r="AT2372" s="25" t="s">
        <v>272</v>
      </c>
      <c r="AU2372" s="25" t="s">
        <v>88</v>
      </c>
    </row>
    <row r="2373" spans="2:65" s="14" customFormat="1" ht="13.5">
      <c r="B2373" s="254"/>
      <c r="C2373" s="255"/>
      <c r="D2373" s="219" t="s">
        <v>274</v>
      </c>
      <c r="E2373" s="256" t="s">
        <v>34</v>
      </c>
      <c r="F2373" s="257" t="s">
        <v>1736</v>
      </c>
      <c r="G2373" s="255"/>
      <c r="H2373" s="256" t="s">
        <v>34</v>
      </c>
      <c r="I2373" s="258"/>
      <c r="J2373" s="255"/>
      <c r="K2373" s="255"/>
      <c r="L2373" s="259"/>
      <c r="M2373" s="260"/>
      <c r="N2373" s="261"/>
      <c r="O2373" s="261"/>
      <c r="P2373" s="261"/>
      <c r="Q2373" s="261"/>
      <c r="R2373" s="261"/>
      <c r="S2373" s="261"/>
      <c r="T2373" s="262"/>
      <c r="AT2373" s="263" t="s">
        <v>274</v>
      </c>
      <c r="AU2373" s="263" t="s">
        <v>88</v>
      </c>
      <c r="AV2373" s="14" t="s">
        <v>86</v>
      </c>
      <c r="AW2373" s="14" t="s">
        <v>41</v>
      </c>
      <c r="AX2373" s="14" t="s">
        <v>78</v>
      </c>
      <c r="AY2373" s="263" t="s">
        <v>209</v>
      </c>
    </row>
    <row r="2374" spans="2:65" s="14" customFormat="1" ht="13.5">
      <c r="B2374" s="254"/>
      <c r="C2374" s="255"/>
      <c r="D2374" s="219" t="s">
        <v>274</v>
      </c>
      <c r="E2374" s="256" t="s">
        <v>34</v>
      </c>
      <c r="F2374" s="257" t="s">
        <v>2633</v>
      </c>
      <c r="G2374" s="255"/>
      <c r="H2374" s="256" t="s">
        <v>34</v>
      </c>
      <c r="I2374" s="258"/>
      <c r="J2374" s="255"/>
      <c r="K2374" s="255"/>
      <c r="L2374" s="259"/>
      <c r="M2374" s="260"/>
      <c r="N2374" s="261"/>
      <c r="O2374" s="261"/>
      <c r="P2374" s="261"/>
      <c r="Q2374" s="261"/>
      <c r="R2374" s="261"/>
      <c r="S2374" s="261"/>
      <c r="T2374" s="262"/>
      <c r="AT2374" s="263" t="s">
        <v>274</v>
      </c>
      <c r="AU2374" s="263" t="s">
        <v>88</v>
      </c>
      <c r="AV2374" s="14" t="s">
        <v>86</v>
      </c>
      <c r="AW2374" s="14" t="s">
        <v>41</v>
      </c>
      <c r="AX2374" s="14" t="s">
        <v>78</v>
      </c>
      <c r="AY2374" s="263" t="s">
        <v>209</v>
      </c>
    </row>
    <row r="2375" spans="2:65" s="12" customFormat="1" ht="13.5">
      <c r="B2375" s="222"/>
      <c r="C2375" s="223"/>
      <c r="D2375" s="219" t="s">
        <v>274</v>
      </c>
      <c r="E2375" s="224" t="s">
        <v>34</v>
      </c>
      <c r="F2375" s="225" t="s">
        <v>1737</v>
      </c>
      <c r="G2375" s="223"/>
      <c r="H2375" s="226">
        <v>101.2</v>
      </c>
      <c r="I2375" s="227"/>
      <c r="J2375" s="223"/>
      <c r="K2375" s="223"/>
      <c r="L2375" s="228"/>
      <c r="M2375" s="229"/>
      <c r="N2375" s="230"/>
      <c r="O2375" s="230"/>
      <c r="P2375" s="230"/>
      <c r="Q2375" s="230"/>
      <c r="R2375" s="230"/>
      <c r="S2375" s="230"/>
      <c r="T2375" s="231"/>
      <c r="AT2375" s="232" t="s">
        <v>274</v>
      </c>
      <c r="AU2375" s="232" t="s">
        <v>88</v>
      </c>
      <c r="AV2375" s="12" t="s">
        <v>88</v>
      </c>
      <c r="AW2375" s="12" t="s">
        <v>41</v>
      </c>
      <c r="AX2375" s="12" t="s">
        <v>78</v>
      </c>
      <c r="AY2375" s="232" t="s">
        <v>209</v>
      </c>
    </row>
    <row r="2376" spans="2:65" s="12" customFormat="1" ht="13.5">
      <c r="B2376" s="222"/>
      <c r="C2376" s="223"/>
      <c r="D2376" s="219" t="s">
        <v>274</v>
      </c>
      <c r="E2376" s="224" t="s">
        <v>34</v>
      </c>
      <c r="F2376" s="225" t="s">
        <v>1738</v>
      </c>
      <c r="G2376" s="223"/>
      <c r="H2376" s="226">
        <v>52.5</v>
      </c>
      <c r="I2376" s="227"/>
      <c r="J2376" s="223"/>
      <c r="K2376" s="223"/>
      <c r="L2376" s="228"/>
      <c r="M2376" s="229"/>
      <c r="N2376" s="230"/>
      <c r="O2376" s="230"/>
      <c r="P2376" s="230"/>
      <c r="Q2376" s="230"/>
      <c r="R2376" s="230"/>
      <c r="S2376" s="230"/>
      <c r="T2376" s="231"/>
      <c r="AT2376" s="232" t="s">
        <v>274</v>
      </c>
      <c r="AU2376" s="232" t="s">
        <v>88</v>
      </c>
      <c r="AV2376" s="12" t="s">
        <v>88</v>
      </c>
      <c r="AW2376" s="12" t="s">
        <v>41</v>
      </c>
      <c r="AX2376" s="12" t="s">
        <v>78</v>
      </c>
      <c r="AY2376" s="232" t="s">
        <v>209</v>
      </c>
    </row>
    <row r="2377" spans="2:65" s="15" customFormat="1" ht="13.5">
      <c r="B2377" s="267"/>
      <c r="C2377" s="268"/>
      <c r="D2377" s="219" t="s">
        <v>274</v>
      </c>
      <c r="E2377" s="269" t="s">
        <v>34</v>
      </c>
      <c r="F2377" s="270" t="s">
        <v>1739</v>
      </c>
      <c r="G2377" s="268"/>
      <c r="H2377" s="271">
        <v>153.69999999999999</v>
      </c>
      <c r="I2377" s="272"/>
      <c r="J2377" s="268"/>
      <c r="K2377" s="268"/>
      <c r="L2377" s="273"/>
      <c r="M2377" s="274"/>
      <c r="N2377" s="275"/>
      <c r="O2377" s="275"/>
      <c r="P2377" s="275"/>
      <c r="Q2377" s="275"/>
      <c r="R2377" s="275"/>
      <c r="S2377" s="275"/>
      <c r="T2377" s="276"/>
      <c r="AT2377" s="277" t="s">
        <v>274</v>
      </c>
      <c r="AU2377" s="277" t="s">
        <v>88</v>
      </c>
      <c r="AV2377" s="15" t="s">
        <v>224</v>
      </c>
      <c r="AW2377" s="15" t="s">
        <v>41</v>
      </c>
      <c r="AX2377" s="15" t="s">
        <v>78</v>
      </c>
      <c r="AY2377" s="277" t="s">
        <v>209</v>
      </c>
    </row>
    <row r="2378" spans="2:65" s="13" customFormat="1" ht="13.5">
      <c r="B2378" s="233"/>
      <c r="C2378" s="234"/>
      <c r="D2378" s="219" t="s">
        <v>274</v>
      </c>
      <c r="E2378" s="235" t="s">
        <v>34</v>
      </c>
      <c r="F2378" s="236" t="s">
        <v>302</v>
      </c>
      <c r="G2378" s="234"/>
      <c r="H2378" s="237">
        <v>153.69999999999999</v>
      </c>
      <c r="I2378" s="238"/>
      <c r="J2378" s="234"/>
      <c r="K2378" s="234"/>
      <c r="L2378" s="239"/>
      <c r="M2378" s="240"/>
      <c r="N2378" s="241"/>
      <c r="O2378" s="241"/>
      <c r="P2378" s="241"/>
      <c r="Q2378" s="241"/>
      <c r="R2378" s="241"/>
      <c r="S2378" s="241"/>
      <c r="T2378" s="242"/>
      <c r="AT2378" s="243" t="s">
        <v>274</v>
      </c>
      <c r="AU2378" s="243" t="s">
        <v>88</v>
      </c>
      <c r="AV2378" s="13" t="s">
        <v>228</v>
      </c>
      <c r="AW2378" s="13" t="s">
        <v>41</v>
      </c>
      <c r="AX2378" s="13" t="s">
        <v>86</v>
      </c>
      <c r="AY2378" s="243" t="s">
        <v>209</v>
      </c>
    </row>
    <row r="2379" spans="2:65" s="1" customFormat="1" ht="25.5" customHeight="1">
      <c r="B2379" s="43"/>
      <c r="C2379" s="203" t="s">
        <v>2634</v>
      </c>
      <c r="D2379" s="203" t="s">
        <v>212</v>
      </c>
      <c r="E2379" s="204" t="s">
        <v>2635</v>
      </c>
      <c r="F2379" s="205" t="s">
        <v>2636</v>
      </c>
      <c r="G2379" s="206" t="s">
        <v>351</v>
      </c>
      <c r="H2379" s="207">
        <v>314.50700000000001</v>
      </c>
      <c r="I2379" s="208"/>
      <c r="J2379" s="209">
        <f>ROUND(I2379*H2379,2)</f>
        <v>0</v>
      </c>
      <c r="K2379" s="205" t="s">
        <v>216</v>
      </c>
      <c r="L2379" s="63"/>
      <c r="M2379" s="210" t="s">
        <v>34</v>
      </c>
      <c r="N2379" s="211" t="s">
        <v>49</v>
      </c>
      <c r="O2379" s="44"/>
      <c r="P2379" s="212">
        <f>O2379*H2379</f>
        <v>0</v>
      </c>
      <c r="Q2379" s="212">
        <v>9.8200000000000006E-3</v>
      </c>
      <c r="R2379" s="212">
        <f>Q2379*H2379</f>
        <v>3.0884587400000001</v>
      </c>
      <c r="S2379" s="212">
        <v>0</v>
      </c>
      <c r="T2379" s="213">
        <f>S2379*H2379</f>
        <v>0</v>
      </c>
      <c r="AR2379" s="25" t="s">
        <v>287</v>
      </c>
      <c r="AT2379" s="25" t="s">
        <v>212</v>
      </c>
      <c r="AU2379" s="25" t="s">
        <v>88</v>
      </c>
      <c r="AY2379" s="25" t="s">
        <v>209</v>
      </c>
      <c r="BE2379" s="214">
        <f>IF(N2379="základní",J2379,0)</f>
        <v>0</v>
      </c>
      <c r="BF2379" s="214">
        <f>IF(N2379="snížená",J2379,0)</f>
        <v>0</v>
      </c>
      <c r="BG2379" s="214">
        <f>IF(N2379="zákl. přenesená",J2379,0)</f>
        <v>0</v>
      </c>
      <c r="BH2379" s="214">
        <f>IF(N2379="sníž. přenesená",J2379,0)</f>
        <v>0</v>
      </c>
      <c r="BI2379" s="214">
        <f>IF(N2379="nulová",J2379,0)</f>
        <v>0</v>
      </c>
      <c r="BJ2379" s="25" t="s">
        <v>86</v>
      </c>
      <c r="BK2379" s="214">
        <f>ROUND(I2379*H2379,2)</f>
        <v>0</v>
      </c>
      <c r="BL2379" s="25" t="s">
        <v>287</v>
      </c>
      <c r="BM2379" s="25" t="s">
        <v>2637</v>
      </c>
    </row>
    <row r="2380" spans="2:65" s="1" customFormat="1" ht="54">
      <c r="B2380" s="43"/>
      <c r="C2380" s="65"/>
      <c r="D2380" s="219" t="s">
        <v>272</v>
      </c>
      <c r="E2380" s="65"/>
      <c r="F2380" s="220" t="s">
        <v>2615</v>
      </c>
      <c r="G2380" s="65"/>
      <c r="H2380" s="65"/>
      <c r="I2380" s="174"/>
      <c r="J2380" s="65"/>
      <c r="K2380" s="65"/>
      <c r="L2380" s="63"/>
      <c r="M2380" s="221"/>
      <c r="N2380" s="44"/>
      <c r="O2380" s="44"/>
      <c r="P2380" s="44"/>
      <c r="Q2380" s="44"/>
      <c r="R2380" s="44"/>
      <c r="S2380" s="44"/>
      <c r="T2380" s="80"/>
      <c r="AT2380" s="25" t="s">
        <v>272</v>
      </c>
      <c r="AU2380" s="25" t="s">
        <v>88</v>
      </c>
    </row>
    <row r="2381" spans="2:65" s="14" customFormat="1" ht="13.5">
      <c r="B2381" s="254"/>
      <c r="C2381" s="255"/>
      <c r="D2381" s="219" t="s">
        <v>274</v>
      </c>
      <c r="E2381" s="256" t="s">
        <v>34</v>
      </c>
      <c r="F2381" s="257" t="s">
        <v>2616</v>
      </c>
      <c r="G2381" s="255"/>
      <c r="H2381" s="256" t="s">
        <v>34</v>
      </c>
      <c r="I2381" s="258"/>
      <c r="J2381" s="255"/>
      <c r="K2381" s="255"/>
      <c r="L2381" s="259"/>
      <c r="M2381" s="260"/>
      <c r="N2381" s="261"/>
      <c r="O2381" s="261"/>
      <c r="P2381" s="261"/>
      <c r="Q2381" s="261"/>
      <c r="R2381" s="261"/>
      <c r="S2381" s="261"/>
      <c r="T2381" s="262"/>
      <c r="AT2381" s="263" t="s">
        <v>274</v>
      </c>
      <c r="AU2381" s="263" t="s">
        <v>88</v>
      </c>
      <c r="AV2381" s="14" t="s">
        <v>86</v>
      </c>
      <c r="AW2381" s="14" t="s">
        <v>41</v>
      </c>
      <c r="AX2381" s="14" t="s">
        <v>78</v>
      </c>
      <c r="AY2381" s="263" t="s">
        <v>209</v>
      </c>
    </row>
    <row r="2382" spans="2:65" s="14" customFormat="1" ht="13.5">
      <c r="B2382" s="254"/>
      <c r="C2382" s="255"/>
      <c r="D2382" s="219" t="s">
        <v>274</v>
      </c>
      <c r="E2382" s="256" t="s">
        <v>34</v>
      </c>
      <c r="F2382" s="257" t="s">
        <v>2638</v>
      </c>
      <c r="G2382" s="255"/>
      <c r="H2382" s="256" t="s">
        <v>34</v>
      </c>
      <c r="I2382" s="258"/>
      <c r="J2382" s="255"/>
      <c r="K2382" s="255"/>
      <c r="L2382" s="259"/>
      <c r="M2382" s="260"/>
      <c r="N2382" s="261"/>
      <c r="O2382" s="261"/>
      <c r="P2382" s="261"/>
      <c r="Q2382" s="261"/>
      <c r="R2382" s="261"/>
      <c r="S2382" s="261"/>
      <c r="T2382" s="262"/>
      <c r="AT2382" s="263" t="s">
        <v>274</v>
      </c>
      <c r="AU2382" s="263" t="s">
        <v>88</v>
      </c>
      <c r="AV2382" s="14" t="s">
        <v>86</v>
      </c>
      <c r="AW2382" s="14" t="s">
        <v>41</v>
      </c>
      <c r="AX2382" s="14" t="s">
        <v>78</v>
      </c>
      <c r="AY2382" s="263" t="s">
        <v>209</v>
      </c>
    </row>
    <row r="2383" spans="2:65" s="12" customFormat="1" ht="13.5">
      <c r="B2383" s="222"/>
      <c r="C2383" s="223"/>
      <c r="D2383" s="219" t="s">
        <v>274</v>
      </c>
      <c r="E2383" s="224" t="s">
        <v>34</v>
      </c>
      <c r="F2383" s="225" t="s">
        <v>2618</v>
      </c>
      <c r="G2383" s="223"/>
      <c r="H2383" s="226">
        <v>32.450000000000003</v>
      </c>
      <c r="I2383" s="227"/>
      <c r="J2383" s="223"/>
      <c r="K2383" s="223"/>
      <c r="L2383" s="228"/>
      <c r="M2383" s="229"/>
      <c r="N2383" s="230"/>
      <c r="O2383" s="230"/>
      <c r="P2383" s="230"/>
      <c r="Q2383" s="230"/>
      <c r="R2383" s="230"/>
      <c r="S2383" s="230"/>
      <c r="T2383" s="231"/>
      <c r="AT2383" s="232" t="s">
        <v>274</v>
      </c>
      <c r="AU2383" s="232" t="s">
        <v>88</v>
      </c>
      <c r="AV2383" s="12" t="s">
        <v>88</v>
      </c>
      <c r="AW2383" s="12" t="s">
        <v>41</v>
      </c>
      <c r="AX2383" s="12" t="s">
        <v>78</v>
      </c>
      <c r="AY2383" s="232" t="s">
        <v>209</v>
      </c>
    </row>
    <row r="2384" spans="2:65" s="12" customFormat="1" ht="13.5">
      <c r="B2384" s="222"/>
      <c r="C2384" s="223"/>
      <c r="D2384" s="219" t="s">
        <v>274</v>
      </c>
      <c r="E2384" s="224" t="s">
        <v>34</v>
      </c>
      <c r="F2384" s="225" t="s">
        <v>2619</v>
      </c>
      <c r="G2384" s="223"/>
      <c r="H2384" s="226">
        <v>17.2</v>
      </c>
      <c r="I2384" s="227"/>
      <c r="J2384" s="223"/>
      <c r="K2384" s="223"/>
      <c r="L2384" s="228"/>
      <c r="M2384" s="229"/>
      <c r="N2384" s="230"/>
      <c r="O2384" s="230"/>
      <c r="P2384" s="230"/>
      <c r="Q2384" s="230"/>
      <c r="R2384" s="230"/>
      <c r="S2384" s="230"/>
      <c r="T2384" s="231"/>
      <c r="AT2384" s="232" t="s">
        <v>274</v>
      </c>
      <c r="AU2384" s="232" t="s">
        <v>88</v>
      </c>
      <c r="AV2384" s="12" t="s">
        <v>88</v>
      </c>
      <c r="AW2384" s="12" t="s">
        <v>41</v>
      </c>
      <c r="AX2384" s="12" t="s">
        <v>78</v>
      </c>
      <c r="AY2384" s="232" t="s">
        <v>209</v>
      </c>
    </row>
    <row r="2385" spans="2:65" s="12" customFormat="1" ht="13.5">
      <c r="B2385" s="222"/>
      <c r="C2385" s="223"/>
      <c r="D2385" s="219" t="s">
        <v>274</v>
      </c>
      <c r="E2385" s="224" t="s">
        <v>34</v>
      </c>
      <c r="F2385" s="225" t="s">
        <v>2620</v>
      </c>
      <c r="G2385" s="223"/>
      <c r="H2385" s="226">
        <v>16.8</v>
      </c>
      <c r="I2385" s="227"/>
      <c r="J2385" s="223"/>
      <c r="K2385" s="223"/>
      <c r="L2385" s="228"/>
      <c r="M2385" s="229"/>
      <c r="N2385" s="230"/>
      <c r="O2385" s="230"/>
      <c r="P2385" s="230"/>
      <c r="Q2385" s="230"/>
      <c r="R2385" s="230"/>
      <c r="S2385" s="230"/>
      <c r="T2385" s="231"/>
      <c r="AT2385" s="232" t="s">
        <v>274</v>
      </c>
      <c r="AU2385" s="232" t="s">
        <v>88</v>
      </c>
      <c r="AV2385" s="12" t="s">
        <v>88</v>
      </c>
      <c r="AW2385" s="12" t="s">
        <v>41</v>
      </c>
      <c r="AX2385" s="12" t="s">
        <v>78</v>
      </c>
      <c r="AY2385" s="232" t="s">
        <v>209</v>
      </c>
    </row>
    <row r="2386" spans="2:65" s="12" customFormat="1" ht="13.5">
      <c r="B2386" s="222"/>
      <c r="C2386" s="223"/>
      <c r="D2386" s="219" t="s">
        <v>274</v>
      </c>
      <c r="E2386" s="224" t="s">
        <v>34</v>
      </c>
      <c r="F2386" s="225" t="s">
        <v>2621</v>
      </c>
      <c r="G2386" s="223"/>
      <c r="H2386" s="226">
        <v>17.46</v>
      </c>
      <c r="I2386" s="227"/>
      <c r="J2386" s="223"/>
      <c r="K2386" s="223"/>
      <c r="L2386" s="228"/>
      <c r="M2386" s="229"/>
      <c r="N2386" s="230"/>
      <c r="O2386" s="230"/>
      <c r="P2386" s="230"/>
      <c r="Q2386" s="230"/>
      <c r="R2386" s="230"/>
      <c r="S2386" s="230"/>
      <c r="T2386" s="231"/>
      <c r="AT2386" s="232" t="s">
        <v>274</v>
      </c>
      <c r="AU2386" s="232" t="s">
        <v>88</v>
      </c>
      <c r="AV2386" s="12" t="s">
        <v>88</v>
      </c>
      <c r="AW2386" s="12" t="s">
        <v>41</v>
      </c>
      <c r="AX2386" s="12" t="s">
        <v>78</v>
      </c>
      <c r="AY2386" s="232" t="s">
        <v>209</v>
      </c>
    </row>
    <row r="2387" spans="2:65" s="12" customFormat="1" ht="13.5">
      <c r="B2387" s="222"/>
      <c r="C2387" s="223"/>
      <c r="D2387" s="219" t="s">
        <v>274</v>
      </c>
      <c r="E2387" s="224" t="s">
        <v>34</v>
      </c>
      <c r="F2387" s="225" t="s">
        <v>2622</v>
      </c>
      <c r="G2387" s="223"/>
      <c r="H2387" s="226">
        <v>126</v>
      </c>
      <c r="I2387" s="227"/>
      <c r="J2387" s="223"/>
      <c r="K2387" s="223"/>
      <c r="L2387" s="228"/>
      <c r="M2387" s="229"/>
      <c r="N2387" s="230"/>
      <c r="O2387" s="230"/>
      <c r="P2387" s="230"/>
      <c r="Q2387" s="230"/>
      <c r="R2387" s="230"/>
      <c r="S2387" s="230"/>
      <c r="T2387" s="231"/>
      <c r="AT2387" s="232" t="s">
        <v>274</v>
      </c>
      <c r="AU2387" s="232" t="s">
        <v>88</v>
      </c>
      <c r="AV2387" s="12" t="s">
        <v>88</v>
      </c>
      <c r="AW2387" s="12" t="s">
        <v>41</v>
      </c>
      <c r="AX2387" s="12" t="s">
        <v>78</v>
      </c>
      <c r="AY2387" s="232" t="s">
        <v>209</v>
      </c>
    </row>
    <row r="2388" spans="2:65" s="15" customFormat="1" ht="13.5">
      <c r="B2388" s="267"/>
      <c r="C2388" s="268"/>
      <c r="D2388" s="219" t="s">
        <v>274</v>
      </c>
      <c r="E2388" s="269" t="s">
        <v>34</v>
      </c>
      <c r="F2388" s="270" t="s">
        <v>2639</v>
      </c>
      <c r="G2388" s="268"/>
      <c r="H2388" s="271">
        <v>209.91</v>
      </c>
      <c r="I2388" s="272"/>
      <c r="J2388" s="268"/>
      <c r="K2388" s="268"/>
      <c r="L2388" s="273"/>
      <c r="M2388" s="274"/>
      <c r="N2388" s="275"/>
      <c r="O2388" s="275"/>
      <c r="P2388" s="275"/>
      <c r="Q2388" s="275"/>
      <c r="R2388" s="275"/>
      <c r="S2388" s="275"/>
      <c r="T2388" s="276"/>
      <c r="AT2388" s="277" t="s">
        <v>274</v>
      </c>
      <c r="AU2388" s="277" t="s">
        <v>88</v>
      </c>
      <c r="AV2388" s="15" t="s">
        <v>224</v>
      </c>
      <c r="AW2388" s="15" t="s">
        <v>41</v>
      </c>
      <c r="AX2388" s="15" t="s">
        <v>78</v>
      </c>
      <c r="AY2388" s="277" t="s">
        <v>209</v>
      </c>
    </row>
    <row r="2389" spans="2:65" s="14" customFormat="1" ht="13.5">
      <c r="B2389" s="254"/>
      <c r="C2389" s="255"/>
      <c r="D2389" s="219" t="s">
        <v>274</v>
      </c>
      <c r="E2389" s="256" t="s">
        <v>34</v>
      </c>
      <c r="F2389" s="257" t="s">
        <v>2640</v>
      </c>
      <c r="G2389" s="255"/>
      <c r="H2389" s="256" t="s">
        <v>34</v>
      </c>
      <c r="I2389" s="258"/>
      <c r="J2389" s="255"/>
      <c r="K2389" s="255"/>
      <c r="L2389" s="259"/>
      <c r="M2389" s="260"/>
      <c r="N2389" s="261"/>
      <c r="O2389" s="261"/>
      <c r="P2389" s="261"/>
      <c r="Q2389" s="261"/>
      <c r="R2389" s="261"/>
      <c r="S2389" s="261"/>
      <c r="T2389" s="262"/>
      <c r="AT2389" s="263" t="s">
        <v>274</v>
      </c>
      <c r="AU2389" s="263" t="s">
        <v>88</v>
      </c>
      <c r="AV2389" s="14" t="s">
        <v>86</v>
      </c>
      <c r="AW2389" s="14" t="s">
        <v>41</v>
      </c>
      <c r="AX2389" s="14" t="s">
        <v>78</v>
      </c>
      <c r="AY2389" s="263" t="s">
        <v>209</v>
      </c>
    </row>
    <row r="2390" spans="2:65" s="12" customFormat="1" ht="13.5">
      <c r="B2390" s="222"/>
      <c r="C2390" s="223"/>
      <c r="D2390" s="219" t="s">
        <v>274</v>
      </c>
      <c r="E2390" s="224" t="s">
        <v>34</v>
      </c>
      <c r="F2390" s="225" t="s">
        <v>2641</v>
      </c>
      <c r="G2390" s="223"/>
      <c r="H2390" s="226">
        <v>20.7</v>
      </c>
      <c r="I2390" s="227"/>
      <c r="J2390" s="223"/>
      <c r="K2390" s="223"/>
      <c r="L2390" s="228"/>
      <c r="M2390" s="229"/>
      <c r="N2390" s="230"/>
      <c r="O2390" s="230"/>
      <c r="P2390" s="230"/>
      <c r="Q2390" s="230"/>
      <c r="R2390" s="230"/>
      <c r="S2390" s="230"/>
      <c r="T2390" s="231"/>
      <c r="AT2390" s="232" t="s">
        <v>274</v>
      </c>
      <c r="AU2390" s="232" t="s">
        <v>88</v>
      </c>
      <c r="AV2390" s="12" t="s">
        <v>88</v>
      </c>
      <c r="AW2390" s="12" t="s">
        <v>41</v>
      </c>
      <c r="AX2390" s="12" t="s">
        <v>78</v>
      </c>
      <c r="AY2390" s="232" t="s">
        <v>209</v>
      </c>
    </row>
    <row r="2391" spans="2:65" s="12" customFormat="1" ht="13.5">
      <c r="B2391" s="222"/>
      <c r="C2391" s="223"/>
      <c r="D2391" s="219" t="s">
        <v>274</v>
      </c>
      <c r="E2391" s="224" t="s">
        <v>34</v>
      </c>
      <c r="F2391" s="225" t="s">
        <v>2642</v>
      </c>
      <c r="G2391" s="223"/>
      <c r="H2391" s="226">
        <v>46.2</v>
      </c>
      <c r="I2391" s="227"/>
      <c r="J2391" s="223"/>
      <c r="K2391" s="223"/>
      <c r="L2391" s="228"/>
      <c r="M2391" s="229"/>
      <c r="N2391" s="230"/>
      <c r="O2391" s="230"/>
      <c r="P2391" s="230"/>
      <c r="Q2391" s="230"/>
      <c r="R2391" s="230"/>
      <c r="S2391" s="230"/>
      <c r="T2391" s="231"/>
      <c r="AT2391" s="232" t="s">
        <v>274</v>
      </c>
      <c r="AU2391" s="232" t="s">
        <v>88</v>
      </c>
      <c r="AV2391" s="12" t="s">
        <v>88</v>
      </c>
      <c r="AW2391" s="12" t="s">
        <v>41</v>
      </c>
      <c r="AX2391" s="12" t="s">
        <v>78</v>
      </c>
      <c r="AY2391" s="232" t="s">
        <v>209</v>
      </c>
    </row>
    <row r="2392" spans="2:65" s="12" customFormat="1" ht="13.5">
      <c r="B2392" s="222"/>
      <c r="C2392" s="223"/>
      <c r="D2392" s="219" t="s">
        <v>274</v>
      </c>
      <c r="E2392" s="224" t="s">
        <v>34</v>
      </c>
      <c r="F2392" s="225" t="s">
        <v>2643</v>
      </c>
      <c r="G2392" s="223"/>
      <c r="H2392" s="226">
        <v>37.697000000000003</v>
      </c>
      <c r="I2392" s="227"/>
      <c r="J2392" s="223"/>
      <c r="K2392" s="223"/>
      <c r="L2392" s="228"/>
      <c r="M2392" s="229"/>
      <c r="N2392" s="230"/>
      <c r="O2392" s="230"/>
      <c r="P2392" s="230"/>
      <c r="Q2392" s="230"/>
      <c r="R2392" s="230"/>
      <c r="S2392" s="230"/>
      <c r="T2392" s="231"/>
      <c r="AT2392" s="232" t="s">
        <v>274</v>
      </c>
      <c r="AU2392" s="232" t="s">
        <v>88</v>
      </c>
      <c r="AV2392" s="12" t="s">
        <v>88</v>
      </c>
      <c r="AW2392" s="12" t="s">
        <v>41</v>
      </c>
      <c r="AX2392" s="12" t="s">
        <v>78</v>
      </c>
      <c r="AY2392" s="232" t="s">
        <v>209</v>
      </c>
    </row>
    <row r="2393" spans="2:65" s="15" customFormat="1" ht="13.5">
      <c r="B2393" s="267"/>
      <c r="C2393" s="268"/>
      <c r="D2393" s="219" t="s">
        <v>274</v>
      </c>
      <c r="E2393" s="269" t="s">
        <v>34</v>
      </c>
      <c r="F2393" s="270" t="s">
        <v>2644</v>
      </c>
      <c r="G2393" s="268"/>
      <c r="H2393" s="271">
        <v>104.59699999999999</v>
      </c>
      <c r="I2393" s="272"/>
      <c r="J2393" s="268"/>
      <c r="K2393" s="268"/>
      <c r="L2393" s="273"/>
      <c r="M2393" s="274"/>
      <c r="N2393" s="275"/>
      <c r="O2393" s="275"/>
      <c r="P2393" s="275"/>
      <c r="Q2393" s="275"/>
      <c r="R2393" s="275"/>
      <c r="S2393" s="275"/>
      <c r="T2393" s="276"/>
      <c r="AT2393" s="277" t="s">
        <v>274</v>
      </c>
      <c r="AU2393" s="277" t="s">
        <v>88</v>
      </c>
      <c r="AV2393" s="15" t="s">
        <v>224</v>
      </c>
      <c r="AW2393" s="15" t="s">
        <v>41</v>
      </c>
      <c r="AX2393" s="15" t="s">
        <v>78</v>
      </c>
      <c r="AY2393" s="277" t="s">
        <v>209</v>
      </c>
    </row>
    <row r="2394" spans="2:65" s="13" customFormat="1" ht="13.5">
      <c r="B2394" s="233"/>
      <c r="C2394" s="234"/>
      <c r="D2394" s="219" t="s">
        <v>274</v>
      </c>
      <c r="E2394" s="235" t="s">
        <v>34</v>
      </c>
      <c r="F2394" s="236" t="s">
        <v>302</v>
      </c>
      <c r="G2394" s="234"/>
      <c r="H2394" s="237">
        <v>314.50700000000001</v>
      </c>
      <c r="I2394" s="238"/>
      <c r="J2394" s="234"/>
      <c r="K2394" s="234"/>
      <c r="L2394" s="239"/>
      <c r="M2394" s="240"/>
      <c r="N2394" s="241"/>
      <c r="O2394" s="241"/>
      <c r="P2394" s="241"/>
      <c r="Q2394" s="241"/>
      <c r="R2394" s="241"/>
      <c r="S2394" s="241"/>
      <c r="T2394" s="242"/>
      <c r="AT2394" s="243" t="s">
        <v>274</v>
      </c>
      <c r="AU2394" s="243" t="s">
        <v>88</v>
      </c>
      <c r="AV2394" s="13" t="s">
        <v>228</v>
      </c>
      <c r="AW2394" s="13" t="s">
        <v>41</v>
      </c>
      <c r="AX2394" s="13" t="s">
        <v>86</v>
      </c>
      <c r="AY2394" s="243" t="s">
        <v>209</v>
      </c>
    </row>
    <row r="2395" spans="2:65" s="1" customFormat="1" ht="25.5" customHeight="1">
      <c r="B2395" s="43"/>
      <c r="C2395" s="203" t="s">
        <v>2645</v>
      </c>
      <c r="D2395" s="203" t="s">
        <v>212</v>
      </c>
      <c r="E2395" s="204" t="s">
        <v>2646</v>
      </c>
      <c r="F2395" s="205" t="s">
        <v>2647</v>
      </c>
      <c r="G2395" s="206" t="s">
        <v>351</v>
      </c>
      <c r="H2395" s="207">
        <v>314.50700000000001</v>
      </c>
      <c r="I2395" s="208"/>
      <c r="J2395" s="209">
        <f>ROUND(I2395*H2395,2)</f>
        <v>0</v>
      </c>
      <c r="K2395" s="205" t="s">
        <v>216</v>
      </c>
      <c r="L2395" s="63"/>
      <c r="M2395" s="210" t="s">
        <v>34</v>
      </c>
      <c r="N2395" s="211" t="s">
        <v>49</v>
      </c>
      <c r="O2395" s="44"/>
      <c r="P2395" s="212">
        <f>O2395*H2395</f>
        <v>0</v>
      </c>
      <c r="Q2395" s="212">
        <v>1.5740000000000001E-2</v>
      </c>
      <c r="R2395" s="212">
        <f>Q2395*H2395</f>
        <v>4.9503401800000004</v>
      </c>
      <c r="S2395" s="212">
        <v>0</v>
      </c>
      <c r="T2395" s="213">
        <f>S2395*H2395</f>
        <v>0</v>
      </c>
      <c r="AR2395" s="25" t="s">
        <v>287</v>
      </c>
      <c r="AT2395" s="25" t="s">
        <v>212</v>
      </c>
      <c r="AU2395" s="25" t="s">
        <v>88</v>
      </c>
      <c r="AY2395" s="25" t="s">
        <v>209</v>
      </c>
      <c r="BE2395" s="214">
        <f>IF(N2395="základní",J2395,0)</f>
        <v>0</v>
      </c>
      <c r="BF2395" s="214">
        <f>IF(N2395="snížená",J2395,0)</f>
        <v>0</v>
      </c>
      <c r="BG2395" s="214">
        <f>IF(N2395="zákl. přenesená",J2395,0)</f>
        <v>0</v>
      </c>
      <c r="BH2395" s="214">
        <f>IF(N2395="sníž. přenesená",J2395,0)</f>
        <v>0</v>
      </c>
      <c r="BI2395" s="214">
        <f>IF(N2395="nulová",J2395,0)</f>
        <v>0</v>
      </c>
      <c r="BJ2395" s="25" t="s">
        <v>86</v>
      </c>
      <c r="BK2395" s="214">
        <f>ROUND(I2395*H2395,2)</f>
        <v>0</v>
      </c>
      <c r="BL2395" s="25" t="s">
        <v>287</v>
      </c>
      <c r="BM2395" s="25" t="s">
        <v>2648</v>
      </c>
    </row>
    <row r="2396" spans="2:65" s="1" customFormat="1" ht="54">
      <c r="B2396" s="43"/>
      <c r="C2396" s="65"/>
      <c r="D2396" s="219" t="s">
        <v>272</v>
      </c>
      <c r="E2396" s="65"/>
      <c r="F2396" s="220" t="s">
        <v>2615</v>
      </c>
      <c r="G2396" s="65"/>
      <c r="H2396" s="65"/>
      <c r="I2396" s="174"/>
      <c r="J2396" s="65"/>
      <c r="K2396" s="65"/>
      <c r="L2396" s="63"/>
      <c r="M2396" s="221"/>
      <c r="N2396" s="44"/>
      <c r="O2396" s="44"/>
      <c r="P2396" s="44"/>
      <c r="Q2396" s="44"/>
      <c r="R2396" s="44"/>
      <c r="S2396" s="44"/>
      <c r="T2396" s="80"/>
      <c r="AT2396" s="25" t="s">
        <v>272</v>
      </c>
      <c r="AU2396" s="25" t="s">
        <v>88</v>
      </c>
    </row>
    <row r="2397" spans="2:65" s="14" customFormat="1" ht="13.5">
      <c r="B2397" s="254"/>
      <c r="C2397" s="255"/>
      <c r="D2397" s="219" t="s">
        <v>274</v>
      </c>
      <c r="E2397" s="256" t="s">
        <v>34</v>
      </c>
      <c r="F2397" s="257" t="s">
        <v>2616</v>
      </c>
      <c r="G2397" s="255"/>
      <c r="H2397" s="256" t="s">
        <v>34</v>
      </c>
      <c r="I2397" s="258"/>
      <c r="J2397" s="255"/>
      <c r="K2397" s="255"/>
      <c r="L2397" s="259"/>
      <c r="M2397" s="260"/>
      <c r="N2397" s="261"/>
      <c r="O2397" s="261"/>
      <c r="P2397" s="261"/>
      <c r="Q2397" s="261"/>
      <c r="R2397" s="261"/>
      <c r="S2397" s="261"/>
      <c r="T2397" s="262"/>
      <c r="AT2397" s="263" t="s">
        <v>274</v>
      </c>
      <c r="AU2397" s="263" t="s">
        <v>88</v>
      </c>
      <c r="AV2397" s="14" t="s">
        <v>86</v>
      </c>
      <c r="AW2397" s="14" t="s">
        <v>41</v>
      </c>
      <c r="AX2397" s="14" t="s">
        <v>78</v>
      </c>
      <c r="AY2397" s="263" t="s">
        <v>209</v>
      </c>
    </row>
    <row r="2398" spans="2:65" s="14" customFormat="1" ht="13.5">
      <c r="B2398" s="254"/>
      <c r="C2398" s="255"/>
      <c r="D2398" s="219" t="s">
        <v>274</v>
      </c>
      <c r="E2398" s="256" t="s">
        <v>34</v>
      </c>
      <c r="F2398" s="257" t="s">
        <v>2638</v>
      </c>
      <c r="G2398" s="255"/>
      <c r="H2398" s="256" t="s">
        <v>34</v>
      </c>
      <c r="I2398" s="258"/>
      <c r="J2398" s="255"/>
      <c r="K2398" s="255"/>
      <c r="L2398" s="259"/>
      <c r="M2398" s="260"/>
      <c r="N2398" s="261"/>
      <c r="O2398" s="261"/>
      <c r="P2398" s="261"/>
      <c r="Q2398" s="261"/>
      <c r="R2398" s="261"/>
      <c r="S2398" s="261"/>
      <c r="T2398" s="262"/>
      <c r="AT2398" s="263" t="s">
        <v>274</v>
      </c>
      <c r="AU2398" s="263" t="s">
        <v>88</v>
      </c>
      <c r="AV2398" s="14" t="s">
        <v>86</v>
      </c>
      <c r="AW2398" s="14" t="s">
        <v>41</v>
      </c>
      <c r="AX2398" s="14" t="s">
        <v>78</v>
      </c>
      <c r="AY2398" s="263" t="s">
        <v>209</v>
      </c>
    </row>
    <row r="2399" spans="2:65" s="12" customFormat="1" ht="13.5">
      <c r="B2399" s="222"/>
      <c r="C2399" s="223"/>
      <c r="D2399" s="219" t="s">
        <v>274</v>
      </c>
      <c r="E2399" s="224" t="s">
        <v>34</v>
      </c>
      <c r="F2399" s="225" t="s">
        <v>2618</v>
      </c>
      <c r="G2399" s="223"/>
      <c r="H2399" s="226">
        <v>32.450000000000003</v>
      </c>
      <c r="I2399" s="227"/>
      <c r="J2399" s="223"/>
      <c r="K2399" s="223"/>
      <c r="L2399" s="228"/>
      <c r="M2399" s="229"/>
      <c r="N2399" s="230"/>
      <c r="O2399" s="230"/>
      <c r="P2399" s="230"/>
      <c r="Q2399" s="230"/>
      <c r="R2399" s="230"/>
      <c r="S2399" s="230"/>
      <c r="T2399" s="231"/>
      <c r="AT2399" s="232" t="s">
        <v>274</v>
      </c>
      <c r="AU2399" s="232" t="s">
        <v>88</v>
      </c>
      <c r="AV2399" s="12" t="s">
        <v>88</v>
      </c>
      <c r="AW2399" s="12" t="s">
        <v>41</v>
      </c>
      <c r="AX2399" s="12" t="s">
        <v>78</v>
      </c>
      <c r="AY2399" s="232" t="s">
        <v>209</v>
      </c>
    </row>
    <row r="2400" spans="2:65" s="12" customFormat="1" ht="13.5">
      <c r="B2400" s="222"/>
      <c r="C2400" s="223"/>
      <c r="D2400" s="219" t="s">
        <v>274</v>
      </c>
      <c r="E2400" s="224" t="s">
        <v>34</v>
      </c>
      <c r="F2400" s="225" t="s">
        <v>2619</v>
      </c>
      <c r="G2400" s="223"/>
      <c r="H2400" s="226">
        <v>17.2</v>
      </c>
      <c r="I2400" s="227"/>
      <c r="J2400" s="223"/>
      <c r="K2400" s="223"/>
      <c r="L2400" s="228"/>
      <c r="M2400" s="229"/>
      <c r="N2400" s="230"/>
      <c r="O2400" s="230"/>
      <c r="P2400" s="230"/>
      <c r="Q2400" s="230"/>
      <c r="R2400" s="230"/>
      <c r="S2400" s="230"/>
      <c r="T2400" s="231"/>
      <c r="AT2400" s="232" t="s">
        <v>274</v>
      </c>
      <c r="AU2400" s="232" t="s">
        <v>88</v>
      </c>
      <c r="AV2400" s="12" t="s">
        <v>88</v>
      </c>
      <c r="AW2400" s="12" t="s">
        <v>41</v>
      </c>
      <c r="AX2400" s="12" t="s">
        <v>78</v>
      </c>
      <c r="AY2400" s="232" t="s">
        <v>209</v>
      </c>
    </row>
    <row r="2401" spans="2:65" s="12" customFormat="1" ht="13.5">
      <c r="B2401" s="222"/>
      <c r="C2401" s="223"/>
      <c r="D2401" s="219" t="s">
        <v>274</v>
      </c>
      <c r="E2401" s="224" t="s">
        <v>34</v>
      </c>
      <c r="F2401" s="225" t="s">
        <v>2620</v>
      </c>
      <c r="G2401" s="223"/>
      <c r="H2401" s="226">
        <v>16.8</v>
      </c>
      <c r="I2401" s="227"/>
      <c r="J2401" s="223"/>
      <c r="K2401" s="223"/>
      <c r="L2401" s="228"/>
      <c r="M2401" s="229"/>
      <c r="N2401" s="230"/>
      <c r="O2401" s="230"/>
      <c r="P2401" s="230"/>
      <c r="Q2401" s="230"/>
      <c r="R2401" s="230"/>
      <c r="S2401" s="230"/>
      <c r="T2401" s="231"/>
      <c r="AT2401" s="232" t="s">
        <v>274</v>
      </c>
      <c r="AU2401" s="232" t="s">
        <v>88</v>
      </c>
      <c r="AV2401" s="12" t="s">
        <v>88</v>
      </c>
      <c r="AW2401" s="12" t="s">
        <v>41</v>
      </c>
      <c r="AX2401" s="12" t="s">
        <v>78</v>
      </c>
      <c r="AY2401" s="232" t="s">
        <v>209</v>
      </c>
    </row>
    <row r="2402" spans="2:65" s="12" customFormat="1" ht="13.5">
      <c r="B2402" s="222"/>
      <c r="C2402" s="223"/>
      <c r="D2402" s="219" t="s">
        <v>274</v>
      </c>
      <c r="E2402" s="224" t="s">
        <v>34</v>
      </c>
      <c r="F2402" s="225" t="s">
        <v>2621</v>
      </c>
      <c r="G2402" s="223"/>
      <c r="H2402" s="226">
        <v>17.46</v>
      </c>
      <c r="I2402" s="227"/>
      <c r="J2402" s="223"/>
      <c r="K2402" s="223"/>
      <c r="L2402" s="228"/>
      <c r="M2402" s="229"/>
      <c r="N2402" s="230"/>
      <c r="O2402" s="230"/>
      <c r="P2402" s="230"/>
      <c r="Q2402" s="230"/>
      <c r="R2402" s="230"/>
      <c r="S2402" s="230"/>
      <c r="T2402" s="231"/>
      <c r="AT2402" s="232" t="s">
        <v>274</v>
      </c>
      <c r="AU2402" s="232" t="s">
        <v>88</v>
      </c>
      <c r="AV2402" s="12" t="s">
        <v>88</v>
      </c>
      <c r="AW2402" s="12" t="s">
        <v>41</v>
      </c>
      <c r="AX2402" s="12" t="s">
        <v>78</v>
      </c>
      <c r="AY2402" s="232" t="s">
        <v>209</v>
      </c>
    </row>
    <row r="2403" spans="2:65" s="12" customFormat="1" ht="13.5">
      <c r="B2403" s="222"/>
      <c r="C2403" s="223"/>
      <c r="D2403" s="219" t="s">
        <v>274</v>
      </c>
      <c r="E2403" s="224" t="s">
        <v>34</v>
      </c>
      <c r="F2403" s="225" t="s">
        <v>2622</v>
      </c>
      <c r="G2403" s="223"/>
      <c r="H2403" s="226">
        <v>126</v>
      </c>
      <c r="I2403" s="227"/>
      <c r="J2403" s="223"/>
      <c r="K2403" s="223"/>
      <c r="L2403" s="228"/>
      <c r="M2403" s="229"/>
      <c r="N2403" s="230"/>
      <c r="O2403" s="230"/>
      <c r="P2403" s="230"/>
      <c r="Q2403" s="230"/>
      <c r="R2403" s="230"/>
      <c r="S2403" s="230"/>
      <c r="T2403" s="231"/>
      <c r="AT2403" s="232" t="s">
        <v>274</v>
      </c>
      <c r="AU2403" s="232" t="s">
        <v>88</v>
      </c>
      <c r="AV2403" s="12" t="s">
        <v>88</v>
      </c>
      <c r="AW2403" s="12" t="s">
        <v>41</v>
      </c>
      <c r="AX2403" s="12" t="s">
        <v>78</v>
      </c>
      <c r="AY2403" s="232" t="s">
        <v>209</v>
      </c>
    </row>
    <row r="2404" spans="2:65" s="15" customFormat="1" ht="13.5">
      <c r="B2404" s="267"/>
      <c r="C2404" s="268"/>
      <c r="D2404" s="219" t="s">
        <v>274</v>
      </c>
      <c r="E2404" s="269" t="s">
        <v>34</v>
      </c>
      <c r="F2404" s="270" t="s">
        <v>2639</v>
      </c>
      <c r="G2404" s="268"/>
      <c r="H2404" s="271">
        <v>209.91</v>
      </c>
      <c r="I2404" s="272"/>
      <c r="J2404" s="268"/>
      <c r="K2404" s="268"/>
      <c r="L2404" s="273"/>
      <c r="M2404" s="274"/>
      <c r="N2404" s="275"/>
      <c r="O2404" s="275"/>
      <c r="P2404" s="275"/>
      <c r="Q2404" s="275"/>
      <c r="R2404" s="275"/>
      <c r="S2404" s="275"/>
      <c r="T2404" s="276"/>
      <c r="AT2404" s="277" t="s">
        <v>274</v>
      </c>
      <c r="AU2404" s="277" t="s">
        <v>88</v>
      </c>
      <c r="AV2404" s="15" t="s">
        <v>224</v>
      </c>
      <c r="AW2404" s="15" t="s">
        <v>41</v>
      </c>
      <c r="AX2404" s="15" t="s">
        <v>78</v>
      </c>
      <c r="AY2404" s="277" t="s">
        <v>209</v>
      </c>
    </row>
    <row r="2405" spans="2:65" s="14" customFormat="1" ht="13.5">
      <c r="B2405" s="254"/>
      <c r="C2405" s="255"/>
      <c r="D2405" s="219" t="s">
        <v>274</v>
      </c>
      <c r="E2405" s="256" t="s">
        <v>34</v>
      </c>
      <c r="F2405" s="257" t="s">
        <v>2640</v>
      </c>
      <c r="G2405" s="255"/>
      <c r="H2405" s="256" t="s">
        <v>34</v>
      </c>
      <c r="I2405" s="258"/>
      <c r="J2405" s="255"/>
      <c r="K2405" s="255"/>
      <c r="L2405" s="259"/>
      <c r="M2405" s="260"/>
      <c r="N2405" s="261"/>
      <c r="O2405" s="261"/>
      <c r="P2405" s="261"/>
      <c r="Q2405" s="261"/>
      <c r="R2405" s="261"/>
      <c r="S2405" s="261"/>
      <c r="T2405" s="262"/>
      <c r="AT2405" s="263" t="s">
        <v>274</v>
      </c>
      <c r="AU2405" s="263" t="s">
        <v>88</v>
      </c>
      <c r="AV2405" s="14" t="s">
        <v>86</v>
      </c>
      <c r="AW2405" s="14" t="s">
        <v>41</v>
      </c>
      <c r="AX2405" s="14" t="s">
        <v>78</v>
      </c>
      <c r="AY2405" s="263" t="s">
        <v>209</v>
      </c>
    </row>
    <row r="2406" spans="2:65" s="12" customFormat="1" ht="13.5">
      <c r="B2406" s="222"/>
      <c r="C2406" s="223"/>
      <c r="D2406" s="219" t="s">
        <v>274</v>
      </c>
      <c r="E2406" s="224" t="s">
        <v>34</v>
      </c>
      <c r="F2406" s="225" t="s">
        <v>2641</v>
      </c>
      <c r="G2406" s="223"/>
      <c r="H2406" s="226">
        <v>20.7</v>
      </c>
      <c r="I2406" s="227"/>
      <c r="J2406" s="223"/>
      <c r="K2406" s="223"/>
      <c r="L2406" s="228"/>
      <c r="M2406" s="229"/>
      <c r="N2406" s="230"/>
      <c r="O2406" s="230"/>
      <c r="P2406" s="230"/>
      <c r="Q2406" s="230"/>
      <c r="R2406" s="230"/>
      <c r="S2406" s="230"/>
      <c r="T2406" s="231"/>
      <c r="AT2406" s="232" t="s">
        <v>274</v>
      </c>
      <c r="AU2406" s="232" t="s">
        <v>88</v>
      </c>
      <c r="AV2406" s="12" t="s">
        <v>88</v>
      </c>
      <c r="AW2406" s="12" t="s">
        <v>41</v>
      </c>
      <c r="AX2406" s="12" t="s">
        <v>78</v>
      </c>
      <c r="AY2406" s="232" t="s">
        <v>209</v>
      </c>
    </row>
    <row r="2407" spans="2:65" s="12" customFormat="1" ht="13.5">
      <c r="B2407" s="222"/>
      <c r="C2407" s="223"/>
      <c r="D2407" s="219" t="s">
        <v>274</v>
      </c>
      <c r="E2407" s="224" t="s">
        <v>34</v>
      </c>
      <c r="F2407" s="225" t="s">
        <v>2642</v>
      </c>
      <c r="G2407" s="223"/>
      <c r="H2407" s="226">
        <v>46.2</v>
      </c>
      <c r="I2407" s="227"/>
      <c r="J2407" s="223"/>
      <c r="K2407" s="223"/>
      <c r="L2407" s="228"/>
      <c r="M2407" s="229"/>
      <c r="N2407" s="230"/>
      <c r="O2407" s="230"/>
      <c r="P2407" s="230"/>
      <c r="Q2407" s="230"/>
      <c r="R2407" s="230"/>
      <c r="S2407" s="230"/>
      <c r="T2407" s="231"/>
      <c r="AT2407" s="232" t="s">
        <v>274</v>
      </c>
      <c r="AU2407" s="232" t="s">
        <v>88</v>
      </c>
      <c r="AV2407" s="12" t="s">
        <v>88</v>
      </c>
      <c r="AW2407" s="12" t="s">
        <v>41</v>
      </c>
      <c r="AX2407" s="12" t="s">
        <v>78</v>
      </c>
      <c r="AY2407" s="232" t="s">
        <v>209</v>
      </c>
    </row>
    <row r="2408" spans="2:65" s="12" customFormat="1" ht="13.5">
      <c r="B2408" s="222"/>
      <c r="C2408" s="223"/>
      <c r="D2408" s="219" t="s">
        <v>274</v>
      </c>
      <c r="E2408" s="224" t="s">
        <v>34</v>
      </c>
      <c r="F2408" s="225" t="s">
        <v>2643</v>
      </c>
      <c r="G2408" s="223"/>
      <c r="H2408" s="226">
        <v>37.697000000000003</v>
      </c>
      <c r="I2408" s="227"/>
      <c r="J2408" s="223"/>
      <c r="K2408" s="223"/>
      <c r="L2408" s="228"/>
      <c r="M2408" s="229"/>
      <c r="N2408" s="230"/>
      <c r="O2408" s="230"/>
      <c r="P2408" s="230"/>
      <c r="Q2408" s="230"/>
      <c r="R2408" s="230"/>
      <c r="S2408" s="230"/>
      <c r="T2408" s="231"/>
      <c r="AT2408" s="232" t="s">
        <v>274</v>
      </c>
      <c r="AU2408" s="232" t="s">
        <v>88</v>
      </c>
      <c r="AV2408" s="12" t="s">
        <v>88</v>
      </c>
      <c r="AW2408" s="12" t="s">
        <v>41</v>
      </c>
      <c r="AX2408" s="12" t="s">
        <v>78</v>
      </c>
      <c r="AY2408" s="232" t="s">
        <v>209</v>
      </c>
    </row>
    <row r="2409" spans="2:65" s="15" customFormat="1" ht="13.5">
      <c r="B2409" s="267"/>
      <c r="C2409" s="268"/>
      <c r="D2409" s="219" t="s">
        <v>274</v>
      </c>
      <c r="E2409" s="269" t="s">
        <v>34</v>
      </c>
      <c r="F2409" s="270" t="s">
        <v>2644</v>
      </c>
      <c r="G2409" s="268"/>
      <c r="H2409" s="271">
        <v>104.59699999999999</v>
      </c>
      <c r="I2409" s="272"/>
      <c r="J2409" s="268"/>
      <c r="K2409" s="268"/>
      <c r="L2409" s="273"/>
      <c r="M2409" s="274"/>
      <c r="N2409" s="275"/>
      <c r="O2409" s="275"/>
      <c r="P2409" s="275"/>
      <c r="Q2409" s="275"/>
      <c r="R2409" s="275"/>
      <c r="S2409" s="275"/>
      <c r="T2409" s="276"/>
      <c r="AT2409" s="277" t="s">
        <v>274</v>
      </c>
      <c r="AU2409" s="277" t="s">
        <v>88</v>
      </c>
      <c r="AV2409" s="15" t="s">
        <v>224</v>
      </c>
      <c r="AW2409" s="15" t="s">
        <v>41</v>
      </c>
      <c r="AX2409" s="15" t="s">
        <v>78</v>
      </c>
      <c r="AY2409" s="277" t="s">
        <v>209</v>
      </c>
    </row>
    <row r="2410" spans="2:65" s="13" customFormat="1" ht="13.5">
      <c r="B2410" s="233"/>
      <c r="C2410" s="234"/>
      <c r="D2410" s="219" t="s">
        <v>274</v>
      </c>
      <c r="E2410" s="235" t="s">
        <v>34</v>
      </c>
      <c r="F2410" s="236" t="s">
        <v>302</v>
      </c>
      <c r="G2410" s="234"/>
      <c r="H2410" s="237">
        <v>314.50700000000001</v>
      </c>
      <c r="I2410" s="238"/>
      <c r="J2410" s="234"/>
      <c r="K2410" s="234"/>
      <c r="L2410" s="239"/>
      <c r="M2410" s="240"/>
      <c r="N2410" s="241"/>
      <c r="O2410" s="241"/>
      <c r="P2410" s="241"/>
      <c r="Q2410" s="241"/>
      <c r="R2410" s="241"/>
      <c r="S2410" s="241"/>
      <c r="T2410" s="242"/>
      <c r="AT2410" s="243" t="s">
        <v>274</v>
      </c>
      <c r="AU2410" s="243" t="s">
        <v>88</v>
      </c>
      <c r="AV2410" s="13" t="s">
        <v>228</v>
      </c>
      <c r="AW2410" s="13" t="s">
        <v>41</v>
      </c>
      <c r="AX2410" s="13" t="s">
        <v>86</v>
      </c>
      <c r="AY2410" s="243" t="s">
        <v>209</v>
      </c>
    </row>
    <row r="2411" spans="2:65" s="1" customFormat="1" ht="25.5" customHeight="1">
      <c r="B2411" s="43"/>
      <c r="C2411" s="203" t="s">
        <v>2649</v>
      </c>
      <c r="D2411" s="203" t="s">
        <v>212</v>
      </c>
      <c r="E2411" s="204" t="s">
        <v>2650</v>
      </c>
      <c r="F2411" s="205" t="s">
        <v>2651</v>
      </c>
      <c r="G2411" s="206" t="s">
        <v>351</v>
      </c>
      <c r="H2411" s="207">
        <v>187.2</v>
      </c>
      <c r="I2411" s="208"/>
      <c r="J2411" s="209">
        <f>ROUND(I2411*H2411,2)</f>
        <v>0</v>
      </c>
      <c r="K2411" s="205" t="s">
        <v>216</v>
      </c>
      <c r="L2411" s="63"/>
      <c r="M2411" s="210" t="s">
        <v>34</v>
      </c>
      <c r="N2411" s="211" t="s">
        <v>49</v>
      </c>
      <c r="O2411" s="44"/>
      <c r="P2411" s="212">
        <f>O2411*H2411</f>
        <v>0</v>
      </c>
      <c r="Q2411" s="212">
        <v>1.5789999999999998E-2</v>
      </c>
      <c r="R2411" s="212">
        <f>Q2411*H2411</f>
        <v>2.9558879999999994</v>
      </c>
      <c r="S2411" s="212">
        <v>0</v>
      </c>
      <c r="T2411" s="213">
        <f>S2411*H2411</f>
        <v>0</v>
      </c>
      <c r="AR2411" s="25" t="s">
        <v>287</v>
      </c>
      <c r="AT2411" s="25" t="s">
        <v>212</v>
      </c>
      <c r="AU2411" s="25" t="s">
        <v>88</v>
      </c>
      <c r="AY2411" s="25" t="s">
        <v>209</v>
      </c>
      <c r="BE2411" s="214">
        <f>IF(N2411="základní",J2411,0)</f>
        <v>0</v>
      </c>
      <c r="BF2411" s="214">
        <f>IF(N2411="snížená",J2411,0)</f>
        <v>0</v>
      </c>
      <c r="BG2411" s="214">
        <f>IF(N2411="zákl. přenesená",J2411,0)</f>
        <v>0</v>
      </c>
      <c r="BH2411" s="214">
        <f>IF(N2411="sníž. přenesená",J2411,0)</f>
        <v>0</v>
      </c>
      <c r="BI2411" s="214">
        <f>IF(N2411="nulová",J2411,0)</f>
        <v>0</v>
      </c>
      <c r="BJ2411" s="25" t="s">
        <v>86</v>
      </c>
      <c r="BK2411" s="214">
        <f>ROUND(I2411*H2411,2)</f>
        <v>0</v>
      </c>
      <c r="BL2411" s="25" t="s">
        <v>287</v>
      </c>
      <c r="BM2411" s="25" t="s">
        <v>2652</v>
      </c>
    </row>
    <row r="2412" spans="2:65" s="14" customFormat="1" ht="13.5">
      <c r="B2412" s="254"/>
      <c r="C2412" s="255"/>
      <c r="D2412" s="219" t="s">
        <v>274</v>
      </c>
      <c r="E2412" s="256" t="s">
        <v>34</v>
      </c>
      <c r="F2412" s="257" t="s">
        <v>1727</v>
      </c>
      <c r="G2412" s="255"/>
      <c r="H2412" s="256" t="s">
        <v>34</v>
      </c>
      <c r="I2412" s="258"/>
      <c r="J2412" s="255"/>
      <c r="K2412" s="255"/>
      <c r="L2412" s="259"/>
      <c r="M2412" s="260"/>
      <c r="N2412" s="261"/>
      <c r="O2412" s="261"/>
      <c r="P2412" s="261"/>
      <c r="Q2412" s="261"/>
      <c r="R2412" s="261"/>
      <c r="S2412" s="261"/>
      <c r="T2412" s="262"/>
      <c r="AT2412" s="263" t="s">
        <v>274</v>
      </c>
      <c r="AU2412" s="263" t="s">
        <v>88</v>
      </c>
      <c r="AV2412" s="14" t="s">
        <v>86</v>
      </c>
      <c r="AW2412" s="14" t="s">
        <v>41</v>
      </c>
      <c r="AX2412" s="14" t="s">
        <v>78</v>
      </c>
      <c r="AY2412" s="263" t="s">
        <v>209</v>
      </c>
    </row>
    <row r="2413" spans="2:65" s="14" customFormat="1" ht="13.5">
      <c r="B2413" s="254"/>
      <c r="C2413" s="255"/>
      <c r="D2413" s="219" t="s">
        <v>274</v>
      </c>
      <c r="E2413" s="256" t="s">
        <v>34</v>
      </c>
      <c r="F2413" s="257" t="s">
        <v>2653</v>
      </c>
      <c r="G2413" s="255"/>
      <c r="H2413" s="256" t="s">
        <v>34</v>
      </c>
      <c r="I2413" s="258"/>
      <c r="J2413" s="255"/>
      <c r="K2413" s="255"/>
      <c r="L2413" s="259"/>
      <c r="M2413" s="260"/>
      <c r="N2413" s="261"/>
      <c r="O2413" s="261"/>
      <c r="P2413" s="261"/>
      <c r="Q2413" s="261"/>
      <c r="R2413" s="261"/>
      <c r="S2413" s="261"/>
      <c r="T2413" s="262"/>
      <c r="AT2413" s="263" t="s">
        <v>274</v>
      </c>
      <c r="AU2413" s="263" t="s">
        <v>88</v>
      </c>
      <c r="AV2413" s="14" t="s">
        <v>86</v>
      </c>
      <c r="AW2413" s="14" t="s">
        <v>41</v>
      </c>
      <c r="AX2413" s="14" t="s">
        <v>78</v>
      </c>
      <c r="AY2413" s="263" t="s">
        <v>209</v>
      </c>
    </row>
    <row r="2414" spans="2:65" s="12" customFormat="1" ht="13.5">
      <c r="B2414" s="222"/>
      <c r="C2414" s="223"/>
      <c r="D2414" s="219" t="s">
        <v>274</v>
      </c>
      <c r="E2414" s="224" t="s">
        <v>34</v>
      </c>
      <c r="F2414" s="225" t="s">
        <v>1729</v>
      </c>
      <c r="G2414" s="223"/>
      <c r="H2414" s="226">
        <v>73.37</v>
      </c>
      <c r="I2414" s="227"/>
      <c r="J2414" s="223"/>
      <c r="K2414" s="223"/>
      <c r="L2414" s="228"/>
      <c r="M2414" s="229"/>
      <c r="N2414" s="230"/>
      <c r="O2414" s="230"/>
      <c r="P2414" s="230"/>
      <c r="Q2414" s="230"/>
      <c r="R2414" s="230"/>
      <c r="S2414" s="230"/>
      <c r="T2414" s="231"/>
      <c r="AT2414" s="232" t="s">
        <v>274</v>
      </c>
      <c r="AU2414" s="232" t="s">
        <v>88</v>
      </c>
      <c r="AV2414" s="12" t="s">
        <v>88</v>
      </c>
      <c r="AW2414" s="12" t="s">
        <v>41</v>
      </c>
      <c r="AX2414" s="12" t="s">
        <v>78</v>
      </c>
      <c r="AY2414" s="232" t="s">
        <v>209</v>
      </c>
    </row>
    <row r="2415" spans="2:65" s="12" customFormat="1" ht="13.5">
      <c r="B2415" s="222"/>
      <c r="C2415" s="223"/>
      <c r="D2415" s="219" t="s">
        <v>274</v>
      </c>
      <c r="E2415" s="224" t="s">
        <v>34</v>
      </c>
      <c r="F2415" s="225" t="s">
        <v>1730</v>
      </c>
      <c r="G2415" s="223"/>
      <c r="H2415" s="226">
        <v>27.2</v>
      </c>
      <c r="I2415" s="227"/>
      <c r="J2415" s="223"/>
      <c r="K2415" s="223"/>
      <c r="L2415" s="228"/>
      <c r="M2415" s="229"/>
      <c r="N2415" s="230"/>
      <c r="O2415" s="230"/>
      <c r="P2415" s="230"/>
      <c r="Q2415" s="230"/>
      <c r="R2415" s="230"/>
      <c r="S2415" s="230"/>
      <c r="T2415" s="231"/>
      <c r="AT2415" s="232" t="s">
        <v>274</v>
      </c>
      <c r="AU2415" s="232" t="s">
        <v>88</v>
      </c>
      <c r="AV2415" s="12" t="s">
        <v>88</v>
      </c>
      <c r="AW2415" s="12" t="s">
        <v>41</v>
      </c>
      <c r="AX2415" s="12" t="s">
        <v>78</v>
      </c>
      <c r="AY2415" s="232" t="s">
        <v>209</v>
      </c>
    </row>
    <row r="2416" spans="2:65" s="12" customFormat="1" ht="13.5">
      <c r="B2416" s="222"/>
      <c r="C2416" s="223"/>
      <c r="D2416" s="219" t="s">
        <v>274</v>
      </c>
      <c r="E2416" s="224" t="s">
        <v>34</v>
      </c>
      <c r="F2416" s="225" t="s">
        <v>1801</v>
      </c>
      <c r="G2416" s="223"/>
      <c r="H2416" s="226">
        <v>86.63</v>
      </c>
      <c r="I2416" s="227"/>
      <c r="J2416" s="223"/>
      <c r="K2416" s="223"/>
      <c r="L2416" s="228"/>
      <c r="M2416" s="229"/>
      <c r="N2416" s="230"/>
      <c r="O2416" s="230"/>
      <c r="P2416" s="230"/>
      <c r="Q2416" s="230"/>
      <c r="R2416" s="230"/>
      <c r="S2416" s="230"/>
      <c r="T2416" s="231"/>
      <c r="AT2416" s="232" t="s">
        <v>274</v>
      </c>
      <c r="AU2416" s="232" t="s">
        <v>88</v>
      </c>
      <c r="AV2416" s="12" t="s">
        <v>88</v>
      </c>
      <c r="AW2416" s="12" t="s">
        <v>41</v>
      </c>
      <c r="AX2416" s="12" t="s">
        <v>78</v>
      </c>
      <c r="AY2416" s="232" t="s">
        <v>209</v>
      </c>
    </row>
    <row r="2417" spans="2:65" s="13" customFormat="1" ht="13.5">
      <c r="B2417" s="233"/>
      <c r="C2417" s="234"/>
      <c r="D2417" s="219" t="s">
        <v>274</v>
      </c>
      <c r="E2417" s="235" t="s">
        <v>34</v>
      </c>
      <c r="F2417" s="236" t="s">
        <v>302</v>
      </c>
      <c r="G2417" s="234"/>
      <c r="H2417" s="237">
        <v>187.2</v>
      </c>
      <c r="I2417" s="238"/>
      <c r="J2417" s="234"/>
      <c r="K2417" s="234"/>
      <c r="L2417" s="239"/>
      <c r="M2417" s="240"/>
      <c r="N2417" s="241"/>
      <c r="O2417" s="241"/>
      <c r="P2417" s="241"/>
      <c r="Q2417" s="241"/>
      <c r="R2417" s="241"/>
      <c r="S2417" s="241"/>
      <c r="T2417" s="242"/>
      <c r="AT2417" s="243" t="s">
        <v>274</v>
      </c>
      <c r="AU2417" s="243" t="s">
        <v>88</v>
      </c>
      <c r="AV2417" s="13" t="s">
        <v>228</v>
      </c>
      <c r="AW2417" s="13" t="s">
        <v>41</v>
      </c>
      <c r="AX2417" s="13" t="s">
        <v>86</v>
      </c>
      <c r="AY2417" s="243" t="s">
        <v>209</v>
      </c>
    </row>
    <row r="2418" spans="2:65" s="1" customFormat="1" ht="16.5" customHeight="1">
      <c r="B2418" s="43"/>
      <c r="C2418" s="203" t="s">
        <v>2654</v>
      </c>
      <c r="D2418" s="203" t="s">
        <v>212</v>
      </c>
      <c r="E2418" s="204" t="s">
        <v>2655</v>
      </c>
      <c r="F2418" s="205" t="s">
        <v>2656</v>
      </c>
      <c r="G2418" s="206" t="s">
        <v>351</v>
      </c>
      <c r="H2418" s="207">
        <v>1266.8689999999999</v>
      </c>
      <c r="I2418" s="208"/>
      <c r="J2418" s="209">
        <f>ROUND(I2418*H2418,2)</f>
        <v>0</v>
      </c>
      <c r="K2418" s="205" t="s">
        <v>216</v>
      </c>
      <c r="L2418" s="63"/>
      <c r="M2418" s="210" t="s">
        <v>34</v>
      </c>
      <c r="N2418" s="211" t="s">
        <v>49</v>
      </c>
      <c r="O2418" s="44"/>
      <c r="P2418" s="212">
        <f>O2418*H2418</f>
        <v>0</v>
      </c>
      <c r="Q2418" s="212">
        <v>1.9000000000000001E-4</v>
      </c>
      <c r="R2418" s="212">
        <f>Q2418*H2418</f>
        <v>0.24070511</v>
      </c>
      <c r="S2418" s="212">
        <v>0</v>
      </c>
      <c r="T2418" s="213">
        <f>S2418*H2418</f>
        <v>0</v>
      </c>
      <c r="AR2418" s="25" t="s">
        <v>287</v>
      </c>
      <c r="AT2418" s="25" t="s">
        <v>212</v>
      </c>
      <c r="AU2418" s="25" t="s">
        <v>88</v>
      </c>
      <c r="AY2418" s="25" t="s">
        <v>209</v>
      </c>
      <c r="BE2418" s="214">
        <f>IF(N2418="základní",J2418,0)</f>
        <v>0</v>
      </c>
      <c r="BF2418" s="214">
        <f>IF(N2418="snížená",J2418,0)</f>
        <v>0</v>
      </c>
      <c r="BG2418" s="214">
        <f>IF(N2418="zákl. přenesená",J2418,0)</f>
        <v>0</v>
      </c>
      <c r="BH2418" s="214">
        <f>IF(N2418="sníž. přenesená",J2418,0)</f>
        <v>0</v>
      </c>
      <c r="BI2418" s="214">
        <f>IF(N2418="nulová",J2418,0)</f>
        <v>0</v>
      </c>
      <c r="BJ2418" s="25" t="s">
        <v>86</v>
      </c>
      <c r="BK2418" s="214">
        <f>ROUND(I2418*H2418,2)</f>
        <v>0</v>
      </c>
      <c r="BL2418" s="25" t="s">
        <v>287</v>
      </c>
      <c r="BM2418" s="25" t="s">
        <v>2657</v>
      </c>
    </row>
    <row r="2419" spans="2:65" s="1" customFormat="1" ht="67.5">
      <c r="B2419" s="43"/>
      <c r="C2419" s="65"/>
      <c r="D2419" s="219" t="s">
        <v>272</v>
      </c>
      <c r="E2419" s="65"/>
      <c r="F2419" s="220" t="s">
        <v>2658</v>
      </c>
      <c r="G2419" s="65"/>
      <c r="H2419" s="65"/>
      <c r="I2419" s="174"/>
      <c r="J2419" s="65"/>
      <c r="K2419" s="65"/>
      <c r="L2419" s="63"/>
      <c r="M2419" s="221"/>
      <c r="N2419" s="44"/>
      <c r="O2419" s="44"/>
      <c r="P2419" s="44"/>
      <c r="Q2419" s="44"/>
      <c r="R2419" s="44"/>
      <c r="S2419" s="44"/>
      <c r="T2419" s="80"/>
      <c r="AT2419" s="25" t="s">
        <v>272</v>
      </c>
      <c r="AU2419" s="25" t="s">
        <v>88</v>
      </c>
    </row>
    <row r="2420" spans="2:65" s="12" customFormat="1" ht="13.5">
      <c r="B2420" s="222"/>
      <c r="C2420" s="223"/>
      <c r="D2420" s="219" t="s">
        <v>274</v>
      </c>
      <c r="E2420" s="224" t="s">
        <v>34</v>
      </c>
      <c r="F2420" s="225" t="s">
        <v>2659</v>
      </c>
      <c r="G2420" s="223"/>
      <c r="H2420" s="226">
        <v>925.96900000000005</v>
      </c>
      <c r="I2420" s="227"/>
      <c r="J2420" s="223"/>
      <c r="K2420" s="223"/>
      <c r="L2420" s="228"/>
      <c r="M2420" s="229"/>
      <c r="N2420" s="230"/>
      <c r="O2420" s="230"/>
      <c r="P2420" s="230"/>
      <c r="Q2420" s="230"/>
      <c r="R2420" s="230"/>
      <c r="S2420" s="230"/>
      <c r="T2420" s="231"/>
      <c r="AT2420" s="232" t="s">
        <v>274</v>
      </c>
      <c r="AU2420" s="232" t="s">
        <v>88</v>
      </c>
      <c r="AV2420" s="12" t="s">
        <v>88</v>
      </c>
      <c r="AW2420" s="12" t="s">
        <v>41</v>
      </c>
      <c r="AX2420" s="12" t="s">
        <v>78</v>
      </c>
      <c r="AY2420" s="232" t="s">
        <v>209</v>
      </c>
    </row>
    <row r="2421" spans="2:65" s="12" customFormat="1" ht="13.5">
      <c r="B2421" s="222"/>
      <c r="C2421" s="223"/>
      <c r="D2421" s="219" t="s">
        <v>274</v>
      </c>
      <c r="E2421" s="224" t="s">
        <v>34</v>
      </c>
      <c r="F2421" s="225" t="s">
        <v>2660</v>
      </c>
      <c r="G2421" s="223"/>
      <c r="H2421" s="226">
        <v>187.2</v>
      </c>
      <c r="I2421" s="227"/>
      <c r="J2421" s="223"/>
      <c r="K2421" s="223"/>
      <c r="L2421" s="228"/>
      <c r="M2421" s="229"/>
      <c r="N2421" s="230"/>
      <c r="O2421" s="230"/>
      <c r="P2421" s="230"/>
      <c r="Q2421" s="230"/>
      <c r="R2421" s="230"/>
      <c r="S2421" s="230"/>
      <c r="T2421" s="231"/>
      <c r="AT2421" s="232" t="s">
        <v>274</v>
      </c>
      <c r="AU2421" s="232" t="s">
        <v>88</v>
      </c>
      <c r="AV2421" s="12" t="s">
        <v>88</v>
      </c>
      <c r="AW2421" s="12" t="s">
        <v>41</v>
      </c>
      <c r="AX2421" s="12" t="s">
        <v>78</v>
      </c>
      <c r="AY2421" s="232" t="s">
        <v>209</v>
      </c>
    </row>
    <row r="2422" spans="2:65" s="12" customFormat="1" ht="13.5">
      <c r="B2422" s="222"/>
      <c r="C2422" s="223"/>
      <c r="D2422" s="219" t="s">
        <v>274</v>
      </c>
      <c r="E2422" s="224" t="s">
        <v>34</v>
      </c>
      <c r="F2422" s="225" t="s">
        <v>2661</v>
      </c>
      <c r="G2422" s="223"/>
      <c r="H2422" s="226">
        <v>153.69999999999999</v>
      </c>
      <c r="I2422" s="227"/>
      <c r="J2422" s="223"/>
      <c r="K2422" s="223"/>
      <c r="L2422" s="228"/>
      <c r="M2422" s="229"/>
      <c r="N2422" s="230"/>
      <c r="O2422" s="230"/>
      <c r="P2422" s="230"/>
      <c r="Q2422" s="230"/>
      <c r="R2422" s="230"/>
      <c r="S2422" s="230"/>
      <c r="T2422" s="231"/>
      <c r="AT2422" s="232" t="s">
        <v>274</v>
      </c>
      <c r="AU2422" s="232" t="s">
        <v>88</v>
      </c>
      <c r="AV2422" s="12" t="s">
        <v>88</v>
      </c>
      <c r="AW2422" s="12" t="s">
        <v>41</v>
      </c>
      <c r="AX2422" s="12" t="s">
        <v>78</v>
      </c>
      <c r="AY2422" s="232" t="s">
        <v>209</v>
      </c>
    </row>
    <row r="2423" spans="2:65" s="13" customFormat="1" ht="13.5">
      <c r="B2423" s="233"/>
      <c r="C2423" s="234"/>
      <c r="D2423" s="219" t="s">
        <v>274</v>
      </c>
      <c r="E2423" s="235" t="s">
        <v>34</v>
      </c>
      <c r="F2423" s="236" t="s">
        <v>302</v>
      </c>
      <c r="G2423" s="234"/>
      <c r="H2423" s="237">
        <v>1266.8689999999999</v>
      </c>
      <c r="I2423" s="238"/>
      <c r="J2423" s="234"/>
      <c r="K2423" s="234"/>
      <c r="L2423" s="239"/>
      <c r="M2423" s="240"/>
      <c r="N2423" s="241"/>
      <c r="O2423" s="241"/>
      <c r="P2423" s="241"/>
      <c r="Q2423" s="241"/>
      <c r="R2423" s="241"/>
      <c r="S2423" s="241"/>
      <c r="T2423" s="242"/>
      <c r="AT2423" s="243" t="s">
        <v>274</v>
      </c>
      <c r="AU2423" s="243" t="s">
        <v>88</v>
      </c>
      <c r="AV2423" s="13" t="s">
        <v>228</v>
      </c>
      <c r="AW2423" s="13" t="s">
        <v>41</v>
      </c>
      <c r="AX2423" s="13" t="s">
        <v>86</v>
      </c>
      <c r="AY2423" s="243" t="s">
        <v>209</v>
      </c>
    </row>
    <row r="2424" spans="2:65" s="1" customFormat="1" ht="16.5" customHeight="1">
      <c r="B2424" s="43"/>
      <c r="C2424" s="203" t="s">
        <v>2662</v>
      </c>
      <c r="D2424" s="203" t="s">
        <v>212</v>
      </c>
      <c r="E2424" s="204" t="s">
        <v>2663</v>
      </c>
      <c r="F2424" s="205" t="s">
        <v>2664</v>
      </c>
      <c r="G2424" s="206" t="s">
        <v>351</v>
      </c>
      <c r="H2424" s="207">
        <v>11.593999999999999</v>
      </c>
      <c r="I2424" s="208"/>
      <c r="J2424" s="209">
        <f>ROUND(I2424*H2424,2)</f>
        <v>0</v>
      </c>
      <c r="K2424" s="205" t="s">
        <v>34</v>
      </c>
      <c r="L2424" s="63"/>
      <c r="M2424" s="210" t="s">
        <v>34</v>
      </c>
      <c r="N2424" s="211" t="s">
        <v>49</v>
      </c>
      <c r="O2424" s="44"/>
      <c r="P2424" s="212">
        <f>O2424*H2424</f>
        <v>0</v>
      </c>
      <c r="Q2424" s="212">
        <v>0</v>
      </c>
      <c r="R2424" s="212">
        <f>Q2424*H2424</f>
        <v>0</v>
      </c>
      <c r="S2424" s="212">
        <v>0</v>
      </c>
      <c r="T2424" s="213">
        <f>S2424*H2424</f>
        <v>0</v>
      </c>
      <c r="AR2424" s="25" t="s">
        <v>287</v>
      </c>
      <c r="AT2424" s="25" t="s">
        <v>212</v>
      </c>
      <c r="AU2424" s="25" t="s">
        <v>88</v>
      </c>
      <c r="AY2424" s="25" t="s">
        <v>209</v>
      </c>
      <c r="BE2424" s="214">
        <f>IF(N2424="základní",J2424,0)</f>
        <v>0</v>
      </c>
      <c r="BF2424" s="214">
        <f>IF(N2424="snížená",J2424,0)</f>
        <v>0</v>
      </c>
      <c r="BG2424" s="214">
        <f>IF(N2424="zákl. přenesená",J2424,0)</f>
        <v>0</v>
      </c>
      <c r="BH2424" s="214">
        <f>IF(N2424="sníž. přenesená",J2424,0)</f>
        <v>0</v>
      </c>
      <c r="BI2424" s="214">
        <f>IF(N2424="nulová",J2424,0)</f>
        <v>0</v>
      </c>
      <c r="BJ2424" s="25" t="s">
        <v>86</v>
      </c>
      <c r="BK2424" s="214">
        <f>ROUND(I2424*H2424,2)</f>
        <v>0</v>
      </c>
      <c r="BL2424" s="25" t="s">
        <v>287</v>
      </c>
      <c r="BM2424" s="25" t="s">
        <v>2665</v>
      </c>
    </row>
    <row r="2425" spans="2:65" s="12" customFormat="1" ht="13.5">
      <c r="B2425" s="222"/>
      <c r="C2425" s="223"/>
      <c r="D2425" s="219" t="s">
        <v>274</v>
      </c>
      <c r="E2425" s="224" t="s">
        <v>34</v>
      </c>
      <c r="F2425" s="225" t="s">
        <v>2666</v>
      </c>
      <c r="G2425" s="223"/>
      <c r="H2425" s="226">
        <v>2.4780000000000002</v>
      </c>
      <c r="I2425" s="227"/>
      <c r="J2425" s="223"/>
      <c r="K2425" s="223"/>
      <c r="L2425" s="228"/>
      <c r="M2425" s="229"/>
      <c r="N2425" s="230"/>
      <c r="O2425" s="230"/>
      <c r="P2425" s="230"/>
      <c r="Q2425" s="230"/>
      <c r="R2425" s="230"/>
      <c r="S2425" s="230"/>
      <c r="T2425" s="231"/>
      <c r="AT2425" s="232" t="s">
        <v>274</v>
      </c>
      <c r="AU2425" s="232" t="s">
        <v>88</v>
      </c>
      <c r="AV2425" s="12" t="s">
        <v>88</v>
      </c>
      <c r="AW2425" s="12" t="s">
        <v>41</v>
      </c>
      <c r="AX2425" s="12" t="s">
        <v>78</v>
      </c>
      <c r="AY2425" s="232" t="s">
        <v>209</v>
      </c>
    </row>
    <row r="2426" spans="2:65" s="12" customFormat="1" ht="13.5">
      <c r="B2426" s="222"/>
      <c r="C2426" s="223"/>
      <c r="D2426" s="219" t="s">
        <v>274</v>
      </c>
      <c r="E2426" s="224" t="s">
        <v>34</v>
      </c>
      <c r="F2426" s="225" t="s">
        <v>2667</v>
      </c>
      <c r="G2426" s="223"/>
      <c r="H2426" s="226">
        <v>4.2409999999999997</v>
      </c>
      <c r="I2426" s="227"/>
      <c r="J2426" s="223"/>
      <c r="K2426" s="223"/>
      <c r="L2426" s="228"/>
      <c r="M2426" s="229"/>
      <c r="N2426" s="230"/>
      <c r="O2426" s="230"/>
      <c r="P2426" s="230"/>
      <c r="Q2426" s="230"/>
      <c r="R2426" s="230"/>
      <c r="S2426" s="230"/>
      <c r="T2426" s="231"/>
      <c r="AT2426" s="232" t="s">
        <v>274</v>
      </c>
      <c r="AU2426" s="232" t="s">
        <v>88</v>
      </c>
      <c r="AV2426" s="12" t="s">
        <v>88</v>
      </c>
      <c r="AW2426" s="12" t="s">
        <v>41</v>
      </c>
      <c r="AX2426" s="12" t="s">
        <v>78</v>
      </c>
      <c r="AY2426" s="232" t="s">
        <v>209</v>
      </c>
    </row>
    <row r="2427" spans="2:65" s="12" customFormat="1" ht="13.5">
      <c r="B2427" s="222"/>
      <c r="C2427" s="223"/>
      <c r="D2427" s="219" t="s">
        <v>274</v>
      </c>
      <c r="E2427" s="224" t="s">
        <v>34</v>
      </c>
      <c r="F2427" s="225" t="s">
        <v>2668</v>
      </c>
      <c r="G2427" s="223"/>
      <c r="H2427" s="226">
        <v>4.875</v>
      </c>
      <c r="I2427" s="227"/>
      <c r="J2427" s="223"/>
      <c r="K2427" s="223"/>
      <c r="L2427" s="228"/>
      <c r="M2427" s="229"/>
      <c r="N2427" s="230"/>
      <c r="O2427" s="230"/>
      <c r="P2427" s="230"/>
      <c r="Q2427" s="230"/>
      <c r="R2427" s="230"/>
      <c r="S2427" s="230"/>
      <c r="T2427" s="231"/>
      <c r="AT2427" s="232" t="s">
        <v>274</v>
      </c>
      <c r="AU2427" s="232" t="s">
        <v>88</v>
      </c>
      <c r="AV2427" s="12" t="s">
        <v>88</v>
      </c>
      <c r="AW2427" s="12" t="s">
        <v>41</v>
      </c>
      <c r="AX2427" s="12" t="s">
        <v>78</v>
      </c>
      <c r="AY2427" s="232" t="s">
        <v>209</v>
      </c>
    </row>
    <row r="2428" spans="2:65" s="13" customFormat="1" ht="13.5">
      <c r="B2428" s="233"/>
      <c r="C2428" s="234"/>
      <c r="D2428" s="219" t="s">
        <v>274</v>
      </c>
      <c r="E2428" s="235" t="s">
        <v>34</v>
      </c>
      <c r="F2428" s="236" t="s">
        <v>302</v>
      </c>
      <c r="G2428" s="234"/>
      <c r="H2428" s="237">
        <v>11.593999999999999</v>
      </c>
      <c r="I2428" s="238"/>
      <c r="J2428" s="234"/>
      <c r="K2428" s="234"/>
      <c r="L2428" s="239"/>
      <c r="M2428" s="240"/>
      <c r="N2428" s="241"/>
      <c r="O2428" s="241"/>
      <c r="P2428" s="241"/>
      <c r="Q2428" s="241"/>
      <c r="R2428" s="241"/>
      <c r="S2428" s="241"/>
      <c r="T2428" s="242"/>
      <c r="AT2428" s="243" t="s">
        <v>274</v>
      </c>
      <c r="AU2428" s="243" t="s">
        <v>88</v>
      </c>
      <c r="AV2428" s="13" t="s">
        <v>228</v>
      </c>
      <c r="AW2428" s="13" t="s">
        <v>41</v>
      </c>
      <c r="AX2428" s="13" t="s">
        <v>86</v>
      </c>
      <c r="AY2428" s="243" t="s">
        <v>209</v>
      </c>
    </row>
    <row r="2429" spans="2:65" s="1" customFormat="1" ht="38.25" customHeight="1">
      <c r="B2429" s="43"/>
      <c r="C2429" s="203" t="s">
        <v>2669</v>
      </c>
      <c r="D2429" s="203" t="s">
        <v>212</v>
      </c>
      <c r="E2429" s="204" t="s">
        <v>2670</v>
      </c>
      <c r="F2429" s="205" t="s">
        <v>2671</v>
      </c>
      <c r="G2429" s="206" t="s">
        <v>307</v>
      </c>
      <c r="H2429" s="207">
        <v>27.638999999999999</v>
      </c>
      <c r="I2429" s="208"/>
      <c r="J2429" s="209">
        <f>ROUND(I2429*H2429,2)</f>
        <v>0</v>
      </c>
      <c r="K2429" s="205" t="s">
        <v>216</v>
      </c>
      <c r="L2429" s="63"/>
      <c r="M2429" s="210" t="s">
        <v>34</v>
      </c>
      <c r="N2429" s="211" t="s">
        <v>49</v>
      </c>
      <c r="O2429" s="44"/>
      <c r="P2429" s="212">
        <f>O2429*H2429</f>
        <v>0</v>
      </c>
      <c r="Q2429" s="212">
        <v>0</v>
      </c>
      <c r="R2429" s="212">
        <f>Q2429*H2429</f>
        <v>0</v>
      </c>
      <c r="S2429" s="212">
        <v>0</v>
      </c>
      <c r="T2429" s="213">
        <f>S2429*H2429</f>
        <v>0</v>
      </c>
      <c r="AR2429" s="25" t="s">
        <v>287</v>
      </c>
      <c r="AT2429" s="25" t="s">
        <v>212</v>
      </c>
      <c r="AU2429" s="25" t="s">
        <v>88</v>
      </c>
      <c r="AY2429" s="25" t="s">
        <v>209</v>
      </c>
      <c r="BE2429" s="214">
        <f>IF(N2429="základní",J2429,0)</f>
        <v>0</v>
      </c>
      <c r="BF2429" s="214">
        <f>IF(N2429="snížená",J2429,0)</f>
        <v>0</v>
      </c>
      <c r="BG2429" s="214">
        <f>IF(N2429="zákl. přenesená",J2429,0)</f>
        <v>0</v>
      </c>
      <c r="BH2429" s="214">
        <f>IF(N2429="sníž. přenesená",J2429,0)</f>
        <v>0</v>
      </c>
      <c r="BI2429" s="214">
        <f>IF(N2429="nulová",J2429,0)</f>
        <v>0</v>
      </c>
      <c r="BJ2429" s="25" t="s">
        <v>86</v>
      </c>
      <c r="BK2429" s="214">
        <f>ROUND(I2429*H2429,2)</f>
        <v>0</v>
      </c>
      <c r="BL2429" s="25" t="s">
        <v>287</v>
      </c>
      <c r="BM2429" s="25" t="s">
        <v>2672</v>
      </c>
    </row>
    <row r="2430" spans="2:65" s="1" customFormat="1" ht="121.5">
      <c r="B2430" s="43"/>
      <c r="C2430" s="65"/>
      <c r="D2430" s="219" t="s">
        <v>272</v>
      </c>
      <c r="E2430" s="65"/>
      <c r="F2430" s="220" t="s">
        <v>2286</v>
      </c>
      <c r="G2430" s="65"/>
      <c r="H2430" s="65"/>
      <c r="I2430" s="174"/>
      <c r="J2430" s="65"/>
      <c r="K2430" s="65"/>
      <c r="L2430" s="63"/>
      <c r="M2430" s="221"/>
      <c r="N2430" s="44"/>
      <c r="O2430" s="44"/>
      <c r="P2430" s="44"/>
      <c r="Q2430" s="44"/>
      <c r="R2430" s="44"/>
      <c r="S2430" s="44"/>
      <c r="T2430" s="80"/>
      <c r="AT2430" s="25" t="s">
        <v>272</v>
      </c>
      <c r="AU2430" s="25" t="s">
        <v>88</v>
      </c>
    </row>
    <row r="2431" spans="2:65" s="11" customFormat="1" ht="29.85" customHeight="1">
      <c r="B2431" s="187"/>
      <c r="C2431" s="188"/>
      <c r="D2431" s="189" t="s">
        <v>77</v>
      </c>
      <c r="E2431" s="201" t="s">
        <v>2673</v>
      </c>
      <c r="F2431" s="201" t="s">
        <v>2674</v>
      </c>
      <c r="G2431" s="188"/>
      <c r="H2431" s="188"/>
      <c r="I2431" s="191"/>
      <c r="J2431" s="202">
        <f>BK2431</f>
        <v>0</v>
      </c>
      <c r="K2431" s="188"/>
      <c r="L2431" s="193"/>
      <c r="M2431" s="194"/>
      <c r="N2431" s="195"/>
      <c r="O2431" s="195"/>
      <c r="P2431" s="196">
        <f>SUM(P2432:P2603)</f>
        <v>0</v>
      </c>
      <c r="Q2431" s="195"/>
      <c r="R2431" s="196">
        <f>SUM(R2432:R2603)</f>
        <v>38.084111509999993</v>
      </c>
      <c r="S2431" s="195"/>
      <c r="T2431" s="197">
        <f>SUM(T2432:T2603)</f>
        <v>0</v>
      </c>
      <c r="AR2431" s="198" t="s">
        <v>88</v>
      </c>
      <c r="AT2431" s="199" t="s">
        <v>77</v>
      </c>
      <c r="AU2431" s="199" t="s">
        <v>86</v>
      </c>
      <c r="AY2431" s="198" t="s">
        <v>209</v>
      </c>
      <c r="BK2431" s="200">
        <f>SUM(BK2432:BK2603)</f>
        <v>0</v>
      </c>
    </row>
    <row r="2432" spans="2:65" s="1" customFormat="1" ht="38.25" customHeight="1">
      <c r="B2432" s="43"/>
      <c r="C2432" s="203" t="s">
        <v>2675</v>
      </c>
      <c r="D2432" s="203" t="s">
        <v>212</v>
      </c>
      <c r="E2432" s="204" t="s">
        <v>2676</v>
      </c>
      <c r="F2432" s="205" t="s">
        <v>2677</v>
      </c>
      <c r="G2432" s="206" t="s">
        <v>351</v>
      </c>
      <c r="H2432" s="207">
        <v>21.734999999999999</v>
      </c>
      <c r="I2432" s="208"/>
      <c r="J2432" s="209">
        <f>ROUND(I2432*H2432,2)</f>
        <v>0</v>
      </c>
      <c r="K2432" s="205" t="s">
        <v>216</v>
      </c>
      <c r="L2432" s="63"/>
      <c r="M2432" s="210" t="s">
        <v>34</v>
      </c>
      <c r="N2432" s="211" t="s">
        <v>49</v>
      </c>
      <c r="O2432" s="44"/>
      <c r="P2432" s="212">
        <f>O2432*H2432</f>
        <v>0</v>
      </c>
      <c r="Q2432" s="212">
        <v>2.504E-2</v>
      </c>
      <c r="R2432" s="212">
        <f>Q2432*H2432</f>
        <v>0.54424439999999996</v>
      </c>
      <c r="S2432" s="212">
        <v>0</v>
      </c>
      <c r="T2432" s="213">
        <f>S2432*H2432</f>
        <v>0</v>
      </c>
      <c r="AR2432" s="25" t="s">
        <v>287</v>
      </c>
      <c r="AT2432" s="25" t="s">
        <v>212</v>
      </c>
      <c r="AU2432" s="25" t="s">
        <v>88</v>
      </c>
      <c r="AY2432" s="25" t="s">
        <v>209</v>
      </c>
      <c r="BE2432" s="214">
        <f>IF(N2432="základní",J2432,0)</f>
        <v>0</v>
      </c>
      <c r="BF2432" s="214">
        <f>IF(N2432="snížená",J2432,0)</f>
        <v>0</v>
      </c>
      <c r="BG2432" s="214">
        <f>IF(N2432="zákl. přenesená",J2432,0)</f>
        <v>0</v>
      </c>
      <c r="BH2432" s="214">
        <f>IF(N2432="sníž. přenesená",J2432,0)</f>
        <v>0</v>
      </c>
      <c r="BI2432" s="214">
        <f>IF(N2432="nulová",J2432,0)</f>
        <v>0</v>
      </c>
      <c r="BJ2432" s="25" t="s">
        <v>86</v>
      </c>
      <c r="BK2432" s="214">
        <f>ROUND(I2432*H2432,2)</f>
        <v>0</v>
      </c>
      <c r="BL2432" s="25" t="s">
        <v>287</v>
      </c>
      <c r="BM2432" s="25" t="s">
        <v>2678</v>
      </c>
    </row>
    <row r="2433" spans="2:65" s="1" customFormat="1" ht="135">
      <c r="B2433" s="43"/>
      <c r="C2433" s="65"/>
      <c r="D2433" s="219" t="s">
        <v>272</v>
      </c>
      <c r="E2433" s="65"/>
      <c r="F2433" s="220" t="s">
        <v>2679</v>
      </c>
      <c r="G2433" s="65"/>
      <c r="H2433" s="65"/>
      <c r="I2433" s="174"/>
      <c r="J2433" s="65"/>
      <c r="K2433" s="65"/>
      <c r="L2433" s="63"/>
      <c r="M2433" s="221"/>
      <c r="N2433" s="44"/>
      <c r="O2433" s="44"/>
      <c r="P2433" s="44"/>
      <c r="Q2433" s="44"/>
      <c r="R2433" s="44"/>
      <c r="S2433" s="44"/>
      <c r="T2433" s="80"/>
      <c r="AT2433" s="25" t="s">
        <v>272</v>
      </c>
      <c r="AU2433" s="25" t="s">
        <v>88</v>
      </c>
    </row>
    <row r="2434" spans="2:65" s="14" customFormat="1" ht="13.5">
      <c r="B2434" s="254"/>
      <c r="C2434" s="255"/>
      <c r="D2434" s="219" t="s">
        <v>274</v>
      </c>
      <c r="E2434" s="256" t="s">
        <v>34</v>
      </c>
      <c r="F2434" s="257" t="s">
        <v>2680</v>
      </c>
      <c r="G2434" s="255"/>
      <c r="H2434" s="256" t="s">
        <v>34</v>
      </c>
      <c r="I2434" s="258"/>
      <c r="J2434" s="255"/>
      <c r="K2434" s="255"/>
      <c r="L2434" s="259"/>
      <c r="M2434" s="260"/>
      <c r="N2434" s="261"/>
      <c r="O2434" s="261"/>
      <c r="P2434" s="261"/>
      <c r="Q2434" s="261"/>
      <c r="R2434" s="261"/>
      <c r="S2434" s="261"/>
      <c r="T2434" s="262"/>
      <c r="AT2434" s="263" t="s">
        <v>274</v>
      </c>
      <c r="AU2434" s="263" t="s">
        <v>88</v>
      </c>
      <c r="AV2434" s="14" t="s">
        <v>86</v>
      </c>
      <c r="AW2434" s="14" t="s">
        <v>41</v>
      </c>
      <c r="AX2434" s="14" t="s">
        <v>78</v>
      </c>
      <c r="AY2434" s="263" t="s">
        <v>209</v>
      </c>
    </row>
    <row r="2435" spans="2:65" s="12" customFormat="1" ht="13.5">
      <c r="B2435" s="222"/>
      <c r="C2435" s="223"/>
      <c r="D2435" s="219" t="s">
        <v>274</v>
      </c>
      <c r="E2435" s="224" t="s">
        <v>34</v>
      </c>
      <c r="F2435" s="225" t="s">
        <v>2681</v>
      </c>
      <c r="G2435" s="223"/>
      <c r="H2435" s="226">
        <v>21.734999999999999</v>
      </c>
      <c r="I2435" s="227"/>
      <c r="J2435" s="223"/>
      <c r="K2435" s="223"/>
      <c r="L2435" s="228"/>
      <c r="M2435" s="229"/>
      <c r="N2435" s="230"/>
      <c r="O2435" s="230"/>
      <c r="P2435" s="230"/>
      <c r="Q2435" s="230"/>
      <c r="R2435" s="230"/>
      <c r="S2435" s="230"/>
      <c r="T2435" s="231"/>
      <c r="AT2435" s="232" t="s">
        <v>274</v>
      </c>
      <c r="AU2435" s="232" t="s">
        <v>88</v>
      </c>
      <c r="AV2435" s="12" t="s">
        <v>88</v>
      </c>
      <c r="AW2435" s="12" t="s">
        <v>41</v>
      </c>
      <c r="AX2435" s="12" t="s">
        <v>86</v>
      </c>
      <c r="AY2435" s="232" t="s">
        <v>209</v>
      </c>
    </row>
    <row r="2436" spans="2:65" s="1" customFormat="1" ht="25.5" customHeight="1">
      <c r="B2436" s="43"/>
      <c r="C2436" s="203" t="s">
        <v>2682</v>
      </c>
      <c r="D2436" s="203" t="s">
        <v>212</v>
      </c>
      <c r="E2436" s="204" t="s">
        <v>2683</v>
      </c>
      <c r="F2436" s="205" t="s">
        <v>2684</v>
      </c>
      <c r="G2436" s="206" t="s">
        <v>351</v>
      </c>
      <c r="H2436" s="207">
        <v>199.69</v>
      </c>
      <c r="I2436" s="208"/>
      <c r="J2436" s="209">
        <f>ROUND(I2436*H2436,2)</f>
        <v>0</v>
      </c>
      <c r="K2436" s="205" t="s">
        <v>216</v>
      </c>
      <c r="L2436" s="63"/>
      <c r="M2436" s="210" t="s">
        <v>34</v>
      </c>
      <c r="N2436" s="211" t="s">
        <v>49</v>
      </c>
      <c r="O2436" s="44"/>
      <c r="P2436" s="212">
        <f>O2436*H2436</f>
        <v>0</v>
      </c>
      <c r="Q2436" s="212">
        <v>0</v>
      </c>
      <c r="R2436" s="212">
        <f>Q2436*H2436</f>
        <v>0</v>
      </c>
      <c r="S2436" s="212">
        <v>0</v>
      </c>
      <c r="T2436" s="213">
        <f>S2436*H2436</f>
        <v>0</v>
      </c>
      <c r="AR2436" s="25" t="s">
        <v>287</v>
      </c>
      <c r="AT2436" s="25" t="s">
        <v>212</v>
      </c>
      <c r="AU2436" s="25" t="s">
        <v>88</v>
      </c>
      <c r="AY2436" s="25" t="s">
        <v>209</v>
      </c>
      <c r="BE2436" s="214">
        <f>IF(N2436="základní",J2436,0)</f>
        <v>0</v>
      </c>
      <c r="BF2436" s="214">
        <f>IF(N2436="snížená",J2436,0)</f>
        <v>0</v>
      </c>
      <c r="BG2436" s="214">
        <f>IF(N2436="zákl. přenesená",J2436,0)</f>
        <v>0</v>
      </c>
      <c r="BH2436" s="214">
        <f>IF(N2436="sníž. přenesená",J2436,0)</f>
        <v>0</v>
      </c>
      <c r="BI2436" s="214">
        <f>IF(N2436="nulová",J2436,0)</f>
        <v>0</v>
      </c>
      <c r="BJ2436" s="25" t="s">
        <v>86</v>
      </c>
      <c r="BK2436" s="214">
        <f>ROUND(I2436*H2436,2)</f>
        <v>0</v>
      </c>
      <c r="BL2436" s="25" t="s">
        <v>287</v>
      </c>
      <c r="BM2436" s="25" t="s">
        <v>2685</v>
      </c>
    </row>
    <row r="2437" spans="2:65" s="1" customFormat="1" ht="135">
      <c r="B2437" s="43"/>
      <c r="C2437" s="65"/>
      <c r="D2437" s="219" t="s">
        <v>272</v>
      </c>
      <c r="E2437" s="65"/>
      <c r="F2437" s="220" t="s">
        <v>2679</v>
      </c>
      <c r="G2437" s="65"/>
      <c r="H2437" s="65"/>
      <c r="I2437" s="174"/>
      <c r="J2437" s="65"/>
      <c r="K2437" s="65"/>
      <c r="L2437" s="63"/>
      <c r="M2437" s="221"/>
      <c r="N2437" s="44"/>
      <c r="O2437" s="44"/>
      <c r="P2437" s="44"/>
      <c r="Q2437" s="44"/>
      <c r="R2437" s="44"/>
      <c r="S2437" s="44"/>
      <c r="T2437" s="80"/>
      <c r="AT2437" s="25" t="s">
        <v>272</v>
      </c>
      <c r="AU2437" s="25" t="s">
        <v>88</v>
      </c>
    </row>
    <row r="2438" spans="2:65" s="14" customFormat="1" ht="13.5">
      <c r="B2438" s="254"/>
      <c r="C2438" s="255"/>
      <c r="D2438" s="219" t="s">
        <v>274</v>
      </c>
      <c r="E2438" s="256" t="s">
        <v>34</v>
      </c>
      <c r="F2438" s="257" t="s">
        <v>437</v>
      </c>
      <c r="G2438" s="255"/>
      <c r="H2438" s="256" t="s">
        <v>34</v>
      </c>
      <c r="I2438" s="258"/>
      <c r="J2438" s="255"/>
      <c r="K2438" s="255"/>
      <c r="L2438" s="259"/>
      <c r="M2438" s="260"/>
      <c r="N2438" s="261"/>
      <c r="O2438" s="261"/>
      <c r="P2438" s="261"/>
      <c r="Q2438" s="261"/>
      <c r="R2438" s="261"/>
      <c r="S2438" s="261"/>
      <c r="T2438" s="262"/>
      <c r="AT2438" s="263" t="s">
        <v>274</v>
      </c>
      <c r="AU2438" s="263" t="s">
        <v>88</v>
      </c>
      <c r="AV2438" s="14" t="s">
        <v>86</v>
      </c>
      <c r="AW2438" s="14" t="s">
        <v>41</v>
      </c>
      <c r="AX2438" s="14" t="s">
        <v>78</v>
      </c>
      <c r="AY2438" s="263" t="s">
        <v>209</v>
      </c>
    </row>
    <row r="2439" spans="2:65" s="14" customFormat="1" ht="13.5">
      <c r="B2439" s="254"/>
      <c r="C2439" s="255"/>
      <c r="D2439" s="219" t="s">
        <v>274</v>
      </c>
      <c r="E2439" s="256" t="s">
        <v>34</v>
      </c>
      <c r="F2439" s="257" t="s">
        <v>2686</v>
      </c>
      <c r="G2439" s="255"/>
      <c r="H2439" s="256" t="s">
        <v>34</v>
      </c>
      <c r="I2439" s="258"/>
      <c r="J2439" s="255"/>
      <c r="K2439" s="255"/>
      <c r="L2439" s="259"/>
      <c r="M2439" s="260"/>
      <c r="N2439" s="261"/>
      <c r="O2439" s="261"/>
      <c r="P2439" s="261"/>
      <c r="Q2439" s="261"/>
      <c r="R2439" s="261"/>
      <c r="S2439" s="261"/>
      <c r="T2439" s="262"/>
      <c r="AT2439" s="263" t="s">
        <v>274</v>
      </c>
      <c r="AU2439" s="263" t="s">
        <v>88</v>
      </c>
      <c r="AV2439" s="14" t="s">
        <v>86</v>
      </c>
      <c r="AW2439" s="14" t="s">
        <v>41</v>
      </c>
      <c r="AX2439" s="14" t="s">
        <v>78</v>
      </c>
      <c r="AY2439" s="263" t="s">
        <v>209</v>
      </c>
    </row>
    <row r="2440" spans="2:65" s="12" customFormat="1" ht="13.5">
      <c r="B2440" s="222"/>
      <c r="C2440" s="223"/>
      <c r="D2440" s="219" t="s">
        <v>274</v>
      </c>
      <c r="E2440" s="224" t="s">
        <v>34</v>
      </c>
      <c r="F2440" s="225" t="s">
        <v>2687</v>
      </c>
      <c r="G2440" s="223"/>
      <c r="H2440" s="226">
        <v>49.83</v>
      </c>
      <c r="I2440" s="227"/>
      <c r="J2440" s="223"/>
      <c r="K2440" s="223"/>
      <c r="L2440" s="228"/>
      <c r="M2440" s="229"/>
      <c r="N2440" s="230"/>
      <c r="O2440" s="230"/>
      <c r="P2440" s="230"/>
      <c r="Q2440" s="230"/>
      <c r="R2440" s="230"/>
      <c r="S2440" s="230"/>
      <c r="T2440" s="231"/>
      <c r="AT2440" s="232" t="s">
        <v>274</v>
      </c>
      <c r="AU2440" s="232" t="s">
        <v>88</v>
      </c>
      <c r="AV2440" s="12" t="s">
        <v>88</v>
      </c>
      <c r="AW2440" s="12" t="s">
        <v>41</v>
      </c>
      <c r="AX2440" s="12" t="s">
        <v>78</v>
      </c>
      <c r="AY2440" s="232" t="s">
        <v>209</v>
      </c>
    </row>
    <row r="2441" spans="2:65" s="12" customFormat="1" ht="13.5">
      <c r="B2441" s="222"/>
      <c r="C2441" s="223"/>
      <c r="D2441" s="219" t="s">
        <v>274</v>
      </c>
      <c r="E2441" s="224" t="s">
        <v>34</v>
      </c>
      <c r="F2441" s="225" t="s">
        <v>2688</v>
      </c>
      <c r="G2441" s="223"/>
      <c r="H2441" s="226">
        <v>21.06</v>
      </c>
      <c r="I2441" s="227"/>
      <c r="J2441" s="223"/>
      <c r="K2441" s="223"/>
      <c r="L2441" s="228"/>
      <c r="M2441" s="229"/>
      <c r="N2441" s="230"/>
      <c r="O2441" s="230"/>
      <c r="P2441" s="230"/>
      <c r="Q2441" s="230"/>
      <c r="R2441" s="230"/>
      <c r="S2441" s="230"/>
      <c r="T2441" s="231"/>
      <c r="AT2441" s="232" t="s">
        <v>274</v>
      </c>
      <c r="AU2441" s="232" t="s">
        <v>88</v>
      </c>
      <c r="AV2441" s="12" t="s">
        <v>88</v>
      </c>
      <c r="AW2441" s="12" t="s">
        <v>41</v>
      </c>
      <c r="AX2441" s="12" t="s">
        <v>78</v>
      </c>
      <c r="AY2441" s="232" t="s">
        <v>209</v>
      </c>
    </row>
    <row r="2442" spans="2:65" s="14" customFormat="1" ht="13.5">
      <c r="B2442" s="254"/>
      <c r="C2442" s="255"/>
      <c r="D2442" s="219" t="s">
        <v>274</v>
      </c>
      <c r="E2442" s="256" t="s">
        <v>34</v>
      </c>
      <c r="F2442" s="257" t="s">
        <v>1736</v>
      </c>
      <c r="G2442" s="255"/>
      <c r="H2442" s="256" t="s">
        <v>34</v>
      </c>
      <c r="I2442" s="258"/>
      <c r="J2442" s="255"/>
      <c r="K2442" s="255"/>
      <c r="L2442" s="259"/>
      <c r="M2442" s="260"/>
      <c r="N2442" s="261"/>
      <c r="O2442" s="261"/>
      <c r="P2442" s="261"/>
      <c r="Q2442" s="261"/>
      <c r="R2442" s="261"/>
      <c r="S2442" s="261"/>
      <c r="T2442" s="262"/>
      <c r="AT2442" s="263" t="s">
        <v>274</v>
      </c>
      <c r="AU2442" s="263" t="s">
        <v>88</v>
      </c>
      <c r="AV2442" s="14" t="s">
        <v>86</v>
      </c>
      <c r="AW2442" s="14" t="s">
        <v>41</v>
      </c>
      <c r="AX2442" s="14" t="s">
        <v>78</v>
      </c>
      <c r="AY2442" s="263" t="s">
        <v>209</v>
      </c>
    </row>
    <row r="2443" spans="2:65" s="12" customFormat="1" ht="13.5">
      <c r="B2443" s="222"/>
      <c r="C2443" s="223"/>
      <c r="D2443" s="219" t="s">
        <v>274</v>
      </c>
      <c r="E2443" s="224" t="s">
        <v>34</v>
      </c>
      <c r="F2443" s="225" t="s">
        <v>2689</v>
      </c>
      <c r="G2443" s="223"/>
      <c r="H2443" s="226">
        <v>128.80000000000001</v>
      </c>
      <c r="I2443" s="227"/>
      <c r="J2443" s="223"/>
      <c r="K2443" s="223"/>
      <c r="L2443" s="228"/>
      <c r="M2443" s="229"/>
      <c r="N2443" s="230"/>
      <c r="O2443" s="230"/>
      <c r="P2443" s="230"/>
      <c r="Q2443" s="230"/>
      <c r="R2443" s="230"/>
      <c r="S2443" s="230"/>
      <c r="T2443" s="231"/>
      <c r="AT2443" s="232" t="s">
        <v>274</v>
      </c>
      <c r="AU2443" s="232" t="s">
        <v>88</v>
      </c>
      <c r="AV2443" s="12" t="s">
        <v>88</v>
      </c>
      <c r="AW2443" s="12" t="s">
        <v>41</v>
      </c>
      <c r="AX2443" s="12" t="s">
        <v>78</v>
      </c>
      <c r="AY2443" s="232" t="s">
        <v>209</v>
      </c>
    </row>
    <row r="2444" spans="2:65" s="13" customFormat="1" ht="13.5">
      <c r="B2444" s="233"/>
      <c r="C2444" s="234"/>
      <c r="D2444" s="219" t="s">
        <v>274</v>
      </c>
      <c r="E2444" s="235" t="s">
        <v>34</v>
      </c>
      <c r="F2444" s="236" t="s">
        <v>302</v>
      </c>
      <c r="G2444" s="234"/>
      <c r="H2444" s="237">
        <v>199.69</v>
      </c>
      <c r="I2444" s="238"/>
      <c r="J2444" s="234"/>
      <c r="K2444" s="234"/>
      <c r="L2444" s="239"/>
      <c r="M2444" s="240"/>
      <c r="N2444" s="241"/>
      <c r="O2444" s="241"/>
      <c r="P2444" s="241"/>
      <c r="Q2444" s="241"/>
      <c r="R2444" s="241"/>
      <c r="S2444" s="241"/>
      <c r="T2444" s="242"/>
      <c r="AT2444" s="243" t="s">
        <v>274</v>
      </c>
      <c r="AU2444" s="243" t="s">
        <v>88</v>
      </c>
      <c r="AV2444" s="13" t="s">
        <v>228</v>
      </c>
      <c r="AW2444" s="13" t="s">
        <v>41</v>
      </c>
      <c r="AX2444" s="13" t="s">
        <v>86</v>
      </c>
      <c r="AY2444" s="243" t="s">
        <v>209</v>
      </c>
    </row>
    <row r="2445" spans="2:65" s="1" customFormat="1" ht="16.5" customHeight="1">
      <c r="B2445" s="43"/>
      <c r="C2445" s="244" t="s">
        <v>2690</v>
      </c>
      <c r="D2445" s="244" t="s">
        <v>348</v>
      </c>
      <c r="E2445" s="245" t="s">
        <v>2691</v>
      </c>
      <c r="F2445" s="246" t="s">
        <v>2692</v>
      </c>
      <c r="G2445" s="247" t="s">
        <v>351</v>
      </c>
      <c r="H2445" s="248">
        <v>219.65899999999999</v>
      </c>
      <c r="I2445" s="249"/>
      <c r="J2445" s="250">
        <f>ROUND(I2445*H2445,2)</f>
        <v>0</v>
      </c>
      <c r="K2445" s="246" t="s">
        <v>216</v>
      </c>
      <c r="L2445" s="251"/>
      <c r="M2445" s="252" t="s">
        <v>34</v>
      </c>
      <c r="N2445" s="253" t="s">
        <v>49</v>
      </c>
      <c r="O2445" s="44"/>
      <c r="P2445" s="212">
        <f>O2445*H2445</f>
        <v>0</v>
      </c>
      <c r="Q2445" s="212">
        <v>1.7000000000000001E-4</v>
      </c>
      <c r="R2445" s="212">
        <f>Q2445*H2445</f>
        <v>3.7342029999999998E-2</v>
      </c>
      <c r="S2445" s="212">
        <v>0</v>
      </c>
      <c r="T2445" s="213">
        <f>S2445*H2445</f>
        <v>0</v>
      </c>
      <c r="AR2445" s="25" t="s">
        <v>672</v>
      </c>
      <c r="AT2445" s="25" t="s">
        <v>348</v>
      </c>
      <c r="AU2445" s="25" t="s">
        <v>88</v>
      </c>
      <c r="AY2445" s="25" t="s">
        <v>209</v>
      </c>
      <c r="BE2445" s="214">
        <f>IF(N2445="základní",J2445,0)</f>
        <v>0</v>
      </c>
      <c r="BF2445" s="214">
        <f>IF(N2445="snížená",J2445,0)</f>
        <v>0</v>
      </c>
      <c r="BG2445" s="214">
        <f>IF(N2445="zákl. přenesená",J2445,0)</f>
        <v>0</v>
      </c>
      <c r="BH2445" s="214">
        <f>IF(N2445="sníž. přenesená",J2445,0)</f>
        <v>0</v>
      </c>
      <c r="BI2445" s="214">
        <f>IF(N2445="nulová",J2445,0)</f>
        <v>0</v>
      </c>
      <c r="BJ2445" s="25" t="s">
        <v>86</v>
      </c>
      <c r="BK2445" s="214">
        <f>ROUND(I2445*H2445,2)</f>
        <v>0</v>
      </c>
      <c r="BL2445" s="25" t="s">
        <v>287</v>
      </c>
      <c r="BM2445" s="25" t="s">
        <v>2693</v>
      </c>
    </row>
    <row r="2446" spans="2:65" s="12" customFormat="1" ht="13.5">
      <c r="B2446" s="222"/>
      <c r="C2446" s="223"/>
      <c r="D2446" s="219" t="s">
        <v>274</v>
      </c>
      <c r="E2446" s="223"/>
      <c r="F2446" s="225" t="s">
        <v>2694</v>
      </c>
      <c r="G2446" s="223"/>
      <c r="H2446" s="226">
        <v>219.65899999999999</v>
      </c>
      <c r="I2446" s="227"/>
      <c r="J2446" s="223"/>
      <c r="K2446" s="223"/>
      <c r="L2446" s="228"/>
      <c r="M2446" s="229"/>
      <c r="N2446" s="230"/>
      <c r="O2446" s="230"/>
      <c r="P2446" s="230"/>
      <c r="Q2446" s="230"/>
      <c r="R2446" s="230"/>
      <c r="S2446" s="230"/>
      <c r="T2446" s="231"/>
      <c r="AT2446" s="232" t="s">
        <v>274</v>
      </c>
      <c r="AU2446" s="232" t="s">
        <v>88</v>
      </c>
      <c r="AV2446" s="12" t="s">
        <v>88</v>
      </c>
      <c r="AW2446" s="12" t="s">
        <v>6</v>
      </c>
      <c r="AX2446" s="12" t="s">
        <v>86</v>
      </c>
      <c r="AY2446" s="232" t="s">
        <v>209</v>
      </c>
    </row>
    <row r="2447" spans="2:65" s="1" customFormat="1" ht="51" customHeight="1">
      <c r="B2447" s="43"/>
      <c r="C2447" s="203" t="s">
        <v>2695</v>
      </c>
      <c r="D2447" s="203" t="s">
        <v>212</v>
      </c>
      <c r="E2447" s="204" t="s">
        <v>2696</v>
      </c>
      <c r="F2447" s="205" t="s">
        <v>2697</v>
      </c>
      <c r="G2447" s="206" t="s">
        <v>351</v>
      </c>
      <c r="H2447" s="207">
        <v>11.94</v>
      </c>
      <c r="I2447" s="208"/>
      <c r="J2447" s="209">
        <f>ROUND(I2447*H2447,2)</f>
        <v>0</v>
      </c>
      <c r="K2447" s="205" t="s">
        <v>216</v>
      </c>
      <c r="L2447" s="63"/>
      <c r="M2447" s="210" t="s">
        <v>34</v>
      </c>
      <c r="N2447" s="211" t="s">
        <v>49</v>
      </c>
      <c r="O2447" s="44"/>
      <c r="P2447" s="212">
        <f>O2447*H2447</f>
        <v>0</v>
      </c>
      <c r="Q2447" s="212">
        <v>4.7280000000000003E-2</v>
      </c>
      <c r="R2447" s="212">
        <f>Q2447*H2447</f>
        <v>0.5645232</v>
      </c>
      <c r="S2447" s="212">
        <v>0</v>
      </c>
      <c r="T2447" s="213">
        <f>S2447*H2447</f>
        <v>0</v>
      </c>
      <c r="AR2447" s="25" t="s">
        <v>287</v>
      </c>
      <c r="AT2447" s="25" t="s">
        <v>212</v>
      </c>
      <c r="AU2447" s="25" t="s">
        <v>88</v>
      </c>
      <c r="AY2447" s="25" t="s">
        <v>209</v>
      </c>
      <c r="BE2447" s="214">
        <f>IF(N2447="základní",J2447,0)</f>
        <v>0</v>
      </c>
      <c r="BF2447" s="214">
        <f>IF(N2447="snížená",J2447,0)</f>
        <v>0</v>
      </c>
      <c r="BG2447" s="214">
        <f>IF(N2447="zákl. přenesená",J2447,0)</f>
        <v>0</v>
      </c>
      <c r="BH2447" s="214">
        <f>IF(N2447="sníž. přenesená",J2447,0)</f>
        <v>0</v>
      </c>
      <c r="BI2447" s="214">
        <f>IF(N2447="nulová",J2447,0)</f>
        <v>0</v>
      </c>
      <c r="BJ2447" s="25" t="s">
        <v>86</v>
      </c>
      <c r="BK2447" s="214">
        <f>ROUND(I2447*H2447,2)</f>
        <v>0</v>
      </c>
      <c r="BL2447" s="25" t="s">
        <v>287</v>
      </c>
      <c r="BM2447" s="25" t="s">
        <v>2698</v>
      </c>
    </row>
    <row r="2448" spans="2:65" s="1" customFormat="1" ht="135">
      <c r="B2448" s="43"/>
      <c r="C2448" s="65"/>
      <c r="D2448" s="219" t="s">
        <v>272</v>
      </c>
      <c r="E2448" s="65"/>
      <c r="F2448" s="220" t="s">
        <v>2699</v>
      </c>
      <c r="G2448" s="65"/>
      <c r="H2448" s="65"/>
      <c r="I2448" s="174"/>
      <c r="J2448" s="65"/>
      <c r="K2448" s="65"/>
      <c r="L2448" s="63"/>
      <c r="M2448" s="221"/>
      <c r="N2448" s="44"/>
      <c r="O2448" s="44"/>
      <c r="P2448" s="44"/>
      <c r="Q2448" s="44"/>
      <c r="R2448" s="44"/>
      <c r="S2448" s="44"/>
      <c r="T2448" s="80"/>
      <c r="AT2448" s="25" t="s">
        <v>272</v>
      </c>
      <c r="AU2448" s="25" t="s">
        <v>88</v>
      </c>
    </row>
    <row r="2449" spans="2:65" s="14" customFormat="1" ht="13.5">
      <c r="B2449" s="254"/>
      <c r="C2449" s="255"/>
      <c r="D2449" s="219" t="s">
        <v>274</v>
      </c>
      <c r="E2449" s="256" t="s">
        <v>34</v>
      </c>
      <c r="F2449" s="257" t="s">
        <v>434</v>
      </c>
      <c r="G2449" s="255"/>
      <c r="H2449" s="256" t="s">
        <v>34</v>
      </c>
      <c r="I2449" s="258"/>
      <c r="J2449" s="255"/>
      <c r="K2449" s="255"/>
      <c r="L2449" s="259"/>
      <c r="M2449" s="260"/>
      <c r="N2449" s="261"/>
      <c r="O2449" s="261"/>
      <c r="P2449" s="261"/>
      <c r="Q2449" s="261"/>
      <c r="R2449" s="261"/>
      <c r="S2449" s="261"/>
      <c r="T2449" s="262"/>
      <c r="AT2449" s="263" t="s">
        <v>274</v>
      </c>
      <c r="AU2449" s="263" t="s">
        <v>88</v>
      </c>
      <c r="AV2449" s="14" t="s">
        <v>86</v>
      </c>
      <c r="AW2449" s="14" t="s">
        <v>41</v>
      </c>
      <c r="AX2449" s="14" t="s">
        <v>78</v>
      </c>
      <c r="AY2449" s="263" t="s">
        <v>209</v>
      </c>
    </row>
    <row r="2450" spans="2:65" s="12" customFormat="1" ht="13.5">
      <c r="B2450" s="222"/>
      <c r="C2450" s="223"/>
      <c r="D2450" s="219" t="s">
        <v>274</v>
      </c>
      <c r="E2450" s="224" t="s">
        <v>34</v>
      </c>
      <c r="F2450" s="225" t="s">
        <v>2700</v>
      </c>
      <c r="G2450" s="223"/>
      <c r="H2450" s="226">
        <v>6.165</v>
      </c>
      <c r="I2450" s="227"/>
      <c r="J2450" s="223"/>
      <c r="K2450" s="223"/>
      <c r="L2450" s="228"/>
      <c r="M2450" s="229"/>
      <c r="N2450" s="230"/>
      <c r="O2450" s="230"/>
      <c r="P2450" s="230"/>
      <c r="Q2450" s="230"/>
      <c r="R2450" s="230"/>
      <c r="S2450" s="230"/>
      <c r="T2450" s="231"/>
      <c r="AT2450" s="232" t="s">
        <v>274</v>
      </c>
      <c r="AU2450" s="232" t="s">
        <v>88</v>
      </c>
      <c r="AV2450" s="12" t="s">
        <v>88</v>
      </c>
      <c r="AW2450" s="12" t="s">
        <v>41</v>
      </c>
      <c r="AX2450" s="12" t="s">
        <v>78</v>
      </c>
      <c r="AY2450" s="232" t="s">
        <v>209</v>
      </c>
    </row>
    <row r="2451" spans="2:65" s="12" customFormat="1" ht="13.5">
      <c r="B2451" s="222"/>
      <c r="C2451" s="223"/>
      <c r="D2451" s="219" t="s">
        <v>274</v>
      </c>
      <c r="E2451" s="224" t="s">
        <v>34</v>
      </c>
      <c r="F2451" s="225" t="s">
        <v>2701</v>
      </c>
      <c r="G2451" s="223"/>
      <c r="H2451" s="226">
        <v>5.7750000000000004</v>
      </c>
      <c r="I2451" s="227"/>
      <c r="J2451" s="223"/>
      <c r="K2451" s="223"/>
      <c r="L2451" s="228"/>
      <c r="M2451" s="229"/>
      <c r="N2451" s="230"/>
      <c r="O2451" s="230"/>
      <c r="P2451" s="230"/>
      <c r="Q2451" s="230"/>
      <c r="R2451" s="230"/>
      <c r="S2451" s="230"/>
      <c r="T2451" s="231"/>
      <c r="AT2451" s="232" t="s">
        <v>274</v>
      </c>
      <c r="AU2451" s="232" t="s">
        <v>88</v>
      </c>
      <c r="AV2451" s="12" t="s">
        <v>88</v>
      </c>
      <c r="AW2451" s="12" t="s">
        <v>41</v>
      </c>
      <c r="AX2451" s="12" t="s">
        <v>78</v>
      </c>
      <c r="AY2451" s="232" t="s">
        <v>209</v>
      </c>
    </row>
    <row r="2452" spans="2:65" s="13" customFormat="1" ht="13.5">
      <c r="B2452" s="233"/>
      <c r="C2452" s="234"/>
      <c r="D2452" s="219" t="s">
        <v>274</v>
      </c>
      <c r="E2452" s="235" t="s">
        <v>34</v>
      </c>
      <c r="F2452" s="236" t="s">
        <v>302</v>
      </c>
      <c r="G2452" s="234"/>
      <c r="H2452" s="237">
        <v>11.94</v>
      </c>
      <c r="I2452" s="238"/>
      <c r="J2452" s="234"/>
      <c r="K2452" s="234"/>
      <c r="L2452" s="239"/>
      <c r="M2452" s="240"/>
      <c r="N2452" s="241"/>
      <c r="O2452" s="241"/>
      <c r="P2452" s="241"/>
      <c r="Q2452" s="241"/>
      <c r="R2452" s="241"/>
      <c r="S2452" s="241"/>
      <c r="T2452" s="242"/>
      <c r="AT2452" s="243" t="s">
        <v>274</v>
      </c>
      <c r="AU2452" s="243" t="s">
        <v>88</v>
      </c>
      <c r="AV2452" s="13" t="s">
        <v>228</v>
      </c>
      <c r="AW2452" s="13" t="s">
        <v>41</v>
      </c>
      <c r="AX2452" s="13" t="s">
        <v>86</v>
      </c>
      <c r="AY2452" s="243" t="s">
        <v>209</v>
      </c>
    </row>
    <row r="2453" spans="2:65" s="1" customFormat="1" ht="38.25" customHeight="1">
      <c r="B2453" s="43"/>
      <c r="C2453" s="203" t="s">
        <v>2702</v>
      </c>
      <c r="D2453" s="203" t="s">
        <v>212</v>
      </c>
      <c r="E2453" s="204" t="s">
        <v>2703</v>
      </c>
      <c r="F2453" s="205" t="s">
        <v>2704</v>
      </c>
      <c r="G2453" s="206" t="s">
        <v>351</v>
      </c>
      <c r="H2453" s="207">
        <v>72.795000000000002</v>
      </c>
      <c r="I2453" s="208"/>
      <c r="J2453" s="209">
        <f>ROUND(I2453*H2453,2)</f>
        <v>0</v>
      </c>
      <c r="K2453" s="205" t="s">
        <v>216</v>
      </c>
      <c r="L2453" s="63"/>
      <c r="M2453" s="210" t="s">
        <v>34</v>
      </c>
      <c r="N2453" s="211" t="s">
        <v>49</v>
      </c>
      <c r="O2453" s="44"/>
      <c r="P2453" s="212">
        <f>O2453*H2453</f>
        <v>0</v>
      </c>
      <c r="Q2453" s="212">
        <v>1.2359999999999999E-2</v>
      </c>
      <c r="R2453" s="212">
        <f>Q2453*H2453</f>
        <v>0.89974619999999994</v>
      </c>
      <c r="S2453" s="212">
        <v>0</v>
      </c>
      <c r="T2453" s="213">
        <f>S2453*H2453</f>
        <v>0</v>
      </c>
      <c r="AR2453" s="25" t="s">
        <v>287</v>
      </c>
      <c r="AT2453" s="25" t="s">
        <v>212</v>
      </c>
      <c r="AU2453" s="25" t="s">
        <v>88</v>
      </c>
      <c r="AY2453" s="25" t="s">
        <v>209</v>
      </c>
      <c r="BE2453" s="214">
        <f>IF(N2453="základní",J2453,0)</f>
        <v>0</v>
      </c>
      <c r="BF2453" s="214">
        <f>IF(N2453="snížená",J2453,0)</f>
        <v>0</v>
      </c>
      <c r="BG2453" s="214">
        <f>IF(N2453="zákl. přenesená",J2453,0)</f>
        <v>0</v>
      </c>
      <c r="BH2453" s="214">
        <f>IF(N2453="sníž. přenesená",J2453,0)</f>
        <v>0</v>
      </c>
      <c r="BI2453" s="214">
        <f>IF(N2453="nulová",J2453,0)</f>
        <v>0</v>
      </c>
      <c r="BJ2453" s="25" t="s">
        <v>86</v>
      </c>
      <c r="BK2453" s="214">
        <f>ROUND(I2453*H2453,2)</f>
        <v>0</v>
      </c>
      <c r="BL2453" s="25" t="s">
        <v>287</v>
      </c>
      <c r="BM2453" s="25" t="s">
        <v>2705</v>
      </c>
    </row>
    <row r="2454" spans="2:65" s="1" customFormat="1" ht="162">
      <c r="B2454" s="43"/>
      <c r="C2454" s="65"/>
      <c r="D2454" s="219" t="s">
        <v>272</v>
      </c>
      <c r="E2454" s="65"/>
      <c r="F2454" s="220" t="s">
        <v>2706</v>
      </c>
      <c r="G2454" s="65"/>
      <c r="H2454" s="65"/>
      <c r="I2454" s="174"/>
      <c r="J2454" s="65"/>
      <c r="K2454" s="65"/>
      <c r="L2454" s="63"/>
      <c r="M2454" s="221"/>
      <c r="N2454" s="44"/>
      <c r="O2454" s="44"/>
      <c r="P2454" s="44"/>
      <c r="Q2454" s="44"/>
      <c r="R2454" s="44"/>
      <c r="S2454" s="44"/>
      <c r="T2454" s="80"/>
      <c r="AT2454" s="25" t="s">
        <v>272</v>
      </c>
      <c r="AU2454" s="25" t="s">
        <v>88</v>
      </c>
    </row>
    <row r="2455" spans="2:65" s="14" customFormat="1" ht="13.5">
      <c r="B2455" s="254"/>
      <c r="C2455" s="255"/>
      <c r="D2455" s="219" t="s">
        <v>274</v>
      </c>
      <c r="E2455" s="256" t="s">
        <v>34</v>
      </c>
      <c r="F2455" s="257" t="s">
        <v>437</v>
      </c>
      <c r="G2455" s="255"/>
      <c r="H2455" s="256" t="s">
        <v>34</v>
      </c>
      <c r="I2455" s="258"/>
      <c r="J2455" s="255"/>
      <c r="K2455" s="255"/>
      <c r="L2455" s="259"/>
      <c r="M2455" s="260"/>
      <c r="N2455" s="261"/>
      <c r="O2455" s="261"/>
      <c r="P2455" s="261"/>
      <c r="Q2455" s="261"/>
      <c r="R2455" s="261"/>
      <c r="S2455" s="261"/>
      <c r="T2455" s="262"/>
      <c r="AT2455" s="263" t="s">
        <v>274</v>
      </c>
      <c r="AU2455" s="263" t="s">
        <v>88</v>
      </c>
      <c r="AV2455" s="14" t="s">
        <v>86</v>
      </c>
      <c r="AW2455" s="14" t="s">
        <v>41</v>
      </c>
      <c r="AX2455" s="14" t="s">
        <v>78</v>
      </c>
      <c r="AY2455" s="263" t="s">
        <v>209</v>
      </c>
    </row>
    <row r="2456" spans="2:65" s="12" customFormat="1" ht="13.5">
      <c r="B2456" s="222"/>
      <c r="C2456" s="223"/>
      <c r="D2456" s="219" t="s">
        <v>274</v>
      </c>
      <c r="E2456" s="224" t="s">
        <v>34</v>
      </c>
      <c r="F2456" s="225" t="s">
        <v>2707</v>
      </c>
      <c r="G2456" s="223"/>
      <c r="H2456" s="226">
        <v>52.972999999999999</v>
      </c>
      <c r="I2456" s="227"/>
      <c r="J2456" s="223"/>
      <c r="K2456" s="223"/>
      <c r="L2456" s="228"/>
      <c r="M2456" s="229"/>
      <c r="N2456" s="230"/>
      <c r="O2456" s="230"/>
      <c r="P2456" s="230"/>
      <c r="Q2456" s="230"/>
      <c r="R2456" s="230"/>
      <c r="S2456" s="230"/>
      <c r="T2456" s="231"/>
      <c r="AT2456" s="232" t="s">
        <v>274</v>
      </c>
      <c r="AU2456" s="232" t="s">
        <v>88</v>
      </c>
      <c r="AV2456" s="12" t="s">
        <v>88</v>
      </c>
      <c r="AW2456" s="12" t="s">
        <v>41</v>
      </c>
      <c r="AX2456" s="12" t="s">
        <v>78</v>
      </c>
      <c r="AY2456" s="232" t="s">
        <v>209</v>
      </c>
    </row>
    <row r="2457" spans="2:65" s="12" customFormat="1" ht="13.5">
      <c r="B2457" s="222"/>
      <c r="C2457" s="223"/>
      <c r="D2457" s="219" t="s">
        <v>274</v>
      </c>
      <c r="E2457" s="224" t="s">
        <v>34</v>
      </c>
      <c r="F2457" s="225" t="s">
        <v>2708</v>
      </c>
      <c r="G2457" s="223"/>
      <c r="H2457" s="226">
        <v>7.74</v>
      </c>
      <c r="I2457" s="227"/>
      <c r="J2457" s="223"/>
      <c r="K2457" s="223"/>
      <c r="L2457" s="228"/>
      <c r="M2457" s="229"/>
      <c r="N2457" s="230"/>
      <c r="O2457" s="230"/>
      <c r="P2457" s="230"/>
      <c r="Q2457" s="230"/>
      <c r="R2457" s="230"/>
      <c r="S2457" s="230"/>
      <c r="T2457" s="231"/>
      <c r="AT2457" s="232" t="s">
        <v>274</v>
      </c>
      <c r="AU2457" s="232" t="s">
        <v>88</v>
      </c>
      <c r="AV2457" s="12" t="s">
        <v>88</v>
      </c>
      <c r="AW2457" s="12" t="s">
        <v>41</v>
      </c>
      <c r="AX2457" s="12" t="s">
        <v>78</v>
      </c>
      <c r="AY2457" s="232" t="s">
        <v>209</v>
      </c>
    </row>
    <row r="2458" spans="2:65" s="12" customFormat="1" ht="13.5">
      <c r="B2458" s="222"/>
      <c r="C2458" s="223"/>
      <c r="D2458" s="219" t="s">
        <v>274</v>
      </c>
      <c r="E2458" s="224" t="s">
        <v>34</v>
      </c>
      <c r="F2458" s="225" t="s">
        <v>2709</v>
      </c>
      <c r="G2458" s="223"/>
      <c r="H2458" s="226">
        <v>12.082000000000001</v>
      </c>
      <c r="I2458" s="227"/>
      <c r="J2458" s="223"/>
      <c r="K2458" s="223"/>
      <c r="L2458" s="228"/>
      <c r="M2458" s="229"/>
      <c r="N2458" s="230"/>
      <c r="O2458" s="230"/>
      <c r="P2458" s="230"/>
      <c r="Q2458" s="230"/>
      <c r="R2458" s="230"/>
      <c r="S2458" s="230"/>
      <c r="T2458" s="231"/>
      <c r="AT2458" s="232" t="s">
        <v>274</v>
      </c>
      <c r="AU2458" s="232" t="s">
        <v>88</v>
      </c>
      <c r="AV2458" s="12" t="s">
        <v>88</v>
      </c>
      <c r="AW2458" s="12" t="s">
        <v>41</v>
      </c>
      <c r="AX2458" s="12" t="s">
        <v>78</v>
      </c>
      <c r="AY2458" s="232" t="s">
        <v>209</v>
      </c>
    </row>
    <row r="2459" spans="2:65" s="13" customFormat="1" ht="13.5">
      <c r="B2459" s="233"/>
      <c r="C2459" s="234"/>
      <c r="D2459" s="219" t="s">
        <v>274</v>
      </c>
      <c r="E2459" s="235" t="s">
        <v>34</v>
      </c>
      <c r="F2459" s="236" t="s">
        <v>302</v>
      </c>
      <c r="G2459" s="234"/>
      <c r="H2459" s="237">
        <v>72.795000000000002</v>
      </c>
      <c r="I2459" s="238"/>
      <c r="J2459" s="234"/>
      <c r="K2459" s="234"/>
      <c r="L2459" s="239"/>
      <c r="M2459" s="240"/>
      <c r="N2459" s="241"/>
      <c r="O2459" s="241"/>
      <c r="P2459" s="241"/>
      <c r="Q2459" s="241"/>
      <c r="R2459" s="241"/>
      <c r="S2459" s="241"/>
      <c r="T2459" s="242"/>
      <c r="AT2459" s="243" t="s">
        <v>274</v>
      </c>
      <c r="AU2459" s="243" t="s">
        <v>88</v>
      </c>
      <c r="AV2459" s="13" t="s">
        <v>228</v>
      </c>
      <c r="AW2459" s="13" t="s">
        <v>41</v>
      </c>
      <c r="AX2459" s="13" t="s">
        <v>86</v>
      </c>
      <c r="AY2459" s="243" t="s">
        <v>209</v>
      </c>
    </row>
    <row r="2460" spans="2:65" s="1" customFormat="1" ht="38.25" customHeight="1">
      <c r="B2460" s="43"/>
      <c r="C2460" s="203" t="s">
        <v>2710</v>
      </c>
      <c r="D2460" s="203" t="s">
        <v>212</v>
      </c>
      <c r="E2460" s="204" t="s">
        <v>2711</v>
      </c>
      <c r="F2460" s="205" t="s">
        <v>2712</v>
      </c>
      <c r="G2460" s="206" t="s">
        <v>351</v>
      </c>
      <c r="H2460" s="207">
        <v>102.166</v>
      </c>
      <c r="I2460" s="208"/>
      <c r="J2460" s="209">
        <f>ROUND(I2460*H2460,2)</f>
        <v>0</v>
      </c>
      <c r="K2460" s="205" t="s">
        <v>216</v>
      </c>
      <c r="L2460" s="63"/>
      <c r="M2460" s="210" t="s">
        <v>34</v>
      </c>
      <c r="N2460" s="211" t="s">
        <v>49</v>
      </c>
      <c r="O2460" s="44"/>
      <c r="P2460" s="212">
        <f>O2460*H2460</f>
        <v>0</v>
      </c>
      <c r="Q2460" s="212">
        <v>1.67E-2</v>
      </c>
      <c r="R2460" s="212">
        <f>Q2460*H2460</f>
        <v>1.7061721999999999</v>
      </c>
      <c r="S2460" s="212">
        <v>0</v>
      </c>
      <c r="T2460" s="213">
        <f>S2460*H2460</f>
        <v>0</v>
      </c>
      <c r="AR2460" s="25" t="s">
        <v>287</v>
      </c>
      <c r="AT2460" s="25" t="s">
        <v>212</v>
      </c>
      <c r="AU2460" s="25" t="s">
        <v>88</v>
      </c>
      <c r="AY2460" s="25" t="s">
        <v>209</v>
      </c>
      <c r="BE2460" s="214">
        <f>IF(N2460="základní",J2460,0)</f>
        <v>0</v>
      </c>
      <c r="BF2460" s="214">
        <f>IF(N2460="snížená",J2460,0)</f>
        <v>0</v>
      </c>
      <c r="BG2460" s="214">
        <f>IF(N2460="zákl. přenesená",J2460,0)</f>
        <v>0</v>
      </c>
      <c r="BH2460" s="214">
        <f>IF(N2460="sníž. přenesená",J2460,0)</f>
        <v>0</v>
      </c>
      <c r="BI2460" s="214">
        <f>IF(N2460="nulová",J2460,0)</f>
        <v>0</v>
      </c>
      <c r="BJ2460" s="25" t="s">
        <v>86</v>
      </c>
      <c r="BK2460" s="214">
        <f>ROUND(I2460*H2460,2)</f>
        <v>0</v>
      </c>
      <c r="BL2460" s="25" t="s">
        <v>287</v>
      </c>
      <c r="BM2460" s="25" t="s">
        <v>2713</v>
      </c>
    </row>
    <row r="2461" spans="2:65" s="1" customFormat="1" ht="162">
      <c r="B2461" s="43"/>
      <c r="C2461" s="65"/>
      <c r="D2461" s="219" t="s">
        <v>272</v>
      </c>
      <c r="E2461" s="65"/>
      <c r="F2461" s="220" t="s">
        <v>2706</v>
      </c>
      <c r="G2461" s="65"/>
      <c r="H2461" s="65"/>
      <c r="I2461" s="174"/>
      <c r="J2461" s="65"/>
      <c r="K2461" s="65"/>
      <c r="L2461" s="63"/>
      <c r="M2461" s="221"/>
      <c r="N2461" s="44"/>
      <c r="O2461" s="44"/>
      <c r="P2461" s="44"/>
      <c r="Q2461" s="44"/>
      <c r="R2461" s="44"/>
      <c r="S2461" s="44"/>
      <c r="T2461" s="80"/>
      <c r="AT2461" s="25" t="s">
        <v>272</v>
      </c>
      <c r="AU2461" s="25" t="s">
        <v>88</v>
      </c>
    </row>
    <row r="2462" spans="2:65" s="14" customFormat="1" ht="13.5">
      <c r="B2462" s="254"/>
      <c r="C2462" s="255"/>
      <c r="D2462" s="219" t="s">
        <v>274</v>
      </c>
      <c r="E2462" s="256" t="s">
        <v>34</v>
      </c>
      <c r="F2462" s="257" t="s">
        <v>1727</v>
      </c>
      <c r="G2462" s="255"/>
      <c r="H2462" s="256" t="s">
        <v>34</v>
      </c>
      <c r="I2462" s="258"/>
      <c r="J2462" s="255"/>
      <c r="K2462" s="255"/>
      <c r="L2462" s="259"/>
      <c r="M2462" s="260"/>
      <c r="N2462" s="261"/>
      <c r="O2462" s="261"/>
      <c r="P2462" s="261"/>
      <c r="Q2462" s="261"/>
      <c r="R2462" s="261"/>
      <c r="S2462" s="261"/>
      <c r="T2462" s="262"/>
      <c r="AT2462" s="263" t="s">
        <v>274</v>
      </c>
      <c r="AU2462" s="263" t="s">
        <v>88</v>
      </c>
      <c r="AV2462" s="14" t="s">
        <v>86</v>
      </c>
      <c r="AW2462" s="14" t="s">
        <v>41</v>
      </c>
      <c r="AX2462" s="14" t="s">
        <v>78</v>
      </c>
      <c r="AY2462" s="263" t="s">
        <v>209</v>
      </c>
    </row>
    <row r="2463" spans="2:65" s="14" customFormat="1" ht="13.5">
      <c r="B2463" s="254"/>
      <c r="C2463" s="255"/>
      <c r="D2463" s="219" t="s">
        <v>274</v>
      </c>
      <c r="E2463" s="256" t="s">
        <v>34</v>
      </c>
      <c r="F2463" s="257" t="s">
        <v>434</v>
      </c>
      <c r="G2463" s="255"/>
      <c r="H2463" s="256" t="s">
        <v>34</v>
      </c>
      <c r="I2463" s="258"/>
      <c r="J2463" s="255"/>
      <c r="K2463" s="255"/>
      <c r="L2463" s="259"/>
      <c r="M2463" s="260"/>
      <c r="N2463" s="261"/>
      <c r="O2463" s="261"/>
      <c r="P2463" s="261"/>
      <c r="Q2463" s="261"/>
      <c r="R2463" s="261"/>
      <c r="S2463" s="261"/>
      <c r="T2463" s="262"/>
      <c r="AT2463" s="263" t="s">
        <v>274</v>
      </c>
      <c r="AU2463" s="263" t="s">
        <v>88</v>
      </c>
      <c r="AV2463" s="14" t="s">
        <v>86</v>
      </c>
      <c r="AW2463" s="14" t="s">
        <v>41</v>
      </c>
      <c r="AX2463" s="14" t="s">
        <v>78</v>
      </c>
      <c r="AY2463" s="263" t="s">
        <v>209</v>
      </c>
    </row>
    <row r="2464" spans="2:65" s="12" customFormat="1" ht="13.5">
      <c r="B2464" s="222"/>
      <c r="C2464" s="223"/>
      <c r="D2464" s="219" t="s">
        <v>274</v>
      </c>
      <c r="E2464" s="224" t="s">
        <v>34</v>
      </c>
      <c r="F2464" s="225" t="s">
        <v>2714</v>
      </c>
      <c r="G2464" s="223"/>
      <c r="H2464" s="226">
        <v>60.137999999999998</v>
      </c>
      <c r="I2464" s="227"/>
      <c r="J2464" s="223"/>
      <c r="K2464" s="223"/>
      <c r="L2464" s="228"/>
      <c r="M2464" s="229"/>
      <c r="N2464" s="230"/>
      <c r="O2464" s="230"/>
      <c r="P2464" s="230"/>
      <c r="Q2464" s="230"/>
      <c r="R2464" s="230"/>
      <c r="S2464" s="230"/>
      <c r="T2464" s="231"/>
      <c r="AT2464" s="232" t="s">
        <v>274</v>
      </c>
      <c r="AU2464" s="232" t="s">
        <v>88</v>
      </c>
      <c r="AV2464" s="12" t="s">
        <v>88</v>
      </c>
      <c r="AW2464" s="12" t="s">
        <v>41</v>
      </c>
      <c r="AX2464" s="12" t="s">
        <v>78</v>
      </c>
      <c r="AY2464" s="232" t="s">
        <v>209</v>
      </c>
    </row>
    <row r="2465" spans="2:65" s="12" customFormat="1" ht="13.5">
      <c r="B2465" s="222"/>
      <c r="C2465" s="223"/>
      <c r="D2465" s="219" t="s">
        <v>274</v>
      </c>
      <c r="E2465" s="224" t="s">
        <v>34</v>
      </c>
      <c r="F2465" s="225" t="s">
        <v>2715</v>
      </c>
      <c r="G2465" s="223"/>
      <c r="H2465" s="226">
        <v>42.027999999999999</v>
      </c>
      <c r="I2465" s="227"/>
      <c r="J2465" s="223"/>
      <c r="K2465" s="223"/>
      <c r="L2465" s="228"/>
      <c r="M2465" s="229"/>
      <c r="N2465" s="230"/>
      <c r="O2465" s="230"/>
      <c r="P2465" s="230"/>
      <c r="Q2465" s="230"/>
      <c r="R2465" s="230"/>
      <c r="S2465" s="230"/>
      <c r="T2465" s="231"/>
      <c r="AT2465" s="232" t="s">
        <v>274</v>
      </c>
      <c r="AU2465" s="232" t="s">
        <v>88</v>
      </c>
      <c r="AV2465" s="12" t="s">
        <v>88</v>
      </c>
      <c r="AW2465" s="12" t="s">
        <v>41</v>
      </c>
      <c r="AX2465" s="12" t="s">
        <v>78</v>
      </c>
      <c r="AY2465" s="232" t="s">
        <v>209</v>
      </c>
    </row>
    <row r="2466" spans="2:65" s="13" customFormat="1" ht="13.5">
      <c r="B2466" s="233"/>
      <c r="C2466" s="234"/>
      <c r="D2466" s="219" t="s">
        <v>274</v>
      </c>
      <c r="E2466" s="235" t="s">
        <v>34</v>
      </c>
      <c r="F2466" s="236" t="s">
        <v>302</v>
      </c>
      <c r="G2466" s="234"/>
      <c r="H2466" s="237">
        <v>102.166</v>
      </c>
      <c r="I2466" s="238"/>
      <c r="J2466" s="234"/>
      <c r="K2466" s="234"/>
      <c r="L2466" s="239"/>
      <c r="M2466" s="240"/>
      <c r="N2466" s="241"/>
      <c r="O2466" s="241"/>
      <c r="P2466" s="241"/>
      <c r="Q2466" s="241"/>
      <c r="R2466" s="241"/>
      <c r="S2466" s="241"/>
      <c r="T2466" s="242"/>
      <c r="AT2466" s="243" t="s">
        <v>274</v>
      </c>
      <c r="AU2466" s="243" t="s">
        <v>88</v>
      </c>
      <c r="AV2466" s="13" t="s">
        <v>228</v>
      </c>
      <c r="AW2466" s="13" t="s">
        <v>41</v>
      </c>
      <c r="AX2466" s="13" t="s">
        <v>86</v>
      </c>
      <c r="AY2466" s="243" t="s">
        <v>209</v>
      </c>
    </row>
    <row r="2467" spans="2:65" s="1" customFormat="1" ht="38.25" customHeight="1">
      <c r="B2467" s="43"/>
      <c r="C2467" s="203" t="s">
        <v>2716</v>
      </c>
      <c r="D2467" s="203" t="s">
        <v>212</v>
      </c>
      <c r="E2467" s="204" t="s">
        <v>2717</v>
      </c>
      <c r="F2467" s="205" t="s">
        <v>2718</v>
      </c>
      <c r="G2467" s="206" t="s">
        <v>351</v>
      </c>
      <c r="H2467" s="207">
        <v>270.58</v>
      </c>
      <c r="I2467" s="208"/>
      <c r="J2467" s="209">
        <f>ROUND(I2467*H2467,2)</f>
        <v>0</v>
      </c>
      <c r="K2467" s="205" t="s">
        <v>216</v>
      </c>
      <c r="L2467" s="63"/>
      <c r="M2467" s="210" t="s">
        <v>34</v>
      </c>
      <c r="N2467" s="211" t="s">
        <v>49</v>
      </c>
      <c r="O2467" s="44"/>
      <c r="P2467" s="212">
        <f>O2467*H2467</f>
        <v>0</v>
      </c>
      <c r="Q2467" s="212">
        <v>2.767E-2</v>
      </c>
      <c r="R2467" s="212">
        <f>Q2467*H2467</f>
        <v>7.4869485999999998</v>
      </c>
      <c r="S2467" s="212">
        <v>0</v>
      </c>
      <c r="T2467" s="213">
        <f>S2467*H2467</f>
        <v>0</v>
      </c>
      <c r="AR2467" s="25" t="s">
        <v>287</v>
      </c>
      <c r="AT2467" s="25" t="s">
        <v>212</v>
      </c>
      <c r="AU2467" s="25" t="s">
        <v>88</v>
      </c>
      <c r="AY2467" s="25" t="s">
        <v>209</v>
      </c>
      <c r="BE2467" s="214">
        <f>IF(N2467="základní",J2467,0)</f>
        <v>0</v>
      </c>
      <c r="BF2467" s="214">
        <f>IF(N2467="snížená",J2467,0)</f>
        <v>0</v>
      </c>
      <c r="BG2467" s="214">
        <f>IF(N2467="zákl. přenesená",J2467,0)</f>
        <v>0</v>
      </c>
      <c r="BH2467" s="214">
        <f>IF(N2467="sníž. přenesená",J2467,0)</f>
        <v>0</v>
      </c>
      <c r="BI2467" s="214">
        <f>IF(N2467="nulová",J2467,0)</f>
        <v>0</v>
      </c>
      <c r="BJ2467" s="25" t="s">
        <v>86</v>
      </c>
      <c r="BK2467" s="214">
        <f>ROUND(I2467*H2467,2)</f>
        <v>0</v>
      </c>
      <c r="BL2467" s="25" t="s">
        <v>287</v>
      </c>
      <c r="BM2467" s="25" t="s">
        <v>2719</v>
      </c>
    </row>
    <row r="2468" spans="2:65" s="1" customFormat="1" ht="162">
      <c r="B2468" s="43"/>
      <c r="C2468" s="65"/>
      <c r="D2468" s="219" t="s">
        <v>272</v>
      </c>
      <c r="E2468" s="65"/>
      <c r="F2468" s="220" t="s">
        <v>2706</v>
      </c>
      <c r="G2468" s="65"/>
      <c r="H2468" s="65"/>
      <c r="I2468" s="174"/>
      <c r="J2468" s="65"/>
      <c r="K2468" s="65"/>
      <c r="L2468" s="63"/>
      <c r="M2468" s="221"/>
      <c r="N2468" s="44"/>
      <c r="O2468" s="44"/>
      <c r="P2468" s="44"/>
      <c r="Q2468" s="44"/>
      <c r="R2468" s="44"/>
      <c r="S2468" s="44"/>
      <c r="T2468" s="80"/>
      <c r="AT2468" s="25" t="s">
        <v>272</v>
      </c>
      <c r="AU2468" s="25" t="s">
        <v>88</v>
      </c>
    </row>
    <row r="2469" spans="2:65" s="14" customFormat="1" ht="13.5">
      <c r="B2469" s="254"/>
      <c r="C2469" s="255"/>
      <c r="D2469" s="219" t="s">
        <v>274</v>
      </c>
      <c r="E2469" s="256" t="s">
        <v>34</v>
      </c>
      <c r="F2469" s="257" t="s">
        <v>437</v>
      </c>
      <c r="G2469" s="255"/>
      <c r="H2469" s="256" t="s">
        <v>34</v>
      </c>
      <c r="I2469" s="258"/>
      <c r="J2469" s="255"/>
      <c r="K2469" s="255"/>
      <c r="L2469" s="259"/>
      <c r="M2469" s="260"/>
      <c r="N2469" s="261"/>
      <c r="O2469" s="261"/>
      <c r="P2469" s="261"/>
      <c r="Q2469" s="261"/>
      <c r="R2469" s="261"/>
      <c r="S2469" s="261"/>
      <c r="T2469" s="262"/>
      <c r="AT2469" s="263" t="s">
        <v>274</v>
      </c>
      <c r="AU2469" s="263" t="s">
        <v>88</v>
      </c>
      <c r="AV2469" s="14" t="s">
        <v>86</v>
      </c>
      <c r="AW2469" s="14" t="s">
        <v>41</v>
      </c>
      <c r="AX2469" s="14" t="s">
        <v>78</v>
      </c>
      <c r="AY2469" s="263" t="s">
        <v>209</v>
      </c>
    </row>
    <row r="2470" spans="2:65" s="14" customFormat="1" ht="13.5">
      <c r="B2470" s="254"/>
      <c r="C2470" s="255"/>
      <c r="D2470" s="219" t="s">
        <v>274</v>
      </c>
      <c r="E2470" s="256" t="s">
        <v>34</v>
      </c>
      <c r="F2470" s="257" t="s">
        <v>2686</v>
      </c>
      <c r="G2470" s="255"/>
      <c r="H2470" s="256" t="s">
        <v>34</v>
      </c>
      <c r="I2470" s="258"/>
      <c r="J2470" s="255"/>
      <c r="K2470" s="255"/>
      <c r="L2470" s="259"/>
      <c r="M2470" s="260"/>
      <c r="N2470" s="261"/>
      <c r="O2470" s="261"/>
      <c r="P2470" s="261"/>
      <c r="Q2470" s="261"/>
      <c r="R2470" s="261"/>
      <c r="S2470" s="261"/>
      <c r="T2470" s="262"/>
      <c r="AT2470" s="263" t="s">
        <v>274</v>
      </c>
      <c r="AU2470" s="263" t="s">
        <v>88</v>
      </c>
      <c r="AV2470" s="14" t="s">
        <v>86</v>
      </c>
      <c r="AW2470" s="14" t="s">
        <v>41</v>
      </c>
      <c r="AX2470" s="14" t="s">
        <v>78</v>
      </c>
      <c r="AY2470" s="263" t="s">
        <v>209</v>
      </c>
    </row>
    <row r="2471" spans="2:65" s="12" customFormat="1" ht="13.5">
      <c r="B2471" s="222"/>
      <c r="C2471" s="223"/>
      <c r="D2471" s="219" t="s">
        <v>274</v>
      </c>
      <c r="E2471" s="224" t="s">
        <v>34</v>
      </c>
      <c r="F2471" s="225" t="s">
        <v>2720</v>
      </c>
      <c r="G2471" s="223"/>
      <c r="H2471" s="226">
        <v>99.66</v>
      </c>
      <c r="I2471" s="227"/>
      <c r="J2471" s="223"/>
      <c r="K2471" s="223"/>
      <c r="L2471" s="228"/>
      <c r="M2471" s="229"/>
      <c r="N2471" s="230"/>
      <c r="O2471" s="230"/>
      <c r="P2471" s="230"/>
      <c r="Q2471" s="230"/>
      <c r="R2471" s="230"/>
      <c r="S2471" s="230"/>
      <c r="T2471" s="231"/>
      <c r="AT2471" s="232" t="s">
        <v>274</v>
      </c>
      <c r="AU2471" s="232" t="s">
        <v>88</v>
      </c>
      <c r="AV2471" s="12" t="s">
        <v>88</v>
      </c>
      <c r="AW2471" s="12" t="s">
        <v>41</v>
      </c>
      <c r="AX2471" s="12" t="s">
        <v>78</v>
      </c>
      <c r="AY2471" s="232" t="s">
        <v>209</v>
      </c>
    </row>
    <row r="2472" spans="2:65" s="12" customFormat="1" ht="13.5">
      <c r="B2472" s="222"/>
      <c r="C2472" s="223"/>
      <c r="D2472" s="219" t="s">
        <v>274</v>
      </c>
      <c r="E2472" s="224" t="s">
        <v>34</v>
      </c>
      <c r="F2472" s="225" t="s">
        <v>2721</v>
      </c>
      <c r="G2472" s="223"/>
      <c r="H2472" s="226">
        <v>42.12</v>
      </c>
      <c r="I2472" s="227"/>
      <c r="J2472" s="223"/>
      <c r="K2472" s="223"/>
      <c r="L2472" s="228"/>
      <c r="M2472" s="229"/>
      <c r="N2472" s="230"/>
      <c r="O2472" s="230"/>
      <c r="P2472" s="230"/>
      <c r="Q2472" s="230"/>
      <c r="R2472" s="230"/>
      <c r="S2472" s="230"/>
      <c r="T2472" s="231"/>
      <c r="AT2472" s="232" t="s">
        <v>274</v>
      </c>
      <c r="AU2472" s="232" t="s">
        <v>88</v>
      </c>
      <c r="AV2472" s="12" t="s">
        <v>88</v>
      </c>
      <c r="AW2472" s="12" t="s">
        <v>41</v>
      </c>
      <c r="AX2472" s="12" t="s">
        <v>78</v>
      </c>
      <c r="AY2472" s="232" t="s">
        <v>209</v>
      </c>
    </row>
    <row r="2473" spans="2:65" s="14" customFormat="1" ht="13.5">
      <c r="B2473" s="254"/>
      <c r="C2473" s="255"/>
      <c r="D2473" s="219" t="s">
        <v>274</v>
      </c>
      <c r="E2473" s="256" t="s">
        <v>34</v>
      </c>
      <c r="F2473" s="257" t="s">
        <v>1736</v>
      </c>
      <c r="G2473" s="255"/>
      <c r="H2473" s="256" t="s">
        <v>34</v>
      </c>
      <c r="I2473" s="258"/>
      <c r="J2473" s="255"/>
      <c r="K2473" s="255"/>
      <c r="L2473" s="259"/>
      <c r="M2473" s="260"/>
      <c r="N2473" s="261"/>
      <c r="O2473" s="261"/>
      <c r="P2473" s="261"/>
      <c r="Q2473" s="261"/>
      <c r="R2473" s="261"/>
      <c r="S2473" s="261"/>
      <c r="T2473" s="262"/>
      <c r="AT2473" s="263" t="s">
        <v>274</v>
      </c>
      <c r="AU2473" s="263" t="s">
        <v>88</v>
      </c>
      <c r="AV2473" s="14" t="s">
        <v>86</v>
      </c>
      <c r="AW2473" s="14" t="s">
        <v>41</v>
      </c>
      <c r="AX2473" s="14" t="s">
        <v>78</v>
      </c>
      <c r="AY2473" s="263" t="s">
        <v>209</v>
      </c>
    </row>
    <row r="2474" spans="2:65" s="12" customFormat="1" ht="13.5">
      <c r="B2474" s="222"/>
      <c r="C2474" s="223"/>
      <c r="D2474" s="219" t="s">
        <v>274</v>
      </c>
      <c r="E2474" s="224" t="s">
        <v>34</v>
      </c>
      <c r="F2474" s="225" t="s">
        <v>2689</v>
      </c>
      <c r="G2474" s="223"/>
      <c r="H2474" s="226">
        <v>128.80000000000001</v>
      </c>
      <c r="I2474" s="227"/>
      <c r="J2474" s="223"/>
      <c r="K2474" s="223"/>
      <c r="L2474" s="228"/>
      <c r="M2474" s="229"/>
      <c r="N2474" s="230"/>
      <c r="O2474" s="230"/>
      <c r="P2474" s="230"/>
      <c r="Q2474" s="230"/>
      <c r="R2474" s="230"/>
      <c r="S2474" s="230"/>
      <c r="T2474" s="231"/>
      <c r="AT2474" s="232" t="s">
        <v>274</v>
      </c>
      <c r="AU2474" s="232" t="s">
        <v>88</v>
      </c>
      <c r="AV2474" s="12" t="s">
        <v>88</v>
      </c>
      <c r="AW2474" s="12" t="s">
        <v>41</v>
      </c>
      <c r="AX2474" s="12" t="s">
        <v>78</v>
      </c>
      <c r="AY2474" s="232" t="s">
        <v>209</v>
      </c>
    </row>
    <row r="2475" spans="2:65" s="13" customFormat="1" ht="13.5">
      <c r="B2475" s="233"/>
      <c r="C2475" s="234"/>
      <c r="D2475" s="219" t="s">
        <v>274</v>
      </c>
      <c r="E2475" s="235" t="s">
        <v>34</v>
      </c>
      <c r="F2475" s="236" t="s">
        <v>302</v>
      </c>
      <c r="G2475" s="234"/>
      <c r="H2475" s="237">
        <v>270.58</v>
      </c>
      <c r="I2475" s="238"/>
      <c r="J2475" s="234"/>
      <c r="K2475" s="234"/>
      <c r="L2475" s="239"/>
      <c r="M2475" s="240"/>
      <c r="N2475" s="241"/>
      <c r="O2475" s="241"/>
      <c r="P2475" s="241"/>
      <c r="Q2475" s="241"/>
      <c r="R2475" s="241"/>
      <c r="S2475" s="241"/>
      <c r="T2475" s="242"/>
      <c r="AT2475" s="243" t="s">
        <v>274</v>
      </c>
      <c r="AU2475" s="243" t="s">
        <v>88</v>
      </c>
      <c r="AV2475" s="13" t="s">
        <v>228</v>
      </c>
      <c r="AW2475" s="13" t="s">
        <v>41</v>
      </c>
      <c r="AX2475" s="13" t="s">
        <v>86</v>
      </c>
      <c r="AY2475" s="243" t="s">
        <v>209</v>
      </c>
    </row>
    <row r="2476" spans="2:65" s="1" customFormat="1" ht="38.25" customHeight="1">
      <c r="B2476" s="43"/>
      <c r="C2476" s="203" t="s">
        <v>2722</v>
      </c>
      <c r="D2476" s="203" t="s">
        <v>212</v>
      </c>
      <c r="E2476" s="204" t="s">
        <v>2723</v>
      </c>
      <c r="F2476" s="205" t="s">
        <v>2724</v>
      </c>
      <c r="G2476" s="206" t="s">
        <v>351</v>
      </c>
      <c r="H2476" s="207">
        <v>564.55999999999995</v>
      </c>
      <c r="I2476" s="208"/>
      <c r="J2476" s="209">
        <f>ROUND(I2476*H2476,2)</f>
        <v>0</v>
      </c>
      <c r="K2476" s="205" t="s">
        <v>216</v>
      </c>
      <c r="L2476" s="63"/>
      <c r="M2476" s="210" t="s">
        <v>34</v>
      </c>
      <c r="N2476" s="211" t="s">
        <v>49</v>
      </c>
      <c r="O2476" s="44"/>
      <c r="P2476" s="212">
        <f>O2476*H2476</f>
        <v>0</v>
      </c>
      <c r="Q2476" s="212">
        <v>1.453E-2</v>
      </c>
      <c r="R2476" s="212">
        <f>Q2476*H2476</f>
        <v>8.2030567999999988</v>
      </c>
      <c r="S2476" s="212">
        <v>0</v>
      </c>
      <c r="T2476" s="213">
        <f>S2476*H2476</f>
        <v>0</v>
      </c>
      <c r="AR2476" s="25" t="s">
        <v>287</v>
      </c>
      <c r="AT2476" s="25" t="s">
        <v>212</v>
      </c>
      <c r="AU2476" s="25" t="s">
        <v>88</v>
      </c>
      <c r="AY2476" s="25" t="s">
        <v>209</v>
      </c>
      <c r="BE2476" s="214">
        <f>IF(N2476="základní",J2476,0)</f>
        <v>0</v>
      </c>
      <c r="BF2476" s="214">
        <f>IF(N2476="snížená",J2476,0)</f>
        <v>0</v>
      </c>
      <c r="BG2476" s="214">
        <f>IF(N2476="zákl. přenesená",J2476,0)</f>
        <v>0</v>
      </c>
      <c r="BH2476" s="214">
        <f>IF(N2476="sníž. přenesená",J2476,0)</f>
        <v>0</v>
      </c>
      <c r="BI2476" s="214">
        <f>IF(N2476="nulová",J2476,0)</f>
        <v>0</v>
      </c>
      <c r="BJ2476" s="25" t="s">
        <v>86</v>
      </c>
      <c r="BK2476" s="214">
        <f>ROUND(I2476*H2476,2)</f>
        <v>0</v>
      </c>
      <c r="BL2476" s="25" t="s">
        <v>287</v>
      </c>
      <c r="BM2476" s="25" t="s">
        <v>2725</v>
      </c>
    </row>
    <row r="2477" spans="2:65" s="1" customFormat="1" ht="135">
      <c r="B2477" s="43"/>
      <c r="C2477" s="65"/>
      <c r="D2477" s="219" t="s">
        <v>272</v>
      </c>
      <c r="E2477" s="65"/>
      <c r="F2477" s="220" t="s">
        <v>2726</v>
      </c>
      <c r="G2477" s="65"/>
      <c r="H2477" s="65"/>
      <c r="I2477" s="174"/>
      <c r="J2477" s="65"/>
      <c r="K2477" s="65"/>
      <c r="L2477" s="63"/>
      <c r="M2477" s="221"/>
      <c r="N2477" s="44"/>
      <c r="O2477" s="44"/>
      <c r="P2477" s="44"/>
      <c r="Q2477" s="44"/>
      <c r="R2477" s="44"/>
      <c r="S2477" s="44"/>
      <c r="T2477" s="80"/>
      <c r="AT2477" s="25" t="s">
        <v>272</v>
      </c>
      <c r="AU2477" s="25" t="s">
        <v>88</v>
      </c>
    </row>
    <row r="2478" spans="2:65" s="14" customFormat="1" ht="13.5">
      <c r="B2478" s="254"/>
      <c r="C2478" s="255"/>
      <c r="D2478" s="219" t="s">
        <v>274</v>
      </c>
      <c r="E2478" s="256" t="s">
        <v>34</v>
      </c>
      <c r="F2478" s="257" t="s">
        <v>466</v>
      </c>
      <c r="G2478" s="255"/>
      <c r="H2478" s="256" t="s">
        <v>34</v>
      </c>
      <c r="I2478" s="258"/>
      <c r="J2478" s="255"/>
      <c r="K2478" s="255"/>
      <c r="L2478" s="259"/>
      <c r="M2478" s="260"/>
      <c r="N2478" s="261"/>
      <c r="O2478" s="261"/>
      <c r="P2478" s="261"/>
      <c r="Q2478" s="261"/>
      <c r="R2478" s="261"/>
      <c r="S2478" s="261"/>
      <c r="T2478" s="262"/>
      <c r="AT2478" s="263" t="s">
        <v>274</v>
      </c>
      <c r="AU2478" s="263" t="s">
        <v>88</v>
      </c>
      <c r="AV2478" s="14" t="s">
        <v>86</v>
      </c>
      <c r="AW2478" s="14" t="s">
        <v>41</v>
      </c>
      <c r="AX2478" s="14" t="s">
        <v>78</v>
      </c>
      <c r="AY2478" s="263" t="s">
        <v>209</v>
      </c>
    </row>
    <row r="2479" spans="2:65" s="12" customFormat="1" ht="13.5">
      <c r="B2479" s="222"/>
      <c r="C2479" s="223"/>
      <c r="D2479" s="219" t="s">
        <v>274</v>
      </c>
      <c r="E2479" s="224" t="s">
        <v>34</v>
      </c>
      <c r="F2479" s="225" t="s">
        <v>2081</v>
      </c>
      <c r="G2479" s="223"/>
      <c r="H2479" s="226">
        <v>107.93</v>
      </c>
      <c r="I2479" s="227"/>
      <c r="J2479" s="223"/>
      <c r="K2479" s="223"/>
      <c r="L2479" s="228"/>
      <c r="M2479" s="229"/>
      <c r="N2479" s="230"/>
      <c r="O2479" s="230"/>
      <c r="P2479" s="230"/>
      <c r="Q2479" s="230"/>
      <c r="R2479" s="230"/>
      <c r="S2479" s="230"/>
      <c r="T2479" s="231"/>
      <c r="AT2479" s="232" t="s">
        <v>274</v>
      </c>
      <c r="AU2479" s="232" t="s">
        <v>88</v>
      </c>
      <c r="AV2479" s="12" t="s">
        <v>88</v>
      </c>
      <c r="AW2479" s="12" t="s">
        <v>41</v>
      </c>
      <c r="AX2479" s="12" t="s">
        <v>78</v>
      </c>
      <c r="AY2479" s="232" t="s">
        <v>209</v>
      </c>
    </row>
    <row r="2480" spans="2:65" s="12" customFormat="1" ht="13.5">
      <c r="B2480" s="222"/>
      <c r="C2480" s="223"/>
      <c r="D2480" s="219" t="s">
        <v>274</v>
      </c>
      <c r="E2480" s="224" t="s">
        <v>34</v>
      </c>
      <c r="F2480" s="225" t="s">
        <v>2082</v>
      </c>
      <c r="G2480" s="223"/>
      <c r="H2480" s="226">
        <v>20.9</v>
      </c>
      <c r="I2480" s="227"/>
      <c r="J2480" s="223"/>
      <c r="K2480" s="223"/>
      <c r="L2480" s="228"/>
      <c r="M2480" s="229"/>
      <c r="N2480" s="230"/>
      <c r="O2480" s="230"/>
      <c r="P2480" s="230"/>
      <c r="Q2480" s="230"/>
      <c r="R2480" s="230"/>
      <c r="S2480" s="230"/>
      <c r="T2480" s="231"/>
      <c r="AT2480" s="232" t="s">
        <v>274</v>
      </c>
      <c r="AU2480" s="232" t="s">
        <v>88</v>
      </c>
      <c r="AV2480" s="12" t="s">
        <v>88</v>
      </c>
      <c r="AW2480" s="12" t="s">
        <v>41</v>
      </c>
      <c r="AX2480" s="12" t="s">
        <v>78</v>
      </c>
      <c r="AY2480" s="232" t="s">
        <v>209</v>
      </c>
    </row>
    <row r="2481" spans="2:51" s="14" customFormat="1" ht="13.5">
      <c r="B2481" s="254"/>
      <c r="C2481" s="255"/>
      <c r="D2481" s="219" t="s">
        <v>274</v>
      </c>
      <c r="E2481" s="256" t="s">
        <v>34</v>
      </c>
      <c r="F2481" s="257" t="s">
        <v>434</v>
      </c>
      <c r="G2481" s="255"/>
      <c r="H2481" s="256" t="s">
        <v>34</v>
      </c>
      <c r="I2481" s="258"/>
      <c r="J2481" s="255"/>
      <c r="K2481" s="255"/>
      <c r="L2481" s="259"/>
      <c r="M2481" s="260"/>
      <c r="N2481" s="261"/>
      <c r="O2481" s="261"/>
      <c r="P2481" s="261"/>
      <c r="Q2481" s="261"/>
      <c r="R2481" s="261"/>
      <c r="S2481" s="261"/>
      <c r="T2481" s="262"/>
      <c r="AT2481" s="263" t="s">
        <v>274</v>
      </c>
      <c r="AU2481" s="263" t="s">
        <v>88</v>
      </c>
      <c r="AV2481" s="14" t="s">
        <v>86</v>
      </c>
      <c r="AW2481" s="14" t="s">
        <v>41</v>
      </c>
      <c r="AX2481" s="14" t="s">
        <v>78</v>
      </c>
      <c r="AY2481" s="263" t="s">
        <v>209</v>
      </c>
    </row>
    <row r="2482" spans="2:51" s="12" customFormat="1" ht="13.5">
      <c r="B2482" s="222"/>
      <c r="C2482" s="223"/>
      <c r="D2482" s="219" t="s">
        <v>274</v>
      </c>
      <c r="E2482" s="224" t="s">
        <v>34</v>
      </c>
      <c r="F2482" s="225" t="s">
        <v>1542</v>
      </c>
      <c r="G2482" s="223"/>
      <c r="H2482" s="226">
        <v>11.83</v>
      </c>
      <c r="I2482" s="227"/>
      <c r="J2482" s="223"/>
      <c r="K2482" s="223"/>
      <c r="L2482" s="228"/>
      <c r="M2482" s="229"/>
      <c r="N2482" s="230"/>
      <c r="O2482" s="230"/>
      <c r="P2482" s="230"/>
      <c r="Q2482" s="230"/>
      <c r="R2482" s="230"/>
      <c r="S2482" s="230"/>
      <c r="T2482" s="231"/>
      <c r="AT2482" s="232" t="s">
        <v>274</v>
      </c>
      <c r="AU2482" s="232" t="s">
        <v>88</v>
      </c>
      <c r="AV2482" s="12" t="s">
        <v>88</v>
      </c>
      <c r="AW2482" s="12" t="s">
        <v>41</v>
      </c>
      <c r="AX2482" s="12" t="s">
        <v>78</v>
      </c>
      <c r="AY2482" s="232" t="s">
        <v>209</v>
      </c>
    </row>
    <row r="2483" spans="2:51" s="12" customFormat="1" ht="13.5">
      <c r="B2483" s="222"/>
      <c r="C2483" s="223"/>
      <c r="D2483" s="219" t="s">
        <v>274</v>
      </c>
      <c r="E2483" s="224" t="s">
        <v>34</v>
      </c>
      <c r="F2483" s="225" t="s">
        <v>1543</v>
      </c>
      <c r="G2483" s="223"/>
      <c r="H2483" s="226">
        <v>10.11</v>
      </c>
      <c r="I2483" s="227"/>
      <c r="J2483" s="223"/>
      <c r="K2483" s="223"/>
      <c r="L2483" s="228"/>
      <c r="M2483" s="229"/>
      <c r="N2483" s="230"/>
      <c r="O2483" s="230"/>
      <c r="P2483" s="230"/>
      <c r="Q2483" s="230"/>
      <c r="R2483" s="230"/>
      <c r="S2483" s="230"/>
      <c r="T2483" s="231"/>
      <c r="AT2483" s="232" t="s">
        <v>274</v>
      </c>
      <c r="AU2483" s="232" t="s">
        <v>88</v>
      </c>
      <c r="AV2483" s="12" t="s">
        <v>88</v>
      </c>
      <c r="AW2483" s="12" t="s">
        <v>41</v>
      </c>
      <c r="AX2483" s="12" t="s">
        <v>78</v>
      </c>
      <c r="AY2483" s="232" t="s">
        <v>209</v>
      </c>
    </row>
    <row r="2484" spans="2:51" s="12" customFormat="1" ht="13.5">
      <c r="B2484" s="222"/>
      <c r="C2484" s="223"/>
      <c r="D2484" s="219" t="s">
        <v>274</v>
      </c>
      <c r="E2484" s="224" t="s">
        <v>34</v>
      </c>
      <c r="F2484" s="225" t="s">
        <v>1544</v>
      </c>
      <c r="G2484" s="223"/>
      <c r="H2484" s="226">
        <v>7.58</v>
      </c>
      <c r="I2484" s="227"/>
      <c r="J2484" s="223"/>
      <c r="K2484" s="223"/>
      <c r="L2484" s="228"/>
      <c r="M2484" s="229"/>
      <c r="N2484" s="230"/>
      <c r="O2484" s="230"/>
      <c r="P2484" s="230"/>
      <c r="Q2484" s="230"/>
      <c r="R2484" s="230"/>
      <c r="S2484" s="230"/>
      <c r="T2484" s="231"/>
      <c r="AT2484" s="232" t="s">
        <v>274</v>
      </c>
      <c r="AU2484" s="232" t="s">
        <v>88</v>
      </c>
      <c r="AV2484" s="12" t="s">
        <v>88</v>
      </c>
      <c r="AW2484" s="12" t="s">
        <v>41</v>
      </c>
      <c r="AX2484" s="12" t="s">
        <v>78</v>
      </c>
      <c r="AY2484" s="232" t="s">
        <v>209</v>
      </c>
    </row>
    <row r="2485" spans="2:51" s="12" customFormat="1" ht="13.5">
      <c r="B2485" s="222"/>
      <c r="C2485" s="223"/>
      <c r="D2485" s="219" t="s">
        <v>274</v>
      </c>
      <c r="E2485" s="224" t="s">
        <v>34</v>
      </c>
      <c r="F2485" s="225" t="s">
        <v>1545</v>
      </c>
      <c r="G2485" s="223"/>
      <c r="H2485" s="226">
        <v>4.5199999999999996</v>
      </c>
      <c r="I2485" s="227"/>
      <c r="J2485" s="223"/>
      <c r="K2485" s="223"/>
      <c r="L2485" s="228"/>
      <c r="M2485" s="229"/>
      <c r="N2485" s="230"/>
      <c r="O2485" s="230"/>
      <c r="P2485" s="230"/>
      <c r="Q2485" s="230"/>
      <c r="R2485" s="230"/>
      <c r="S2485" s="230"/>
      <c r="T2485" s="231"/>
      <c r="AT2485" s="232" t="s">
        <v>274</v>
      </c>
      <c r="AU2485" s="232" t="s">
        <v>88</v>
      </c>
      <c r="AV2485" s="12" t="s">
        <v>88</v>
      </c>
      <c r="AW2485" s="12" t="s">
        <v>41</v>
      </c>
      <c r="AX2485" s="12" t="s">
        <v>78</v>
      </c>
      <c r="AY2485" s="232" t="s">
        <v>209</v>
      </c>
    </row>
    <row r="2486" spans="2:51" s="12" customFormat="1" ht="13.5">
      <c r="B2486" s="222"/>
      <c r="C2486" s="223"/>
      <c r="D2486" s="219" t="s">
        <v>274</v>
      </c>
      <c r="E2486" s="224" t="s">
        <v>34</v>
      </c>
      <c r="F2486" s="225" t="s">
        <v>1546</v>
      </c>
      <c r="G2486" s="223"/>
      <c r="H2486" s="226">
        <v>4.21</v>
      </c>
      <c r="I2486" s="227"/>
      <c r="J2486" s="223"/>
      <c r="K2486" s="223"/>
      <c r="L2486" s="228"/>
      <c r="M2486" s="229"/>
      <c r="N2486" s="230"/>
      <c r="O2486" s="230"/>
      <c r="P2486" s="230"/>
      <c r="Q2486" s="230"/>
      <c r="R2486" s="230"/>
      <c r="S2486" s="230"/>
      <c r="T2486" s="231"/>
      <c r="AT2486" s="232" t="s">
        <v>274</v>
      </c>
      <c r="AU2486" s="232" t="s">
        <v>88</v>
      </c>
      <c r="AV2486" s="12" t="s">
        <v>88</v>
      </c>
      <c r="AW2486" s="12" t="s">
        <v>41</v>
      </c>
      <c r="AX2486" s="12" t="s">
        <v>78</v>
      </c>
      <c r="AY2486" s="232" t="s">
        <v>209</v>
      </c>
    </row>
    <row r="2487" spans="2:51" s="12" customFormat="1" ht="13.5">
      <c r="B2487" s="222"/>
      <c r="C2487" s="223"/>
      <c r="D2487" s="219" t="s">
        <v>274</v>
      </c>
      <c r="E2487" s="224" t="s">
        <v>34</v>
      </c>
      <c r="F2487" s="225" t="s">
        <v>1547</v>
      </c>
      <c r="G2487" s="223"/>
      <c r="H2487" s="226">
        <v>8.76</v>
      </c>
      <c r="I2487" s="227"/>
      <c r="J2487" s="223"/>
      <c r="K2487" s="223"/>
      <c r="L2487" s="228"/>
      <c r="M2487" s="229"/>
      <c r="N2487" s="230"/>
      <c r="O2487" s="230"/>
      <c r="P2487" s="230"/>
      <c r="Q2487" s="230"/>
      <c r="R2487" s="230"/>
      <c r="S2487" s="230"/>
      <c r="T2487" s="231"/>
      <c r="AT2487" s="232" t="s">
        <v>274</v>
      </c>
      <c r="AU2487" s="232" t="s">
        <v>88</v>
      </c>
      <c r="AV2487" s="12" t="s">
        <v>88</v>
      </c>
      <c r="AW2487" s="12" t="s">
        <v>41</v>
      </c>
      <c r="AX2487" s="12" t="s">
        <v>78</v>
      </c>
      <c r="AY2487" s="232" t="s">
        <v>209</v>
      </c>
    </row>
    <row r="2488" spans="2:51" s="12" customFormat="1" ht="13.5">
      <c r="B2488" s="222"/>
      <c r="C2488" s="223"/>
      <c r="D2488" s="219" t="s">
        <v>274</v>
      </c>
      <c r="E2488" s="224" t="s">
        <v>34</v>
      </c>
      <c r="F2488" s="225" t="s">
        <v>1548</v>
      </c>
      <c r="G2488" s="223"/>
      <c r="H2488" s="226">
        <v>2.0299999999999998</v>
      </c>
      <c r="I2488" s="227"/>
      <c r="J2488" s="223"/>
      <c r="K2488" s="223"/>
      <c r="L2488" s="228"/>
      <c r="M2488" s="229"/>
      <c r="N2488" s="230"/>
      <c r="O2488" s="230"/>
      <c r="P2488" s="230"/>
      <c r="Q2488" s="230"/>
      <c r="R2488" s="230"/>
      <c r="S2488" s="230"/>
      <c r="T2488" s="231"/>
      <c r="AT2488" s="232" t="s">
        <v>274</v>
      </c>
      <c r="AU2488" s="232" t="s">
        <v>88</v>
      </c>
      <c r="AV2488" s="12" t="s">
        <v>88</v>
      </c>
      <c r="AW2488" s="12" t="s">
        <v>41</v>
      </c>
      <c r="AX2488" s="12" t="s">
        <v>78</v>
      </c>
      <c r="AY2488" s="232" t="s">
        <v>209</v>
      </c>
    </row>
    <row r="2489" spans="2:51" s="12" customFormat="1" ht="13.5">
      <c r="B2489" s="222"/>
      <c r="C2489" s="223"/>
      <c r="D2489" s="219" t="s">
        <v>274</v>
      </c>
      <c r="E2489" s="224" t="s">
        <v>34</v>
      </c>
      <c r="F2489" s="225" t="s">
        <v>1549</v>
      </c>
      <c r="G2489" s="223"/>
      <c r="H2489" s="226">
        <v>6.9</v>
      </c>
      <c r="I2489" s="227"/>
      <c r="J2489" s="223"/>
      <c r="K2489" s="223"/>
      <c r="L2489" s="228"/>
      <c r="M2489" s="229"/>
      <c r="N2489" s="230"/>
      <c r="O2489" s="230"/>
      <c r="P2489" s="230"/>
      <c r="Q2489" s="230"/>
      <c r="R2489" s="230"/>
      <c r="S2489" s="230"/>
      <c r="T2489" s="231"/>
      <c r="AT2489" s="232" t="s">
        <v>274</v>
      </c>
      <c r="AU2489" s="232" t="s">
        <v>88</v>
      </c>
      <c r="AV2489" s="12" t="s">
        <v>88</v>
      </c>
      <c r="AW2489" s="12" t="s">
        <v>41</v>
      </c>
      <c r="AX2489" s="12" t="s">
        <v>78</v>
      </c>
      <c r="AY2489" s="232" t="s">
        <v>209</v>
      </c>
    </row>
    <row r="2490" spans="2:51" s="12" customFormat="1" ht="13.5">
      <c r="B2490" s="222"/>
      <c r="C2490" s="223"/>
      <c r="D2490" s="219" t="s">
        <v>274</v>
      </c>
      <c r="E2490" s="224" t="s">
        <v>34</v>
      </c>
      <c r="F2490" s="225" t="s">
        <v>1550</v>
      </c>
      <c r="G2490" s="223"/>
      <c r="H2490" s="226">
        <v>11.23</v>
      </c>
      <c r="I2490" s="227"/>
      <c r="J2490" s="223"/>
      <c r="K2490" s="223"/>
      <c r="L2490" s="228"/>
      <c r="M2490" s="229"/>
      <c r="N2490" s="230"/>
      <c r="O2490" s="230"/>
      <c r="P2490" s="230"/>
      <c r="Q2490" s="230"/>
      <c r="R2490" s="230"/>
      <c r="S2490" s="230"/>
      <c r="T2490" s="231"/>
      <c r="AT2490" s="232" t="s">
        <v>274</v>
      </c>
      <c r="AU2490" s="232" t="s">
        <v>88</v>
      </c>
      <c r="AV2490" s="12" t="s">
        <v>88</v>
      </c>
      <c r="AW2490" s="12" t="s">
        <v>41</v>
      </c>
      <c r="AX2490" s="12" t="s">
        <v>78</v>
      </c>
      <c r="AY2490" s="232" t="s">
        <v>209</v>
      </c>
    </row>
    <row r="2491" spans="2:51" s="12" customFormat="1" ht="13.5">
      <c r="B2491" s="222"/>
      <c r="C2491" s="223"/>
      <c r="D2491" s="219" t="s">
        <v>274</v>
      </c>
      <c r="E2491" s="224" t="s">
        <v>34</v>
      </c>
      <c r="F2491" s="225" t="s">
        <v>2086</v>
      </c>
      <c r="G2491" s="223"/>
      <c r="H2491" s="226">
        <v>8.17</v>
      </c>
      <c r="I2491" s="227"/>
      <c r="J2491" s="223"/>
      <c r="K2491" s="223"/>
      <c r="L2491" s="228"/>
      <c r="M2491" s="229"/>
      <c r="N2491" s="230"/>
      <c r="O2491" s="230"/>
      <c r="P2491" s="230"/>
      <c r="Q2491" s="230"/>
      <c r="R2491" s="230"/>
      <c r="S2491" s="230"/>
      <c r="T2491" s="231"/>
      <c r="AT2491" s="232" t="s">
        <v>274</v>
      </c>
      <c r="AU2491" s="232" t="s">
        <v>88</v>
      </c>
      <c r="AV2491" s="12" t="s">
        <v>88</v>
      </c>
      <c r="AW2491" s="12" t="s">
        <v>41</v>
      </c>
      <c r="AX2491" s="12" t="s">
        <v>78</v>
      </c>
      <c r="AY2491" s="232" t="s">
        <v>209</v>
      </c>
    </row>
    <row r="2492" spans="2:51" s="12" customFormat="1" ht="13.5">
      <c r="B2492" s="222"/>
      <c r="C2492" s="223"/>
      <c r="D2492" s="219" t="s">
        <v>274</v>
      </c>
      <c r="E2492" s="224" t="s">
        <v>34</v>
      </c>
      <c r="F2492" s="225" t="s">
        <v>1820</v>
      </c>
      <c r="G2492" s="223"/>
      <c r="H2492" s="226">
        <v>43.01</v>
      </c>
      <c r="I2492" s="227"/>
      <c r="J2492" s="223"/>
      <c r="K2492" s="223"/>
      <c r="L2492" s="228"/>
      <c r="M2492" s="229"/>
      <c r="N2492" s="230"/>
      <c r="O2492" s="230"/>
      <c r="P2492" s="230"/>
      <c r="Q2492" s="230"/>
      <c r="R2492" s="230"/>
      <c r="S2492" s="230"/>
      <c r="T2492" s="231"/>
      <c r="AT2492" s="232" t="s">
        <v>274</v>
      </c>
      <c r="AU2492" s="232" t="s">
        <v>88</v>
      </c>
      <c r="AV2492" s="12" t="s">
        <v>88</v>
      </c>
      <c r="AW2492" s="12" t="s">
        <v>41</v>
      </c>
      <c r="AX2492" s="12" t="s">
        <v>78</v>
      </c>
      <c r="AY2492" s="232" t="s">
        <v>209</v>
      </c>
    </row>
    <row r="2493" spans="2:51" s="12" customFormat="1" ht="13.5">
      <c r="B2493" s="222"/>
      <c r="C2493" s="223"/>
      <c r="D2493" s="219" t="s">
        <v>274</v>
      </c>
      <c r="E2493" s="224" t="s">
        <v>34</v>
      </c>
      <c r="F2493" s="225" t="s">
        <v>1552</v>
      </c>
      <c r="G2493" s="223"/>
      <c r="H2493" s="226">
        <v>2.33</v>
      </c>
      <c r="I2493" s="227"/>
      <c r="J2493" s="223"/>
      <c r="K2493" s="223"/>
      <c r="L2493" s="228"/>
      <c r="M2493" s="229"/>
      <c r="N2493" s="230"/>
      <c r="O2493" s="230"/>
      <c r="P2493" s="230"/>
      <c r="Q2493" s="230"/>
      <c r="R2493" s="230"/>
      <c r="S2493" s="230"/>
      <c r="T2493" s="231"/>
      <c r="AT2493" s="232" t="s">
        <v>274</v>
      </c>
      <c r="AU2493" s="232" t="s">
        <v>88</v>
      </c>
      <c r="AV2493" s="12" t="s">
        <v>88</v>
      </c>
      <c r="AW2493" s="12" t="s">
        <v>41</v>
      </c>
      <c r="AX2493" s="12" t="s">
        <v>78</v>
      </c>
      <c r="AY2493" s="232" t="s">
        <v>209</v>
      </c>
    </row>
    <row r="2494" spans="2:51" s="12" customFormat="1" ht="13.5">
      <c r="B2494" s="222"/>
      <c r="C2494" s="223"/>
      <c r="D2494" s="219" t="s">
        <v>274</v>
      </c>
      <c r="E2494" s="224" t="s">
        <v>34</v>
      </c>
      <c r="F2494" s="225" t="s">
        <v>1553</v>
      </c>
      <c r="G2494" s="223"/>
      <c r="H2494" s="226">
        <v>1.66</v>
      </c>
      <c r="I2494" s="227"/>
      <c r="J2494" s="223"/>
      <c r="K2494" s="223"/>
      <c r="L2494" s="228"/>
      <c r="M2494" s="229"/>
      <c r="N2494" s="230"/>
      <c r="O2494" s="230"/>
      <c r="P2494" s="230"/>
      <c r="Q2494" s="230"/>
      <c r="R2494" s="230"/>
      <c r="S2494" s="230"/>
      <c r="T2494" s="231"/>
      <c r="AT2494" s="232" t="s">
        <v>274</v>
      </c>
      <c r="AU2494" s="232" t="s">
        <v>88</v>
      </c>
      <c r="AV2494" s="12" t="s">
        <v>88</v>
      </c>
      <c r="AW2494" s="12" t="s">
        <v>41</v>
      </c>
      <c r="AX2494" s="12" t="s">
        <v>78</v>
      </c>
      <c r="AY2494" s="232" t="s">
        <v>209</v>
      </c>
    </row>
    <row r="2495" spans="2:51" s="12" customFormat="1" ht="13.5">
      <c r="B2495" s="222"/>
      <c r="C2495" s="223"/>
      <c r="D2495" s="219" t="s">
        <v>274</v>
      </c>
      <c r="E2495" s="224" t="s">
        <v>34</v>
      </c>
      <c r="F2495" s="225" t="s">
        <v>572</v>
      </c>
      <c r="G2495" s="223"/>
      <c r="H2495" s="226">
        <v>13.92</v>
      </c>
      <c r="I2495" s="227"/>
      <c r="J2495" s="223"/>
      <c r="K2495" s="223"/>
      <c r="L2495" s="228"/>
      <c r="M2495" s="229"/>
      <c r="N2495" s="230"/>
      <c r="O2495" s="230"/>
      <c r="P2495" s="230"/>
      <c r="Q2495" s="230"/>
      <c r="R2495" s="230"/>
      <c r="S2495" s="230"/>
      <c r="T2495" s="231"/>
      <c r="AT2495" s="232" t="s">
        <v>274</v>
      </c>
      <c r="AU2495" s="232" t="s">
        <v>88</v>
      </c>
      <c r="AV2495" s="12" t="s">
        <v>88</v>
      </c>
      <c r="AW2495" s="12" t="s">
        <v>41</v>
      </c>
      <c r="AX2495" s="12" t="s">
        <v>78</v>
      </c>
      <c r="AY2495" s="232" t="s">
        <v>209</v>
      </c>
    </row>
    <row r="2496" spans="2:51" s="12" customFormat="1" ht="13.5">
      <c r="B2496" s="222"/>
      <c r="C2496" s="223"/>
      <c r="D2496" s="219" t="s">
        <v>274</v>
      </c>
      <c r="E2496" s="224" t="s">
        <v>34</v>
      </c>
      <c r="F2496" s="225" t="s">
        <v>573</v>
      </c>
      <c r="G2496" s="223"/>
      <c r="H2496" s="226">
        <v>14.21</v>
      </c>
      <c r="I2496" s="227"/>
      <c r="J2496" s="223"/>
      <c r="K2496" s="223"/>
      <c r="L2496" s="228"/>
      <c r="M2496" s="229"/>
      <c r="N2496" s="230"/>
      <c r="O2496" s="230"/>
      <c r="P2496" s="230"/>
      <c r="Q2496" s="230"/>
      <c r="R2496" s="230"/>
      <c r="S2496" s="230"/>
      <c r="T2496" s="231"/>
      <c r="AT2496" s="232" t="s">
        <v>274</v>
      </c>
      <c r="AU2496" s="232" t="s">
        <v>88</v>
      </c>
      <c r="AV2496" s="12" t="s">
        <v>88</v>
      </c>
      <c r="AW2496" s="12" t="s">
        <v>41</v>
      </c>
      <c r="AX2496" s="12" t="s">
        <v>78</v>
      </c>
      <c r="AY2496" s="232" t="s">
        <v>209</v>
      </c>
    </row>
    <row r="2497" spans="2:51" s="12" customFormat="1" ht="13.5">
      <c r="B2497" s="222"/>
      <c r="C2497" s="223"/>
      <c r="D2497" s="219" t="s">
        <v>274</v>
      </c>
      <c r="E2497" s="224" t="s">
        <v>34</v>
      </c>
      <c r="F2497" s="225" t="s">
        <v>566</v>
      </c>
      <c r="G2497" s="223"/>
      <c r="H2497" s="226">
        <v>3.29</v>
      </c>
      <c r="I2497" s="227"/>
      <c r="J2497" s="223"/>
      <c r="K2497" s="223"/>
      <c r="L2497" s="228"/>
      <c r="M2497" s="229"/>
      <c r="N2497" s="230"/>
      <c r="O2497" s="230"/>
      <c r="P2497" s="230"/>
      <c r="Q2497" s="230"/>
      <c r="R2497" s="230"/>
      <c r="S2497" s="230"/>
      <c r="T2497" s="231"/>
      <c r="AT2497" s="232" t="s">
        <v>274</v>
      </c>
      <c r="AU2497" s="232" t="s">
        <v>88</v>
      </c>
      <c r="AV2497" s="12" t="s">
        <v>88</v>
      </c>
      <c r="AW2497" s="12" t="s">
        <v>41</v>
      </c>
      <c r="AX2497" s="12" t="s">
        <v>78</v>
      </c>
      <c r="AY2497" s="232" t="s">
        <v>209</v>
      </c>
    </row>
    <row r="2498" spans="2:51" s="12" customFormat="1" ht="13.5">
      <c r="B2498" s="222"/>
      <c r="C2498" s="223"/>
      <c r="D2498" s="219" t="s">
        <v>274</v>
      </c>
      <c r="E2498" s="224" t="s">
        <v>34</v>
      </c>
      <c r="F2498" s="225" t="s">
        <v>567</v>
      </c>
      <c r="G2498" s="223"/>
      <c r="H2498" s="226">
        <v>5.61</v>
      </c>
      <c r="I2498" s="227"/>
      <c r="J2498" s="223"/>
      <c r="K2498" s="223"/>
      <c r="L2498" s="228"/>
      <c r="M2498" s="229"/>
      <c r="N2498" s="230"/>
      <c r="O2498" s="230"/>
      <c r="P2498" s="230"/>
      <c r="Q2498" s="230"/>
      <c r="R2498" s="230"/>
      <c r="S2498" s="230"/>
      <c r="T2498" s="231"/>
      <c r="AT2498" s="232" t="s">
        <v>274</v>
      </c>
      <c r="AU2498" s="232" t="s">
        <v>88</v>
      </c>
      <c r="AV2498" s="12" t="s">
        <v>88</v>
      </c>
      <c r="AW2498" s="12" t="s">
        <v>41</v>
      </c>
      <c r="AX2498" s="12" t="s">
        <v>78</v>
      </c>
      <c r="AY2498" s="232" t="s">
        <v>209</v>
      </c>
    </row>
    <row r="2499" spans="2:51" s="12" customFormat="1" ht="13.5">
      <c r="B2499" s="222"/>
      <c r="C2499" s="223"/>
      <c r="D2499" s="219" t="s">
        <v>274</v>
      </c>
      <c r="E2499" s="224" t="s">
        <v>34</v>
      </c>
      <c r="F2499" s="225" t="s">
        <v>568</v>
      </c>
      <c r="G2499" s="223"/>
      <c r="H2499" s="226">
        <v>2.16</v>
      </c>
      <c r="I2499" s="227"/>
      <c r="J2499" s="223"/>
      <c r="K2499" s="223"/>
      <c r="L2499" s="228"/>
      <c r="M2499" s="229"/>
      <c r="N2499" s="230"/>
      <c r="O2499" s="230"/>
      <c r="P2499" s="230"/>
      <c r="Q2499" s="230"/>
      <c r="R2499" s="230"/>
      <c r="S2499" s="230"/>
      <c r="T2499" s="231"/>
      <c r="AT2499" s="232" t="s">
        <v>274</v>
      </c>
      <c r="AU2499" s="232" t="s">
        <v>88</v>
      </c>
      <c r="AV2499" s="12" t="s">
        <v>88</v>
      </c>
      <c r="AW2499" s="12" t="s">
        <v>41</v>
      </c>
      <c r="AX2499" s="12" t="s">
        <v>78</v>
      </c>
      <c r="AY2499" s="232" t="s">
        <v>209</v>
      </c>
    </row>
    <row r="2500" spans="2:51" s="12" customFormat="1" ht="13.5">
      <c r="B2500" s="222"/>
      <c r="C2500" s="223"/>
      <c r="D2500" s="219" t="s">
        <v>274</v>
      </c>
      <c r="E2500" s="224" t="s">
        <v>34</v>
      </c>
      <c r="F2500" s="225" t="s">
        <v>569</v>
      </c>
      <c r="G2500" s="223"/>
      <c r="H2500" s="226">
        <v>2.2000000000000002</v>
      </c>
      <c r="I2500" s="227"/>
      <c r="J2500" s="223"/>
      <c r="K2500" s="223"/>
      <c r="L2500" s="228"/>
      <c r="M2500" s="229"/>
      <c r="N2500" s="230"/>
      <c r="O2500" s="230"/>
      <c r="P2500" s="230"/>
      <c r="Q2500" s="230"/>
      <c r="R2500" s="230"/>
      <c r="S2500" s="230"/>
      <c r="T2500" s="231"/>
      <c r="AT2500" s="232" t="s">
        <v>274</v>
      </c>
      <c r="AU2500" s="232" t="s">
        <v>88</v>
      </c>
      <c r="AV2500" s="12" t="s">
        <v>88</v>
      </c>
      <c r="AW2500" s="12" t="s">
        <v>41</v>
      </c>
      <c r="AX2500" s="12" t="s">
        <v>78</v>
      </c>
      <c r="AY2500" s="232" t="s">
        <v>209</v>
      </c>
    </row>
    <row r="2501" spans="2:51" s="12" customFormat="1" ht="13.5">
      <c r="B2501" s="222"/>
      <c r="C2501" s="223"/>
      <c r="D2501" s="219" t="s">
        <v>274</v>
      </c>
      <c r="E2501" s="224" t="s">
        <v>34</v>
      </c>
      <c r="F2501" s="225" t="s">
        <v>555</v>
      </c>
      <c r="G2501" s="223"/>
      <c r="H2501" s="226">
        <v>116.96</v>
      </c>
      <c r="I2501" s="227"/>
      <c r="J2501" s="223"/>
      <c r="K2501" s="223"/>
      <c r="L2501" s="228"/>
      <c r="M2501" s="229"/>
      <c r="N2501" s="230"/>
      <c r="O2501" s="230"/>
      <c r="P2501" s="230"/>
      <c r="Q2501" s="230"/>
      <c r="R2501" s="230"/>
      <c r="S2501" s="230"/>
      <c r="T2501" s="231"/>
      <c r="AT2501" s="232" t="s">
        <v>274</v>
      </c>
      <c r="AU2501" s="232" t="s">
        <v>88</v>
      </c>
      <c r="AV2501" s="12" t="s">
        <v>88</v>
      </c>
      <c r="AW2501" s="12" t="s">
        <v>41</v>
      </c>
      <c r="AX2501" s="12" t="s">
        <v>78</v>
      </c>
      <c r="AY2501" s="232" t="s">
        <v>209</v>
      </c>
    </row>
    <row r="2502" spans="2:51" s="12" customFormat="1" ht="13.5">
      <c r="B2502" s="222"/>
      <c r="C2502" s="223"/>
      <c r="D2502" s="219" t="s">
        <v>274</v>
      </c>
      <c r="E2502" s="224" t="s">
        <v>34</v>
      </c>
      <c r="F2502" s="225" t="s">
        <v>556</v>
      </c>
      <c r="G2502" s="223"/>
      <c r="H2502" s="226">
        <v>53.39</v>
      </c>
      <c r="I2502" s="227"/>
      <c r="J2502" s="223"/>
      <c r="K2502" s="223"/>
      <c r="L2502" s="228"/>
      <c r="M2502" s="229"/>
      <c r="N2502" s="230"/>
      <c r="O2502" s="230"/>
      <c r="P2502" s="230"/>
      <c r="Q2502" s="230"/>
      <c r="R2502" s="230"/>
      <c r="S2502" s="230"/>
      <c r="T2502" s="231"/>
      <c r="AT2502" s="232" t="s">
        <v>274</v>
      </c>
      <c r="AU2502" s="232" t="s">
        <v>88</v>
      </c>
      <c r="AV2502" s="12" t="s">
        <v>88</v>
      </c>
      <c r="AW2502" s="12" t="s">
        <v>41</v>
      </c>
      <c r="AX2502" s="12" t="s">
        <v>78</v>
      </c>
      <c r="AY2502" s="232" t="s">
        <v>209</v>
      </c>
    </row>
    <row r="2503" spans="2:51" s="12" customFormat="1" ht="13.5">
      <c r="B2503" s="222"/>
      <c r="C2503" s="223"/>
      <c r="D2503" s="219" t="s">
        <v>274</v>
      </c>
      <c r="E2503" s="224" t="s">
        <v>34</v>
      </c>
      <c r="F2503" s="225" t="s">
        <v>570</v>
      </c>
      <c r="G2503" s="223"/>
      <c r="H2503" s="226">
        <v>5.22</v>
      </c>
      <c r="I2503" s="227"/>
      <c r="J2503" s="223"/>
      <c r="K2503" s="223"/>
      <c r="L2503" s="228"/>
      <c r="M2503" s="229"/>
      <c r="N2503" s="230"/>
      <c r="O2503" s="230"/>
      <c r="P2503" s="230"/>
      <c r="Q2503" s="230"/>
      <c r="R2503" s="230"/>
      <c r="S2503" s="230"/>
      <c r="T2503" s="231"/>
      <c r="AT2503" s="232" t="s">
        <v>274</v>
      </c>
      <c r="AU2503" s="232" t="s">
        <v>88</v>
      </c>
      <c r="AV2503" s="12" t="s">
        <v>88</v>
      </c>
      <c r="AW2503" s="12" t="s">
        <v>41</v>
      </c>
      <c r="AX2503" s="12" t="s">
        <v>78</v>
      </c>
      <c r="AY2503" s="232" t="s">
        <v>209</v>
      </c>
    </row>
    <row r="2504" spans="2:51" s="12" customFormat="1" ht="13.5">
      <c r="B2504" s="222"/>
      <c r="C2504" s="223"/>
      <c r="D2504" s="219" t="s">
        <v>274</v>
      </c>
      <c r="E2504" s="224" t="s">
        <v>34</v>
      </c>
      <c r="F2504" s="225" t="s">
        <v>571</v>
      </c>
      <c r="G2504" s="223"/>
      <c r="H2504" s="226">
        <v>18.309999999999999</v>
      </c>
      <c r="I2504" s="227"/>
      <c r="J2504" s="223"/>
      <c r="K2504" s="223"/>
      <c r="L2504" s="228"/>
      <c r="M2504" s="229"/>
      <c r="N2504" s="230"/>
      <c r="O2504" s="230"/>
      <c r="P2504" s="230"/>
      <c r="Q2504" s="230"/>
      <c r="R2504" s="230"/>
      <c r="S2504" s="230"/>
      <c r="T2504" s="231"/>
      <c r="AT2504" s="232" t="s">
        <v>274</v>
      </c>
      <c r="AU2504" s="232" t="s">
        <v>88</v>
      </c>
      <c r="AV2504" s="12" t="s">
        <v>88</v>
      </c>
      <c r="AW2504" s="12" t="s">
        <v>41</v>
      </c>
      <c r="AX2504" s="12" t="s">
        <v>78</v>
      </c>
      <c r="AY2504" s="232" t="s">
        <v>209</v>
      </c>
    </row>
    <row r="2505" spans="2:51" s="12" customFormat="1" ht="13.5">
      <c r="B2505" s="222"/>
      <c r="C2505" s="223"/>
      <c r="D2505" s="219" t="s">
        <v>274</v>
      </c>
      <c r="E2505" s="224" t="s">
        <v>34</v>
      </c>
      <c r="F2505" s="225" t="s">
        <v>557</v>
      </c>
      <c r="G2505" s="223"/>
      <c r="H2505" s="226">
        <v>3.42</v>
      </c>
      <c r="I2505" s="227"/>
      <c r="J2505" s="223"/>
      <c r="K2505" s="223"/>
      <c r="L2505" s="228"/>
      <c r="M2505" s="229"/>
      <c r="N2505" s="230"/>
      <c r="O2505" s="230"/>
      <c r="P2505" s="230"/>
      <c r="Q2505" s="230"/>
      <c r="R2505" s="230"/>
      <c r="S2505" s="230"/>
      <c r="T2505" s="231"/>
      <c r="AT2505" s="232" t="s">
        <v>274</v>
      </c>
      <c r="AU2505" s="232" t="s">
        <v>88</v>
      </c>
      <c r="AV2505" s="12" t="s">
        <v>88</v>
      </c>
      <c r="AW2505" s="12" t="s">
        <v>41</v>
      </c>
      <c r="AX2505" s="12" t="s">
        <v>78</v>
      </c>
      <c r="AY2505" s="232" t="s">
        <v>209</v>
      </c>
    </row>
    <row r="2506" spans="2:51" s="12" customFormat="1" ht="13.5">
      <c r="B2506" s="222"/>
      <c r="C2506" s="223"/>
      <c r="D2506" s="219" t="s">
        <v>274</v>
      </c>
      <c r="E2506" s="224" t="s">
        <v>34</v>
      </c>
      <c r="F2506" s="225" t="s">
        <v>558</v>
      </c>
      <c r="G2506" s="223"/>
      <c r="H2506" s="226">
        <v>5.18</v>
      </c>
      <c r="I2506" s="227"/>
      <c r="J2506" s="223"/>
      <c r="K2506" s="223"/>
      <c r="L2506" s="228"/>
      <c r="M2506" s="229"/>
      <c r="N2506" s="230"/>
      <c r="O2506" s="230"/>
      <c r="P2506" s="230"/>
      <c r="Q2506" s="230"/>
      <c r="R2506" s="230"/>
      <c r="S2506" s="230"/>
      <c r="T2506" s="231"/>
      <c r="AT2506" s="232" t="s">
        <v>274</v>
      </c>
      <c r="AU2506" s="232" t="s">
        <v>88</v>
      </c>
      <c r="AV2506" s="12" t="s">
        <v>88</v>
      </c>
      <c r="AW2506" s="12" t="s">
        <v>41</v>
      </c>
      <c r="AX2506" s="12" t="s">
        <v>78</v>
      </c>
      <c r="AY2506" s="232" t="s">
        <v>209</v>
      </c>
    </row>
    <row r="2507" spans="2:51" s="12" customFormat="1" ht="13.5">
      <c r="B2507" s="222"/>
      <c r="C2507" s="223"/>
      <c r="D2507" s="219" t="s">
        <v>274</v>
      </c>
      <c r="E2507" s="224" t="s">
        <v>34</v>
      </c>
      <c r="F2507" s="225" t="s">
        <v>559</v>
      </c>
      <c r="G2507" s="223"/>
      <c r="H2507" s="226">
        <v>10.64</v>
      </c>
      <c r="I2507" s="227"/>
      <c r="J2507" s="223"/>
      <c r="K2507" s="223"/>
      <c r="L2507" s="228"/>
      <c r="M2507" s="229"/>
      <c r="N2507" s="230"/>
      <c r="O2507" s="230"/>
      <c r="P2507" s="230"/>
      <c r="Q2507" s="230"/>
      <c r="R2507" s="230"/>
      <c r="S2507" s="230"/>
      <c r="T2507" s="231"/>
      <c r="AT2507" s="232" t="s">
        <v>274</v>
      </c>
      <c r="AU2507" s="232" t="s">
        <v>88</v>
      </c>
      <c r="AV2507" s="12" t="s">
        <v>88</v>
      </c>
      <c r="AW2507" s="12" t="s">
        <v>41</v>
      </c>
      <c r="AX2507" s="12" t="s">
        <v>78</v>
      </c>
      <c r="AY2507" s="232" t="s">
        <v>209</v>
      </c>
    </row>
    <row r="2508" spans="2:51" s="12" customFormat="1" ht="13.5">
      <c r="B2508" s="222"/>
      <c r="C2508" s="223"/>
      <c r="D2508" s="219" t="s">
        <v>274</v>
      </c>
      <c r="E2508" s="224" t="s">
        <v>34</v>
      </c>
      <c r="F2508" s="225" t="s">
        <v>560</v>
      </c>
      <c r="G2508" s="223"/>
      <c r="H2508" s="226">
        <v>5.39</v>
      </c>
      <c r="I2508" s="227"/>
      <c r="J2508" s="223"/>
      <c r="K2508" s="223"/>
      <c r="L2508" s="228"/>
      <c r="M2508" s="229"/>
      <c r="N2508" s="230"/>
      <c r="O2508" s="230"/>
      <c r="P2508" s="230"/>
      <c r="Q2508" s="230"/>
      <c r="R2508" s="230"/>
      <c r="S2508" s="230"/>
      <c r="T2508" s="231"/>
      <c r="AT2508" s="232" t="s">
        <v>274</v>
      </c>
      <c r="AU2508" s="232" t="s">
        <v>88</v>
      </c>
      <c r="AV2508" s="12" t="s">
        <v>88</v>
      </c>
      <c r="AW2508" s="12" t="s">
        <v>41</v>
      </c>
      <c r="AX2508" s="12" t="s">
        <v>78</v>
      </c>
      <c r="AY2508" s="232" t="s">
        <v>209</v>
      </c>
    </row>
    <row r="2509" spans="2:51" s="14" customFormat="1" ht="13.5">
      <c r="B2509" s="254"/>
      <c r="C2509" s="255"/>
      <c r="D2509" s="219" t="s">
        <v>274</v>
      </c>
      <c r="E2509" s="256" t="s">
        <v>34</v>
      </c>
      <c r="F2509" s="257" t="s">
        <v>437</v>
      </c>
      <c r="G2509" s="255"/>
      <c r="H2509" s="256" t="s">
        <v>34</v>
      </c>
      <c r="I2509" s="258"/>
      <c r="J2509" s="255"/>
      <c r="K2509" s="255"/>
      <c r="L2509" s="259"/>
      <c r="M2509" s="260"/>
      <c r="N2509" s="261"/>
      <c r="O2509" s="261"/>
      <c r="P2509" s="261"/>
      <c r="Q2509" s="261"/>
      <c r="R2509" s="261"/>
      <c r="S2509" s="261"/>
      <c r="T2509" s="262"/>
      <c r="AT2509" s="263" t="s">
        <v>274</v>
      </c>
      <c r="AU2509" s="263" t="s">
        <v>88</v>
      </c>
      <c r="AV2509" s="14" t="s">
        <v>86</v>
      </c>
      <c r="AW2509" s="14" t="s">
        <v>41</v>
      </c>
      <c r="AX2509" s="14" t="s">
        <v>78</v>
      </c>
      <c r="AY2509" s="263" t="s">
        <v>209</v>
      </c>
    </row>
    <row r="2510" spans="2:51" s="12" customFormat="1" ht="13.5">
      <c r="B2510" s="222"/>
      <c r="C2510" s="223"/>
      <c r="D2510" s="219" t="s">
        <v>274</v>
      </c>
      <c r="E2510" s="224" t="s">
        <v>34</v>
      </c>
      <c r="F2510" s="225" t="s">
        <v>1831</v>
      </c>
      <c r="G2510" s="223"/>
      <c r="H2510" s="226">
        <v>10.46</v>
      </c>
      <c r="I2510" s="227"/>
      <c r="J2510" s="223"/>
      <c r="K2510" s="223"/>
      <c r="L2510" s="228"/>
      <c r="M2510" s="229"/>
      <c r="N2510" s="230"/>
      <c r="O2510" s="230"/>
      <c r="P2510" s="230"/>
      <c r="Q2510" s="230"/>
      <c r="R2510" s="230"/>
      <c r="S2510" s="230"/>
      <c r="T2510" s="231"/>
      <c r="AT2510" s="232" t="s">
        <v>274</v>
      </c>
      <c r="AU2510" s="232" t="s">
        <v>88</v>
      </c>
      <c r="AV2510" s="12" t="s">
        <v>88</v>
      </c>
      <c r="AW2510" s="12" t="s">
        <v>41</v>
      </c>
      <c r="AX2510" s="12" t="s">
        <v>78</v>
      </c>
      <c r="AY2510" s="232" t="s">
        <v>209</v>
      </c>
    </row>
    <row r="2511" spans="2:51" s="12" customFormat="1" ht="13.5">
      <c r="B2511" s="222"/>
      <c r="C2511" s="223"/>
      <c r="D2511" s="219" t="s">
        <v>274</v>
      </c>
      <c r="E2511" s="224" t="s">
        <v>34</v>
      </c>
      <c r="F2511" s="225" t="s">
        <v>1832</v>
      </c>
      <c r="G2511" s="223"/>
      <c r="H2511" s="226">
        <v>4.47</v>
      </c>
      <c r="I2511" s="227"/>
      <c r="J2511" s="223"/>
      <c r="K2511" s="223"/>
      <c r="L2511" s="228"/>
      <c r="M2511" s="229"/>
      <c r="N2511" s="230"/>
      <c r="O2511" s="230"/>
      <c r="P2511" s="230"/>
      <c r="Q2511" s="230"/>
      <c r="R2511" s="230"/>
      <c r="S2511" s="230"/>
      <c r="T2511" s="231"/>
      <c r="AT2511" s="232" t="s">
        <v>274</v>
      </c>
      <c r="AU2511" s="232" t="s">
        <v>88</v>
      </c>
      <c r="AV2511" s="12" t="s">
        <v>88</v>
      </c>
      <c r="AW2511" s="12" t="s">
        <v>41</v>
      </c>
      <c r="AX2511" s="12" t="s">
        <v>78</v>
      </c>
      <c r="AY2511" s="232" t="s">
        <v>209</v>
      </c>
    </row>
    <row r="2512" spans="2:51" s="12" customFormat="1" ht="13.5">
      <c r="B2512" s="222"/>
      <c r="C2512" s="223"/>
      <c r="D2512" s="219" t="s">
        <v>274</v>
      </c>
      <c r="E2512" s="224" t="s">
        <v>34</v>
      </c>
      <c r="F2512" s="225" t="s">
        <v>1833</v>
      </c>
      <c r="G2512" s="223"/>
      <c r="H2512" s="226">
        <v>4.47</v>
      </c>
      <c r="I2512" s="227"/>
      <c r="J2512" s="223"/>
      <c r="K2512" s="223"/>
      <c r="L2512" s="228"/>
      <c r="M2512" s="229"/>
      <c r="N2512" s="230"/>
      <c r="O2512" s="230"/>
      <c r="P2512" s="230"/>
      <c r="Q2512" s="230"/>
      <c r="R2512" s="230"/>
      <c r="S2512" s="230"/>
      <c r="T2512" s="231"/>
      <c r="AT2512" s="232" t="s">
        <v>274</v>
      </c>
      <c r="AU2512" s="232" t="s">
        <v>88</v>
      </c>
      <c r="AV2512" s="12" t="s">
        <v>88</v>
      </c>
      <c r="AW2512" s="12" t="s">
        <v>41</v>
      </c>
      <c r="AX2512" s="12" t="s">
        <v>78</v>
      </c>
      <c r="AY2512" s="232" t="s">
        <v>209</v>
      </c>
    </row>
    <row r="2513" spans="2:65" s="12" customFormat="1" ht="13.5">
      <c r="B2513" s="222"/>
      <c r="C2513" s="223"/>
      <c r="D2513" s="219" t="s">
        <v>274</v>
      </c>
      <c r="E2513" s="224" t="s">
        <v>34</v>
      </c>
      <c r="F2513" s="225" t="s">
        <v>1834</v>
      </c>
      <c r="G2513" s="223"/>
      <c r="H2513" s="226">
        <v>22.91</v>
      </c>
      <c r="I2513" s="227"/>
      <c r="J2513" s="223"/>
      <c r="K2513" s="223"/>
      <c r="L2513" s="228"/>
      <c r="M2513" s="229"/>
      <c r="N2513" s="230"/>
      <c r="O2513" s="230"/>
      <c r="P2513" s="230"/>
      <c r="Q2513" s="230"/>
      <c r="R2513" s="230"/>
      <c r="S2513" s="230"/>
      <c r="T2513" s="231"/>
      <c r="AT2513" s="232" t="s">
        <v>274</v>
      </c>
      <c r="AU2513" s="232" t="s">
        <v>88</v>
      </c>
      <c r="AV2513" s="12" t="s">
        <v>88</v>
      </c>
      <c r="AW2513" s="12" t="s">
        <v>41</v>
      </c>
      <c r="AX2513" s="12" t="s">
        <v>78</v>
      </c>
      <c r="AY2513" s="232" t="s">
        <v>209</v>
      </c>
    </row>
    <row r="2514" spans="2:65" s="12" customFormat="1" ht="13.5">
      <c r="B2514" s="222"/>
      <c r="C2514" s="223"/>
      <c r="D2514" s="219" t="s">
        <v>274</v>
      </c>
      <c r="E2514" s="224" t="s">
        <v>34</v>
      </c>
      <c r="F2514" s="225" t="s">
        <v>1835</v>
      </c>
      <c r="G2514" s="223"/>
      <c r="H2514" s="226">
        <v>11.18</v>
      </c>
      <c r="I2514" s="227"/>
      <c r="J2514" s="223"/>
      <c r="K2514" s="223"/>
      <c r="L2514" s="228"/>
      <c r="M2514" s="229"/>
      <c r="N2514" s="230"/>
      <c r="O2514" s="230"/>
      <c r="P2514" s="230"/>
      <c r="Q2514" s="230"/>
      <c r="R2514" s="230"/>
      <c r="S2514" s="230"/>
      <c r="T2514" s="231"/>
      <c r="AT2514" s="232" t="s">
        <v>274</v>
      </c>
      <c r="AU2514" s="232" t="s">
        <v>88</v>
      </c>
      <c r="AV2514" s="12" t="s">
        <v>88</v>
      </c>
      <c r="AW2514" s="12" t="s">
        <v>41</v>
      </c>
      <c r="AX2514" s="12" t="s">
        <v>78</v>
      </c>
      <c r="AY2514" s="232" t="s">
        <v>209</v>
      </c>
    </row>
    <row r="2515" spans="2:65" s="13" customFormat="1" ht="13.5">
      <c r="B2515" s="233"/>
      <c r="C2515" s="234"/>
      <c r="D2515" s="219" t="s">
        <v>274</v>
      </c>
      <c r="E2515" s="235" t="s">
        <v>34</v>
      </c>
      <c r="F2515" s="236" t="s">
        <v>302</v>
      </c>
      <c r="G2515" s="234"/>
      <c r="H2515" s="237">
        <v>564.55999999999995</v>
      </c>
      <c r="I2515" s="238"/>
      <c r="J2515" s="234"/>
      <c r="K2515" s="234"/>
      <c r="L2515" s="239"/>
      <c r="M2515" s="240"/>
      <c r="N2515" s="241"/>
      <c r="O2515" s="241"/>
      <c r="P2515" s="241"/>
      <c r="Q2515" s="241"/>
      <c r="R2515" s="241"/>
      <c r="S2515" s="241"/>
      <c r="T2515" s="242"/>
      <c r="AT2515" s="243" t="s">
        <v>274</v>
      </c>
      <c r="AU2515" s="243" t="s">
        <v>88</v>
      </c>
      <c r="AV2515" s="13" t="s">
        <v>228</v>
      </c>
      <c r="AW2515" s="13" t="s">
        <v>41</v>
      </c>
      <c r="AX2515" s="13" t="s">
        <v>86</v>
      </c>
      <c r="AY2515" s="243" t="s">
        <v>209</v>
      </c>
    </row>
    <row r="2516" spans="2:65" s="1" customFormat="1" ht="38.25" customHeight="1">
      <c r="B2516" s="43"/>
      <c r="C2516" s="203" t="s">
        <v>2727</v>
      </c>
      <c r="D2516" s="203" t="s">
        <v>212</v>
      </c>
      <c r="E2516" s="204" t="s">
        <v>2728</v>
      </c>
      <c r="F2516" s="205" t="s">
        <v>2729</v>
      </c>
      <c r="G2516" s="206" t="s">
        <v>351</v>
      </c>
      <c r="H2516" s="207">
        <v>705.55</v>
      </c>
      <c r="I2516" s="208"/>
      <c r="J2516" s="209">
        <f>ROUND(I2516*H2516,2)</f>
        <v>0</v>
      </c>
      <c r="K2516" s="205" t="s">
        <v>216</v>
      </c>
      <c r="L2516" s="63"/>
      <c r="M2516" s="210" t="s">
        <v>34</v>
      </c>
      <c r="N2516" s="211" t="s">
        <v>49</v>
      </c>
      <c r="O2516" s="44"/>
      <c r="P2516" s="212">
        <f>O2516*H2516</f>
        <v>0</v>
      </c>
      <c r="Q2516" s="212">
        <v>1.379E-2</v>
      </c>
      <c r="R2516" s="212">
        <f>Q2516*H2516</f>
        <v>9.7295344999999998</v>
      </c>
      <c r="S2516" s="212">
        <v>0</v>
      </c>
      <c r="T2516" s="213">
        <f>S2516*H2516</f>
        <v>0</v>
      </c>
      <c r="AR2516" s="25" t="s">
        <v>287</v>
      </c>
      <c r="AT2516" s="25" t="s">
        <v>212</v>
      </c>
      <c r="AU2516" s="25" t="s">
        <v>88</v>
      </c>
      <c r="AY2516" s="25" t="s">
        <v>209</v>
      </c>
      <c r="BE2516" s="214">
        <f>IF(N2516="základní",J2516,0)</f>
        <v>0</v>
      </c>
      <c r="BF2516" s="214">
        <f>IF(N2516="snížená",J2516,0)</f>
        <v>0</v>
      </c>
      <c r="BG2516" s="214">
        <f>IF(N2516="zákl. přenesená",J2516,0)</f>
        <v>0</v>
      </c>
      <c r="BH2516" s="214">
        <f>IF(N2516="sníž. přenesená",J2516,0)</f>
        <v>0</v>
      </c>
      <c r="BI2516" s="214">
        <f>IF(N2516="nulová",J2516,0)</f>
        <v>0</v>
      </c>
      <c r="BJ2516" s="25" t="s">
        <v>86</v>
      </c>
      <c r="BK2516" s="214">
        <f>ROUND(I2516*H2516,2)</f>
        <v>0</v>
      </c>
      <c r="BL2516" s="25" t="s">
        <v>287</v>
      </c>
      <c r="BM2516" s="25" t="s">
        <v>2730</v>
      </c>
    </row>
    <row r="2517" spans="2:65" s="1" customFormat="1" ht="135">
      <c r="B2517" s="43"/>
      <c r="C2517" s="65"/>
      <c r="D2517" s="219" t="s">
        <v>272</v>
      </c>
      <c r="E2517" s="65"/>
      <c r="F2517" s="220" t="s">
        <v>2726</v>
      </c>
      <c r="G2517" s="65"/>
      <c r="H2517" s="65"/>
      <c r="I2517" s="174"/>
      <c r="J2517" s="65"/>
      <c r="K2517" s="65"/>
      <c r="L2517" s="63"/>
      <c r="M2517" s="221"/>
      <c r="N2517" s="44"/>
      <c r="O2517" s="44"/>
      <c r="P2517" s="44"/>
      <c r="Q2517" s="44"/>
      <c r="R2517" s="44"/>
      <c r="S2517" s="44"/>
      <c r="T2517" s="80"/>
      <c r="AT2517" s="25" t="s">
        <v>272</v>
      </c>
      <c r="AU2517" s="25" t="s">
        <v>88</v>
      </c>
    </row>
    <row r="2518" spans="2:65" s="14" customFormat="1" ht="13.5">
      <c r="B2518" s="254"/>
      <c r="C2518" s="255"/>
      <c r="D2518" s="219" t="s">
        <v>274</v>
      </c>
      <c r="E2518" s="256" t="s">
        <v>34</v>
      </c>
      <c r="F2518" s="257" t="s">
        <v>2731</v>
      </c>
      <c r="G2518" s="255"/>
      <c r="H2518" s="256" t="s">
        <v>34</v>
      </c>
      <c r="I2518" s="258"/>
      <c r="J2518" s="255"/>
      <c r="K2518" s="255"/>
      <c r="L2518" s="259"/>
      <c r="M2518" s="260"/>
      <c r="N2518" s="261"/>
      <c r="O2518" s="261"/>
      <c r="P2518" s="261"/>
      <c r="Q2518" s="261"/>
      <c r="R2518" s="261"/>
      <c r="S2518" s="261"/>
      <c r="T2518" s="262"/>
      <c r="AT2518" s="263" t="s">
        <v>274</v>
      </c>
      <c r="AU2518" s="263" t="s">
        <v>88</v>
      </c>
      <c r="AV2518" s="14" t="s">
        <v>86</v>
      </c>
      <c r="AW2518" s="14" t="s">
        <v>41</v>
      </c>
      <c r="AX2518" s="14" t="s">
        <v>78</v>
      </c>
      <c r="AY2518" s="263" t="s">
        <v>209</v>
      </c>
    </row>
    <row r="2519" spans="2:65" s="14" customFormat="1" ht="13.5">
      <c r="B2519" s="254"/>
      <c r="C2519" s="255"/>
      <c r="D2519" s="219" t="s">
        <v>274</v>
      </c>
      <c r="E2519" s="256" t="s">
        <v>34</v>
      </c>
      <c r="F2519" s="257" t="s">
        <v>434</v>
      </c>
      <c r="G2519" s="255"/>
      <c r="H2519" s="256" t="s">
        <v>34</v>
      </c>
      <c r="I2519" s="258"/>
      <c r="J2519" s="255"/>
      <c r="K2519" s="255"/>
      <c r="L2519" s="259"/>
      <c r="M2519" s="260"/>
      <c r="N2519" s="261"/>
      <c r="O2519" s="261"/>
      <c r="P2519" s="261"/>
      <c r="Q2519" s="261"/>
      <c r="R2519" s="261"/>
      <c r="S2519" s="261"/>
      <c r="T2519" s="262"/>
      <c r="AT2519" s="263" t="s">
        <v>274</v>
      </c>
      <c r="AU2519" s="263" t="s">
        <v>88</v>
      </c>
      <c r="AV2519" s="14" t="s">
        <v>86</v>
      </c>
      <c r="AW2519" s="14" t="s">
        <v>41</v>
      </c>
      <c r="AX2519" s="14" t="s">
        <v>78</v>
      </c>
      <c r="AY2519" s="263" t="s">
        <v>209</v>
      </c>
    </row>
    <row r="2520" spans="2:65" s="12" customFormat="1" ht="13.5">
      <c r="B2520" s="222"/>
      <c r="C2520" s="223"/>
      <c r="D2520" s="219" t="s">
        <v>274</v>
      </c>
      <c r="E2520" s="224" t="s">
        <v>34</v>
      </c>
      <c r="F2520" s="225" t="s">
        <v>1824</v>
      </c>
      <c r="G2520" s="223"/>
      <c r="H2520" s="226">
        <v>14.85</v>
      </c>
      <c r="I2520" s="227"/>
      <c r="J2520" s="223"/>
      <c r="K2520" s="223"/>
      <c r="L2520" s="228"/>
      <c r="M2520" s="229"/>
      <c r="N2520" s="230"/>
      <c r="O2520" s="230"/>
      <c r="P2520" s="230"/>
      <c r="Q2520" s="230"/>
      <c r="R2520" s="230"/>
      <c r="S2520" s="230"/>
      <c r="T2520" s="231"/>
      <c r="AT2520" s="232" t="s">
        <v>274</v>
      </c>
      <c r="AU2520" s="232" t="s">
        <v>88</v>
      </c>
      <c r="AV2520" s="12" t="s">
        <v>88</v>
      </c>
      <c r="AW2520" s="12" t="s">
        <v>41</v>
      </c>
      <c r="AX2520" s="12" t="s">
        <v>78</v>
      </c>
      <c r="AY2520" s="232" t="s">
        <v>209</v>
      </c>
    </row>
    <row r="2521" spans="2:65" s="12" customFormat="1" ht="13.5">
      <c r="B2521" s="222"/>
      <c r="C2521" s="223"/>
      <c r="D2521" s="219" t="s">
        <v>274</v>
      </c>
      <c r="E2521" s="224" t="s">
        <v>34</v>
      </c>
      <c r="F2521" s="225" t="s">
        <v>1825</v>
      </c>
      <c r="G2521" s="223"/>
      <c r="H2521" s="226">
        <v>151.82</v>
      </c>
      <c r="I2521" s="227"/>
      <c r="J2521" s="223"/>
      <c r="K2521" s="223"/>
      <c r="L2521" s="228"/>
      <c r="M2521" s="229"/>
      <c r="N2521" s="230"/>
      <c r="O2521" s="230"/>
      <c r="P2521" s="230"/>
      <c r="Q2521" s="230"/>
      <c r="R2521" s="230"/>
      <c r="S2521" s="230"/>
      <c r="T2521" s="231"/>
      <c r="AT2521" s="232" t="s">
        <v>274</v>
      </c>
      <c r="AU2521" s="232" t="s">
        <v>88</v>
      </c>
      <c r="AV2521" s="12" t="s">
        <v>88</v>
      </c>
      <c r="AW2521" s="12" t="s">
        <v>41</v>
      </c>
      <c r="AX2521" s="12" t="s">
        <v>78</v>
      </c>
      <c r="AY2521" s="232" t="s">
        <v>209</v>
      </c>
    </row>
    <row r="2522" spans="2:65" s="12" customFormat="1" ht="13.5">
      <c r="B2522" s="222"/>
      <c r="C2522" s="223"/>
      <c r="D2522" s="219" t="s">
        <v>274</v>
      </c>
      <c r="E2522" s="224" t="s">
        <v>34</v>
      </c>
      <c r="F2522" s="225" t="s">
        <v>1827</v>
      </c>
      <c r="G2522" s="223"/>
      <c r="H2522" s="226">
        <v>4.51</v>
      </c>
      <c r="I2522" s="227"/>
      <c r="J2522" s="223"/>
      <c r="K2522" s="223"/>
      <c r="L2522" s="228"/>
      <c r="M2522" s="229"/>
      <c r="N2522" s="230"/>
      <c r="O2522" s="230"/>
      <c r="P2522" s="230"/>
      <c r="Q2522" s="230"/>
      <c r="R2522" s="230"/>
      <c r="S2522" s="230"/>
      <c r="T2522" s="231"/>
      <c r="AT2522" s="232" t="s">
        <v>274</v>
      </c>
      <c r="AU2522" s="232" t="s">
        <v>88</v>
      </c>
      <c r="AV2522" s="12" t="s">
        <v>88</v>
      </c>
      <c r="AW2522" s="12" t="s">
        <v>41</v>
      </c>
      <c r="AX2522" s="12" t="s">
        <v>78</v>
      </c>
      <c r="AY2522" s="232" t="s">
        <v>209</v>
      </c>
    </row>
    <row r="2523" spans="2:65" s="12" customFormat="1" ht="13.5">
      <c r="B2523" s="222"/>
      <c r="C2523" s="223"/>
      <c r="D2523" s="219" t="s">
        <v>274</v>
      </c>
      <c r="E2523" s="224" t="s">
        <v>34</v>
      </c>
      <c r="F2523" s="225" t="s">
        <v>1828</v>
      </c>
      <c r="G2523" s="223"/>
      <c r="H2523" s="226">
        <v>4.78</v>
      </c>
      <c r="I2523" s="227"/>
      <c r="J2523" s="223"/>
      <c r="K2523" s="223"/>
      <c r="L2523" s="228"/>
      <c r="M2523" s="229"/>
      <c r="N2523" s="230"/>
      <c r="O2523" s="230"/>
      <c r="P2523" s="230"/>
      <c r="Q2523" s="230"/>
      <c r="R2523" s="230"/>
      <c r="S2523" s="230"/>
      <c r="T2523" s="231"/>
      <c r="AT2523" s="232" t="s">
        <v>274</v>
      </c>
      <c r="AU2523" s="232" t="s">
        <v>88</v>
      </c>
      <c r="AV2523" s="12" t="s">
        <v>88</v>
      </c>
      <c r="AW2523" s="12" t="s">
        <v>41</v>
      </c>
      <c r="AX2523" s="12" t="s">
        <v>78</v>
      </c>
      <c r="AY2523" s="232" t="s">
        <v>209</v>
      </c>
    </row>
    <row r="2524" spans="2:65" s="12" customFormat="1" ht="13.5">
      <c r="B2524" s="222"/>
      <c r="C2524" s="223"/>
      <c r="D2524" s="219" t="s">
        <v>274</v>
      </c>
      <c r="E2524" s="224" t="s">
        <v>34</v>
      </c>
      <c r="F2524" s="225" t="s">
        <v>1540</v>
      </c>
      <c r="G2524" s="223"/>
      <c r="H2524" s="226">
        <v>54.71</v>
      </c>
      <c r="I2524" s="227"/>
      <c r="J2524" s="223"/>
      <c r="K2524" s="223"/>
      <c r="L2524" s="228"/>
      <c r="M2524" s="229"/>
      <c r="N2524" s="230"/>
      <c r="O2524" s="230"/>
      <c r="P2524" s="230"/>
      <c r="Q2524" s="230"/>
      <c r="R2524" s="230"/>
      <c r="S2524" s="230"/>
      <c r="T2524" s="231"/>
      <c r="AT2524" s="232" t="s">
        <v>274</v>
      </c>
      <c r="AU2524" s="232" t="s">
        <v>88</v>
      </c>
      <c r="AV2524" s="12" t="s">
        <v>88</v>
      </c>
      <c r="AW2524" s="12" t="s">
        <v>41</v>
      </c>
      <c r="AX2524" s="12" t="s">
        <v>78</v>
      </c>
      <c r="AY2524" s="232" t="s">
        <v>209</v>
      </c>
    </row>
    <row r="2525" spans="2:65" s="12" customFormat="1" ht="13.5">
      <c r="B2525" s="222"/>
      <c r="C2525" s="223"/>
      <c r="D2525" s="219" t="s">
        <v>274</v>
      </c>
      <c r="E2525" s="224" t="s">
        <v>34</v>
      </c>
      <c r="F2525" s="225" t="s">
        <v>1541</v>
      </c>
      <c r="G2525" s="223"/>
      <c r="H2525" s="226">
        <v>100.23</v>
      </c>
      <c r="I2525" s="227"/>
      <c r="J2525" s="223"/>
      <c r="K2525" s="223"/>
      <c r="L2525" s="228"/>
      <c r="M2525" s="229"/>
      <c r="N2525" s="230"/>
      <c r="O2525" s="230"/>
      <c r="P2525" s="230"/>
      <c r="Q2525" s="230"/>
      <c r="R2525" s="230"/>
      <c r="S2525" s="230"/>
      <c r="T2525" s="231"/>
      <c r="AT2525" s="232" t="s">
        <v>274</v>
      </c>
      <c r="AU2525" s="232" t="s">
        <v>88</v>
      </c>
      <c r="AV2525" s="12" t="s">
        <v>88</v>
      </c>
      <c r="AW2525" s="12" t="s">
        <v>41</v>
      </c>
      <c r="AX2525" s="12" t="s">
        <v>78</v>
      </c>
      <c r="AY2525" s="232" t="s">
        <v>209</v>
      </c>
    </row>
    <row r="2526" spans="2:65" s="12" customFormat="1" ht="13.5">
      <c r="B2526" s="222"/>
      <c r="C2526" s="223"/>
      <c r="D2526" s="219" t="s">
        <v>274</v>
      </c>
      <c r="E2526" s="224" t="s">
        <v>34</v>
      </c>
      <c r="F2526" s="225" t="s">
        <v>1820</v>
      </c>
      <c r="G2526" s="223"/>
      <c r="H2526" s="226">
        <v>43.01</v>
      </c>
      <c r="I2526" s="227"/>
      <c r="J2526" s="223"/>
      <c r="K2526" s="223"/>
      <c r="L2526" s="228"/>
      <c r="M2526" s="229"/>
      <c r="N2526" s="230"/>
      <c r="O2526" s="230"/>
      <c r="P2526" s="230"/>
      <c r="Q2526" s="230"/>
      <c r="R2526" s="230"/>
      <c r="S2526" s="230"/>
      <c r="T2526" s="231"/>
      <c r="AT2526" s="232" t="s">
        <v>274</v>
      </c>
      <c r="AU2526" s="232" t="s">
        <v>88</v>
      </c>
      <c r="AV2526" s="12" t="s">
        <v>88</v>
      </c>
      <c r="AW2526" s="12" t="s">
        <v>41</v>
      </c>
      <c r="AX2526" s="12" t="s">
        <v>78</v>
      </c>
      <c r="AY2526" s="232" t="s">
        <v>209</v>
      </c>
    </row>
    <row r="2527" spans="2:65" s="14" customFormat="1" ht="13.5">
      <c r="B2527" s="254"/>
      <c r="C2527" s="255"/>
      <c r="D2527" s="219" t="s">
        <v>274</v>
      </c>
      <c r="E2527" s="256" t="s">
        <v>34</v>
      </c>
      <c r="F2527" s="257" t="s">
        <v>437</v>
      </c>
      <c r="G2527" s="255"/>
      <c r="H2527" s="256" t="s">
        <v>34</v>
      </c>
      <c r="I2527" s="258"/>
      <c r="J2527" s="255"/>
      <c r="K2527" s="255"/>
      <c r="L2527" s="259"/>
      <c r="M2527" s="260"/>
      <c r="N2527" s="261"/>
      <c r="O2527" s="261"/>
      <c r="P2527" s="261"/>
      <c r="Q2527" s="261"/>
      <c r="R2527" s="261"/>
      <c r="S2527" s="261"/>
      <c r="T2527" s="262"/>
      <c r="AT2527" s="263" t="s">
        <v>274</v>
      </c>
      <c r="AU2527" s="263" t="s">
        <v>88</v>
      </c>
      <c r="AV2527" s="14" t="s">
        <v>86</v>
      </c>
      <c r="AW2527" s="14" t="s">
        <v>41</v>
      </c>
      <c r="AX2527" s="14" t="s">
        <v>78</v>
      </c>
      <c r="AY2527" s="263" t="s">
        <v>209</v>
      </c>
    </row>
    <row r="2528" spans="2:65" s="12" customFormat="1" ht="13.5">
      <c r="B2528" s="222"/>
      <c r="C2528" s="223"/>
      <c r="D2528" s="219" t="s">
        <v>274</v>
      </c>
      <c r="E2528" s="224" t="s">
        <v>34</v>
      </c>
      <c r="F2528" s="225" t="s">
        <v>581</v>
      </c>
      <c r="G2528" s="223"/>
      <c r="H2528" s="226">
        <v>57.54</v>
      </c>
      <c r="I2528" s="227"/>
      <c r="J2528" s="223"/>
      <c r="K2528" s="223"/>
      <c r="L2528" s="228"/>
      <c r="M2528" s="229"/>
      <c r="N2528" s="230"/>
      <c r="O2528" s="230"/>
      <c r="P2528" s="230"/>
      <c r="Q2528" s="230"/>
      <c r="R2528" s="230"/>
      <c r="S2528" s="230"/>
      <c r="T2528" s="231"/>
      <c r="AT2528" s="232" t="s">
        <v>274</v>
      </c>
      <c r="AU2528" s="232" t="s">
        <v>88</v>
      </c>
      <c r="AV2528" s="12" t="s">
        <v>88</v>
      </c>
      <c r="AW2528" s="12" t="s">
        <v>41</v>
      </c>
      <c r="AX2528" s="12" t="s">
        <v>78</v>
      </c>
      <c r="AY2528" s="232" t="s">
        <v>209</v>
      </c>
    </row>
    <row r="2529" spans="2:65" s="12" customFormat="1" ht="13.5">
      <c r="B2529" s="222"/>
      <c r="C2529" s="223"/>
      <c r="D2529" s="219" t="s">
        <v>274</v>
      </c>
      <c r="E2529" s="224" t="s">
        <v>34</v>
      </c>
      <c r="F2529" s="225" t="s">
        <v>576</v>
      </c>
      <c r="G2529" s="223"/>
      <c r="H2529" s="226">
        <v>34.409999999999997</v>
      </c>
      <c r="I2529" s="227"/>
      <c r="J2529" s="223"/>
      <c r="K2529" s="223"/>
      <c r="L2529" s="228"/>
      <c r="M2529" s="229"/>
      <c r="N2529" s="230"/>
      <c r="O2529" s="230"/>
      <c r="P2529" s="230"/>
      <c r="Q2529" s="230"/>
      <c r="R2529" s="230"/>
      <c r="S2529" s="230"/>
      <c r="T2529" s="231"/>
      <c r="AT2529" s="232" t="s">
        <v>274</v>
      </c>
      <c r="AU2529" s="232" t="s">
        <v>88</v>
      </c>
      <c r="AV2529" s="12" t="s">
        <v>88</v>
      </c>
      <c r="AW2529" s="12" t="s">
        <v>41</v>
      </c>
      <c r="AX2529" s="12" t="s">
        <v>78</v>
      </c>
      <c r="AY2529" s="232" t="s">
        <v>209</v>
      </c>
    </row>
    <row r="2530" spans="2:65" s="12" customFormat="1" ht="13.5">
      <c r="B2530" s="222"/>
      <c r="C2530" s="223"/>
      <c r="D2530" s="219" t="s">
        <v>274</v>
      </c>
      <c r="E2530" s="224" t="s">
        <v>34</v>
      </c>
      <c r="F2530" s="225" t="s">
        <v>582</v>
      </c>
      <c r="G2530" s="223"/>
      <c r="H2530" s="226">
        <v>17.41</v>
      </c>
      <c r="I2530" s="227"/>
      <c r="J2530" s="223"/>
      <c r="K2530" s="223"/>
      <c r="L2530" s="228"/>
      <c r="M2530" s="229"/>
      <c r="N2530" s="230"/>
      <c r="O2530" s="230"/>
      <c r="P2530" s="230"/>
      <c r="Q2530" s="230"/>
      <c r="R2530" s="230"/>
      <c r="S2530" s="230"/>
      <c r="T2530" s="231"/>
      <c r="AT2530" s="232" t="s">
        <v>274</v>
      </c>
      <c r="AU2530" s="232" t="s">
        <v>88</v>
      </c>
      <c r="AV2530" s="12" t="s">
        <v>88</v>
      </c>
      <c r="AW2530" s="12" t="s">
        <v>41</v>
      </c>
      <c r="AX2530" s="12" t="s">
        <v>78</v>
      </c>
      <c r="AY2530" s="232" t="s">
        <v>209</v>
      </c>
    </row>
    <row r="2531" spans="2:65" s="12" customFormat="1" ht="13.5">
      <c r="B2531" s="222"/>
      <c r="C2531" s="223"/>
      <c r="D2531" s="219" t="s">
        <v>274</v>
      </c>
      <c r="E2531" s="224" t="s">
        <v>34</v>
      </c>
      <c r="F2531" s="225" t="s">
        <v>583</v>
      </c>
      <c r="G2531" s="223"/>
      <c r="H2531" s="226">
        <v>17.36</v>
      </c>
      <c r="I2531" s="227"/>
      <c r="J2531" s="223"/>
      <c r="K2531" s="223"/>
      <c r="L2531" s="228"/>
      <c r="M2531" s="229"/>
      <c r="N2531" s="230"/>
      <c r="O2531" s="230"/>
      <c r="P2531" s="230"/>
      <c r="Q2531" s="230"/>
      <c r="R2531" s="230"/>
      <c r="S2531" s="230"/>
      <c r="T2531" s="231"/>
      <c r="AT2531" s="232" t="s">
        <v>274</v>
      </c>
      <c r="AU2531" s="232" t="s">
        <v>88</v>
      </c>
      <c r="AV2531" s="12" t="s">
        <v>88</v>
      </c>
      <c r="AW2531" s="12" t="s">
        <v>41</v>
      </c>
      <c r="AX2531" s="12" t="s">
        <v>78</v>
      </c>
      <c r="AY2531" s="232" t="s">
        <v>209</v>
      </c>
    </row>
    <row r="2532" spans="2:65" s="12" customFormat="1" ht="13.5">
      <c r="B2532" s="222"/>
      <c r="C2532" s="223"/>
      <c r="D2532" s="219" t="s">
        <v>274</v>
      </c>
      <c r="E2532" s="224" t="s">
        <v>34</v>
      </c>
      <c r="F2532" s="225" t="s">
        <v>584</v>
      </c>
      <c r="G2532" s="223"/>
      <c r="H2532" s="226">
        <v>18.22</v>
      </c>
      <c r="I2532" s="227"/>
      <c r="J2532" s="223"/>
      <c r="K2532" s="223"/>
      <c r="L2532" s="228"/>
      <c r="M2532" s="229"/>
      <c r="N2532" s="230"/>
      <c r="O2532" s="230"/>
      <c r="P2532" s="230"/>
      <c r="Q2532" s="230"/>
      <c r="R2532" s="230"/>
      <c r="S2532" s="230"/>
      <c r="T2532" s="231"/>
      <c r="AT2532" s="232" t="s">
        <v>274</v>
      </c>
      <c r="AU2532" s="232" t="s">
        <v>88</v>
      </c>
      <c r="AV2532" s="12" t="s">
        <v>88</v>
      </c>
      <c r="AW2532" s="12" t="s">
        <v>41</v>
      </c>
      <c r="AX2532" s="12" t="s">
        <v>78</v>
      </c>
      <c r="AY2532" s="232" t="s">
        <v>209</v>
      </c>
    </row>
    <row r="2533" spans="2:65" s="12" customFormat="1" ht="13.5">
      <c r="B2533" s="222"/>
      <c r="C2533" s="223"/>
      <c r="D2533" s="219" t="s">
        <v>274</v>
      </c>
      <c r="E2533" s="224" t="s">
        <v>34</v>
      </c>
      <c r="F2533" s="225" t="s">
        <v>577</v>
      </c>
      <c r="G2533" s="223"/>
      <c r="H2533" s="226">
        <v>7.69</v>
      </c>
      <c r="I2533" s="227"/>
      <c r="J2533" s="223"/>
      <c r="K2533" s="223"/>
      <c r="L2533" s="228"/>
      <c r="M2533" s="229"/>
      <c r="N2533" s="230"/>
      <c r="O2533" s="230"/>
      <c r="P2533" s="230"/>
      <c r="Q2533" s="230"/>
      <c r="R2533" s="230"/>
      <c r="S2533" s="230"/>
      <c r="T2533" s="231"/>
      <c r="AT2533" s="232" t="s">
        <v>274</v>
      </c>
      <c r="AU2533" s="232" t="s">
        <v>88</v>
      </c>
      <c r="AV2533" s="12" t="s">
        <v>88</v>
      </c>
      <c r="AW2533" s="12" t="s">
        <v>41</v>
      </c>
      <c r="AX2533" s="12" t="s">
        <v>78</v>
      </c>
      <c r="AY2533" s="232" t="s">
        <v>209</v>
      </c>
    </row>
    <row r="2534" spans="2:65" s="12" customFormat="1" ht="13.5">
      <c r="B2534" s="222"/>
      <c r="C2534" s="223"/>
      <c r="D2534" s="219" t="s">
        <v>274</v>
      </c>
      <c r="E2534" s="224" t="s">
        <v>34</v>
      </c>
      <c r="F2534" s="225" t="s">
        <v>578</v>
      </c>
      <c r="G2534" s="223"/>
      <c r="H2534" s="226">
        <v>4.32</v>
      </c>
      <c r="I2534" s="227"/>
      <c r="J2534" s="223"/>
      <c r="K2534" s="223"/>
      <c r="L2534" s="228"/>
      <c r="M2534" s="229"/>
      <c r="N2534" s="230"/>
      <c r="O2534" s="230"/>
      <c r="P2534" s="230"/>
      <c r="Q2534" s="230"/>
      <c r="R2534" s="230"/>
      <c r="S2534" s="230"/>
      <c r="T2534" s="231"/>
      <c r="AT2534" s="232" t="s">
        <v>274</v>
      </c>
      <c r="AU2534" s="232" t="s">
        <v>88</v>
      </c>
      <c r="AV2534" s="12" t="s">
        <v>88</v>
      </c>
      <c r="AW2534" s="12" t="s">
        <v>41</v>
      </c>
      <c r="AX2534" s="12" t="s">
        <v>78</v>
      </c>
      <c r="AY2534" s="232" t="s">
        <v>209</v>
      </c>
    </row>
    <row r="2535" spans="2:65" s="12" customFormat="1" ht="13.5">
      <c r="B2535" s="222"/>
      <c r="C2535" s="223"/>
      <c r="D2535" s="219" t="s">
        <v>274</v>
      </c>
      <c r="E2535" s="224" t="s">
        <v>34</v>
      </c>
      <c r="F2535" s="225" t="s">
        <v>579</v>
      </c>
      <c r="G2535" s="223"/>
      <c r="H2535" s="226">
        <v>16.02</v>
      </c>
      <c r="I2535" s="227"/>
      <c r="J2535" s="223"/>
      <c r="K2535" s="223"/>
      <c r="L2535" s="228"/>
      <c r="M2535" s="229"/>
      <c r="N2535" s="230"/>
      <c r="O2535" s="230"/>
      <c r="P2535" s="230"/>
      <c r="Q2535" s="230"/>
      <c r="R2535" s="230"/>
      <c r="S2535" s="230"/>
      <c r="T2535" s="231"/>
      <c r="AT2535" s="232" t="s">
        <v>274</v>
      </c>
      <c r="AU2535" s="232" t="s">
        <v>88</v>
      </c>
      <c r="AV2535" s="12" t="s">
        <v>88</v>
      </c>
      <c r="AW2535" s="12" t="s">
        <v>41</v>
      </c>
      <c r="AX2535" s="12" t="s">
        <v>78</v>
      </c>
      <c r="AY2535" s="232" t="s">
        <v>209</v>
      </c>
    </row>
    <row r="2536" spans="2:65" s="12" customFormat="1" ht="13.5">
      <c r="B2536" s="222"/>
      <c r="C2536" s="223"/>
      <c r="D2536" s="219" t="s">
        <v>274</v>
      </c>
      <c r="E2536" s="224" t="s">
        <v>34</v>
      </c>
      <c r="F2536" s="225" t="s">
        <v>580</v>
      </c>
      <c r="G2536" s="223"/>
      <c r="H2536" s="226">
        <v>158.66999999999999</v>
      </c>
      <c r="I2536" s="227"/>
      <c r="J2536" s="223"/>
      <c r="K2536" s="223"/>
      <c r="L2536" s="228"/>
      <c r="M2536" s="229"/>
      <c r="N2536" s="230"/>
      <c r="O2536" s="230"/>
      <c r="P2536" s="230"/>
      <c r="Q2536" s="230"/>
      <c r="R2536" s="230"/>
      <c r="S2536" s="230"/>
      <c r="T2536" s="231"/>
      <c r="AT2536" s="232" t="s">
        <v>274</v>
      </c>
      <c r="AU2536" s="232" t="s">
        <v>88</v>
      </c>
      <c r="AV2536" s="12" t="s">
        <v>88</v>
      </c>
      <c r="AW2536" s="12" t="s">
        <v>41</v>
      </c>
      <c r="AX2536" s="12" t="s">
        <v>78</v>
      </c>
      <c r="AY2536" s="232" t="s">
        <v>209</v>
      </c>
    </row>
    <row r="2537" spans="2:65" s="13" customFormat="1" ht="13.5">
      <c r="B2537" s="233"/>
      <c r="C2537" s="234"/>
      <c r="D2537" s="219" t="s">
        <v>274</v>
      </c>
      <c r="E2537" s="235" t="s">
        <v>34</v>
      </c>
      <c r="F2537" s="236" t="s">
        <v>302</v>
      </c>
      <c r="G2537" s="234"/>
      <c r="H2537" s="237">
        <v>705.55</v>
      </c>
      <c r="I2537" s="238"/>
      <c r="J2537" s="234"/>
      <c r="K2537" s="234"/>
      <c r="L2537" s="239"/>
      <c r="M2537" s="240"/>
      <c r="N2537" s="241"/>
      <c r="O2537" s="241"/>
      <c r="P2537" s="241"/>
      <c r="Q2537" s="241"/>
      <c r="R2537" s="241"/>
      <c r="S2537" s="241"/>
      <c r="T2537" s="242"/>
      <c r="AT2537" s="243" t="s">
        <v>274</v>
      </c>
      <c r="AU2537" s="243" t="s">
        <v>88</v>
      </c>
      <c r="AV2537" s="13" t="s">
        <v>228</v>
      </c>
      <c r="AW2537" s="13" t="s">
        <v>41</v>
      </c>
      <c r="AX2537" s="13" t="s">
        <v>86</v>
      </c>
      <c r="AY2537" s="243" t="s">
        <v>209</v>
      </c>
    </row>
    <row r="2538" spans="2:65" s="1" customFormat="1" ht="38.25" customHeight="1">
      <c r="B2538" s="43"/>
      <c r="C2538" s="203" t="s">
        <v>2732</v>
      </c>
      <c r="D2538" s="203" t="s">
        <v>212</v>
      </c>
      <c r="E2538" s="204" t="s">
        <v>2733</v>
      </c>
      <c r="F2538" s="205" t="s">
        <v>2734</v>
      </c>
      <c r="G2538" s="206" t="s">
        <v>351</v>
      </c>
      <c r="H2538" s="207">
        <v>27.87</v>
      </c>
      <c r="I2538" s="208"/>
      <c r="J2538" s="209">
        <f>ROUND(I2538*H2538,2)</f>
        <v>0</v>
      </c>
      <c r="K2538" s="205" t="s">
        <v>216</v>
      </c>
      <c r="L2538" s="63"/>
      <c r="M2538" s="210" t="s">
        <v>34</v>
      </c>
      <c r="N2538" s="211" t="s">
        <v>49</v>
      </c>
      <c r="O2538" s="44"/>
      <c r="P2538" s="212">
        <f>O2538*H2538</f>
        <v>0</v>
      </c>
      <c r="Q2538" s="212">
        <v>1.694E-2</v>
      </c>
      <c r="R2538" s="212">
        <f>Q2538*H2538</f>
        <v>0.47211780000000003</v>
      </c>
      <c r="S2538" s="212">
        <v>0</v>
      </c>
      <c r="T2538" s="213">
        <f>S2538*H2538</f>
        <v>0</v>
      </c>
      <c r="AR2538" s="25" t="s">
        <v>287</v>
      </c>
      <c r="AT2538" s="25" t="s">
        <v>212</v>
      </c>
      <c r="AU2538" s="25" t="s">
        <v>88</v>
      </c>
      <c r="AY2538" s="25" t="s">
        <v>209</v>
      </c>
      <c r="BE2538" s="214">
        <f>IF(N2538="základní",J2538,0)</f>
        <v>0</v>
      </c>
      <c r="BF2538" s="214">
        <f>IF(N2538="snížená",J2538,0)</f>
        <v>0</v>
      </c>
      <c r="BG2538" s="214">
        <f>IF(N2538="zákl. přenesená",J2538,0)</f>
        <v>0</v>
      </c>
      <c r="BH2538" s="214">
        <f>IF(N2538="sníž. přenesená",J2538,0)</f>
        <v>0</v>
      </c>
      <c r="BI2538" s="214">
        <f>IF(N2538="nulová",J2538,0)</f>
        <v>0</v>
      </c>
      <c r="BJ2538" s="25" t="s">
        <v>86</v>
      </c>
      <c r="BK2538" s="214">
        <f>ROUND(I2538*H2538,2)</f>
        <v>0</v>
      </c>
      <c r="BL2538" s="25" t="s">
        <v>287</v>
      </c>
      <c r="BM2538" s="25" t="s">
        <v>2735</v>
      </c>
    </row>
    <row r="2539" spans="2:65" s="1" customFormat="1" ht="135">
      <c r="B2539" s="43"/>
      <c r="C2539" s="65"/>
      <c r="D2539" s="219" t="s">
        <v>272</v>
      </c>
      <c r="E2539" s="65"/>
      <c r="F2539" s="220" t="s">
        <v>2726</v>
      </c>
      <c r="G2539" s="65"/>
      <c r="H2539" s="65"/>
      <c r="I2539" s="174"/>
      <c r="J2539" s="65"/>
      <c r="K2539" s="65"/>
      <c r="L2539" s="63"/>
      <c r="M2539" s="221"/>
      <c r="N2539" s="44"/>
      <c r="O2539" s="44"/>
      <c r="P2539" s="44"/>
      <c r="Q2539" s="44"/>
      <c r="R2539" s="44"/>
      <c r="S2539" s="44"/>
      <c r="T2539" s="80"/>
      <c r="AT2539" s="25" t="s">
        <v>272</v>
      </c>
      <c r="AU2539" s="25" t="s">
        <v>88</v>
      </c>
    </row>
    <row r="2540" spans="2:65" s="14" customFormat="1" ht="13.5">
      <c r="B2540" s="254"/>
      <c r="C2540" s="255"/>
      <c r="D2540" s="219" t="s">
        <v>274</v>
      </c>
      <c r="E2540" s="256" t="s">
        <v>34</v>
      </c>
      <c r="F2540" s="257" t="s">
        <v>2736</v>
      </c>
      <c r="G2540" s="255"/>
      <c r="H2540" s="256" t="s">
        <v>34</v>
      </c>
      <c r="I2540" s="258"/>
      <c r="J2540" s="255"/>
      <c r="K2540" s="255"/>
      <c r="L2540" s="259"/>
      <c r="M2540" s="260"/>
      <c r="N2540" s="261"/>
      <c r="O2540" s="261"/>
      <c r="P2540" s="261"/>
      <c r="Q2540" s="261"/>
      <c r="R2540" s="261"/>
      <c r="S2540" s="261"/>
      <c r="T2540" s="262"/>
      <c r="AT2540" s="263" t="s">
        <v>274</v>
      </c>
      <c r="AU2540" s="263" t="s">
        <v>88</v>
      </c>
      <c r="AV2540" s="14" t="s">
        <v>86</v>
      </c>
      <c r="AW2540" s="14" t="s">
        <v>41</v>
      </c>
      <c r="AX2540" s="14" t="s">
        <v>78</v>
      </c>
      <c r="AY2540" s="263" t="s">
        <v>209</v>
      </c>
    </row>
    <row r="2541" spans="2:65" s="14" customFormat="1" ht="13.5">
      <c r="B2541" s="254"/>
      <c r="C2541" s="255"/>
      <c r="D2541" s="219" t="s">
        <v>274</v>
      </c>
      <c r="E2541" s="256" t="s">
        <v>34</v>
      </c>
      <c r="F2541" s="257" t="s">
        <v>434</v>
      </c>
      <c r="G2541" s="255"/>
      <c r="H2541" s="256" t="s">
        <v>34</v>
      </c>
      <c r="I2541" s="258"/>
      <c r="J2541" s="255"/>
      <c r="K2541" s="255"/>
      <c r="L2541" s="259"/>
      <c r="M2541" s="260"/>
      <c r="N2541" s="261"/>
      <c r="O2541" s="261"/>
      <c r="P2541" s="261"/>
      <c r="Q2541" s="261"/>
      <c r="R2541" s="261"/>
      <c r="S2541" s="261"/>
      <c r="T2541" s="262"/>
      <c r="AT2541" s="263" t="s">
        <v>274</v>
      </c>
      <c r="AU2541" s="263" t="s">
        <v>88</v>
      </c>
      <c r="AV2541" s="14" t="s">
        <v>86</v>
      </c>
      <c r="AW2541" s="14" t="s">
        <v>41</v>
      </c>
      <c r="AX2541" s="14" t="s">
        <v>78</v>
      </c>
      <c r="AY2541" s="263" t="s">
        <v>209</v>
      </c>
    </row>
    <row r="2542" spans="2:65" s="12" customFormat="1" ht="13.5">
      <c r="B2542" s="222"/>
      <c r="C2542" s="223"/>
      <c r="D2542" s="219" t="s">
        <v>274</v>
      </c>
      <c r="E2542" s="224" t="s">
        <v>34</v>
      </c>
      <c r="F2542" s="225" t="s">
        <v>1826</v>
      </c>
      <c r="G2542" s="223"/>
      <c r="H2542" s="226">
        <v>27.87</v>
      </c>
      <c r="I2542" s="227"/>
      <c r="J2542" s="223"/>
      <c r="K2542" s="223"/>
      <c r="L2542" s="228"/>
      <c r="M2542" s="229"/>
      <c r="N2542" s="230"/>
      <c r="O2542" s="230"/>
      <c r="P2542" s="230"/>
      <c r="Q2542" s="230"/>
      <c r="R2542" s="230"/>
      <c r="S2542" s="230"/>
      <c r="T2542" s="231"/>
      <c r="AT2542" s="232" t="s">
        <v>274</v>
      </c>
      <c r="AU2542" s="232" t="s">
        <v>88</v>
      </c>
      <c r="AV2542" s="12" t="s">
        <v>88</v>
      </c>
      <c r="AW2542" s="12" t="s">
        <v>41</v>
      </c>
      <c r="AX2542" s="12" t="s">
        <v>86</v>
      </c>
      <c r="AY2542" s="232" t="s">
        <v>209</v>
      </c>
    </row>
    <row r="2543" spans="2:65" s="1" customFormat="1" ht="38.25" customHeight="1">
      <c r="B2543" s="43"/>
      <c r="C2543" s="203" t="s">
        <v>2737</v>
      </c>
      <c r="D2543" s="203" t="s">
        <v>212</v>
      </c>
      <c r="E2543" s="204" t="s">
        <v>2738</v>
      </c>
      <c r="F2543" s="205" t="s">
        <v>2739</v>
      </c>
      <c r="G2543" s="206" t="s">
        <v>351</v>
      </c>
      <c r="H2543" s="207">
        <v>361.13</v>
      </c>
      <c r="I2543" s="208"/>
      <c r="J2543" s="209">
        <f>ROUND(I2543*H2543,2)</f>
        <v>0</v>
      </c>
      <c r="K2543" s="205" t="s">
        <v>216</v>
      </c>
      <c r="L2543" s="63"/>
      <c r="M2543" s="210" t="s">
        <v>34</v>
      </c>
      <c r="N2543" s="211" t="s">
        <v>49</v>
      </c>
      <c r="O2543" s="44"/>
      <c r="P2543" s="212">
        <f>O2543*H2543</f>
        <v>0</v>
      </c>
      <c r="Q2543" s="212">
        <v>1.6809999999999999E-2</v>
      </c>
      <c r="R2543" s="212">
        <f>Q2543*H2543</f>
        <v>6.070595299999999</v>
      </c>
      <c r="S2543" s="212">
        <v>0</v>
      </c>
      <c r="T2543" s="213">
        <f>S2543*H2543</f>
        <v>0</v>
      </c>
      <c r="AR2543" s="25" t="s">
        <v>228</v>
      </c>
      <c r="AT2543" s="25" t="s">
        <v>212</v>
      </c>
      <c r="AU2543" s="25" t="s">
        <v>88</v>
      </c>
      <c r="AY2543" s="25" t="s">
        <v>209</v>
      </c>
      <c r="BE2543" s="214">
        <f>IF(N2543="základní",J2543,0)</f>
        <v>0</v>
      </c>
      <c r="BF2543" s="214">
        <f>IF(N2543="snížená",J2543,0)</f>
        <v>0</v>
      </c>
      <c r="BG2543" s="214">
        <f>IF(N2543="zákl. přenesená",J2543,0)</f>
        <v>0</v>
      </c>
      <c r="BH2543" s="214">
        <f>IF(N2543="sníž. přenesená",J2543,0)</f>
        <v>0</v>
      </c>
      <c r="BI2543" s="214">
        <f>IF(N2543="nulová",J2543,0)</f>
        <v>0</v>
      </c>
      <c r="BJ2543" s="25" t="s">
        <v>86</v>
      </c>
      <c r="BK2543" s="214">
        <f>ROUND(I2543*H2543,2)</f>
        <v>0</v>
      </c>
      <c r="BL2543" s="25" t="s">
        <v>228</v>
      </c>
      <c r="BM2543" s="25" t="s">
        <v>2740</v>
      </c>
    </row>
    <row r="2544" spans="2:65" s="1" customFormat="1" ht="135">
      <c r="B2544" s="43"/>
      <c r="C2544" s="65"/>
      <c r="D2544" s="219" t="s">
        <v>272</v>
      </c>
      <c r="E2544" s="65"/>
      <c r="F2544" s="220" t="s">
        <v>2726</v>
      </c>
      <c r="G2544" s="65"/>
      <c r="H2544" s="65"/>
      <c r="I2544" s="174"/>
      <c r="J2544" s="65"/>
      <c r="K2544" s="65"/>
      <c r="L2544" s="63"/>
      <c r="M2544" s="221"/>
      <c r="N2544" s="44"/>
      <c r="O2544" s="44"/>
      <c r="P2544" s="44"/>
      <c r="Q2544" s="44"/>
      <c r="R2544" s="44"/>
      <c r="S2544" s="44"/>
      <c r="T2544" s="80"/>
      <c r="AT2544" s="25" t="s">
        <v>272</v>
      </c>
      <c r="AU2544" s="25" t="s">
        <v>88</v>
      </c>
    </row>
    <row r="2545" spans="2:65" s="14" customFormat="1" ht="13.5">
      <c r="B2545" s="254"/>
      <c r="C2545" s="255"/>
      <c r="D2545" s="219" t="s">
        <v>274</v>
      </c>
      <c r="E2545" s="256" t="s">
        <v>34</v>
      </c>
      <c r="F2545" s="257" t="s">
        <v>2741</v>
      </c>
      <c r="G2545" s="255"/>
      <c r="H2545" s="256" t="s">
        <v>34</v>
      </c>
      <c r="I2545" s="258"/>
      <c r="J2545" s="255"/>
      <c r="K2545" s="255"/>
      <c r="L2545" s="259"/>
      <c r="M2545" s="260"/>
      <c r="N2545" s="261"/>
      <c r="O2545" s="261"/>
      <c r="P2545" s="261"/>
      <c r="Q2545" s="261"/>
      <c r="R2545" s="261"/>
      <c r="S2545" s="261"/>
      <c r="T2545" s="262"/>
      <c r="AT2545" s="263" t="s">
        <v>274</v>
      </c>
      <c r="AU2545" s="263" t="s">
        <v>88</v>
      </c>
      <c r="AV2545" s="14" t="s">
        <v>86</v>
      </c>
      <c r="AW2545" s="14" t="s">
        <v>41</v>
      </c>
      <c r="AX2545" s="14" t="s">
        <v>78</v>
      </c>
      <c r="AY2545" s="263" t="s">
        <v>209</v>
      </c>
    </row>
    <row r="2546" spans="2:65" s="14" customFormat="1" ht="13.5">
      <c r="B2546" s="254"/>
      <c r="C2546" s="255"/>
      <c r="D2546" s="219" t="s">
        <v>274</v>
      </c>
      <c r="E2546" s="256" t="s">
        <v>34</v>
      </c>
      <c r="F2546" s="257" t="s">
        <v>434</v>
      </c>
      <c r="G2546" s="255"/>
      <c r="H2546" s="256" t="s">
        <v>34</v>
      </c>
      <c r="I2546" s="258"/>
      <c r="J2546" s="255"/>
      <c r="K2546" s="255"/>
      <c r="L2546" s="259"/>
      <c r="M2546" s="260"/>
      <c r="N2546" s="261"/>
      <c r="O2546" s="261"/>
      <c r="P2546" s="261"/>
      <c r="Q2546" s="261"/>
      <c r="R2546" s="261"/>
      <c r="S2546" s="261"/>
      <c r="T2546" s="262"/>
      <c r="AT2546" s="263" t="s">
        <v>274</v>
      </c>
      <c r="AU2546" s="263" t="s">
        <v>88</v>
      </c>
      <c r="AV2546" s="14" t="s">
        <v>86</v>
      </c>
      <c r="AW2546" s="14" t="s">
        <v>41</v>
      </c>
      <c r="AX2546" s="14" t="s">
        <v>78</v>
      </c>
      <c r="AY2546" s="263" t="s">
        <v>209</v>
      </c>
    </row>
    <row r="2547" spans="2:65" s="12" customFormat="1" ht="13.5">
      <c r="B2547" s="222"/>
      <c r="C2547" s="223"/>
      <c r="D2547" s="219" t="s">
        <v>274</v>
      </c>
      <c r="E2547" s="224" t="s">
        <v>34</v>
      </c>
      <c r="F2547" s="225" t="s">
        <v>574</v>
      </c>
      <c r="G2547" s="223"/>
      <c r="H2547" s="226">
        <v>11.43</v>
      </c>
      <c r="I2547" s="227"/>
      <c r="J2547" s="223"/>
      <c r="K2547" s="223"/>
      <c r="L2547" s="228"/>
      <c r="M2547" s="229"/>
      <c r="N2547" s="230"/>
      <c r="O2547" s="230"/>
      <c r="P2547" s="230"/>
      <c r="Q2547" s="230"/>
      <c r="R2547" s="230"/>
      <c r="S2547" s="230"/>
      <c r="T2547" s="231"/>
      <c r="AT2547" s="232" t="s">
        <v>274</v>
      </c>
      <c r="AU2547" s="232" t="s">
        <v>88</v>
      </c>
      <c r="AV2547" s="12" t="s">
        <v>88</v>
      </c>
      <c r="AW2547" s="12" t="s">
        <v>41</v>
      </c>
      <c r="AX2547" s="12" t="s">
        <v>78</v>
      </c>
      <c r="AY2547" s="232" t="s">
        <v>209</v>
      </c>
    </row>
    <row r="2548" spans="2:65" s="14" customFormat="1" ht="13.5">
      <c r="B2548" s="254"/>
      <c r="C2548" s="255"/>
      <c r="D2548" s="219" t="s">
        <v>274</v>
      </c>
      <c r="E2548" s="256" t="s">
        <v>34</v>
      </c>
      <c r="F2548" s="257" t="s">
        <v>437</v>
      </c>
      <c r="G2548" s="255"/>
      <c r="H2548" s="256" t="s">
        <v>34</v>
      </c>
      <c r="I2548" s="258"/>
      <c r="J2548" s="255"/>
      <c r="K2548" s="255"/>
      <c r="L2548" s="259"/>
      <c r="M2548" s="260"/>
      <c r="N2548" s="261"/>
      <c r="O2548" s="261"/>
      <c r="P2548" s="261"/>
      <c r="Q2548" s="261"/>
      <c r="R2548" s="261"/>
      <c r="S2548" s="261"/>
      <c r="T2548" s="262"/>
      <c r="AT2548" s="263" t="s">
        <v>274</v>
      </c>
      <c r="AU2548" s="263" t="s">
        <v>88</v>
      </c>
      <c r="AV2548" s="14" t="s">
        <v>86</v>
      </c>
      <c r="AW2548" s="14" t="s">
        <v>41</v>
      </c>
      <c r="AX2548" s="14" t="s">
        <v>78</v>
      </c>
      <c r="AY2548" s="263" t="s">
        <v>209</v>
      </c>
    </row>
    <row r="2549" spans="2:65" s="12" customFormat="1" ht="13.5">
      <c r="B2549" s="222"/>
      <c r="C2549" s="223"/>
      <c r="D2549" s="219" t="s">
        <v>274</v>
      </c>
      <c r="E2549" s="224" t="s">
        <v>34</v>
      </c>
      <c r="F2549" s="225" t="s">
        <v>2090</v>
      </c>
      <c r="G2549" s="223"/>
      <c r="H2549" s="226">
        <v>327.78</v>
      </c>
      <c r="I2549" s="227"/>
      <c r="J2549" s="223"/>
      <c r="K2549" s="223"/>
      <c r="L2549" s="228"/>
      <c r="M2549" s="229"/>
      <c r="N2549" s="230"/>
      <c r="O2549" s="230"/>
      <c r="P2549" s="230"/>
      <c r="Q2549" s="230"/>
      <c r="R2549" s="230"/>
      <c r="S2549" s="230"/>
      <c r="T2549" s="231"/>
      <c r="AT2549" s="232" t="s">
        <v>274</v>
      </c>
      <c r="AU2549" s="232" t="s">
        <v>88</v>
      </c>
      <c r="AV2549" s="12" t="s">
        <v>88</v>
      </c>
      <c r="AW2549" s="12" t="s">
        <v>41</v>
      </c>
      <c r="AX2549" s="12" t="s">
        <v>78</v>
      </c>
      <c r="AY2549" s="232" t="s">
        <v>209</v>
      </c>
    </row>
    <row r="2550" spans="2:65" s="12" customFormat="1" ht="13.5">
      <c r="B2550" s="222"/>
      <c r="C2550" s="223"/>
      <c r="D2550" s="219" t="s">
        <v>274</v>
      </c>
      <c r="E2550" s="224" t="s">
        <v>34</v>
      </c>
      <c r="F2550" s="225" t="s">
        <v>2091</v>
      </c>
      <c r="G2550" s="223"/>
      <c r="H2550" s="226">
        <v>21.92</v>
      </c>
      <c r="I2550" s="227"/>
      <c r="J2550" s="223"/>
      <c r="K2550" s="223"/>
      <c r="L2550" s="228"/>
      <c r="M2550" s="229"/>
      <c r="N2550" s="230"/>
      <c r="O2550" s="230"/>
      <c r="P2550" s="230"/>
      <c r="Q2550" s="230"/>
      <c r="R2550" s="230"/>
      <c r="S2550" s="230"/>
      <c r="T2550" s="231"/>
      <c r="AT2550" s="232" t="s">
        <v>274</v>
      </c>
      <c r="AU2550" s="232" t="s">
        <v>88</v>
      </c>
      <c r="AV2550" s="12" t="s">
        <v>88</v>
      </c>
      <c r="AW2550" s="12" t="s">
        <v>41</v>
      </c>
      <c r="AX2550" s="12" t="s">
        <v>78</v>
      </c>
      <c r="AY2550" s="232" t="s">
        <v>209</v>
      </c>
    </row>
    <row r="2551" spans="2:65" s="13" customFormat="1" ht="13.5">
      <c r="B2551" s="233"/>
      <c r="C2551" s="234"/>
      <c r="D2551" s="219" t="s">
        <v>274</v>
      </c>
      <c r="E2551" s="235" t="s">
        <v>34</v>
      </c>
      <c r="F2551" s="236" t="s">
        <v>302</v>
      </c>
      <c r="G2551" s="234"/>
      <c r="H2551" s="237">
        <v>361.13</v>
      </c>
      <c r="I2551" s="238"/>
      <c r="J2551" s="234"/>
      <c r="K2551" s="234"/>
      <c r="L2551" s="239"/>
      <c r="M2551" s="240"/>
      <c r="N2551" s="241"/>
      <c r="O2551" s="241"/>
      <c r="P2551" s="241"/>
      <c r="Q2551" s="241"/>
      <c r="R2551" s="241"/>
      <c r="S2551" s="241"/>
      <c r="T2551" s="242"/>
      <c r="AT2551" s="243" t="s">
        <v>274</v>
      </c>
      <c r="AU2551" s="243" t="s">
        <v>88</v>
      </c>
      <c r="AV2551" s="13" t="s">
        <v>228</v>
      </c>
      <c r="AW2551" s="13" t="s">
        <v>41</v>
      </c>
      <c r="AX2551" s="13" t="s">
        <v>86</v>
      </c>
      <c r="AY2551" s="243" t="s">
        <v>209</v>
      </c>
    </row>
    <row r="2552" spans="2:65" s="1" customFormat="1" ht="38.25" customHeight="1">
      <c r="B2552" s="43"/>
      <c r="C2552" s="203" t="s">
        <v>2742</v>
      </c>
      <c r="D2552" s="203" t="s">
        <v>212</v>
      </c>
      <c r="E2552" s="204" t="s">
        <v>2743</v>
      </c>
      <c r="F2552" s="205" t="s">
        <v>2744</v>
      </c>
      <c r="G2552" s="206" t="s">
        <v>317</v>
      </c>
      <c r="H2552" s="207">
        <v>1297</v>
      </c>
      <c r="I2552" s="208"/>
      <c r="J2552" s="209">
        <f>ROUND(I2552*H2552,2)</f>
        <v>0</v>
      </c>
      <c r="K2552" s="205" t="s">
        <v>216</v>
      </c>
      <c r="L2552" s="63"/>
      <c r="M2552" s="210" t="s">
        <v>34</v>
      </c>
      <c r="N2552" s="211" t="s">
        <v>49</v>
      </c>
      <c r="O2552" s="44"/>
      <c r="P2552" s="212">
        <f>O2552*H2552</f>
        <v>0</v>
      </c>
      <c r="Q2552" s="212">
        <v>2.5999999999999998E-4</v>
      </c>
      <c r="R2552" s="212">
        <f>Q2552*H2552</f>
        <v>0.33721999999999996</v>
      </c>
      <c r="S2552" s="212">
        <v>0</v>
      </c>
      <c r="T2552" s="213">
        <f>S2552*H2552</f>
        <v>0</v>
      </c>
      <c r="AR2552" s="25" t="s">
        <v>287</v>
      </c>
      <c r="AT2552" s="25" t="s">
        <v>212</v>
      </c>
      <c r="AU2552" s="25" t="s">
        <v>88</v>
      </c>
      <c r="AY2552" s="25" t="s">
        <v>209</v>
      </c>
      <c r="BE2552" s="214">
        <f>IF(N2552="základní",J2552,0)</f>
        <v>0</v>
      </c>
      <c r="BF2552" s="214">
        <f>IF(N2552="snížená",J2552,0)</f>
        <v>0</v>
      </c>
      <c r="BG2552" s="214">
        <f>IF(N2552="zákl. přenesená",J2552,0)</f>
        <v>0</v>
      </c>
      <c r="BH2552" s="214">
        <f>IF(N2552="sníž. přenesená",J2552,0)</f>
        <v>0</v>
      </c>
      <c r="BI2552" s="214">
        <f>IF(N2552="nulová",J2552,0)</f>
        <v>0</v>
      </c>
      <c r="BJ2552" s="25" t="s">
        <v>86</v>
      </c>
      <c r="BK2552" s="214">
        <f>ROUND(I2552*H2552,2)</f>
        <v>0</v>
      </c>
      <c r="BL2552" s="25" t="s">
        <v>287</v>
      </c>
      <c r="BM2552" s="25" t="s">
        <v>2745</v>
      </c>
    </row>
    <row r="2553" spans="2:65" s="1" customFormat="1" ht="135">
      <c r="B2553" s="43"/>
      <c r="C2553" s="65"/>
      <c r="D2553" s="219" t="s">
        <v>272</v>
      </c>
      <c r="E2553" s="65"/>
      <c r="F2553" s="220" t="s">
        <v>2726</v>
      </c>
      <c r="G2553" s="65"/>
      <c r="H2553" s="65"/>
      <c r="I2553" s="174"/>
      <c r="J2553" s="65"/>
      <c r="K2553" s="65"/>
      <c r="L2553" s="63"/>
      <c r="M2553" s="221"/>
      <c r="N2553" s="44"/>
      <c r="O2553" s="44"/>
      <c r="P2553" s="44"/>
      <c r="Q2553" s="44"/>
      <c r="R2553" s="44"/>
      <c r="S2553" s="44"/>
      <c r="T2553" s="80"/>
      <c r="AT2553" s="25" t="s">
        <v>272</v>
      </c>
      <c r="AU2553" s="25" t="s">
        <v>88</v>
      </c>
    </row>
    <row r="2554" spans="2:65" s="12" customFormat="1" ht="13.5">
      <c r="B2554" s="222"/>
      <c r="C2554" s="223"/>
      <c r="D2554" s="219" t="s">
        <v>274</v>
      </c>
      <c r="E2554" s="224" t="s">
        <v>34</v>
      </c>
      <c r="F2554" s="225" t="s">
        <v>2746</v>
      </c>
      <c r="G2554" s="223"/>
      <c r="H2554" s="226">
        <v>1297</v>
      </c>
      <c r="I2554" s="227"/>
      <c r="J2554" s="223"/>
      <c r="K2554" s="223"/>
      <c r="L2554" s="228"/>
      <c r="M2554" s="229"/>
      <c r="N2554" s="230"/>
      <c r="O2554" s="230"/>
      <c r="P2554" s="230"/>
      <c r="Q2554" s="230"/>
      <c r="R2554" s="230"/>
      <c r="S2554" s="230"/>
      <c r="T2554" s="231"/>
      <c r="AT2554" s="232" t="s">
        <v>274</v>
      </c>
      <c r="AU2554" s="232" t="s">
        <v>88</v>
      </c>
      <c r="AV2554" s="12" t="s">
        <v>88</v>
      </c>
      <c r="AW2554" s="12" t="s">
        <v>41</v>
      </c>
      <c r="AX2554" s="12" t="s">
        <v>86</v>
      </c>
      <c r="AY2554" s="232" t="s">
        <v>209</v>
      </c>
    </row>
    <row r="2555" spans="2:65" s="1" customFormat="1" ht="25.5" customHeight="1">
      <c r="B2555" s="43"/>
      <c r="C2555" s="203" t="s">
        <v>2747</v>
      </c>
      <c r="D2555" s="203" t="s">
        <v>212</v>
      </c>
      <c r="E2555" s="204" t="s">
        <v>2748</v>
      </c>
      <c r="F2555" s="205" t="s">
        <v>2749</v>
      </c>
      <c r="G2555" s="206" t="s">
        <v>351</v>
      </c>
      <c r="H2555" s="207">
        <v>1297.98</v>
      </c>
      <c r="I2555" s="208"/>
      <c r="J2555" s="209">
        <f>ROUND(I2555*H2555,2)</f>
        <v>0</v>
      </c>
      <c r="K2555" s="205" t="s">
        <v>216</v>
      </c>
      <c r="L2555" s="63"/>
      <c r="M2555" s="210" t="s">
        <v>34</v>
      </c>
      <c r="N2555" s="211" t="s">
        <v>49</v>
      </c>
      <c r="O2555" s="44"/>
      <c r="P2555" s="212">
        <f>O2555*H2555</f>
        <v>0</v>
      </c>
      <c r="Q2555" s="212">
        <v>1E-4</v>
      </c>
      <c r="R2555" s="212">
        <f>Q2555*H2555</f>
        <v>0.129798</v>
      </c>
      <c r="S2555" s="212">
        <v>0</v>
      </c>
      <c r="T2555" s="213">
        <f>S2555*H2555</f>
        <v>0</v>
      </c>
      <c r="AR2555" s="25" t="s">
        <v>287</v>
      </c>
      <c r="AT2555" s="25" t="s">
        <v>212</v>
      </c>
      <c r="AU2555" s="25" t="s">
        <v>88</v>
      </c>
      <c r="AY2555" s="25" t="s">
        <v>209</v>
      </c>
      <c r="BE2555" s="214">
        <f>IF(N2555="základní",J2555,0)</f>
        <v>0</v>
      </c>
      <c r="BF2555" s="214">
        <f>IF(N2555="snížená",J2555,0)</f>
        <v>0</v>
      </c>
      <c r="BG2555" s="214">
        <f>IF(N2555="zákl. přenesená",J2555,0)</f>
        <v>0</v>
      </c>
      <c r="BH2555" s="214">
        <f>IF(N2555="sníž. přenesená",J2555,0)</f>
        <v>0</v>
      </c>
      <c r="BI2555" s="214">
        <f>IF(N2555="nulová",J2555,0)</f>
        <v>0</v>
      </c>
      <c r="BJ2555" s="25" t="s">
        <v>86</v>
      </c>
      <c r="BK2555" s="214">
        <f>ROUND(I2555*H2555,2)</f>
        <v>0</v>
      </c>
      <c r="BL2555" s="25" t="s">
        <v>287</v>
      </c>
      <c r="BM2555" s="25" t="s">
        <v>2750</v>
      </c>
    </row>
    <row r="2556" spans="2:65" s="1" customFormat="1" ht="135">
      <c r="B2556" s="43"/>
      <c r="C2556" s="65"/>
      <c r="D2556" s="219" t="s">
        <v>272</v>
      </c>
      <c r="E2556" s="65"/>
      <c r="F2556" s="220" t="s">
        <v>2726</v>
      </c>
      <c r="G2556" s="65"/>
      <c r="H2556" s="65"/>
      <c r="I2556" s="174"/>
      <c r="J2556" s="65"/>
      <c r="K2556" s="65"/>
      <c r="L2556" s="63"/>
      <c r="M2556" s="221"/>
      <c r="N2556" s="44"/>
      <c r="O2556" s="44"/>
      <c r="P2556" s="44"/>
      <c r="Q2556" s="44"/>
      <c r="R2556" s="44"/>
      <c r="S2556" s="44"/>
      <c r="T2556" s="80"/>
      <c r="AT2556" s="25" t="s">
        <v>272</v>
      </c>
      <c r="AU2556" s="25" t="s">
        <v>88</v>
      </c>
    </row>
    <row r="2557" spans="2:65" s="12" customFormat="1" ht="13.5">
      <c r="B2557" s="222"/>
      <c r="C2557" s="223"/>
      <c r="D2557" s="219" t="s">
        <v>274</v>
      </c>
      <c r="E2557" s="224" t="s">
        <v>34</v>
      </c>
      <c r="F2557" s="225" t="s">
        <v>2751</v>
      </c>
      <c r="G2557" s="223"/>
      <c r="H2557" s="226">
        <v>564.55999999999995</v>
      </c>
      <c r="I2557" s="227"/>
      <c r="J2557" s="223"/>
      <c r="K2557" s="223"/>
      <c r="L2557" s="228"/>
      <c r="M2557" s="229"/>
      <c r="N2557" s="230"/>
      <c r="O2557" s="230"/>
      <c r="P2557" s="230"/>
      <c r="Q2557" s="230"/>
      <c r="R2557" s="230"/>
      <c r="S2557" s="230"/>
      <c r="T2557" s="231"/>
      <c r="AT2557" s="232" t="s">
        <v>274</v>
      </c>
      <c r="AU2557" s="232" t="s">
        <v>88</v>
      </c>
      <c r="AV2557" s="12" t="s">
        <v>88</v>
      </c>
      <c r="AW2557" s="12" t="s">
        <v>41</v>
      </c>
      <c r="AX2557" s="12" t="s">
        <v>78</v>
      </c>
      <c r="AY2557" s="232" t="s">
        <v>209</v>
      </c>
    </row>
    <row r="2558" spans="2:65" s="12" customFormat="1" ht="13.5">
      <c r="B2558" s="222"/>
      <c r="C2558" s="223"/>
      <c r="D2558" s="219" t="s">
        <v>274</v>
      </c>
      <c r="E2558" s="224" t="s">
        <v>34</v>
      </c>
      <c r="F2558" s="225" t="s">
        <v>2752</v>
      </c>
      <c r="G2558" s="223"/>
      <c r="H2558" s="226">
        <v>705.55</v>
      </c>
      <c r="I2558" s="227"/>
      <c r="J2558" s="223"/>
      <c r="K2558" s="223"/>
      <c r="L2558" s="228"/>
      <c r="M2558" s="229"/>
      <c r="N2558" s="230"/>
      <c r="O2558" s="230"/>
      <c r="P2558" s="230"/>
      <c r="Q2558" s="230"/>
      <c r="R2558" s="230"/>
      <c r="S2558" s="230"/>
      <c r="T2558" s="231"/>
      <c r="AT2558" s="232" t="s">
        <v>274</v>
      </c>
      <c r="AU2558" s="232" t="s">
        <v>88</v>
      </c>
      <c r="AV2558" s="12" t="s">
        <v>88</v>
      </c>
      <c r="AW2558" s="12" t="s">
        <v>41</v>
      </c>
      <c r="AX2558" s="12" t="s">
        <v>78</v>
      </c>
      <c r="AY2558" s="232" t="s">
        <v>209</v>
      </c>
    </row>
    <row r="2559" spans="2:65" s="12" customFormat="1" ht="13.5">
      <c r="B2559" s="222"/>
      <c r="C2559" s="223"/>
      <c r="D2559" s="219" t="s">
        <v>274</v>
      </c>
      <c r="E2559" s="224" t="s">
        <v>34</v>
      </c>
      <c r="F2559" s="225" t="s">
        <v>2753</v>
      </c>
      <c r="G2559" s="223"/>
      <c r="H2559" s="226">
        <v>27.87</v>
      </c>
      <c r="I2559" s="227"/>
      <c r="J2559" s="223"/>
      <c r="K2559" s="223"/>
      <c r="L2559" s="228"/>
      <c r="M2559" s="229"/>
      <c r="N2559" s="230"/>
      <c r="O2559" s="230"/>
      <c r="P2559" s="230"/>
      <c r="Q2559" s="230"/>
      <c r="R2559" s="230"/>
      <c r="S2559" s="230"/>
      <c r="T2559" s="231"/>
      <c r="AT2559" s="232" t="s">
        <v>274</v>
      </c>
      <c r="AU2559" s="232" t="s">
        <v>88</v>
      </c>
      <c r="AV2559" s="12" t="s">
        <v>88</v>
      </c>
      <c r="AW2559" s="12" t="s">
        <v>41</v>
      </c>
      <c r="AX2559" s="12" t="s">
        <v>78</v>
      </c>
      <c r="AY2559" s="232" t="s">
        <v>209</v>
      </c>
    </row>
    <row r="2560" spans="2:65" s="13" customFormat="1" ht="13.5">
      <c r="B2560" s="233"/>
      <c r="C2560" s="234"/>
      <c r="D2560" s="219" t="s">
        <v>274</v>
      </c>
      <c r="E2560" s="235" t="s">
        <v>34</v>
      </c>
      <c r="F2560" s="236" t="s">
        <v>302</v>
      </c>
      <c r="G2560" s="234"/>
      <c r="H2560" s="237">
        <v>1297.98</v>
      </c>
      <c r="I2560" s="238"/>
      <c r="J2560" s="234"/>
      <c r="K2560" s="234"/>
      <c r="L2560" s="239"/>
      <c r="M2560" s="240"/>
      <c r="N2560" s="241"/>
      <c r="O2560" s="241"/>
      <c r="P2560" s="241"/>
      <c r="Q2560" s="241"/>
      <c r="R2560" s="241"/>
      <c r="S2560" s="241"/>
      <c r="T2560" s="242"/>
      <c r="AT2560" s="243" t="s">
        <v>274</v>
      </c>
      <c r="AU2560" s="243" t="s">
        <v>88</v>
      </c>
      <c r="AV2560" s="13" t="s">
        <v>228</v>
      </c>
      <c r="AW2560" s="13" t="s">
        <v>41</v>
      </c>
      <c r="AX2560" s="13" t="s">
        <v>86</v>
      </c>
      <c r="AY2560" s="243" t="s">
        <v>209</v>
      </c>
    </row>
    <row r="2561" spans="2:65" s="1" customFormat="1" ht="25.5" customHeight="1">
      <c r="B2561" s="43"/>
      <c r="C2561" s="203" t="s">
        <v>2754</v>
      </c>
      <c r="D2561" s="203" t="s">
        <v>212</v>
      </c>
      <c r="E2561" s="204" t="s">
        <v>2755</v>
      </c>
      <c r="F2561" s="205" t="s">
        <v>2756</v>
      </c>
      <c r="G2561" s="206" t="s">
        <v>351</v>
      </c>
      <c r="H2561" s="207">
        <v>1297.98</v>
      </c>
      <c r="I2561" s="208"/>
      <c r="J2561" s="209">
        <f>ROUND(I2561*H2561,2)</f>
        <v>0</v>
      </c>
      <c r="K2561" s="205" t="s">
        <v>216</v>
      </c>
      <c r="L2561" s="63"/>
      <c r="M2561" s="210" t="s">
        <v>34</v>
      </c>
      <c r="N2561" s="211" t="s">
        <v>49</v>
      </c>
      <c r="O2561" s="44"/>
      <c r="P2561" s="212">
        <f>O2561*H2561</f>
        <v>0</v>
      </c>
      <c r="Q2561" s="212">
        <v>0</v>
      </c>
      <c r="R2561" s="212">
        <f>Q2561*H2561</f>
        <v>0</v>
      </c>
      <c r="S2561" s="212">
        <v>0</v>
      </c>
      <c r="T2561" s="213">
        <f>S2561*H2561</f>
        <v>0</v>
      </c>
      <c r="AR2561" s="25" t="s">
        <v>287</v>
      </c>
      <c r="AT2561" s="25" t="s">
        <v>212</v>
      </c>
      <c r="AU2561" s="25" t="s">
        <v>88</v>
      </c>
      <c r="AY2561" s="25" t="s">
        <v>209</v>
      </c>
      <c r="BE2561" s="214">
        <f>IF(N2561="základní",J2561,0)</f>
        <v>0</v>
      </c>
      <c r="BF2561" s="214">
        <f>IF(N2561="snížená",J2561,0)</f>
        <v>0</v>
      </c>
      <c r="BG2561" s="214">
        <f>IF(N2561="zákl. přenesená",J2561,0)</f>
        <v>0</v>
      </c>
      <c r="BH2561" s="214">
        <f>IF(N2561="sníž. přenesená",J2561,0)</f>
        <v>0</v>
      </c>
      <c r="BI2561" s="214">
        <f>IF(N2561="nulová",J2561,0)</f>
        <v>0</v>
      </c>
      <c r="BJ2561" s="25" t="s">
        <v>86</v>
      </c>
      <c r="BK2561" s="214">
        <f>ROUND(I2561*H2561,2)</f>
        <v>0</v>
      </c>
      <c r="BL2561" s="25" t="s">
        <v>287</v>
      </c>
      <c r="BM2561" s="25" t="s">
        <v>2757</v>
      </c>
    </row>
    <row r="2562" spans="2:65" s="1" customFormat="1" ht="135">
      <c r="B2562" s="43"/>
      <c r="C2562" s="65"/>
      <c r="D2562" s="219" t="s">
        <v>272</v>
      </c>
      <c r="E2562" s="65"/>
      <c r="F2562" s="220" t="s">
        <v>2726</v>
      </c>
      <c r="G2562" s="65"/>
      <c r="H2562" s="65"/>
      <c r="I2562" s="174"/>
      <c r="J2562" s="65"/>
      <c r="K2562" s="65"/>
      <c r="L2562" s="63"/>
      <c r="M2562" s="221"/>
      <c r="N2562" s="44"/>
      <c r="O2562" s="44"/>
      <c r="P2562" s="44"/>
      <c r="Q2562" s="44"/>
      <c r="R2562" s="44"/>
      <c r="S2562" s="44"/>
      <c r="T2562" s="80"/>
      <c r="AT2562" s="25" t="s">
        <v>272</v>
      </c>
      <c r="AU2562" s="25" t="s">
        <v>88</v>
      </c>
    </row>
    <row r="2563" spans="2:65" s="12" customFormat="1" ht="13.5">
      <c r="B2563" s="222"/>
      <c r="C2563" s="223"/>
      <c r="D2563" s="219" t="s">
        <v>274</v>
      </c>
      <c r="E2563" s="224" t="s">
        <v>34</v>
      </c>
      <c r="F2563" s="225" t="s">
        <v>2751</v>
      </c>
      <c r="G2563" s="223"/>
      <c r="H2563" s="226">
        <v>564.55999999999995</v>
      </c>
      <c r="I2563" s="227"/>
      <c r="J2563" s="223"/>
      <c r="K2563" s="223"/>
      <c r="L2563" s="228"/>
      <c r="M2563" s="229"/>
      <c r="N2563" s="230"/>
      <c r="O2563" s="230"/>
      <c r="P2563" s="230"/>
      <c r="Q2563" s="230"/>
      <c r="R2563" s="230"/>
      <c r="S2563" s="230"/>
      <c r="T2563" s="231"/>
      <c r="AT2563" s="232" t="s">
        <v>274</v>
      </c>
      <c r="AU2563" s="232" t="s">
        <v>88</v>
      </c>
      <c r="AV2563" s="12" t="s">
        <v>88</v>
      </c>
      <c r="AW2563" s="12" t="s">
        <v>41</v>
      </c>
      <c r="AX2563" s="12" t="s">
        <v>78</v>
      </c>
      <c r="AY2563" s="232" t="s">
        <v>209</v>
      </c>
    </row>
    <row r="2564" spans="2:65" s="12" customFormat="1" ht="13.5">
      <c r="B2564" s="222"/>
      <c r="C2564" s="223"/>
      <c r="D2564" s="219" t="s">
        <v>274</v>
      </c>
      <c r="E2564" s="224" t="s">
        <v>34</v>
      </c>
      <c r="F2564" s="225" t="s">
        <v>2752</v>
      </c>
      <c r="G2564" s="223"/>
      <c r="H2564" s="226">
        <v>705.55</v>
      </c>
      <c r="I2564" s="227"/>
      <c r="J2564" s="223"/>
      <c r="K2564" s="223"/>
      <c r="L2564" s="228"/>
      <c r="M2564" s="229"/>
      <c r="N2564" s="230"/>
      <c r="O2564" s="230"/>
      <c r="P2564" s="230"/>
      <c r="Q2564" s="230"/>
      <c r="R2564" s="230"/>
      <c r="S2564" s="230"/>
      <c r="T2564" s="231"/>
      <c r="AT2564" s="232" t="s">
        <v>274</v>
      </c>
      <c r="AU2564" s="232" t="s">
        <v>88</v>
      </c>
      <c r="AV2564" s="12" t="s">
        <v>88</v>
      </c>
      <c r="AW2564" s="12" t="s">
        <v>41</v>
      </c>
      <c r="AX2564" s="12" t="s">
        <v>78</v>
      </c>
      <c r="AY2564" s="232" t="s">
        <v>209</v>
      </c>
    </row>
    <row r="2565" spans="2:65" s="12" customFormat="1" ht="13.5">
      <c r="B2565" s="222"/>
      <c r="C2565" s="223"/>
      <c r="D2565" s="219" t="s">
        <v>274</v>
      </c>
      <c r="E2565" s="224" t="s">
        <v>34</v>
      </c>
      <c r="F2565" s="225" t="s">
        <v>2753</v>
      </c>
      <c r="G2565" s="223"/>
      <c r="H2565" s="226">
        <v>27.87</v>
      </c>
      <c r="I2565" s="227"/>
      <c r="J2565" s="223"/>
      <c r="K2565" s="223"/>
      <c r="L2565" s="228"/>
      <c r="M2565" s="229"/>
      <c r="N2565" s="230"/>
      <c r="O2565" s="230"/>
      <c r="P2565" s="230"/>
      <c r="Q2565" s="230"/>
      <c r="R2565" s="230"/>
      <c r="S2565" s="230"/>
      <c r="T2565" s="231"/>
      <c r="AT2565" s="232" t="s">
        <v>274</v>
      </c>
      <c r="AU2565" s="232" t="s">
        <v>88</v>
      </c>
      <c r="AV2565" s="12" t="s">
        <v>88</v>
      </c>
      <c r="AW2565" s="12" t="s">
        <v>41</v>
      </c>
      <c r="AX2565" s="12" t="s">
        <v>78</v>
      </c>
      <c r="AY2565" s="232" t="s">
        <v>209</v>
      </c>
    </row>
    <row r="2566" spans="2:65" s="13" customFormat="1" ht="13.5">
      <c r="B2566" s="233"/>
      <c r="C2566" s="234"/>
      <c r="D2566" s="219" t="s">
        <v>274</v>
      </c>
      <c r="E2566" s="235" t="s">
        <v>34</v>
      </c>
      <c r="F2566" s="236" t="s">
        <v>302</v>
      </c>
      <c r="G2566" s="234"/>
      <c r="H2566" s="237">
        <v>1297.98</v>
      </c>
      <c r="I2566" s="238"/>
      <c r="J2566" s="234"/>
      <c r="K2566" s="234"/>
      <c r="L2566" s="239"/>
      <c r="M2566" s="240"/>
      <c r="N2566" s="241"/>
      <c r="O2566" s="241"/>
      <c r="P2566" s="241"/>
      <c r="Q2566" s="241"/>
      <c r="R2566" s="241"/>
      <c r="S2566" s="241"/>
      <c r="T2566" s="242"/>
      <c r="AT2566" s="243" t="s">
        <v>274</v>
      </c>
      <c r="AU2566" s="243" t="s">
        <v>88</v>
      </c>
      <c r="AV2566" s="13" t="s">
        <v>228</v>
      </c>
      <c r="AW2566" s="13" t="s">
        <v>41</v>
      </c>
      <c r="AX2566" s="13" t="s">
        <v>86</v>
      </c>
      <c r="AY2566" s="243" t="s">
        <v>209</v>
      </c>
    </row>
    <row r="2567" spans="2:65" s="1" customFormat="1" ht="16.5" customHeight="1">
      <c r="B2567" s="43"/>
      <c r="C2567" s="244" t="s">
        <v>2758</v>
      </c>
      <c r="D2567" s="244" t="s">
        <v>348</v>
      </c>
      <c r="E2567" s="245" t="s">
        <v>2759</v>
      </c>
      <c r="F2567" s="246" t="s">
        <v>2760</v>
      </c>
      <c r="G2567" s="247" t="s">
        <v>351</v>
      </c>
      <c r="H2567" s="248">
        <v>1427.778</v>
      </c>
      <c r="I2567" s="249"/>
      <c r="J2567" s="250">
        <f>ROUND(I2567*H2567,2)</f>
        <v>0</v>
      </c>
      <c r="K2567" s="246" t="s">
        <v>216</v>
      </c>
      <c r="L2567" s="251"/>
      <c r="M2567" s="252" t="s">
        <v>34</v>
      </c>
      <c r="N2567" s="253" t="s">
        <v>49</v>
      </c>
      <c r="O2567" s="44"/>
      <c r="P2567" s="212">
        <f>O2567*H2567</f>
        <v>0</v>
      </c>
      <c r="Q2567" s="212">
        <v>1.1E-4</v>
      </c>
      <c r="R2567" s="212">
        <f>Q2567*H2567</f>
        <v>0.15705558</v>
      </c>
      <c r="S2567" s="212">
        <v>0</v>
      </c>
      <c r="T2567" s="213">
        <f>S2567*H2567</f>
        <v>0</v>
      </c>
      <c r="AR2567" s="25" t="s">
        <v>672</v>
      </c>
      <c r="AT2567" s="25" t="s">
        <v>348</v>
      </c>
      <c r="AU2567" s="25" t="s">
        <v>88</v>
      </c>
      <c r="AY2567" s="25" t="s">
        <v>209</v>
      </c>
      <c r="BE2567" s="214">
        <f>IF(N2567="základní",J2567,0)</f>
        <v>0</v>
      </c>
      <c r="BF2567" s="214">
        <f>IF(N2567="snížená",J2567,0)</f>
        <v>0</v>
      </c>
      <c r="BG2567" s="214">
        <f>IF(N2567="zákl. přenesená",J2567,0)</f>
        <v>0</v>
      </c>
      <c r="BH2567" s="214">
        <f>IF(N2567="sníž. přenesená",J2567,0)</f>
        <v>0</v>
      </c>
      <c r="BI2567" s="214">
        <f>IF(N2567="nulová",J2567,0)</f>
        <v>0</v>
      </c>
      <c r="BJ2567" s="25" t="s">
        <v>86</v>
      </c>
      <c r="BK2567" s="214">
        <f>ROUND(I2567*H2567,2)</f>
        <v>0</v>
      </c>
      <c r="BL2567" s="25" t="s">
        <v>287</v>
      </c>
      <c r="BM2567" s="25" t="s">
        <v>2761</v>
      </c>
    </row>
    <row r="2568" spans="2:65" s="12" customFormat="1" ht="13.5">
      <c r="B2568" s="222"/>
      <c r="C2568" s="223"/>
      <c r="D2568" s="219" t="s">
        <v>274</v>
      </c>
      <c r="E2568" s="223"/>
      <c r="F2568" s="225" t="s">
        <v>2762</v>
      </c>
      <c r="G2568" s="223"/>
      <c r="H2568" s="226">
        <v>1427.778</v>
      </c>
      <c r="I2568" s="227"/>
      <c r="J2568" s="223"/>
      <c r="K2568" s="223"/>
      <c r="L2568" s="228"/>
      <c r="M2568" s="229"/>
      <c r="N2568" s="230"/>
      <c r="O2568" s="230"/>
      <c r="P2568" s="230"/>
      <c r="Q2568" s="230"/>
      <c r="R2568" s="230"/>
      <c r="S2568" s="230"/>
      <c r="T2568" s="231"/>
      <c r="AT2568" s="232" t="s">
        <v>274</v>
      </c>
      <c r="AU2568" s="232" t="s">
        <v>88</v>
      </c>
      <c r="AV2568" s="12" t="s">
        <v>88</v>
      </c>
      <c r="AW2568" s="12" t="s">
        <v>6</v>
      </c>
      <c r="AX2568" s="12" t="s">
        <v>86</v>
      </c>
      <c r="AY2568" s="232" t="s">
        <v>209</v>
      </c>
    </row>
    <row r="2569" spans="2:65" s="1" customFormat="1" ht="25.5" customHeight="1">
      <c r="B2569" s="43"/>
      <c r="C2569" s="203" t="s">
        <v>2763</v>
      </c>
      <c r="D2569" s="203" t="s">
        <v>212</v>
      </c>
      <c r="E2569" s="204" t="s">
        <v>2764</v>
      </c>
      <c r="F2569" s="205" t="s">
        <v>2765</v>
      </c>
      <c r="G2569" s="206" t="s">
        <v>317</v>
      </c>
      <c r="H2569" s="207">
        <v>24</v>
      </c>
      <c r="I2569" s="208"/>
      <c r="J2569" s="209">
        <f>ROUND(I2569*H2569,2)</f>
        <v>0</v>
      </c>
      <c r="K2569" s="205" t="s">
        <v>216</v>
      </c>
      <c r="L2569" s="63"/>
      <c r="M2569" s="210" t="s">
        <v>34</v>
      </c>
      <c r="N2569" s="211" t="s">
        <v>49</v>
      </c>
      <c r="O2569" s="44"/>
      <c r="P2569" s="212">
        <f>O2569*H2569</f>
        <v>0</v>
      </c>
      <c r="Q2569" s="212">
        <v>4.8799999999999998E-3</v>
      </c>
      <c r="R2569" s="212">
        <f>Q2569*H2569</f>
        <v>0.11712</v>
      </c>
      <c r="S2569" s="212">
        <v>0</v>
      </c>
      <c r="T2569" s="213">
        <f>S2569*H2569</f>
        <v>0</v>
      </c>
      <c r="AR2569" s="25" t="s">
        <v>287</v>
      </c>
      <c r="AT2569" s="25" t="s">
        <v>212</v>
      </c>
      <c r="AU2569" s="25" t="s">
        <v>88</v>
      </c>
      <c r="AY2569" s="25" t="s">
        <v>209</v>
      </c>
      <c r="BE2569" s="214">
        <f>IF(N2569="základní",J2569,0)</f>
        <v>0</v>
      </c>
      <c r="BF2569" s="214">
        <f>IF(N2569="snížená",J2569,0)</f>
        <v>0</v>
      </c>
      <c r="BG2569" s="214">
        <f>IF(N2569="zákl. přenesená",J2569,0)</f>
        <v>0</v>
      </c>
      <c r="BH2569" s="214">
        <f>IF(N2569="sníž. přenesená",J2569,0)</f>
        <v>0</v>
      </c>
      <c r="BI2569" s="214">
        <f>IF(N2569="nulová",J2569,0)</f>
        <v>0</v>
      </c>
      <c r="BJ2569" s="25" t="s">
        <v>86</v>
      </c>
      <c r="BK2569" s="214">
        <f>ROUND(I2569*H2569,2)</f>
        <v>0</v>
      </c>
      <c r="BL2569" s="25" t="s">
        <v>287</v>
      </c>
      <c r="BM2569" s="25" t="s">
        <v>2766</v>
      </c>
    </row>
    <row r="2570" spans="2:65" s="1" customFormat="1" ht="189">
      <c r="B2570" s="43"/>
      <c r="C2570" s="65"/>
      <c r="D2570" s="219" t="s">
        <v>272</v>
      </c>
      <c r="E2570" s="65"/>
      <c r="F2570" s="220" t="s">
        <v>2767</v>
      </c>
      <c r="G2570" s="65"/>
      <c r="H2570" s="65"/>
      <c r="I2570" s="174"/>
      <c r="J2570" s="65"/>
      <c r="K2570" s="65"/>
      <c r="L2570" s="63"/>
      <c r="M2570" s="221"/>
      <c r="N2570" s="44"/>
      <c r="O2570" s="44"/>
      <c r="P2570" s="44"/>
      <c r="Q2570" s="44"/>
      <c r="R2570" s="44"/>
      <c r="S2570" s="44"/>
      <c r="T2570" s="80"/>
      <c r="AT2570" s="25" t="s">
        <v>272</v>
      </c>
      <c r="AU2570" s="25" t="s">
        <v>88</v>
      </c>
    </row>
    <row r="2571" spans="2:65" s="12" customFormat="1" ht="13.5">
      <c r="B2571" s="222"/>
      <c r="C2571" s="223"/>
      <c r="D2571" s="219" t="s">
        <v>274</v>
      </c>
      <c r="E2571" s="224" t="s">
        <v>34</v>
      </c>
      <c r="F2571" s="225" t="s">
        <v>2768</v>
      </c>
      <c r="G2571" s="223"/>
      <c r="H2571" s="226">
        <v>9.6</v>
      </c>
      <c r="I2571" s="227"/>
      <c r="J2571" s="223"/>
      <c r="K2571" s="223"/>
      <c r="L2571" s="228"/>
      <c r="M2571" s="229"/>
      <c r="N2571" s="230"/>
      <c r="O2571" s="230"/>
      <c r="P2571" s="230"/>
      <c r="Q2571" s="230"/>
      <c r="R2571" s="230"/>
      <c r="S2571" s="230"/>
      <c r="T2571" s="231"/>
      <c r="AT2571" s="232" t="s">
        <v>274</v>
      </c>
      <c r="AU2571" s="232" t="s">
        <v>88</v>
      </c>
      <c r="AV2571" s="12" t="s">
        <v>88</v>
      </c>
      <c r="AW2571" s="12" t="s">
        <v>41</v>
      </c>
      <c r="AX2571" s="12" t="s">
        <v>78</v>
      </c>
      <c r="AY2571" s="232" t="s">
        <v>209</v>
      </c>
    </row>
    <row r="2572" spans="2:65" s="12" customFormat="1" ht="13.5">
      <c r="B2572" s="222"/>
      <c r="C2572" s="223"/>
      <c r="D2572" s="219" t="s">
        <v>274</v>
      </c>
      <c r="E2572" s="224" t="s">
        <v>34</v>
      </c>
      <c r="F2572" s="225" t="s">
        <v>2769</v>
      </c>
      <c r="G2572" s="223"/>
      <c r="H2572" s="226">
        <v>14.4</v>
      </c>
      <c r="I2572" s="227"/>
      <c r="J2572" s="223"/>
      <c r="K2572" s="223"/>
      <c r="L2572" s="228"/>
      <c r="M2572" s="229"/>
      <c r="N2572" s="230"/>
      <c r="O2572" s="230"/>
      <c r="P2572" s="230"/>
      <c r="Q2572" s="230"/>
      <c r="R2572" s="230"/>
      <c r="S2572" s="230"/>
      <c r="T2572" s="231"/>
      <c r="AT2572" s="232" t="s">
        <v>274</v>
      </c>
      <c r="AU2572" s="232" t="s">
        <v>88</v>
      </c>
      <c r="AV2572" s="12" t="s">
        <v>88</v>
      </c>
      <c r="AW2572" s="12" t="s">
        <v>41</v>
      </c>
      <c r="AX2572" s="12" t="s">
        <v>78</v>
      </c>
      <c r="AY2572" s="232" t="s">
        <v>209</v>
      </c>
    </row>
    <row r="2573" spans="2:65" s="13" customFormat="1" ht="13.5">
      <c r="B2573" s="233"/>
      <c r="C2573" s="234"/>
      <c r="D2573" s="219" t="s">
        <v>274</v>
      </c>
      <c r="E2573" s="235" t="s">
        <v>34</v>
      </c>
      <c r="F2573" s="236" t="s">
        <v>302</v>
      </c>
      <c r="G2573" s="234"/>
      <c r="H2573" s="237">
        <v>24</v>
      </c>
      <c r="I2573" s="238"/>
      <c r="J2573" s="234"/>
      <c r="K2573" s="234"/>
      <c r="L2573" s="239"/>
      <c r="M2573" s="240"/>
      <c r="N2573" s="241"/>
      <c r="O2573" s="241"/>
      <c r="P2573" s="241"/>
      <c r="Q2573" s="241"/>
      <c r="R2573" s="241"/>
      <c r="S2573" s="241"/>
      <c r="T2573" s="242"/>
      <c r="AT2573" s="243" t="s">
        <v>274</v>
      </c>
      <c r="AU2573" s="243" t="s">
        <v>88</v>
      </c>
      <c r="AV2573" s="13" t="s">
        <v>228</v>
      </c>
      <c r="AW2573" s="13" t="s">
        <v>41</v>
      </c>
      <c r="AX2573" s="13" t="s">
        <v>86</v>
      </c>
      <c r="AY2573" s="243" t="s">
        <v>209</v>
      </c>
    </row>
    <row r="2574" spans="2:65" s="1" customFormat="1" ht="25.5" customHeight="1">
      <c r="B2574" s="43"/>
      <c r="C2574" s="203" t="s">
        <v>2770</v>
      </c>
      <c r="D2574" s="203" t="s">
        <v>212</v>
      </c>
      <c r="E2574" s="204" t="s">
        <v>2771</v>
      </c>
      <c r="F2574" s="205" t="s">
        <v>2772</v>
      </c>
      <c r="G2574" s="206" t="s">
        <v>351</v>
      </c>
      <c r="H2574" s="207">
        <v>62.685000000000002</v>
      </c>
      <c r="I2574" s="208"/>
      <c r="J2574" s="209">
        <f>ROUND(I2574*H2574,2)</f>
        <v>0</v>
      </c>
      <c r="K2574" s="205" t="s">
        <v>216</v>
      </c>
      <c r="L2574" s="63"/>
      <c r="M2574" s="210" t="s">
        <v>34</v>
      </c>
      <c r="N2574" s="211" t="s">
        <v>49</v>
      </c>
      <c r="O2574" s="44"/>
      <c r="P2574" s="212">
        <f>O2574*H2574</f>
        <v>0</v>
      </c>
      <c r="Q2574" s="212">
        <v>1.874E-2</v>
      </c>
      <c r="R2574" s="212">
        <f>Q2574*H2574</f>
        <v>1.1747169</v>
      </c>
      <c r="S2574" s="212">
        <v>0</v>
      </c>
      <c r="T2574" s="213">
        <f>S2574*H2574</f>
        <v>0</v>
      </c>
      <c r="AR2574" s="25" t="s">
        <v>287</v>
      </c>
      <c r="AT2574" s="25" t="s">
        <v>212</v>
      </c>
      <c r="AU2574" s="25" t="s">
        <v>88</v>
      </c>
      <c r="AY2574" s="25" t="s">
        <v>209</v>
      </c>
      <c r="BE2574" s="214">
        <f>IF(N2574="základní",J2574,0)</f>
        <v>0</v>
      </c>
      <c r="BF2574" s="214">
        <f>IF(N2574="snížená",J2574,0)</f>
        <v>0</v>
      </c>
      <c r="BG2574" s="214">
        <f>IF(N2574="zákl. přenesená",J2574,0)</f>
        <v>0</v>
      </c>
      <c r="BH2574" s="214">
        <f>IF(N2574="sníž. přenesená",J2574,0)</f>
        <v>0</v>
      </c>
      <c r="BI2574" s="214">
        <f>IF(N2574="nulová",J2574,0)</f>
        <v>0</v>
      </c>
      <c r="BJ2574" s="25" t="s">
        <v>86</v>
      </c>
      <c r="BK2574" s="214">
        <f>ROUND(I2574*H2574,2)</f>
        <v>0</v>
      </c>
      <c r="BL2574" s="25" t="s">
        <v>287</v>
      </c>
      <c r="BM2574" s="25" t="s">
        <v>2773</v>
      </c>
    </row>
    <row r="2575" spans="2:65" s="1" customFormat="1" ht="54">
      <c r="B2575" s="43"/>
      <c r="C2575" s="65"/>
      <c r="D2575" s="219" t="s">
        <v>272</v>
      </c>
      <c r="E2575" s="65"/>
      <c r="F2575" s="220" t="s">
        <v>2774</v>
      </c>
      <c r="G2575" s="65"/>
      <c r="H2575" s="65"/>
      <c r="I2575" s="174"/>
      <c r="J2575" s="65"/>
      <c r="K2575" s="65"/>
      <c r="L2575" s="63"/>
      <c r="M2575" s="221"/>
      <c r="N2575" s="44"/>
      <c r="O2575" s="44"/>
      <c r="P2575" s="44"/>
      <c r="Q2575" s="44"/>
      <c r="R2575" s="44"/>
      <c r="S2575" s="44"/>
      <c r="T2575" s="80"/>
      <c r="AT2575" s="25" t="s">
        <v>272</v>
      </c>
      <c r="AU2575" s="25" t="s">
        <v>88</v>
      </c>
    </row>
    <row r="2576" spans="2:65" s="14" customFormat="1" ht="13.5">
      <c r="B2576" s="254"/>
      <c r="C2576" s="255"/>
      <c r="D2576" s="219" t="s">
        <v>274</v>
      </c>
      <c r="E2576" s="256" t="s">
        <v>34</v>
      </c>
      <c r="F2576" s="257" t="s">
        <v>2775</v>
      </c>
      <c r="G2576" s="255"/>
      <c r="H2576" s="256" t="s">
        <v>34</v>
      </c>
      <c r="I2576" s="258"/>
      <c r="J2576" s="255"/>
      <c r="K2576" s="255"/>
      <c r="L2576" s="259"/>
      <c r="M2576" s="260"/>
      <c r="N2576" s="261"/>
      <c r="O2576" s="261"/>
      <c r="P2576" s="261"/>
      <c r="Q2576" s="261"/>
      <c r="R2576" s="261"/>
      <c r="S2576" s="261"/>
      <c r="T2576" s="262"/>
      <c r="AT2576" s="263" t="s">
        <v>274</v>
      </c>
      <c r="AU2576" s="263" t="s">
        <v>88</v>
      </c>
      <c r="AV2576" s="14" t="s">
        <v>86</v>
      </c>
      <c r="AW2576" s="14" t="s">
        <v>41</v>
      </c>
      <c r="AX2576" s="14" t="s">
        <v>78</v>
      </c>
      <c r="AY2576" s="263" t="s">
        <v>209</v>
      </c>
    </row>
    <row r="2577" spans="2:65" s="12" customFormat="1" ht="13.5">
      <c r="B2577" s="222"/>
      <c r="C2577" s="223"/>
      <c r="D2577" s="219" t="s">
        <v>274</v>
      </c>
      <c r="E2577" s="224" t="s">
        <v>34</v>
      </c>
      <c r="F2577" s="225" t="s">
        <v>2776</v>
      </c>
      <c r="G2577" s="223"/>
      <c r="H2577" s="226">
        <v>13.02</v>
      </c>
      <c r="I2577" s="227"/>
      <c r="J2577" s="223"/>
      <c r="K2577" s="223"/>
      <c r="L2577" s="228"/>
      <c r="M2577" s="229"/>
      <c r="N2577" s="230"/>
      <c r="O2577" s="230"/>
      <c r="P2577" s="230"/>
      <c r="Q2577" s="230"/>
      <c r="R2577" s="230"/>
      <c r="S2577" s="230"/>
      <c r="T2577" s="231"/>
      <c r="AT2577" s="232" t="s">
        <v>274</v>
      </c>
      <c r="AU2577" s="232" t="s">
        <v>88</v>
      </c>
      <c r="AV2577" s="12" t="s">
        <v>88</v>
      </c>
      <c r="AW2577" s="12" t="s">
        <v>41</v>
      </c>
      <c r="AX2577" s="12" t="s">
        <v>78</v>
      </c>
      <c r="AY2577" s="232" t="s">
        <v>209</v>
      </c>
    </row>
    <row r="2578" spans="2:65" s="14" customFormat="1" ht="13.5">
      <c r="B2578" s="254"/>
      <c r="C2578" s="255"/>
      <c r="D2578" s="219" t="s">
        <v>274</v>
      </c>
      <c r="E2578" s="256" t="s">
        <v>34</v>
      </c>
      <c r="F2578" s="257" t="s">
        <v>2777</v>
      </c>
      <c r="G2578" s="255"/>
      <c r="H2578" s="256" t="s">
        <v>34</v>
      </c>
      <c r="I2578" s="258"/>
      <c r="J2578" s="255"/>
      <c r="K2578" s="255"/>
      <c r="L2578" s="259"/>
      <c r="M2578" s="260"/>
      <c r="N2578" s="261"/>
      <c r="O2578" s="261"/>
      <c r="P2578" s="261"/>
      <c r="Q2578" s="261"/>
      <c r="R2578" s="261"/>
      <c r="S2578" s="261"/>
      <c r="T2578" s="262"/>
      <c r="AT2578" s="263" t="s">
        <v>274</v>
      </c>
      <c r="AU2578" s="263" t="s">
        <v>88</v>
      </c>
      <c r="AV2578" s="14" t="s">
        <v>86</v>
      </c>
      <c r="AW2578" s="14" t="s">
        <v>41</v>
      </c>
      <c r="AX2578" s="14" t="s">
        <v>78</v>
      </c>
      <c r="AY2578" s="263" t="s">
        <v>209</v>
      </c>
    </row>
    <row r="2579" spans="2:65" s="12" customFormat="1" ht="13.5">
      <c r="B2579" s="222"/>
      <c r="C2579" s="223"/>
      <c r="D2579" s="219" t="s">
        <v>274</v>
      </c>
      <c r="E2579" s="224" t="s">
        <v>34</v>
      </c>
      <c r="F2579" s="225" t="s">
        <v>2778</v>
      </c>
      <c r="G2579" s="223"/>
      <c r="H2579" s="226">
        <v>17.850000000000001</v>
      </c>
      <c r="I2579" s="227"/>
      <c r="J2579" s="223"/>
      <c r="K2579" s="223"/>
      <c r="L2579" s="228"/>
      <c r="M2579" s="229"/>
      <c r="N2579" s="230"/>
      <c r="O2579" s="230"/>
      <c r="P2579" s="230"/>
      <c r="Q2579" s="230"/>
      <c r="R2579" s="230"/>
      <c r="S2579" s="230"/>
      <c r="T2579" s="231"/>
      <c r="AT2579" s="232" t="s">
        <v>274</v>
      </c>
      <c r="AU2579" s="232" t="s">
        <v>88</v>
      </c>
      <c r="AV2579" s="12" t="s">
        <v>88</v>
      </c>
      <c r="AW2579" s="12" t="s">
        <v>41</v>
      </c>
      <c r="AX2579" s="12" t="s">
        <v>78</v>
      </c>
      <c r="AY2579" s="232" t="s">
        <v>209</v>
      </c>
    </row>
    <row r="2580" spans="2:65" s="14" customFormat="1" ht="13.5">
      <c r="B2580" s="254"/>
      <c r="C2580" s="255"/>
      <c r="D2580" s="219" t="s">
        <v>274</v>
      </c>
      <c r="E2580" s="256" t="s">
        <v>34</v>
      </c>
      <c r="F2580" s="257" t="s">
        <v>2779</v>
      </c>
      <c r="G2580" s="255"/>
      <c r="H2580" s="256" t="s">
        <v>34</v>
      </c>
      <c r="I2580" s="258"/>
      <c r="J2580" s="255"/>
      <c r="K2580" s="255"/>
      <c r="L2580" s="259"/>
      <c r="M2580" s="260"/>
      <c r="N2580" s="261"/>
      <c r="O2580" s="261"/>
      <c r="P2580" s="261"/>
      <c r="Q2580" s="261"/>
      <c r="R2580" s="261"/>
      <c r="S2580" s="261"/>
      <c r="T2580" s="262"/>
      <c r="AT2580" s="263" t="s">
        <v>274</v>
      </c>
      <c r="AU2580" s="263" t="s">
        <v>88</v>
      </c>
      <c r="AV2580" s="14" t="s">
        <v>86</v>
      </c>
      <c r="AW2580" s="14" t="s">
        <v>41</v>
      </c>
      <c r="AX2580" s="14" t="s">
        <v>78</v>
      </c>
      <c r="AY2580" s="263" t="s">
        <v>209</v>
      </c>
    </row>
    <row r="2581" spans="2:65" s="12" customFormat="1" ht="13.5">
      <c r="B2581" s="222"/>
      <c r="C2581" s="223"/>
      <c r="D2581" s="219" t="s">
        <v>274</v>
      </c>
      <c r="E2581" s="224" t="s">
        <v>34</v>
      </c>
      <c r="F2581" s="225" t="s">
        <v>2780</v>
      </c>
      <c r="G2581" s="223"/>
      <c r="H2581" s="226">
        <v>15.12</v>
      </c>
      <c r="I2581" s="227"/>
      <c r="J2581" s="223"/>
      <c r="K2581" s="223"/>
      <c r="L2581" s="228"/>
      <c r="M2581" s="229"/>
      <c r="N2581" s="230"/>
      <c r="O2581" s="230"/>
      <c r="P2581" s="230"/>
      <c r="Q2581" s="230"/>
      <c r="R2581" s="230"/>
      <c r="S2581" s="230"/>
      <c r="T2581" s="231"/>
      <c r="AT2581" s="232" t="s">
        <v>274</v>
      </c>
      <c r="AU2581" s="232" t="s">
        <v>88</v>
      </c>
      <c r="AV2581" s="12" t="s">
        <v>88</v>
      </c>
      <c r="AW2581" s="12" t="s">
        <v>41</v>
      </c>
      <c r="AX2581" s="12" t="s">
        <v>78</v>
      </c>
      <c r="AY2581" s="232" t="s">
        <v>209</v>
      </c>
    </row>
    <row r="2582" spans="2:65" s="14" customFormat="1" ht="13.5">
      <c r="B2582" s="254"/>
      <c r="C2582" s="255"/>
      <c r="D2582" s="219" t="s">
        <v>274</v>
      </c>
      <c r="E2582" s="256" t="s">
        <v>34</v>
      </c>
      <c r="F2582" s="257" t="s">
        <v>2781</v>
      </c>
      <c r="G2582" s="255"/>
      <c r="H2582" s="256" t="s">
        <v>34</v>
      </c>
      <c r="I2582" s="258"/>
      <c r="J2582" s="255"/>
      <c r="K2582" s="255"/>
      <c r="L2582" s="259"/>
      <c r="M2582" s="260"/>
      <c r="N2582" s="261"/>
      <c r="O2582" s="261"/>
      <c r="P2582" s="261"/>
      <c r="Q2582" s="261"/>
      <c r="R2582" s="261"/>
      <c r="S2582" s="261"/>
      <c r="T2582" s="262"/>
      <c r="AT2582" s="263" t="s">
        <v>274</v>
      </c>
      <c r="AU2582" s="263" t="s">
        <v>88</v>
      </c>
      <c r="AV2582" s="14" t="s">
        <v>86</v>
      </c>
      <c r="AW2582" s="14" t="s">
        <v>41</v>
      </c>
      <c r="AX2582" s="14" t="s">
        <v>78</v>
      </c>
      <c r="AY2582" s="263" t="s">
        <v>209</v>
      </c>
    </row>
    <row r="2583" spans="2:65" s="12" customFormat="1" ht="13.5">
      <c r="B2583" s="222"/>
      <c r="C2583" s="223"/>
      <c r="D2583" s="219" t="s">
        <v>274</v>
      </c>
      <c r="E2583" s="224" t="s">
        <v>34</v>
      </c>
      <c r="F2583" s="225" t="s">
        <v>2782</v>
      </c>
      <c r="G2583" s="223"/>
      <c r="H2583" s="226">
        <v>7.35</v>
      </c>
      <c r="I2583" s="227"/>
      <c r="J2583" s="223"/>
      <c r="K2583" s="223"/>
      <c r="L2583" s="228"/>
      <c r="M2583" s="229"/>
      <c r="N2583" s="230"/>
      <c r="O2583" s="230"/>
      <c r="P2583" s="230"/>
      <c r="Q2583" s="230"/>
      <c r="R2583" s="230"/>
      <c r="S2583" s="230"/>
      <c r="T2583" s="231"/>
      <c r="AT2583" s="232" t="s">
        <v>274</v>
      </c>
      <c r="AU2583" s="232" t="s">
        <v>88</v>
      </c>
      <c r="AV2583" s="12" t="s">
        <v>88</v>
      </c>
      <c r="AW2583" s="12" t="s">
        <v>41</v>
      </c>
      <c r="AX2583" s="12" t="s">
        <v>78</v>
      </c>
      <c r="AY2583" s="232" t="s">
        <v>209</v>
      </c>
    </row>
    <row r="2584" spans="2:65" s="14" customFormat="1" ht="13.5">
      <c r="B2584" s="254"/>
      <c r="C2584" s="255"/>
      <c r="D2584" s="219" t="s">
        <v>274</v>
      </c>
      <c r="E2584" s="256" t="s">
        <v>34</v>
      </c>
      <c r="F2584" s="257" t="s">
        <v>2783</v>
      </c>
      <c r="G2584" s="255"/>
      <c r="H2584" s="256" t="s">
        <v>34</v>
      </c>
      <c r="I2584" s="258"/>
      <c r="J2584" s="255"/>
      <c r="K2584" s="255"/>
      <c r="L2584" s="259"/>
      <c r="M2584" s="260"/>
      <c r="N2584" s="261"/>
      <c r="O2584" s="261"/>
      <c r="P2584" s="261"/>
      <c r="Q2584" s="261"/>
      <c r="R2584" s="261"/>
      <c r="S2584" s="261"/>
      <c r="T2584" s="262"/>
      <c r="AT2584" s="263" t="s">
        <v>274</v>
      </c>
      <c r="AU2584" s="263" t="s">
        <v>88</v>
      </c>
      <c r="AV2584" s="14" t="s">
        <v>86</v>
      </c>
      <c r="AW2584" s="14" t="s">
        <v>41</v>
      </c>
      <c r="AX2584" s="14" t="s">
        <v>78</v>
      </c>
      <c r="AY2584" s="263" t="s">
        <v>209</v>
      </c>
    </row>
    <row r="2585" spans="2:65" s="12" customFormat="1" ht="13.5">
      <c r="B2585" s="222"/>
      <c r="C2585" s="223"/>
      <c r="D2585" s="219" t="s">
        <v>274</v>
      </c>
      <c r="E2585" s="224" t="s">
        <v>34</v>
      </c>
      <c r="F2585" s="225" t="s">
        <v>2784</v>
      </c>
      <c r="G2585" s="223"/>
      <c r="H2585" s="226">
        <v>9.3450000000000006</v>
      </c>
      <c r="I2585" s="227"/>
      <c r="J2585" s="223"/>
      <c r="K2585" s="223"/>
      <c r="L2585" s="228"/>
      <c r="M2585" s="229"/>
      <c r="N2585" s="230"/>
      <c r="O2585" s="230"/>
      <c r="P2585" s="230"/>
      <c r="Q2585" s="230"/>
      <c r="R2585" s="230"/>
      <c r="S2585" s="230"/>
      <c r="T2585" s="231"/>
      <c r="AT2585" s="232" t="s">
        <v>274</v>
      </c>
      <c r="AU2585" s="232" t="s">
        <v>88</v>
      </c>
      <c r="AV2585" s="12" t="s">
        <v>88</v>
      </c>
      <c r="AW2585" s="12" t="s">
        <v>41</v>
      </c>
      <c r="AX2585" s="12" t="s">
        <v>78</v>
      </c>
      <c r="AY2585" s="232" t="s">
        <v>209</v>
      </c>
    </row>
    <row r="2586" spans="2:65" s="13" customFormat="1" ht="13.5">
      <c r="B2586" s="233"/>
      <c r="C2586" s="234"/>
      <c r="D2586" s="219" t="s">
        <v>274</v>
      </c>
      <c r="E2586" s="235" t="s">
        <v>34</v>
      </c>
      <c r="F2586" s="236" t="s">
        <v>302</v>
      </c>
      <c r="G2586" s="234"/>
      <c r="H2586" s="237">
        <v>62.685000000000002</v>
      </c>
      <c r="I2586" s="238"/>
      <c r="J2586" s="234"/>
      <c r="K2586" s="234"/>
      <c r="L2586" s="239"/>
      <c r="M2586" s="240"/>
      <c r="N2586" s="241"/>
      <c r="O2586" s="241"/>
      <c r="P2586" s="241"/>
      <c r="Q2586" s="241"/>
      <c r="R2586" s="241"/>
      <c r="S2586" s="241"/>
      <c r="T2586" s="242"/>
      <c r="AT2586" s="243" t="s">
        <v>274</v>
      </c>
      <c r="AU2586" s="243" t="s">
        <v>88</v>
      </c>
      <c r="AV2586" s="13" t="s">
        <v>228</v>
      </c>
      <c r="AW2586" s="13" t="s">
        <v>41</v>
      </c>
      <c r="AX2586" s="13" t="s">
        <v>86</v>
      </c>
      <c r="AY2586" s="243" t="s">
        <v>209</v>
      </c>
    </row>
    <row r="2587" spans="2:65" s="1" customFormat="1" ht="38.25" customHeight="1">
      <c r="B2587" s="43"/>
      <c r="C2587" s="203" t="s">
        <v>2785</v>
      </c>
      <c r="D2587" s="203" t="s">
        <v>212</v>
      </c>
      <c r="E2587" s="204" t="s">
        <v>2786</v>
      </c>
      <c r="F2587" s="205" t="s">
        <v>2787</v>
      </c>
      <c r="G2587" s="206" t="s">
        <v>357</v>
      </c>
      <c r="H2587" s="207">
        <v>16</v>
      </c>
      <c r="I2587" s="208"/>
      <c r="J2587" s="209">
        <f>ROUND(I2587*H2587,2)</f>
        <v>0</v>
      </c>
      <c r="K2587" s="205" t="s">
        <v>216</v>
      </c>
      <c r="L2587" s="63"/>
      <c r="M2587" s="210" t="s">
        <v>34</v>
      </c>
      <c r="N2587" s="211" t="s">
        <v>49</v>
      </c>
      <c r="O2587" s="44"/>
      <c r="P2587" s="212">
        <f>O2587*H2587</f>
        <v>0</v>
      </c>
      <c r="Q2587" s="212">
        <v>2.8369999999999999E-2</v>
      </c>
      <c r="R2587" s="212">
        <f>Q2587*H2587</f>
        <v>0.45391999999999999</v>
      </c>
      <c r="S2587" s="212">
        <v>0</v>
      </c>
      <c r="T2587" s="213">
        <f>S2587*H2587</f>
        <v>0</v>
      </c>
      <c r="AR2587" s="25" t="s">
        <v>287</v>
      </c>
      <c r="AT2587" s="25" t="s">
        <v>212</v>
      </c>
      <c r="AU2587" s="25" t="s">
        <v>88</v>
      </c>
      <c r="AY2587" s="25" t="s">
        <v>209</v>
      </c>
      <c r="BE2587" s="214">
        <f>IF(N2587="základní",J2587,0)</f>
        <v>0</v>
      </c>
      <c r="BF2587" s="214">
        <f>IF(N2587="snížená",J2587,0)</f>
        <v>0</v>
      </c>
      <c r="BG2587" s="214">
        <f>IF(N2587="zákl. přenesená",J2587,0)</f>
        <v>0</v>
      </c>
      <c r="BH2587" s="214">
        <f>IF(N2587="sníž. přenesená",J2587,0)</f>
        <v>0</v>
      </c>
      <c r="BI2587" s="214">
        <f>IF(N2587="nulová",J2587,0)</f>
        <v>0</v>
      </c>
      <c r="BJ2587" s="25" t="s">
        <v>86</v>
      </c>
      <c r="BK2587" s="214">
        <f>ROUND(I2587*H2587,2)</f>
        <v>0</v>
      </c>
      <c r="BL2587" s="25" t="s">
        <v>287</v>
      </c>
      <c r="BM2587" s="25" t="s">
        <v>2788</v>
      </c>
    </row>
    <row r="2588" spans="2:65" s="1" customFormat="1" ht="54">
      <c r="B2588" s="43"/>
      <c r="C2588" s="65"/>
      <c r="D2588" s="219" t="s">
        <v>272</v>
      </c>
      <c r="E2588" s="65"/>
      <c r="F2588" s="220" t="s">
        <v>2774</v>
      </c>
      <c r="G2588" s="65"/>
      <c r="H2588" s="65"/>
      <c r="I2588" s="174"/>
      <c r="J2588" s="65"/>
      <c r="K2588" s="65"/>
      <c r="L2588" s="63"/>
      <c r="M2588" s="221"/>
      <c r="N2588" s="44"/>
      <c r="O2588" s="44"/>
      <c r="P2588" s="44"/>
      <c r="Q2588" s="44"/>
      <c r="R2588" s="44"/>
      <c r="S2588" s="44"/>
      <c r="T2588" s="80"/>
      <c r="AT2588" s="25" t="s">
        <v>272</v>
      </c>
      <c r="AU2588" s="25" t="s">
        <v>88</v>
      </c>
    </row>
    <row r="2589" spans="2:65" s="14" customFormat="1" ht="13.5">
      <c r="B2589" s="254"/>
      <c r="C2589" s="255"/>
      <c r="D2589" s="219" t="s">
        <v>274</v>
      </c>
      <c r="E2589" s="256" t="s">
        <v>34</v>
      </c>
      <c r="F2589" s="257" t="s">
        <v>2775</v>
      </c>
      <c r="G2589" s="255"/>
      <c r="H2589" s="256" t="s">
        <v>34</v>
      </c>
      <c r="I2589" s="258"/>
      <c r="J2589" s="255"/>
      <c r="K2589" s="255"/>
      <c r="L2589" s="259"/>
      <c r="M2589" s="260"/>
      <c r="N2589" s="261"/>
      <c r="O2589" s="261"/>
      <c r="P2589" s="261"/>
      <c r="Q2589" s="261"/>
      <c r="R2589" s="261"/>
      <c r="S2589" s="261"/>
      <c r="T2589" s="262"/>
      <c r="AT2589" s="263" t="s">
        <v>274</v>
      </c>
      <c r="AU2589" s="263" t="s">
        <v>88</v>
      </c>
      <c r="AV2589" s="14" t="s">
        <v>86</v>
      </c>
      <c r="AW2589" s="14" t="s">
        <v>41</v>
      </c>
      <c r="AX2589" s="14" t="s">
        <v>78</v>
      </c>
      <c r="AY2589" s="263" t="s">
        <v>209</v>
      </c>
    </row>
    <row r="2590" spans="2:65" s="12" customFormat="1" ht="13.5">
      <c r="B2590" s="222"/>
      <c r="C2590" s="223"/>
      <c r="D2590" s="219" t="s">
        <v>274</v>
      </c>
      <c r="E2590" s="224" t="s">
        <v>34</v>
      </c>
      <c r="F2590" s="225" t="s">
        <v>2789</v>
      </c>
      <c r="G2590" s="223"/>
      <c r="H2590" s="226">
        <v>4</v>
      </c>
      <c r="I2590" s="227"/>
      <c r="J2590" s="223"/>
      <c r="K2590" s="223"/>
      <c r="L2590" s="228"/>
      <c r="M2590" s="229"/>
      <c r="N2590" s="230"/>
      <c r="O2590" s="230"/>
      <c r="P2590" s="230"/>
      <c r="Q2590" s="230"/>
      <c r="R2590" s="230"/>
      <c r="S2590" s="230"/>
      <c r="T2590" s="231"/>
      <c r="AT2590" s="232" t="s">
        <v>274</v>
      </c>
      <c r="AU2590" s="232" t="s">
        <v>88</v>
      </c>
      <c r="AV2590" s="12" t="s">
        <v>88</v>
      </c>
      <c r="AW2590" s="12" t="s">
        <v>41</v>
      </c>
      <c r="AX2590" s="12" t="s">
        <v>78</v>
      </c>
      <c r="AY2590" s="232" t="s">
        <v>209</v>
      </c>
    </row>
    <row r="2591" spans="2:65" s="14" customFormat="1" ht="13.5">
      <c r="B2591" s="254"/>
      <c r="C2591" s="255"/>
      <c r="D2591" s="219" t="s">
        <v>274</v>
      </c>
      <c r="E2591" s="256" t="s">
        <v>34</v>
      </c>
      <c r="F2591" s="257" t="s">
        <v>2777</v>
      </c>
      <c r="G2591" s="255"/>
      <c r="H2591" s="256" t="s">
        <v>34</v>
      </c>
      <c r="I2591" s="258"/>
      <c r="J2591" s="255"/>
      <c r="K2591" s="255"/>
      <c r="L2591" s="259"/>
      <c r="M2591" s="260"/>
      <c r="N2591" s="261"/>
      <c r="O2591" s="261"/>
      <c r="P2591" s="261"/>
      <c r="Q2591" s="261"/>
      <c r="R2591" s="261"/>
      <c r="S2591" s="261"/>
      <c r="T2591" s="262"/>
      <c r="AT2591" s="263" t="s">
        <v>274</v>
      </c>
      <c r="AU2591" s="263" t="s">
        <v>88</v>
      </c>
      <c r="AV2591" s="14" t="s">
        <v>86</v>
      </c>
      <c r="AW2591" s="14" t="s">
        <v>41</v>
      </c>
      <c r="AX2591" s="14" t="s">
        <v>78</v>
      </c>
      <c r="AY2591" s="263" t="s">
        <v>209</v>
      </c>
    </row>
    <row r="2592" spans="2:65" s="12" customFormat="1" ht="13.5">
      <c r="B2592" s="222"/>
      <c r="C2592" s="223"/>
      <c r="D2592" s="219" t="s">
        <v>274</v>
      </c>
      <c r="E2592" s="224" t="s">
        <v>34</v>
      </c>
      <c r="F2592" s="225" t="s">
        <v>2790</v>
      </c>
      <c r="G2592" s="223"/>
      <c r="H2592" s="226">
        <v>4</v>
      </c>
      <c r="I2592" s="227"/>
      <c r="J2592" s="223"/>
      <c r="K2592" s="223"/>
      <c r="L2592" s="228"/>
      <c r="M2592" s="229"/>
      <c r="N2592" s="230"/>
      <c r="O2592" s="230"/>
      <c r="P2592" s="230"/>
      <c r="Q2592" s="230"/>
      <c r="R2592" s="230"/>
      <c r="S2592" s="230"/>
      <c r="T2592" s="231"/>
      <c r="AT2592" s="232" t="s">
        <v>274</v>
      </c>
      <c r="AU2592" s="232" t="s">
        <v>88</v>
      </c>
      <c r="AV2592" s="12" t="s">
        <v>88</v>
      </c>
      <c r="AW2592" s="12" t="s">
        <v>41</v>
      </c>
      <c r="AX2592" s="12" t="s">
        <v>78</v>
      </c>
      <c r="AY2592" s="232" t="s">
        <v>209</v>
      </c>
    </row>
    <row r="2593" spans="2:65" s="14" customFormat="1" ht="13.5">
      <c r="B2593" s="254"/>
      <c r="C2593" s="255"/>
      <c r="D2593" s="219" t="s">
        <v>274</v>
      </c>
      <c r="E2593" s="256" t="s">
        <v>34</v>
      </c>
      <c r="F2593" s="257" t="s">
        <v>2779</v>
      </c>
      <c r="G2593" s="255"/>
      <c r="H2593" s="256" t="s">
        <v>34</v>
      </c>
      <c r="I2593" s="258"/>
      <c r="J2593" s="255"/>
      <c r="K2593" s="255"/>
      <c r="L2593" s="259"/>
      <c r="M2593" s="260"/>
      <c r="N2593" s="261"/>
      <c r="O2593" s="261"/>
      <c r="P2593" s="261"/>
      <c r="Q2593" s="261"/>
      <c r="R2593" s="261"/>
      <c r="S2593" s="261"/>
      <c r="T2593" s="262"/>
      <c r="AT2593" s="263" t="s">
        <v>274</v>
      </c>
      <c r="AU2593" s="263" t="s">
        <v>88</v>
      </c>
      <c r="AV2593" s="14" t="s">
        <v>86</v>
      </c>
      <c r="AW2593" s="14" t="s">
        <v>41</v>
      </c>
      <c r="AX2593" s="14" t="s">
        <v>78</v>
      </c>
      <c r="AY2593" s="263" t="s">
        <v>209</v>
      </c>
    </row>
    <row r="2594" spans="2:65" s="12" customFormat="1" ht="13.5">
      <c r="B2594" s="222"/>
      <c r="C2594" s="223"/>
      <c r="D2594" s="219" t="s">
        <v>274</v>
      </c>
      <c r="E2594" s="224" t="s">
        <v>34</v>
      </c>
      <c r="F2594" s="225" t="s">
        <v>2790</v>
      </c>
      <c r="G2594" s="223"/>
      <c r="H2594" s="226">
        <v>4</v>
      </c>
      <c r="I2594" s="227"/>
      <c r="J2594" s="223"/>
      <c r="K2594" s="223"/>
      <c r="L2594" s="228"/>
      <c r="M2594" s="229"/>
      <c r="N2594" s="230"/>
      <c r="O2594" s="230"/>
      <c r="P2594" s="230"/>
      <c r="Q2594" s="230"/>
      <c r="R2594" s="230"/>
      <c r="S2594" s="230"/>
      <c r="T2594" s="231"/>
      <c r="AT2594" s="232" t="s">
        <v>274</v>
      </c>
      <c r="AU2594" s="232" t="s">
        <v>88</v>
      </c>
      <c r="AV2594" s="12" t="s">
        <v>88</v>
      </c>
      <c r="AW2594" s="12" t="s">
        <v>41</v>
      </c>
      <c r="AX2594" s="12" t="s">
        <v>78</v>
      </c>
      <c r="AY2594" s="232" t="s">
        <v>209</v>
      </c>
    </row>
    <row r="2595" spans="2:65" s="14" customFormat="1" ht="13.5">
      <c r="B2595" s="254"/>
      <c r="C2595" s="255"/>
      <c r="D2595" s="219" t="s">
        <v>274</v>
      </c>
      <c r="E2595" s="256" t="s">
        <v>34</v>
      </c>
      <c r="F2595" s="257" t="s">
        <v>2781</v>
      </c>
      <c r="G2595" s="255"/>
      <c r="H2595" s="256" t="s">
        <v>34</v>
      </c>
      <c r="I2595" s="258"/>
      <c r="J2595" s="255"/>
      <c r="K2595" s="255"/>
      <c r="L2595" s="259"/>
      <c r="M2595" s="260"/>
      <c r="N2595" s="261"/>
      <c r="O2595" s="261"/>
      <c r="P2595" s="261"/>
      <c r="Q2595" s="261"/>
      <c r="R2595" s="261"/>
      <c r="S2595" s="261"/>
      <c r="T2595" s="262"/>
      <c r="AT2595" s="263" t="s">
        <v>274</v>
      </c>
      <c r="AU2595" s="263" t="s">
        <v>88</v>
      </c>
      <c r="AV2595" s="14" t="s">
        <v>86</v>
      </c>
      <c r="AW2595" s="14" t="s">
        <v>41</v>
      </c>
      <c r="AX2595" s="14" t="s">
        <v>78</v>
      </c>
      <c r="AY2595" s="263" t="s">
        <v>209</v>
      </c>
    </row>
    <row r="2596" spans="2:65" s="12" customFormat="1" ht="13.5">
      <c r="B2596" s="222"/>
      <c r="C2596" s="223"/>
      <c r="D2596" s="219" t="s">
        <v>274</v>
      </c>
      <c r="E2596" s="224" t="s">
        <v>34</v>
      </c>
      <c r="F2596" s="225" t="s">
        <v>2791</v>
      </c>
      <c r="G2596" s="223"/>
      <c r="H2596" s="226">
        <v>2</v>
      </c>
      <c r="I2596" s="227"/>
      <c r="J2596" s="223"/>
      <c r="K2596" s="223"/>
      <c r="L2596" s="228"/>
      <c r="M2596" s="229"/>
      <c r="N2596" s="230"/>
      <c r="O2596" s="230"/>
      <c r="P2596" s="230"/>
      <c r="Q2596" s="230"/>
      <c r="R2596" s="230"/>
      <c r="S2596" s="230"/>
      <c r="T2596" s="231"/>
      <c r="AT2596" s="232" t="s">
        <v>274</v>
      </c>
      <c r="AU2596" s="232" t="s">
        <v>88</v>
      </c>
      <c r="AV2596" s="12" t="s">
        <v>88</v>
      </c>
      <c r="AW2596" s="12" t="s">
        <v>41</v>
      </c>
      <c r="AX2596" s="12" t="s">
        <v>78</v>
      </c>
      <c r="AY2596" s="232" t="s">
        <v>209</v>
      </c>
    </row>
    <row r="2597" spans="2:65" s="14" customFormat="1" ht="13.5">
      <c r="B2597" s="254"/>
      <c r="C2597" s="255"/>
      <c r="D2597" s="219" t="s">
        <v>274</v>
      </c>
      <c r="E2597" s="256" t="s">
        <v>34</v>
      </c>
      <c r="F2597" s="257" t="s">
        <v>2783</v>
      </c>
      <c r="G2597" s="255"/>
      <c r="H2597" s="256" t="s">
        <v>34</v>
      </c>
      <c r="I2597" s="258"/>
      <c r="J2597" s="255"/>
      <c r="K2597" s="255"/>
      <c r="L2597" s="259"/>
      <c r="M2597" s="260"/>
      <c r="N2597" s="261"/>
      <c r="O2597" s="261"/>
      <c r="P2597" s="261"/>
      <c r="Q2597" s="261"/>
      <c r="R2597" s="261"/>
      <c r="S2597" s="261"/>
      <c r="T2597" s="262"/>
      <c r="AT2597" s="263" t="s">
        <v>274</v>
      </c>
      <c r="AU2597" s="263" t="s">
        <v>88</v>
      </c>
      <c r="AV2597" s="14" t="s">
        <v>86</v>
      </c>
      <c r="AW2597" s="14" t="s">
        <v>41</v>
      </c>
      <c r="AX2597" s="14" t="s">
        <v>78</v>
      </c>
      <c r="AY2597" s="263" t="s">
        <v>209</v>
      </c>
    </row>
    <row r="2598" spans="2:65" s="12" customFormat="1" ht="13.5">
      <c r="B2598" s="222"/>
      <c r="C2598" s="223"/>
      <c r="D2598" s="219" t="s">
        <v>274</v>
      </c>
      <c r="E2598" s="224" t="s">
        <v>34</v>
      </c>
      <c r="F2598" s="225" t="s">
        <v>2792</v>
      </c>
      <c r="G2598" s="223"/>
      <c r="H2598" s="226">
        <v>2</v>
      </c>
      <c r="I2598" s="227"/>
      <c r="J2598" s="223"/>
      <c r="K2598" s="223"/>
      <c r="L2598" s="228"/>
      <c r="M2598" s="229"/>
      <c r="N2598" s="230"/>
      <c r="O2598" s="230"/>
      <c r="P2598" s="230"/>
      <c r="Q2598" s="230"/>
      <c r="R2598" s="230"/>
      <c r="S2598" s="230"/>
      <c r="T2598" s="231"/>
      <c r="AT2598" s="232" t="s">
        <v>274</v>
      </c>
      <c r="AU2598" s="232" t="s">
        <v>88</v>
      </c>
      <c r="AV2598" s="12" t="s">
        <v>88</v>
      </c>
      <c r="AW2598" s="12" t="s">
        <v>41</v>
      </c>
      <c r="AX2598" s="12" t="s">
        <v>78</v>
      </c>
      <c r="AY2598" s="232" t="s">
        <v>209</v>
      </c>
    </row>
    <row r="2599" spans="2:65" s="13" customFormat="1" ht="13.5">
      <c r="B2599" s="233"/>
      <c r="C2599" s="234"/>
      <c r="D2599" s="219" t="s">
        <v>274</v>
      </c>
      <c r="E2599" s="235" t="s">
        <v>34</v>
      </c>
      <c r="F2599" s="236" t="s">
        <v>302</v>
      </c>
      <c r="G2599" s="234"/>
      <c r="H2599" s="237">
        <v>16</v>
      </c>
      <c r="I2599" s="238"/>
      <c r="J2599" s="234"/>
      <c r="K2599" s="234"/>
      <c r="L2599" s="239"/>
      <c r="M2599" s="240"/>
      <c r="N2599" s="241"/>
      <c r="O2599" s="241"/>
      <c r="P2599" s="241"/>
      <c r="Q2599" s="241"/>
      <c r="R2599" s="241"/>
      <c r="S2599" s="241"/>
      <c r="T2599" s="242"/>
      <c r="AT2599" s="243" t="s">
        <v>274</v>
      </c>
      <c r="AU2599" s="243" t="s">
        <v>88</v>
      </c>
      <c r="AV2599" s="13" t="s">
        <v>228</v>
      </c>
      <c r="AW2599" s="13" t="s">
        <v>41</v>
      </c>
      <c r="AX2599" s="13" t="s">
        <v>86</v>
      </c>
      <c r="AY2599" s="243" t="s">
        <v>209</v>
      </c>
    </row>
    <row r="2600" spans="2:65" s="1" customFormat="1" ht="51" customHeight="1">
      <c r="B2600" s="43"/>
      <c r="C2600" s="203" t="s">
        <v>2793</v>
      </c>
      <c r="D2600" s="203" t="s">
        <v>212</v>
      </c>
      <c r="E2600" s="204" t="s">
        <v>2794</v>
      </c>
      <c r="F2600" s="205" t="s">
        <v>2795</v>
      </c>
      <c r="G2600" s="206" t="s">
        <v>307</v>
      </c>
      <c r="H2600" s="207">
        <v>32.014000000000003</v>
      </c>
      <c r="I2600" s="208"/>
      <c r="J2600" s="209">
        <f>ROUND(I2600*H2600,2)</f>
        <v>0</v>
      </c>
      <c r="K2600" s="205" t="s">
        <v>216</v>
      </c>
      <c r="L2600" s="63"/>
      <c r="M2600" s="210" t="s">
        <v>34</v>
      </c>
      <c r="N2600" s="211" t="s">
        <v>49</v>
      </c>
      <c r="O2600" s="44"/>
      <c r="P2600" s="212">
        <f>O2600*H2600</f>
        <v>0</v>
      </c>
      <c r="Q2600" s="212">
        <v>0</v>
      </c>
      <c r="R2600" s="212">
        <f>Q2600*H2600</f>
        <v>0</v>
      </c>
      <c r="S2600" s="212">
        <v>0</v>
      </c>
      <c r="T2600" s="213">
        <f>S2600*H2600</f>
        <v>0</v>
      </c>
      <c r="AR2600" s="25" t="s">
        <v>287</v>
      </c>
      <c r="AT2600" s="25" t="s">
        <v>212</v>
      </c>
      <c r="AU2600" s="25" t="s">
        <v>88</v>
      </c>
      <c r="AY2600" s="25" t="s">
        <v>209</v>
      </c>
      <c r="BE2600" s="214">
        <f>IF(N2600="základní",J2600,0)</f>
        <v>0</v>
      </c>
      <c r="BF2600" s="214">
        <f>IF(N2600="snížená",J2600,0)</f>
        <v>0</v>
      </c>
      <c r="BG2600" s="214">
        <f>IF(N2600="zákl. přenesená",J2600,0)</f>
        <v>0</v>
      </c>
      <c r="BH2600" s="214">
        <f>IF(N2600="sníž. přenesená",J2600,0)</f>
        <v>0</v>
      </c>
      <c r="BI2600" s="214">
        <f>IF(N2600="nulová",J2600,0)</f>
        <v>0</v>
      </c>
      <c r="BJ2600" s="25" t="s">
        <v>86</v>
      </c>
      <c r="BK2600" s="214">
        <f>ROUND(I2600*H2600,2)</f>
        <v>0</v>
      </c>
      <c r="BL2600" s="25" t="s">
        <v>287</v>
      </c>
      <c r="BM2600" s="25" t="s">
        <v>2796</v>
      </c>
    </row>
    <row r="2601" spans="2:65" s="1" customFormat="1" ht="121.5">
      <c r="B2601" s="43"/>
      <c r="C2601" s="65"/>
      <c r="D2601" s="219" t="s">
        <v>272</v>
      </c>
      <c r="E2601" s="65"/>
      <c r="F2601" s="220" t="s">
        <v>2797</v>
      </c>
      <c r="G2601" s="65"/>
      <c r="H2601" s="65"/>
      <c r="I2601" s="174"/>
      <c r="J2601" s="65"/>
      <c r="K2601" s="65"/>
      <c r="L2601" s="63"/>
      <c r="M2601" s="221"/>
      <c r="N2601" s="44"/>
      <c r="O2601" s="44"/>
      <c r="P2601" s="44"/>
      <c r="Q2601" s="44"/>
      <c r="R2601" s="44"/>
      <c r="S2601" s="44"/>
      <c r="T2601" s="80"/>
      <c r="AT2601" s="25" t="s">
        <v>272</v>
      </c>
      <c r="AU2601" s="25" t="s">
        <v>88</v>
      </c>
    </row>
    <row r="2602" spans="2:65" s="1" customFormat="1" ht="38.25" customHeight="1">
      <c r="B2602" s="43"/>
      <c r="C2602" s="203" t="s">
        <v>2798</v>
      </c>
      <c r="D2602" s="203" t="s">
        <v>212</v>
      </c>
      <c r="E2602" s="204" t="s">
        <v>2799</v>
      </c>
      <c r="F2602" s="205" t="s">
        <v>2800</v>
      </c>
      <c r="G2602" s="206" t="s">
        <v>307</v>
      </c>
      <c r="H2602" s="207">
        <v>32.014000000000003</v>
      </c>
      <c r="I2602" s="208"/>
      <c r="J2602" s="209">
        <f>ROUND(I2602*H2602,2)</f>
        <v>0</v>
      </c>
      <c r="K2602" s="205" t="s">
        <v>216</v>
      </c>
      <c r="L2602" s="63"/>
      <c r="M2602" s="210" t="s">
        <v>34</v>
      </c>
      <c r="N2602" s="211" t="s">
        <v>49</v>
      </c>
      <c r="O2602" s="44"/>
      <c r="P2602" s="212">
        <f>O2602*H2602</f>
        <v>0</v>
      </c>
      <c r="Q2602" s="212">
        <v>0</v>
      </c>
      <c r="R2602" s="212">
        <f>Q2602*H2602</f>
        <v>0</v>
      </c>
      <c r="S2602" s="212">
        <v>0</v>
      </c>
      <c r="T2602" s="213">
        <f>S2602*H2602</f>
        <v>0</v>
      </c>
      <c r="AR2602" s="25" t="s">
        <v>287</v>
      </c>
      <c r="AT2602" s="25" t="s">
        <v>212</v>
      </c>
      <c r="AU2602" s="25" t="s">
        <v>88</v>
      </c>
      <c r="AY2602" s="25" t="s">
        <v>209</v>
      </c>
      <c r="BE2602" s="214">
        <f>IF(N2602="základní",J2602,0)</f>
        <v>0</v>
      </c>
      <c r="BF2602" s="214">
        <f>IF(N2602="snížená",J2602,0)</f>
        <v>0</v>
      </c>
      <c r="BG2602" s="214">
        <f>IF(N2602="zákl. přenesená",J2602,0)</f>
        <v>0</v>
      </c>
      <c r="BH2602" s="214">
        <f>IF(N2602="sníž. přenesená",J2602,0)</f>
        <v>0</v>
      </c>
      <c r="BI2602" s="214">
        <f>IF(N2602="nulová",J2602,0)</f>
        <v>0</v>
      </c>
      <c r="BJ2602" s="25" t="s">
        <v>86</v>
      </c>
      <c r="BK2602" s="214">
        <f>ROUND(I2602*H2602,2)</f>
        <v>0</v>
      </c>
      <c r="BL2602" s="25" t="s">
        <v>287</v>
      </c>
      <c r="BM2602" s="25" t="s">
        <v>2801</v>
      </c>
    </row>
    <row r="2603" spans="2:65" s="1" customFormat="1" ht="121.5">
      <c r="B2603" s="43"/>
      <c r="C2603" s="65"/>
      <c r="D2603" s="219" t="s">
        <v>272</v>
      </c>
      <c r="E2603" s="65"/>
      <c r="F2603" s="220" t="s">
        <v>2797</v>
      </c>
      <c r="G2603" s="65"/>
      <c r="H2603" s="65"/>
      <c r="I2603" s="174"/>
      <c r="J2603" s="65"/>
      <c r="K2603" s="65"/>
      <c r="L2603" s="63"/>
      <c r="M2603" s="221"/>
      <c r="N2603" s="44"/>
      <c r="O2603" s="44"/>
      <c r="P2603" s="44"/>
      <c r="Q2603" s="44"/>
      <c r="R2603" s="44"/>
      <c r="S2603" s="44"/>
      <c r="T2603" s="80"/>
      <c r="AT2603" s="25" t="s">
        <v>272</v>
      </c>
      <c r="AU2603" s="25" t="s">
        <v>88</v>
      </c>
    </row>
    <row r="2604" spans="2:65" s="11" customFormat="1" ht="29.85" customHeight="1">
      <c r="B2604" s="187"/>
      <c r="C2604" s="188"/>
      <c r="D2604" s="189" t="s">
        <v>77</v>
      </c>
      <c r="E2604" s="201" t="s">
        <v>2802</v>
      </c>
      <c r="F2604" s="201" t="s">
        <v>2803</v>
      </c>
      <c r="G2604" s="188"/>
      <c r="H2604" s="188"/>
      <c r="I2604" s="191"/>
      <c r="J2604" s="202">
        <f>BK2604</f>
        <v>0</v>
      </c>
      <c r="K2604" s="188"/>
      <c r="L2604" s="193"/>
      <c r="M2604" s="194"/>
      <c r="N2604" s="195"/>
      <c r="O2604" s="195"/>
      <c r="P2604" s="196">
        <f>SUM(P2605:P2637)</f>
        <v>0</v>
      </c>
      <c r="Q2604" s="195"/>
      <c r="R2604" s="196">
        <f>SUM(R2605:R2637)</f>
        <v>0.82248340000000009</v>
      </c>
      <c r="S2604" s="195"/>
      <c r="T2604" s="197">
        <f>SUM(T2605:T2637)</f>
        <v>0</v>
      </c>
      <c r="AR2604" s="198" t="s">
        <v>88</v>
      </c>
      <c r="AT2604" s="199" t="s">
        <v>77</v>
      </c>
      <c r="AU2604" s="199" t="s">
        <v>86</v>
      </c>
      <c r="AY2604" s="198" t="s">
        <v>209</v>
      </c>
      <c r="BK2604" s="200">
        <f>SUM(BK2605:BK2637)</f>
        <v>0</v>
      </c>
    </row>
    <row r="2605" spans="2:65" s="1" customFormat="1" ht="25.5" customHeight="1">
      <c r="B2605" s="43"/>
      <c r="C2605" s="203" t="s">
        <v>2804</v>
      </c>
      <c r="D2605" s="203" t="s">
        <v>212</v>
      </c>
      <c r="E2605" s="204" t="s">
        <v>2805</v>
      </c>
      <c r="F2605" s="205" t="s">
        <v>2806</v>
      </c>
      <c r="G2605" s="206" t="s">
        <v>317</v>
      </c>
      <c r="H2605" s="207">
        <v>279.5</v>
      </c>
      <c r="I2605" s="208"/>
      <c r="J2605" s="209">
        <f>ROUND(I2605*H2605,2)</f>
        <v>0</v>
      </c>
      <c r="K2605" s="205" t="s">
        <v>216</v>
      </c>
      <c r="L2605" s="63"/>
      <c r="M2605" s="210" t="s">
        <v>34</v>
      </c>
      <c r="N2605" s="211" t="s">
        <v>49</v>
      </c>
      <c r="O2605" s="44"/>
      <c r="P2605" s="212">
        <f>O2605*H2605</f>
        <v>0</v>
      </c>
      <c r="Q2605" s="212">
        <v>2.2200000000000002E-3</v>
      </c>
      <c r="R2605" s="212">
        <f>Q2605*H2605</f>
        <v>0.6204900000000001</v>
      </c>
      <c r="S2605" s="212">
        <v>0</v>
      </c>
      <c r="T2605" s="213">
        <f>S2605*H2605</f>
        <v>0</v>
      </c>
      <c r="AR2605" s="25" t="s">
        <v>287</v>
      </c>
      <c r="AT2605" s="25" t="s">
        <v>212</v>
      </c>
      <c r="AU2605" s="25" t="s">
        <v>88</v>
      </c>
      <c r="AY2605" s="25" t="s">
        <v>209</v>
      </c>
      <c r="BE2605" s="214">
        <f>IF(N2605="základní",J2605,0)</f>
        <v>0</v>
      </c>
      <c r="BF2605" s="214">
        <f>IF(N2605="snížená",J2605,0)</f>
        <v>0</v>
      </c>
      <c r="BG2605" s="214">
        <f>IF(N2605="zákl. přenesená",J2605,0)</f>
        <v>0</v>
      </c>
      <c r="BH2605" s="214">
        <f>IF(N2605="sníž. přenesená",J2605,0)</f>
        <v>0</v>
      </c>
      <c r="BI2605" s="214">
        <f>IF(N2605="nulová",J2605,0)</f>
        <v>0</v>
      </c>
      <c r="BJ2605" s="25" t="s">
        <v>86</v>
      </c>
      <c r="BK2605" s="214">
        <f>ROUND(I2605*H2605,2)</f>
        <v>0</v>
      </c>
      <c r="BL2605" s="25" t="s">
        <v>287</v>
      </c>
      <c r="BM2605" s="25" t="s">
        <v>2807</v>
      </c>
    </row>
    <row r="2606" spans="2:65" s="12" customFormat="1" ht="13.5">
      <c r="B2606" s="222"/>
      <c r="C2606" s="223"/>
      <c r="D2606" s="219" t="s">
        <v>274</v>
      </c>
      <c r="E2606" s="224" t="s">
        <v>34</v>
      </c>
      <c r="F2606" s="225" t="s">
        <v>2808</v>
      </c>
      <c r="G2606" s="223"/>
      <c r="H2606" s="226">
        <v>279.5</v>
      </c>
      <c r="I2606" s="227"/>
      <c r="J2606" s="223"/>
      <c r="K2606" s="223"/>
      <c r="L2606" s="228"/>
      <c r="M2606" s="229"/>
      <c r="N2606" s="230"/>
      <c r="O2606" s="230"/>
      <c r="P2606" s="230"/>
      <c r="Q2606" s="230"/>
      <c r="R2606" s="230"/>
      <c r="S2606" s="230"/>
      <c r="T2606" s="231"/>
      <c r="AT2606" s="232" t="s">
        <v>274</v>
      </c>
      <c r="AU2606" s="232" t="s">
        <v>88</v>
      </c>
      <c r="AV2606" s="12" t="s">
        <v>88</v>
      </c>
      <c r="AW2606" s="12" t="s">
        <v>41</v>
      </c>
      <c r="AX2606" s="12" t="s">
        <v>86</v>
      </c>
      <c r="AY2606" s="232" t="s">
        <v>209</v>
      </c>
    </row>
    <row r="2607" spans="2:65" s="1" customFormat="1" ht="25.5" customHeight="1">
      <c r="B2607" s="43"/>
      <c r="C2607" s="203" t="s">
        <v>2809</v>
      </c>
      <c r="D2607" s="203" t="s">
        <v>212</v>
      </c>
      <c r="E2607" s="204" t="s">
        <v>2810</v>
      </c>
      <c r="F2607" s="205" t="s">
        <v>2811</v>
      </c>
      <c r="G2607" s="206" t="s">
        <v>317</v>
      </c>
      <c r="H2607" s="207">
        <v>15.5</v>
      </c>
      <c r="I2607" s="208"/>
      <c r="J2607" s="209">
        <f>ROUND(I2607*H2607,2)</f>
        <v>0</v>
      </c>
      <c r="K2607" s="205" t="s">
        <v>216</v>
      </c>
      <c r="L2607" s="63"/>
      <c r="M2607" s="210" t="s">
        <v>34</v>
      </c>
      <c r="N2607" s="211" t="s">
        <v>49</v>
      </c>
      <c r="O2607" s="44"/>
      <c r="P2607" s="212">
        <f>O2607*H2607</f>
        <v>0</v>
      </c>
      <c r="Q2607" s="212">
        <v>2.9099999999999998E-3</v>
      </c>
      <c r="R2607" s="212">
        <f>Q2607*H2607</f>
        <v>4.5104999999999999E-2</v>
      </c>
      <c r="S2607" s="212">
        <v>0</v>
      </c>
      <c r="T2607" s="213">
        <f>S2607*H2607</f>
        <v>0</v>
      </c>
      <c r="AR2607" s="25" t="s">
        <v>287</v>
      </c>
      <c r="AT2607" s="25" t="s">
        <v>212</v>
      </c>
      <c r="AU2607" s="25" t="s">
        <v>88</v>
      </c>
      <c r="AY2607" s="25" t="s">
        <v>209</v>
      </c>
      <c r="BE2607" s="214">
        <f>IF(N2607="základní",J2607,0)</f>
        <v>0</v>
      </c>
      <c r="BF2607" s="214">
        <f>IF(N2607="snížená",J2607,0)</f>
        <v>0</v>
      </c>
      <c r="BG2607" s="214">
        <f>IF(N2607="zákl. přenesená",J2607,0)</f>
        <v>0</v>
      </c>
      <c r="BH2607" s="214">
        <f>IF(N2607="sníž. přenesená",J2607,0)</f>
        <v>0</v>
      </c>
      <c r="BI2607" s="214">
        <f>IF(N2607="nulová",J2607,0)</f>
        <v>0</v>
      </c>
      <c r="BJ2607" s="25" t="s">
        <v>86</v>
      </c>
      <c r="BK2607" s="214">
        <f>ROUND(I2607*H2607,2)</f>
        <v>0</v>
      </c>
      <c r="BL2607" s="25" t="s">
        <v>287</v>
      </c>
      <c r="BM2607" s="25" t="s">
        <v>2812</v>
      </c>
    </row>
    <row r="2608" spans="2:65" s="12" customFormat="1" ht="13.5">
      <c r="B2608" s="222"/>
      <c r="C2608" s="223"/>
      <c r="D2608" s="219" t="s">
        <v>274</v>
      </c>
      <c r="E2608" s="224" t="s">
        <v>34</v>
      </c>
      <c r="F2608" s="225" t="s">
        <v>2813</v>
      </c>
      <c r="G2608" s="223"/>
      <c r="H2608" s="226">
        <v>15.5</v>
      </c>
      <c r="I2608" s="227"/>
      <c r="J2608" s="223"/>
      <c r="K2608" s="223"/>
      <c r="L2608" s="228"/>
      <c r="M2608" s="229"/>
      <c r="N2608" s="230"/>
      <c r="O2608" s="230"/>
      <c r="P2608" s="230"/>
      <c r="Q2608" s="230"/>
      <c r="R2608" s="230"/>
      <c r="S2608" s="230"/>
      <c r="T2608" s="231"/>
      <c r="AT2608" s="232" t="s">
        <v>274</v>
      </c>
      <c r="AU2608" s="232" t="s">
        <v>88</v>
      </c>
      <c r="AV2608" s="12" t="s">
        <v>88</v>
      </c>
      <c r="AW2608" s="12" t="s">
        <v>41</v>
      </c>
      <c r="AX2608" s="12" t="s">
        <v>86</v>
      </c>
      <c r="AY2608" s="232" t="s">
        <v>209</v>
      </c>
    </row>
    <row r="2609" spans="2:65" s="1" customFormat="1" ht="25.5" customHeight="1">
      <c r="B2609" s="43"/>
      <c r="C2609" s="203" t="s">
        <v>2814</v>
      </c>
      <c r="D2609" s="203" t="s">
        <v>212</v>
      </c>
      <c r="E2609" s="204" t="s">
        <v>2815</v>
      </c>
      <c r="F2609" s="205" t="s">
        <v>2816</v>
      </c>
      <c r="G2609" s="206" t="s">
        <v>317</v>
      </c>
      <c r="H2609" s="207">
        <v>21.8</v>
      </c>
      <c r="I2609" s="208"/>
      <c r="J2609" s="209">
        <f>ROUND(I2609*H2609,2)</f>
        <v>0</v>
      </c>
      <c r="K2609" s="205" t="s">
        <v>216</v>
      </c>
      <c r="L2609" s="63"/>
      <c r="M2609" s="210" t="s">
        <v>34</v>
      </c>
      <c r="N2609" s="211" t="s">
        <v>49</v>
      </c>
      <c r="O2609" s="44"/>
      <c r="P2609" s="212">
        <f>O2609*H2609</f>
        <v>0</v>
      </c>
      <c r="Q2609" s="212">
        <v>1.7899999999999999E-3</v>
      </c>
      <c r="R2609" s="212">
        <f>Q2609*H2609</f>
        <v>3.9022000000000001E-2</v>
      </c>
      <c r="S2609" s="212">
        <v>0</v>
      </c>
      <c r="T2609" s="213">
        <f>S2609*H2609</f>
        <v>0</v>
      </c>
      <c r="AR2609" s="25" t="s">
        <v>287</v>
      </c>
      <c r="AT2609" s="25" t="s">
        <v>212</v>
      </c>
      <c r="AU2609" s="25" t="s">
        <v>88</v>
      </c>
      <c r="AY2609" s="25" t="s">
        <v>209</v>
      </c>
      <c r="BE2609" s="214">
        <f>IF(N2609="základní",J2609,0)</f>
        <v>0</v>
      </c>
      <c r="BF2609" s="214">
        <f>IF(N2609="snížená",J2609,0)</f>
        <v>0</v>
      </c>
      <c r="BG2609" s="214">
        <f>IF(N2609="zákl. přenesená",J2609,0)</f>
        <v>0</v>
      </c>
      <c r="BH2609" s="214">
        <f>IF(N2609="sníž. přenesená",J2609,0)</f>
        <v>0</v>
      </c>
      <c r="BI2609" s="214">
        <f>IF(N2609="nulová",J2609,0)</f>
        <v>0</v>
      </c>
      <c r="BJ2609" s="25" t="s">
        <v>86</v>
      </c>
      <c r="BK2609" s="214">
        <f>ROUND(I2609*H2609,2)</f>
        <v>0</v>
      </c>
      <c r="BL2609" s="25" t="s">
        <v>287</v>
      </c>
      <c r="BM2609" s="25" t="s">
        <v>2817</v>
      </c>
    </row>
    <row r="2610" spans="2:65" s="14" customFormat="1" ht="13.5">
      <c r="B2610" s="254"/>
      <c r="C2610" s="255"/>
      <c r="D2610" s="219" t="s">
        <v>274</v>
      </c>
      <c r="E2610" s="256" t="s">
        <v>34</v>
      </c>
      <c r="F2610" s="257" t="s">
        <v>2567</v>
      </c>
      <c r="G2610" s="255"/>
      <c r="H2610" s="256" t="s">
        <v>34</v>
      </c>
      <c r="I2610" s="258"/>
      <c r="J2610" s="255"/>
      <c r="K2610" s="255"/>
      <c r="L2610" s="259"/>
      <c r="M2610" s="260"/>
      <c r="N2610" s="261"/>
      <c r="O2610" s="261"/>
      <c r="P2610" s="261"/>
      <c r="Q2610" s="261"/>
      <c r="R2610" s="261"/>
      <c r="S2610" s="261"/>
      <c r="T2610" s="262"/>
      <c r="AT2610" s="263" t="s">
        <v>274</v>
      </c>
      <c r="AU2610" s="263" t="s">
        <v>88</v>
      </c>
      <c r="AV2610" s="14" t="s">
        <v>86</v>
      </c>
      <c r="AW2610" s="14" t="s">
        <v>41</v>
      </c>
      <c r="AX2610" s="14" t="s">
        <v>78</v>
      </c>
      <c r="AY2610" s="263" t="s">
        <v>209</v>
      </c>
    </row>
    <row r="2611" spans="2:65" s="12" customFormat="1" ht="13.5">
      <c r="B2611" s="222"/>
      <c r="C2611" s="223"/>
      <c r="D2611" s="219" t="s">
        <v>274</v>
      </c>
      <c r="E2611" s="224" t="s">
        <v>34</v>
      </c>
      <c r="F2611" s="225" t="s">
        <v>2818</v>
      </c>
      <c r="G2611" s="223"/>
      <c r="H2611" s="226">
        <v>16.8</v>
      </c>
      <c r="I2611" s="227"/>
      <c r="J2611" s="223"/>
      <c r="K2611" s="223"/>
      <c r="L2611" s="228"/>
      <c r="M2611" s="229"/>
      <c r="N2611" s="230"/>
      <c r="O2611" s="230"/>
      <c r="P2611" s="230"/>
      <c r="Q2611" s="230"/>
      <c r="R2611" s="230"/>
      <c r="S2611" s="230"/>
      <c r="T2611" s="231"/>
      <c r="AT2611" s="232" t="s">
        <v>274</v>
      </c>
      <c r="AU2611" s="232" t="s">
        <v>88</v>
      </c>
      <c r="AV2611" s="12" t="s">
        <v>88</v>
      </c>
      <c r="AW2611" s="12" t="s">
        <v>41</v>
      </c>
      <c r="AX2611" s="12" t="s">
        <v>78</v>
      </c>
      <c r="AY2611" s="232" t="s">
        <v>209</v>
      </c>
    </row>
    <row r="2612" spans="2:65" s="14" customFormat="1" ht="13.5">
      <c r="B2612" s="254"/>
      <c r="C2612" s="255"/>
      <c r="D2612" s="219" t="s">
        <v>274</v>
      </c>
      <c r="E2612" s="256" t="s">
        <v>34</v>
      </c>
      <c r="F2612" s="257" t="s">
        <v>2569</v>
      </c>
      <c r="G2612" s="255"/>
      <c r="H2612" s="256" t="s">
        <v>34</v>
      </c>
      <c r="I2612" s="258"/>
      <c r="J2612" s="255"/>
      <c r="K2612" s="255"/>
      <c r="L2612" s="259"/>
      <c r="M2612" s="260"/>
      <c r="N2612" s="261"/>
      <c r="O2612" s="261"/>
      <c r="P2612" s="261"/>
      <c r="Q2612" s="261"/>
      <c r="R2612" s="261"/>
      <c r="S2612" s="261"/>
      <c r="T2612" s="262"/>
      <c r="AT2612" s="263" t="s">
        <v>274</v>
      </c>
      <c r="AU2612" s="263" t="s">
        <v>88</v>
      </c>
      <c r="AV2612" s="14" t="s">
        <v>86</v>
      </c>
      <c r="AW2612" s="14" t="s">
        <v>41</v>
      </c>
      <c r="AX2612" s="14" t="s">
        <v>78</v>
      </c>
      <c r="AY2612" s="263" t="s">
        <v>209</v>
      </c>
    </row>
    <row r="2613" spans="2:65" s="12" customFormat="1" ht="13.5">
      <c r="B2613" s="222"/>
      <c r="C2613" s="223"/>
      <c r="D2613" s="219" t="s">
        <v>274</v>
      </c>
      <c r="E2613" s="224" t="s">
        <v>34</v>
      </c>
      <c r="F2613" s="225" t="s">
        <v>2819</v>
      </c>
      <c r="G2613" s="223"/>
      <c r="H2613" s="226">
        <v>5</v>
      </c>
      <c r="I2613" s="227"/>
      <c r="J2613" s="223"/>
      <c r="K2613" s="223"/>
      <c r="L2613" s="228"/>
      <c r="M2613" s="229"/>
      <c r="N2613" s="230"/>
      <c r="O2613" s="230"/>
      <c r="P2613" s="230"/>
      <c r="Q2613" s="230"/>
      <c r="R2613" s="230"/>
      <c r="S2613" s="230"/>
      <c r="T2613" s="231"/>
      <c r="AT2613" s="232" t="s">
        <v>274</v>
      </c>
      <c r="AU2613" s="232" t="s">
        <v>88</v>
      </c>
      <c r="AV2613" s="12" t="s">
        <v>88</v>
      </c>
      <c r="AW2613" s="12" t="s">
        <v>41</v>
      </c>
      <c r="AX2613" s="12" t="s">
        <v>78</v>
      </c>
      <c r="AY2613" s="232" t="s">
        <v>209</v>
      </c>
    </row>
    <row r="2614" spans="2:65" s="13" customFormat="1" ht="13.5">
      <c r="B2614" s="233"/>
      <c r="C2614" s="234"/>
      <c r="D2614" s="219" t="s">
        <v>274</v>
      </c>
      <c r="E2614" s="235" t="s">
        <v>34</v>
      </c>
      <c r="F2614" s="236" t="s">
        <v>302</v>
      </c>
      <c r="G2614" s="234"/>
      <c r="H2614" s="237">
        <v>21.8</v>
      </c>
      <c r="I2614" s="238"/>
      <c r="J2614" s="234"/>
      <c r="K2614" s="234"/>
      <c r="L2614" s="239"/>
      <c r="M2614" s="240"/>
      <c r="N2614" s="241"/>
      <c r="O2614" s="241"/>
      <c r="P2614" s="241"/>
      <c r="Q2614" s="241"/>
      <c r="R2614" s="241"/>
      <c r="S2614" s="241"/>
      <c r="T2614" s="242"/>
      <c r="AT2614" s="243" t="s">
        <v>274</v>
      </c>
      <c r="AU2614" s="243" t="s">
        <v>88</v>
      </c>
      <c r="AV2614" s="13" t="s">
        <v>228</v>
      </c>
      <c r="AW2614" s="13" t="s">
        <v>41</v>
      </c>
      <c r="AX2614" s="13" t="s">
        <v>86</v>
      </c>
      <c r="AY2614" s="243" t="s">
        <v>209</v>
      </c>
    </row>
    <row r="2615" spans="2:65" s="1" customFormat="1" ht="25.5" customHeight="1">
      <c r="B2615" s="43"/>
      <c r="C2615" s="203" t="s">
        <v>2820</v>
      </c>
      <c r="D2615" s="203" t="s">
        <v>212</v>
      </c>
      <c r="E2615" s="204" t="s">
        <v>2821</v>
      </c>
      <c r="F2615" s="205" t="s">
        <v>2822</v>
      </c>
      <c r="G2615" s="206" t="s">
        <v>317</v>
      </c>
      <c r="H2615" s="207">
        <v>32.119999999999997</v>
      </c>
      <c r="I2615" s="208"/>
      <c r="J2615" s="209">
        <f>ROUND(I2615*H2615,2)</f>
        <v>0</v>
      </c>
      <c r="K2615" s="205" t="s">
        <v>216</v>
      </c>
      <c r="L2615" s="63"/>
      <c r="M2615" s="210" t="s">
        <v>34</v>
      </c>
      <c r="N2615" s="211" t="s">
        <v>49</v>
      </c>
      <c r="O2615" s="44"/>
      <c r="P2615" s="212">
        <f>O2615*H2615</f>
        <v>0</v>
      </c>
      <c r="Q2615" s="212">
        <v>2.2200000000000002E-3</v>
      </c>
      <c r="R2615" s="212">
        <f>Q2615*H2615</f>
        <v>7.1306400000000006E-2</v>
      </c>
      <c r="S2615" s="212">
        <v>0</v>
      </c>
      <c r="T2615" s="213">
        <f>S2615*H2615</f>
        <v>0</v>
      </c>
      <c r="AR2615" s="25" t="s">
        <v>287</v>
      </c>
      <c r="AT2615" s="25" t="s">
        <v>212</v>
      </c>
      <c r="AU2615" s="25" t="s">
        <v>88</v>
      </c>
      <c r="AY2615" s="25" t="s">
        <v>209</v>
      </c>
      <c r="BE2615" s="214">
        <f>IF(N2615="základní",J2615,0)</f>
        <v>0</v>
      </c>
      <c r="BF2615" s="214">
        <f>IF(N2615="snížená",J2615,0)</f>
        <v>0</v>
      </c>
      <c r="BG2615" s="214">
        <f>IF(N2615="zákl. přenesená",J2615,0)</f>
        <v>0</v>
      </c>
      <c r="BH2615" s="214">
        <f>IF(N2615="sníž. přenesená",J2615,0)</f>
        <v>0</v>
      </c>
      <c r="BI2615" s="214">
        <f>IF(N2615="nulová",J2615,0)</f>
        <v>0</v>
      </c>
      <c r="BJ2615" s="25" t="s">
        <v>86</v>
      </c>
      <c r="BK2615" s="214">
        <f>ROUND(I2615*H2615,2)</f>
        <v>0</v>
      </c>
      <c r="BL2615" s="25" t="s">
        <v>287</v>
      </c>
      <c r="BM2615" s="25" t="s">
        <v>2823</v>
      </c>
    </row>
    <row r="2616" spans="2:65" s="14" customFormat="1" ht="13.5">
      <c r="B2616" s="254"/>
      <c r="C2616" s="255"/>
      <c r="D2616" s="219" t="s">
        <v>274</v>
      </c>
      <c r="E2616" s="256" t="s">
        <v>34</v>
      </c>
      <c r="F2616" s="257" t="s">
        <v>2572</v>
      </c>
      <c r="G2616" s="255"/>
      <c r="H2616" s="256" t="s">
        <v>34</v>
      </c>
      <c r="I2616" s="258"/>
      <c r="J2616" s="255"/>
      <c r="K2616" s="255"/>
      <c r="L2616" s="259"/>
      <c r="M2616" s="260"/>
      <c r="N2616" s="261"/>
      <c r="O2616" s="261"/>
      <c r="P2616" s="261"/>
      <c r="Q2616" s="261"/>
      <c r="R2616" s="261"/>
      <c r="S2616" s="261"/>
      <c r="T2616" s="262"/>
      <c r="AT2616" s="263" t="s">
        <v>274</v>
      </c>
      <c r="AU2616" s="263" t="s">
        <v>88</v>
      </c>
      <c r="AV2616" s="14" t="s">
        <v>86</v>
      </c>
      <c r="AW2616" s="14" t="s">
        <v>41</v>
      </c>
      <c r="AX2616" s="14" t="s">
        <v>78</v>
      </c>
      <c r="AY2616" s="263" t="s">
        <v>209</v>
      </c>
    </row>
    <row r="2617" spans="2:65" s="12" customFormat="1" ht="13.5">
      <c r="B2617" s="222"/>
      <c r="C2617" s="223"/>
      <c r="D2617" s="219" t="s">
        <v>274</v>
      </c>
      <c r="E2617" s="224" t="s">
        <v>34</v>
      </c>
      <c r="F2617" s="225" t="s">
        <v>2824</v>
      </c>
      <c r="G2617" s="223"/>
      <c r="H2617" s="226">
        <v>3.15</v>
      </c>
      <c r="I2617" s="227"/>
      <c r="J2617" s="223"/>
      <c r="K2617" s="223"/>
      <c r="L2617" s="228"/>
      <c r="M2617" s="229"/>
      <c r="N2617" s="230"/>
      <c r="O2617" s="230"/>
      <c r="P2617" s="230"/>
      <c r="Q2617" s="230"/>
      <c r="R2617" s="230"/>
      <c r="S2617" s="230"/>
      <c r="T2617" s="231"/>
      <c r="AT2617" s="232" t="s">
        <v>274</v>
      </c>
      <c r="AU2617" s="232" t="s">
        <v>88</v>
      </c>
      <c r="AV2617" s="12" t="s">
        <v>88</v>
      </c>
      <c r="AW2617" s="12" t="s">
        <v>41</v>
      </c>
      <c r="AX2617" s="12" t="s">
        <v>78</v>
      </c>
      <c r="AY2617" s="232" t="s">
        <v>209</v>
      </c>
    </row>
    <row r="2618" spans="2:65" s="12" customFormat="1" ht="13.5">
      <c r="B2618" s="222"/>
      <c r="C2618" s="223"/>
      <c r="D2618" s="219" t="s">
        <v>274</v>
      </c>
      <c r="E2618" s="224" t="s">
        <v>34</v>
      </c>
      <c r="F2618" s="225" t="s">
        <v>2825</v>
      </c>
      <c r="G2618" s="223"/>
      <c r="H2618" s="226">
        <v>1.05</v>
      </c>
      <c r="I2618" s="227"/>
      <c r="J2618" s="223"/>
      <c r="K2618" s="223"/>
      <c r="L2618" s="228"/>
      <c r="M2618" s="229"/>
      <c r="N2618" s="230"/>
      <c r="O2618" s="230"/>
      <c r="P2618" s="230"/>
      <c r="Q2618" s="230"/>
      <c r="R2618" s="230"/>
      <c r="S2618" s="230"/>
      <c r="T2618" s="231"/>
      <c r="AT2618" s="232" t="s">
        <v>274</v>
      </c>
      <c r="AU2618" s="232" t="s">
        <v>88</v>
      </c>
      <c r="AV2618" s="12" t="s">
        <v>88</v>
      </c>
      <c r="AW2618" s="12" t="s">
        <v>41</v>
      </c>
      <c r="AX2618" s="12" t="s">
        <v>78</v>
      </c>
      <c r="AY2618" s="232" t="s">
        <v>209</v>
      </c>
    </row>
    <row r="2619" spans="2:65" s="14" customFormat="1" ht="13.5">
      <c r="B2619" s="254"/>
      <c r="C2619" s="255"/>
      <c r="D2619" s="219" t="s">
        <v>274</v>
      </c>
      <c r="E2619" s="256" t="s">
        <v>34</v>
      </c>
      <c r="F2619" s="257" t="s">
        <v>2575</v>
      </c>
      <c r="G2619" s="255"/>
      <c r="H2619" s="256" t="s">
        <v>34</v>
      </c>
      <c r="I2619" s="258"/>
      <c r="J2619" s="255"/>
      <c r="K2619" s="255"/>
      <c r="L2619" s="259"/>
      <c r="M2619" s="260"/>
      <c r="N2619" s="261"/>
      <c r="O2619" s="261"/>
      <c r="P2619" s="261"/>
      <c r="Q2619" s="261"/>
      <c r="R2619" s="261"/>
      <c r="S2619" s="261"/>
      <c r="T2619" s="262"/>
      <c r="AT2619" s="263" t="s">
        <v>274</v>
      </c>
      <c r="AU2619" s="263" t="s">
        <v>88</v>
      </c>
      <c r="AV2619" s="14" t="s">
        <v>86</v>
      </c>
      <c r="AW2619" s="14" t="s">
        <v>41</v>
      </c>
      <c r="AX2619" s="14" t="s">
        <v>78</v>
      </c>
      <c r="AY2619" s="263" t="s">
        <v>209</v>
      </c>
    </row>
    <row r="2620" spans="2:65" s="12" customFormat="1" ht="13.5">
      <c r="B2620" s="222"/>
      <c r="C2620" s="223"/>
      <c r="D2620" s="219" t="s">
        <v>274</v>
      </c>
      <c r="E2620" s="224" t="s">
        <v>34</v>
      </c>
      <c r="F2620" s="225" t="s">
        <v>2826</v>
      </c>
      <c r="G2620" s="223"/>
      <c r="H2620" s="226">
        <v>4</v>
      </c>
      <c r="I2620" s="227"/>
      <c r="J2620" s="223"/>
      <c r="K2620" s="223"/>
      <c r="L2620" s="228"/>
      <c r="M2620" s="229"/>
      <c r="N2620" s="230"/>
      <c r="O2620" s="230"/>
      <c r="P2620" s="230"/>
      <c r="Q2620" s="230"/>
      <c r="R2620" s="230"/>
      <c r="S2620" s="230"/>
      <c r="T2620" s="231"/>
      <c r="AT2620" s="232" t="s">
        <v>274</v>
      </c>
      <c r="AU2620" s="232" t="s">
        <v>88</v>
      </c>
      <c r="AV2620" s="12" t="s">
        <v>88</v>
      </c>
      <c r="AW2620" s="12" t="s">
        <v>41</v>
      </c>
      <c r="AX2620" s="12" t="s">
        <v>78</v>
      </c>
      <c r="AY2620" s="232" t="s">
        <v>209</v>
      </c>
    </row>
    <row r="2621" spans="2:65" s="14" customFormat="1" ht="13.5">
      <c r="B2621" s="254"/>
      <c r="C2621" s="255"/>
      <c r="D2621" s="219" t="s">
        <v>274</v>
      </c>
      <c r="E2621" s="256" t="s">
        <v>34</v>
      </c>
      <c r="F2621" s="257" t="s">
        <v>2577</v>
      </c>
      <c r="G2621" s="255"/>
      <c r="H2621" s="256" t="s">
        <v>34</v>
      </c>
      <c r="I2621" s="258"/>
      <c r="J2621" s="255"/>
      <c r="K2621" s="255"/>
      <c r="L2621" s="259"/>
      <c r="M2621" s="260"/>
      <c r="N2621" s="261"/>
      <c r="O2621" s="261"/>
      <c r="P2621" s="261"/>
      <c r="Q2621" s="261"/>
      <c r="R2621" s="261"/>
      <c r="S2621" s="261"/>
      <c r="T2621" s="262"/>
      <c r="AT2621" s="263" t="s">
        <v>274</v>
      </c>
      <c r="AU2621" s="263" t="s">
        <v>88</v>
      </c>
      <c r="AV2621" s="14" t="s">
        <v>86</v>
      </c>
      <c r="AW2621" s="14" t="s">
        <v>41</v>
      </c>
      <c r="AX2621" s="14" t="s">
        <v>78</v>
      </c>
      <c r="AY2621" s="263" t="s">
        <v>209</v>
      </c>
    </row>
    <row r="2622" spans="2:65" s="12" customFormat="1" ht="13.5">
      <c r="B2622" s="222"/>
      <c r="C2622" s="223"/>
      <c r="D2622" s="219" t="s">
        <v>274</v>
      </c>
      <c r="E2622" s="224" t="s">
        <v>34</v>
      </c>
      <c r="F2622" s="225" t="s">
        <v>2827</v>
      </c>
      <c r="G2622" s="223"/>
      <c r="H2622" s="226">
        <v>8.8000000000000007</v>
      </c>
      <c r="I2622" s="227"/>
      <c r="J2622" s="223"/>
      <c r="K2622" s="223"/>
      <c r="L2622" s="228"/>
      <c r="M2622" s="229"/>
      <c r="N2622" s="230"/>
      <c r="O2622" s="230"/>
      <c r="P2622" s="230"/>
      <c r="Q2622" s="230"/>
      <c r="R2622" s="230"/>
      <c r="S2622" s="230"/>
      <c r="T2622" s="231"/>
      <c r="AT2622" s="232" t="s">
        <v>274</v>
      </c>
      <c r="AU2622" s="232" t="s">
        <v>88</v>
      </c>
      <c r="AV2622" s="12" t="s">
        <v>88</v>
      </c>
      <c r="AW2622" s="12" t="s">
        <v>41</v>
      </c>
      <c r="AX2622" s="12" t="s">
        <v>78</v>
      </c>
      <c r="AY2622" s="232" t="s">
        <v>209</v>
      </c>
    </row>
    <row r="2623" spans="2:65" s="12" customFormat="1" ht="13.5">
      <c r="B2623" s="222"/>
      <c r="C2623" s="223"/>
      <c r="D2623" s="219" t="s">
        <v>274</v>
      </c>
      <c r="E2623" s="224" t="s">
        <v>34</v>
      </c>
      <c r="F2623" s="225" t="s">
        <v>2828</v>
      </c>
      <c r="G2623" s="223"/>
      <c r="H2623" s="226">
        <v>4.4000000000000004</v>
      </c>
      <c r="I2623" s="227"/>
      <c r="J2623" s="223"/>
      <c r="K2623" s="223"/>
      <c r="L2623" s="228"/>
      <c r="M2623" s="229"/>
      <c r="N2623" s="230"/>
      <c r="O2623" s="230"/>
      <c r="P2623" s="230"/>
      <c r="Q2623" s="230"/>
      <c r="R2623" s="230"/>
      <c r="S2623" s="230"/>
      <c r="T2623" s="231"/>
      <c r="AT2623" s="232" t="s">
        <v>274</v>
      </c>
      <c r="AU2623" s="232" t="s">
        <v>88</v>
      </c>
      <c r="AV2623" s="12" t="s">
        <v>88</v>
      </c>
      <c r="AW2623" s="12" t="s">
        <v>41</v>
      </c>
      <c r="AX2623" s="12" t="s">
        <v>78</v>
      </c>
      <c r="AY2623" s="232" t="s">
        <v>209</v>
      </c>
    </row>
    <row r="2624" spans="2:65" s="14" customFormat="1" ht="13.5">
      <c r="B2624" s="254"/>
      <c r="C2624" s="255"/>
      <c r="D2624" s="219" t="s">
        <v>274</v>
      </c>
      <c r="E2624" s="256" t="s">
        <v>34</v>
      </c>
      <c r="F2624" s="257" t="s">
        <v>2580</v>
      </c>
      <c r="G2624" s="255"/>
      <c r="H2624" s="256" t="s">
        <v>34</v>
      </c>
      <c r="I2624" s="258"/>
      <c r="J2624" s="255"/>
      <c r="K2624" s="255"/>
      <c r="L2624" s="259"/>
      <c r="M2624" s="260"/>
      <c r="N2624" s="261"/>
      <c r="O2624" s="261"/>
      <c r="P2624" s="261"/>
      <c r="Q2624" s="261"/>
      <c r="R2624" s="261"/>
      <c r="S2624" s="261"/>
      <c r="T2624" s="262"/>
      <c r="AT2624" s="263" t="s">
        <v>274</v>
      </c>
      <c r="AU2624" s="263" t="s">
        <v>88</v>
      </c>
      <c r="AV2624" s="14" t="s">
        <v>86</v>
      </c>
      <c r="AW2624" s="14" t="s">
        <v>41</v>
      </c>
      <c r="AX2624" s="14" t="s">
        <v>78</v>
      </c>
      <c r="AY2624" s="263" t="s">
        <v>209</v>
      </c>
    </row>
    <row r="2625" spans="2:65" s="12" customFormat="1" ht="13.5">
      <c r="B2625" s="222"/>
      <c r="C2625" s="223"/>
      <c r="D2625" s="219" t="s">
        <v>274</v>
      </c>
      <c r="E2625" s="224" t="s">
        <v>34</v>
      </c>
      <c r="F2625" s="225" t="s">
        <v>2829</v>
      </c>
      <c r="G2625" s="223"/>
      <c r="H2625" s="226">
        <v>0.97</v>
      </c>
      <c r="I2625" s="227"/>
      <c r="J2625" s="223"/>
      <c r="K2625" s="223"/>
      <c r="L2625" s="228"/>
      <c r="M2625" s="229"/>
      <c r="N2625" s="230"/>
      <c r="O2625" s="230"/>
      <c r="P2625" s="230"/>
      <c r="Q2625" s="230"/>
      <c r="R2625" s="230"/>
      <c r="S2625" s="230"/>
      <c r="T2625" s="231"/>
      <c r="AT2625" s="232" t="s">
        <v>274</v>
      </c>
      <c r="AU2625" s="232" t="s">
        <v>88</v>
      </c>
      <c r="AV2625" s="12" t="s">
        <v>88</v>
      </c>
      <c r="AW2625" s="12" t="s">
        <v>41</v>
      </c>
      <c r="AX2625" s="12" t="s">
        <v>78</v>
      </c>
      <c r="AY2625" s="232" t="s">
        <v>209</v>
      </c>
    </row>
    <row r="2626" spans="2:65" s="14" customFormat="1" ht="13.5">
      <c r="B2626" s="254"/>
      <c r="C2626" s="255"/>
      <c r="D2626" s="219" t="s">
        <v>274</v>
      </c>
      <c r="E2626" s="256" t="s">
        <v>34</v>
      </c>
      <c r="F2626" s="257" t="s">
        <v>2582</v>
      </c>
      <c r="G2626" s="255"/>
      <c r="H2626" s="256" t="s">
        <v>34</v>
      </c>
      <c r="I2626" s="258"/>
      <c r="J2626" s="255"/>
      <c r="K2626" s="255"/>
      <c r="L2626" s="259"/>
      <c r="M2626" s="260"/>
      <c r="N2626" s="261"/>
      <c r="O2626" s="261"/>
      <c r="P2626" s="261"/>
      <c r="Q2626" s="261"/>
      <c r="R2626" s="261"/>
      <c r="S2626" s="261"/>
      <c r="T2626" s="262"/>
      <c r="AT2626" s="263" t="s">
        <v>274</v>
      </c>
      <c r="AU2626" s="263" t="s">
        <v>88</v>
      </c>
      <c r="AV2626" s="14" t="s">
        <v>86</v>
      </c>
      <c r="AW2626" s="14" t="s">
        <v>41</v>
      </c>
      <c r="AX2626" s="14" t="s">
        <v>78</v>
      </c>
      <c r="AY2626" s="263" t="s">
        <v>209</v>
      </c>
    </row>
    <row r="2627" spans="2:65" s="12" customFormat="1" ht="13.5">
      <c r="B2627" s="222"/>
      <c r="C2627" s="223"/>
      <c r="D2627" s="219" t="s">
        <v>274</v>
      </c>
      <c r="E2627" s="224" t="s">
        <v>34</v>
      </c>
      <c r="F2627" s="225" t="s">
        <v>2830</v>
      </c>
      <c r="G2627" s="223"/>
      <c r="H2627" s="226">
        <v>3</v>
      </c>
      <c r="I2627" s="227"/>
      <c r="J2627" s="223"/>
      <c r="K2627" s="223"/>
      <c r="L2627" s="228"/>
      <c r="M2627" s="229"/>
      <c r="N2627" s="230"/>
      <c r="O2627" s="230"/>
      <c r="P2627" s="230"/>
      <c r="Q2627" s="230"/>
      <c r="R2627" s="230"/>
      <c r="S2627" s="230"/>
      <c r="T2627" s="231"/>
      <c r="AT2627" s="232" t="s">
        <v>274</v>
      </c>
      <c r="AU2627" s="232" t="s">
        <v>88</v>
      </c>
      <c r="AV2627" s="12" t="s">
        <v>88</v>
      </c>
      <c r="AW2627" s="12" t="s">
        <v>41</v>
      </c>
      <c r="AX2627" s="12" t="s">
        <v>78</v>
      </c>
      <c r="AY2627" s="232" t="s">
        <v>209</v>
      </c>
    </row>
    <row r="2628" spans="2:65" s="14" customFormat="1" ht="13.5">
      <c r="B2628" s="254"/>
      <c r="C2628" s="255"/>
      <c r="D2628" s="219" t="s">
        <v>274</v>
      </c>
      <c r="E2628" s="256" t="s">
        <v>34</v>
      </c>
      <c r="F2628" s="257" t="s">
        <v>2584</v>
      </c>
      <c r="G2628" s="255"/>
      <c r="H2628" s="256" t="s">
        <v>34</v>
      </c>
      <c r="I2628" s="258"/>
      <c r="J2628" s="255"/>
      <c r="K2628" s="255"/>
      <c r="L2628" s="259"/>
      <c r="M2628" s="260"/>
      <c r="N2628" s="261"/>
      <c r="O2628" s="261"/>
      <c r="P2628" s="261"/>
      <c r="Q2628" s="261"/>
      <c r="R2628" s="261"/>
      <c r="S2628" s="261"/>
      <c r="T2628" s="262"/>
      <c r="AT2628" s="263" t="s">
        <v>274</v>
      </c>
      <c r="AU2628" s="263" t="s">
        <v>88</v>
      </c>
      <c r="AV2628" s="14" t="s">
        <v>86</v>
      </c>
      <c r="AW2628" s="14" t="s">
        <v>41</v>
      </c>
      <c r="AX2628" s="14" t="s">
        <v>78</v>
      </c>
      <c r="AY2628" s="263" t="s">
        <v>209</v>
      </c>
    </row>
    <row r="2629" spans="2:65" s="12" customFormat="1" ht="13.5">
      <c r="B2629" s="222"/>
      <c r="C2629" s="223"/>
      <c r="D2629" s="219" t="s">
        <v>274</v>
      </c>
      <c r="E2629" s="224" t="s">
        <v>34</v>
      </c>
      <c r="F2629" s="225" t="s">
        <v>2831</v>
      </c>
      <c r="G2629" s="223"/>
      <c r="H2629" s="226">
        <v>6.75</v>
      </c>
      <c r="I2629" s="227"/>
      <c r="J2629" s="223"/>
      <c r="K2629" s="223"/>
      <c r="L2629" s="228"/>
      <c r="M2629" s="229"/>
      <c r="N2629" s="230"/>
      <c r="O2629" s="230"/>
      <c r="P2629" s="230"/>
      <c r="Q2629" s="230"/>
      <c r="R2629" s="230"/>
      <c r="S2629" s="230"/>
      <c r="T2629" s="231"/>
      <c r="AT2629" s="232" t="s">
        <v>274</v>
      </c>
      <c r="AU2629" s="232" t="s">
        <v>88</v>
      </c>
      <c r="AV2629" s="12" t="s">
        <v>88</v>
      </c>
      <c r="AW2629" s="12" t="s">
        <v>41</v>
      </c>
      <c r="AX2629" s="12" t="s">
        <v>78</v>
      </c>
      <c r="AY2629" s="232" t="s">
        <v>209</v>
      </c>
    </row>
    <row r="2630" spans="2:65" s="13" customFormat="1" ht="13.5">
      <c r="B2630" s="233"/>
      <c r="C2630" s="234"/>
      <c r="D2630" s="219" t="s">
        <v>274</v>
      </c>
      <c r="E2630" s="235" t="s">
        <v>34</v>
      </c>
      <c r="F2630" s="236" t="s">
        <v>302</v>
      </c>
      <c r="G2630" s="234"/>
      <c r="H2630" s="237">
        <v>32.119999999999997</v>
      </c>
      <c r="I2630" s="238"/>
      <c r="J2630" s="234"/>
      <c r="K2630" s="234"/>
      <c r="L2630" s="239"/>
      <c r="M2630" s="240"/>
      <c r="N2630" s="241"/>
      <c r="O2630" s="241"/>
      <c r="P2630" s="241"/>
      <c r="Q2630" s="241"/>
      <c r="R2630" s="241"/>
      <c r="S2630" s="241"/>
      <c r="T2630" s="242"/>
      <c r="AT2630" s="243" t="s">
        <v>274</v>
      </c>
      <c r="AU2630" s="243" t="s">
        <v>88</v>
      </c>
      <c r="AV2630" s="13" t="s">
        <v>228</v>
      </c>
      <c r="AW2630" s="13" t="s">
        <v>41</v>
      </c>
      <c r="AX2630" s="13" t="s">
        <v>86</v>
      </c>
      <c r="AY2630" s="243" t="s">
        <v>209</v>
      </c>
    </row>
    <row r="2631" spans="2:65" s="1" customFormat="1" ht="25.5" customHeight="1">
      <c r="B2631" s="43"/>
      <c r="C2631" s="203" t="s">
        <v>2832</v>
      </c>
      <c r="D2631" s="203" t="s">
        <v>212</v>
      </c>
      <c r="E2631" s="204" t="s">
        <v>2833</v>
      </c>
      <c r="F2631" s="205" t="s">
        <v>2834</v>
      </c>
      <c r="G2631" s="206" t="s">
        <v>317</v>
      </c>
      <c r="H2631" s="207">
        <v>16</v>
      </c>
      <c r="I2631" s="208"/>
      <c r="J2631" s="209">
        <f>ROUND(I2631*H2631,2)</f>
        <v>0</v>
      </c>
      <c r="K2631" s="205" t="s">
        <v>216</v>
      </c>
      <c r="L2631" s="63"/>
      <c r="M2631" s="210" t="s">
        <v>34</v>
      </c>
      <c r="N2631" s="211" t="s">
        <v>49</v>
      </c>
      <c r="O2631" s="44"/>
      <c r="P2631" s="212">
        <f>O2631*H2631</f>
        <v>0</v>
      </c>
      <c r="Q2631" s="212">
        <v>2.9099999999999998E-3</v>
      </c>
      <c r="R2631" s="212">
        <f>Q2631*H2631</f>
        <v>4.6559999999999997E-2</v>
      </c>
      <c r="S2631" s="212">
        <v>0</v>
      </c>
      <c r="T2631" s="213">
        <f>S2631*H2631</f>
        <v>0</v>
      </c>
      <c r="AR2631" s="25" t="s">
        <v>287</v>
      </c>
      <c r="AT2631" s="25" t="s">
        <v>212</v>
      </c>
      <c r="AU2631" s="25" t="s">
        <v>88</v>
      </c>
      <c r="AY2631" s="25" t="s">
        <v>209</v>
      </c>
      <c r="BE2631" s="214">
        <f>IF(N2631="základní",J2631,0)</f>
        <v>0</v>
      </c>
      <c r="BF2631" s="214">
        <f>IF(N2631="snížená",J2631,0)</f>
        <v>0</v>
      </c>
      <c r="BG2631" s="214">
        <f>IF(N2631="zákl. přenesená",J2631,0)</f>
        <v>0</v>
      </c>
      <c r="BH2631" s="214">
        <f>IF(N2631="sníž. přenesená",J2631,0)</f>
        <v>0</v>
      </c>
      <c r="BI2631" s="214">
        <f>IF(N2631="nulová",J2631,0)</f>
        <v>0</v>
      </c>
      <c r="BJ2631" s="25" t="s">
        <v>86</v>
      </c>
      <c r="BK2631" s="214">
        <f>ROUND(I2631*H2631,2)</f>
        <v>0</v>
      </c>
      <c r="BL2631" s="25" t="s">
        <v>287</v>
      </c>
      <c r="BM2631" s="25" t="s">
        <v>2835</v>
      </c>
    </row>
    <row r="2632" spans="2:65" s="14" customFormat="1" ht="13.5">
      <c r="B2632" s="254"/>
      <c r="C2632" s="255"/>
      <c r="D2632" s="219" t="s">
        <v>274</v>
      </c>
      <c r="E2632" s="256" t="s">
        <v>34</v>
      </c>
      <c r="F2632" s="257" t="s">
        <v>2587</v>
      </c>
      <c r="G2632" s="255"/>
      <c r="H2632" s="256" t="s">
        <v>34</v>
      </c>
      <c r="I2632" s="258"/>
      <c r="J2632" s="255"/>
      <c r="K2632" s="255"/>
      <c r="L2632" s="259"/>
      <c r="M2632" s="260"/>
      <c r="N2632" s="261"/>
      <c r="O2632" s="261"/>
      <c r="P2632" s="261"/>
      <c r="Q2632" s="261"/>
      <c r="R2632" s="261"/>
      <c r="S2632" s="261"/>
      <c r="T2632" s="262"/>
      <c r="AT2632" s="263" t="s">
        <v>274</v>
      </c>
      <c r="AU2632" s="263" t="s">
        <v>88</v>
      </c>
      <c r="AV2632" s="14" t="s">
        <v>86</v>
      </c>
      <c r="AW2632" s="14" t="s">
        <v>41</v>
      </c>
      <c r="AX2632" s="14" t="s">
        <v>78</v>
      </c>
      <c r="AY2632" s="263" t="s">
        <v>209</v>
      </c>
    </row>
    <row r="2633" spans="2:65" s="12" customFormat="1" ht="13.5">
      <c r="B2633" s="222"/>
      <c r="C2633" s="223"/>
      <c r="D2633" s="219" t="s">
        <v>274</v>
      </c>
      <c r="E2633" s="224" t="s">
        <v>34</v>
      </c>
      <c r="F2633" s="225" t="s">
        <v>2836</v>
      </c>
      <c r="G2633" s="223"/>
      <c r="H2633" s="226">
        <v>8</v>
      </c>
      <c r="I2633" s="227"/>
      <c r="J2633" s="223"/>
      <c r="K2633" s="223"/>
      <c r="L2633" s="228"/>
      <c r="M2633" s="229"/>
      <c r="N2633" s="230"/>
      <c r="O2633" s="230"/>
      <c r="P2633" s="230"/>
      <c r="Q2633" s="230"/>
      <c r="R2633" s="230"/>
      <c r="S2633" s="230"/>
      <c r="T2633" s="231"/>
      <c r="AT2633" s="232" t="s">
        <v>274</v>
      </c>
      <c r="AU2633" s="232" t="s">
        <v>88</v>
      </c>
      <c r="AV2633" s="12" t="s">
        <v>88</v>
      </c>
      <c r="AW2633" s="12" t="s">
        <v>41</v>
      </c>
      <c r="AX2633" s="12" t="s">
        <v>78</v>
      </c>
      <c r="AY2633" s="232" t="s">
        <v>209</v>
      </c>
    </row>
    <row r="2634" spans="2:65" s="12" customFormat="1" ht="13.5">
      <c r="B2634" s="222"/>
      <c r="C2634" s="223"/>
      <c r="D2634" s="219" t="s">
        <v>274</v>
      </c>
      <c r="E2634" s="224" t="s">
        <v>34</v>
      </c>
      <c r="F2634" s="225" t="s">
        <v>2837</v>
      </c>
      <c r="G2634" s="223"/>
      <c r="H2634" s="226">
        <v>8</v>
      </c>
      <c r="I2634" s="227"/>
      <c r="J2634" s="223"/>
      <c r="K2634" s="223"/>
      <c r="L2634" s="228"/>
      <c r="M2634" s="229"/>
      <c r="N2634" s="230"/>
      <c r="O2634" s="230"/>
      <c r="P2634" s="230"/>
      <c r="Q2634" s="230"/>
      <c r="R2634" s="230"/>
      <c r="S2634" s="230"/>
      <c r="T2634" s="231"/>
      <c r="AT2634" s="232" t="s">
        <v>274</v>
      </c>
      <c r="AU2634" s="232" t="s">
        <v>88</v>
      </c>
      <c r="AV2634" s="12" t="s">
        <v>88</v>
      </c>
      <c r="AW2634" s="12" t="s">
        <v>41</v>
      </c>
      <c r="AX2634" s="12" t="s">
        <v>78</v>
      </c>
      <c r="AY2634" s="232" t="s">
        <v>209</v>
      </c>
    </row>
    <row r="2635" spans="2:65" s="13" customFormat="1" ht="13.5">
      <c r="B2635" s="233"/>
      <c r="C2635" s="234"/>
      <c r="D2635" s="219" t="s">
        <v>274</v>
      </c>
      <c r="E2635" s="235" t="s">
        <v>34</v>
      </c>
      <c r="F2635" s="236" t="s">
        <v>302</v>
      </c>
      <c r="G2635" s="234"/>
      <c r="H2635" s="237">
        <v>16</v>
      </c>
      <c r="I2635" s="238"/>
      <c r="J2635" s="234"/>
      <c r="K2635" s="234"/>
      <c r="L2635" s="239"/>
      <c r="M2635" s="240"/>
      <c r="N2635" s="241"/>
      <c r="O2635" s="241"/>
      <c r="P2635" s="241"/>
      <c r="Q2635" s="241"/>
      <c r="R2635" s="241"/>
      <c r="S2635" s="241"/>
      <c r="T2635" s="242"/>
      <c r="AT2635" s="243" t="s">
        <v>274</v>
      </c>
      <c r="AU2635" s="243" t="s">
        <v>88</v>
      </c>
      <c r="AV2635" s="13" t="s">
        <v>228</v>
      </c>
      <c r="AW2635" s="13" t="s">
        <v>41</v>
      </c>
      <c r="AX2635" s="13" t="s">
        <v>86</v>
      </c>
      <c r="AY2635" s="243" t="s">
        <v>209</v>
      </c>
    </row>
    <row r="2636" spans="2:65" s="1" customFormat="1" ht="38.25" customHeight="1">
      <c r="B2636" s="43"/>
      <c r="C2636" s="203" t="s">
        <v>2838</v>
      </c>
      <c r="D2636" s="203" t="s">
        <v>212</v>
      </c>
      <c r="E2636" s="204" t="s">
        <v>2839</v>
      </c>
      <c r="F2636" s="205" t="s">
        <v>2840</v>
      </c>
      <c r="G2636" s="206" t="s">
        <v>307</v>
      </c>
      <c r="H2636" s="207">
        <v>0.82199999999999995</v>
      </c>
      <c r="I2636" s="208"/>
      <c r="J2636" s="209">
        <f>ROUND(I2636*H2636,2)</f>
        <v>0</v>
      </c>
      <c r="K2636" s="205" t="s">
        <v>216</v>
      </c>
      <c r="L2636" s="63"/>
      <c r="M2636" s="210" t="s">
        <v>34</v>
      </c>
      <c r="N2636" s="211" t="s">
        <v>49</v>
      </c>
      <c r="O2636" s="44"/>
      <c r="P2636" s="212">
        <f>O2636*H2636</f>
        <v>0</v>
      </c>
      <c r="Q2636" s="212">
        <v>0</v>
      </c>
      <c r="R2636" s="212">
        <f>Q2636*H2636</f>
        <v>0</v>
      </c>
      <c r="S2636" s="212">
        <v>0</v>
      </c>
      <c r="T2636" s="213">
        <f>S2636*H2636</f>
        <v>0</v>
      </c>
      <c r="AR2636" s="25" t="s">
        <v>287</v>
      </c>
      <c r="AT2636" s="25" t="s">
        <v>212</v>
      </c>
      <c r="AU2636" s="25" t="s">
        <v>88</v>
      </c>
      <c r="AY2636" s="25" t="s">
        <v>209</v>
      </c>
      <c r="BE2636" s="214">
        <f>IF(N2636="základní",J2636,0)</f>
        <v>0</v>
      </c>
      <c r="BF2636" s="214">
        <f>IF(N2636="snížená",J2636,0)</f>
        <v>0</v>
      </c>
      <c r="BG2636" s="214">
        <f>IF(N2636="zákl. přenesená",J2636,0)</f>
        <v>0</v>
      </c>
      <c r="BH2636" s="214">
        <f>IF(N2636="sníž. přenesená",J2636,0)</f>
        <v>0</v>
      </c>
      <c r="BI2636" s="214">
        <f>IF(N2636="nulová",J2636,0)</f>
        <v>0</v>
      </c>
      <c r="BJ2636" s="25" t="s">
        <v>86</v>
      </c>
      <c r="BK2636" s="214">
        <f>ROUND(I2636*H2636,2)</f>
        <v>0</v>
      </c>
      <c r="BL2636" s="25" t="s">
        <v>287</v>
      </c>
      <c r="BM2636" s="25" t="s">
        <v>2841</v>
      </c>
    </row>
    <row r="2637" spans="2:65" s="1" customFormat="1" ht="121.5">
      <c r="B2637" s="43"/>
      <c r="C2637" s="65"/>
      <c r="D2637" s="219" t="s">
        <v>272</v>
      </c>
      <c r="E2637" s="65"/>
      <c r="F2637" s="220" t="s">
        <v>2516</v>
      </c>
      <c r="G2637" s="65"/>
      <c r="H2637" s="65"/>
      <c r="I2637" s="174"/>
      <c r="J2637" s="65"/>
      <c r="K2637" s="65"/>
      <c r="L2637" s="63"/>
      <c r="M2637" s="221"/>
      <c r="N2637" s="44"/>
      <c r="O2637" s="44"/>
      <c r="P2637" s="44"/>
      <c r="Q2637" s="44"/>
      <c r="R2637" s="44"/>
      <c r="S2637" s="44"/>
      <c r="T2637" s="80"/>
      <c r="AT2637" s="25" t="s">
        <v>272</v>
      </c>
      <c r="AU2637" s="25" t="s">
        <v>88</v>
      </c>
    </row>
    <row r="2638" spans="2:65" s="11" customFormat="1" ht="29.85" customHeight="1">
      <c r="B2638" s="187"/>
      <c r="C2638" s="188"/>
      <c r="D2638" s="189" t="s">
        <v>77</v>
      </c>
      <c r="E2638" s="201" t="s">
        <v>2842</v>
      </c>
      <c r="F2638" s="201" t="s">
        <v>2843</v>
      </c>
      <c r="G2638" s="188"/>
      <c r="H2638" s="188"/>
      <c r="I2638" s="191"/>
      <c r="J2638" s="202">
        <f>BK2638</f>
        <v>0</v>
      </c>
      <c r="K2638" s="188"/>
      <c r="L2638" s="193"/>
      <c r="M2638" s="194"/>
      <c r="N2638" s="195"/>
      <c r="O2638" s="195"/>
      <c r="P2638" s="196">
        <f>SUM(P2639:P2800)</f>
        <v>0</v>
      </c>
      <c r="Q2638" s="195"/>
      <c r="R2638" s="196">
        <f>SUM(R2639:R2800)</f>
        <v>0.39899999999999997</v>
      </c>
      <c r="S2638" s="195"/>
      <c r="T2638" s="197">
        <f>SUM(T2639:T2800)</f>
        <v>0</v>
      </c>
      <c r="AR2638" s="198" t="s">
        <v>88</v>
      </c>
      <c r="AT2638" s="199" t="s">
        <v>77</v>
      </c>
      <c r="AU2638" s="199" t="s">
        <v>86</v>
      </c>
      <c r="AY2638" s="198" t="s">
        <v>209</v>
      </c>
      <c r="BK2638" s="200">
        <f>SUM(BK2639:BK2800)</f>
        <v>0</v>
      </c>
    </row>
    <row r="2639" spans="2:65" s="1" customFormat="1" ht="25.5" customHeight="1">
      <c r="B2639" s="43"/>
      <c r="C2639" s="203" t="s">
        <v>2844</v>
      </c>
      <c r="D2639" s="203" t="s">
        <v>212</v>
      </c>
      <c r="E2639" s="204" t="s">
        <v>2845</v>
      </c>
      <c r="F2639" s="205" t="s">
        <v>2846</v>
      </c>
      <c r="G2639" s="206" t="s">
        <v>351</v>
      </c>
      <c r="H2639" s="207">
        <v>6.56</v>
      </c>
      <c r="I2639" s="208"/>
      <c r="J2639" s="209">
        <f>ROUND(I2639*H2639,2)</f>
        <v>0</v>
      </c>
      <c r="K2639" s="205" t="s">
        <v>216</v>
      </c>
      <c r="L2639" s="63"/>
      <c r="M2639" s="210" t="s">
        <v>34</v>
      </c>
      <c r="N2639" s="211" t="s">
        <v>49</v>
      </c>
      <c r="O2639" s="44"/>
      <c r="P2639" s="212">
        <f>O2639*H2639</f>
        <v>0</v>
      </c>
      <c r="Q2639" s="212">
        <v>0</v>
      </c>
      <c r="R2639" s="212">
        <f>Q2639*H2639</f>
        <v>0</v>
      </c>
      <c r="S2639" s="212">
        <v>0</v>
      </c>
      <c r="T2639" s="213">
        <f>S2639*H2639</f>
        <v>0</v>
      </c>
      <c r="AR2639" s="25" t="s">
        <v>287</v>
      </c>
      <c r="AT2639" s="25" t="s">
        <v>212</v>
      </c>
      <c r="AU2639" s="25" t="s">
        <v>88</v>
      </c>
      <c r="AY2639" s="25" t="s">
        <v>209</v>
      </c>
      <c r="BE2639" s="214">
        <f>IF(N2639="základní",J2639,0)</f>
        <v>0</v>
      </c>
      <c r="BF2639" s="214">
        <f>IF(N2639="snížená",J2639,0)</f>
        <v>0</v>
      </c>
      <c r="BG2639" s="214">
        <f>IF(N2639="zákl. přenesená",J2639,0)</f>
        <v>0</v>
      </c>
      <c r="BH2639" s="214">
        <f>IF(N2639="sníž. přenesená",J2639,0)</f>
        <v>0</v>
      </c>
      <c r="BI2639" s="214">
        <f>IF(N2639="nulová",J2639,0)</f>
        <v>0</v>
      </c>
      <c r="BJ2639" s="25" t="s">
        <v>86</v>
      </c>
      <c r="BK2639" s="214">
        <f>ROUND(I2639*H2639,2)</f>
        <v>0</v>
      </c>
      <c r="BL2639" s="25" t="s">
        <v>287</v>
      </c>
      <c r="BM2639" s="25" t="s">
        <v>2847</v>
      </c>
    </row>
    <row r="2640" spans="2:65" s="1" customFormat="1" ht="27">
      <c r="B2640" s="43"/>
      <c r="C2640" s="65"/>
      <c r="D2640" s="219" t="s">
        <v>272</v>
      </c>
      <c r="E2640" s="65"/>
      <c r="F2640" s="220" t="s">
        <v>2848</v>
      </c>
      <c r="G2640" s="65"/>
      <c r="H2640" s="65"/>
      <c r="I2640" s="174"/>
      <c r="J2640" s="65"/>
      <c r="K2640" s="65"/>
      <c r="L2640" s="63"/>
      <c r="M2640" s="221"/>
      <c r="N2640" s="44"/>
      <c r="O2640" s="44"/>
      <c r="P2640" s="44"/>
      <c r="Q2640" s="44"/>
      <c r="R2640" s="44"/>
      <c r="S2640" s="44"/>
      <c r="T2640" s="80"/>
      <c r="AT2640" s="25" t="s">
        <v>272</v>
      </c>
      <c r="AU2640" s="25" t="s">
        <v>88</v>
      </c>
    </row>
    <row r="2641" spans="2:65" s="14" customFormat="1" ht="13.5">
      <c r="B2641" s="254"/>
      <c r="C2641" s="255"/>
      <c r="D2641" s="219" t="s">
        <v>274</v>
      </c>
      <c r="E2641" s="256" t="s">
        <v>34</v>
      </c>
      <c r="F2641" s="257" t="s">
        <v>2849</v>
      </c>
      <c r="G2641" s="255"/>
      <c r="H2641" s="256" t="s">
        <v>34</v>
      </c>
      <c r="I2641" s="258"/>
      <c r="J2641" s="255"/>
      <c r="K2641" s="255"/>
      <c r="L2641" s="259"/>
      <c r="M2641" s="260"/>
      <c r="N2641" s="261"/>
      <c r="O2641" s="261"/>
      <c r="P2641" s="261"/>
      <c r="Q2641" s="261"/>
      <c r="R2641" s="261"/>
      <c r="S2641" s="261"/>
      <c r="T2641" s="262"/>
      <c r="AT2641" s="263" t="s">
        <v>274</v>
      </c>
      <c r="AU2641" s="263" t="s">
        <v>88</v>
      </c>
      <c r="AV2641" s="14" t="s">
        <v>86</v>
      </c>
      <c r="AW2641" s="14" t="s">
        <v>41</v>
      </c>
      <c r="AX2641" s="14" t="s">
        <v>78</v>
      </c>
      <c r="AY2641" s="263" t="s">
        <v>209</v>
      </c>
    </row>
    <row r="2642" spans="2:65" s="14" customFormat="1" ht="13.5">
      <c r="B2642" s="254"/>
      <c r="C2642" s="255"/>
      <c r="D2642" s="219" t="s">
        <v>274</v>
      </c>
      <c r="E2642" s="256" t="s">
        <v>34</v>
      </c>
      <c r="F2642" s="257" t="s">
        <v>2850</v>
      </c>
      <c r="G2642" s="255"/>
      <c r="H2642" s="256" t="s">
        <v>34</v>
      </c>
      <c r="I2642" s="258"/>
      <c r="J2642" s="255"/>
      <c r="K2642" s="255"/>
      <c r="L2642" s="259"/>
      <c r="M2642" s="260"/>
      <c r="N2642" s="261"/>
      <c r="O2642" s="261"/>
      <c r="P2642" s="261"/>
      <c r="Q2642" s="261"/>
      <c r="R2642" s="261"/>
      <c r="S2642" s="261"/>
      <c r="T2642" s="262"/>
      <c r="AT2642" s="263" t="s">
        <v>274</v>
      </c>
      <c r="AU2642" s="263" t="s">
        <v>88</v>
      </c>
      <c r="AV2642" s="14" t="s">
        <v>86</v>
      </c>
      <c r="AW2642" s="14" t="s">
        <v>41</v>
      </c>
      <c r="AX2642" s="14" t="s">
        <v>78</v>
      </c>
      <c r="AY2642" s="263" t="s">
        <v>209</v>
      </c>
    </row>
    <row r="2643" spans="2:65" s="12" customFormat="1" ht="13.5">
      <c r="B2643" s="222"/>
      <c r="C2643" s="223"/>
      <c r="D2643" s="219" t="s">
        <v>274</v>
      </c>
      <c r="E2643" s="224" t="s">
        <v>34</v>
      </c>
      <c r="F2643" s="225" t="s">
        <v>2851</v>
      </c>
      <c r="G2643" s="223"/>
      <c r="H2643" s="226">
        <v>6.56</v>
      </c>
      <c r="I2643" s="227"/>
      <c r="J2643" s="223"/>
      <c r="K2643" s="223"/>
      <c r="L2643" s="228"/>
      <c r="M2643" s="229"/>
      <c r="N2643" s="230"/>
      <c r="O2643" s="230"/>
      <c r="P2643" s="230"/>
      <c r="Q2643" s="230"/>
      <c r="R2643" s="230"/>
      <c r="S2643" s="230"/>
      <c r="T2643" s="231"/>
      <c r="AT2643" s="232" t="s">
        <v>274</v>
      </c>
      <c r="AU2643" s="232" t="s">
        <v>88</v>
      </c>
      <c r="AV2643" s="12" t="s">
        <v>88</v>
      </c>
      <c r="AW2643" s="12" t="s">
        <v>41</v>
      </c>
      <c r="AX2643" s="12" t="s">
        <v>86</v>
      </c>
      <c r="AY2643" s="232" t="s">
        <v>209</v>
      </c>
    </row>
    <row r="2644" spans="2:65" s="1" customFormat="1" ht="16.5" customHeight="1">
      <c r="B2644" s="43"/>
      <c r="C2644" s="244" t="s">
        <v>2852</v>
      </c>
      <c r="D2644" s="244" t="s">
        <v>348</v>
      </c>
      <c r="E2644" s="245" t="s">
        <v>2853</v>
      </c>
      <c r="F2644" s="246" t="s">
        <v>2854</v>
      </c>
      <c r="G2644" s="247" t="s">
        <v>270</v>
      </c>
      <c r="H2644" s="248">
        <v>0.217</v>
      </c>
      <c r="I2644" s="249"/>
      <c r="J2644" s="250">
        <f>ROUND(I2644*H2644,2)</f>
        <v>0</v>
      </c>
      <c r="K2644" s="246" t="s">
        <v>216</v>
      </c>
      <c r="L2644" s="251"/>
      <c r="M2644" s="252" t="s">
        <v>34</v>
      </c>
      <c r="N2644" s="253" t="s">
        <v>49</v>
      </c>
      <c r="O2644" s="44"/>
      <c r="P2644" s="212">
        <f>O2644*H2644</f>
        <v>0</v>
      </c>
      <c r="Q2644" s="212">
        <v>0.5</v>
      </c>
      <c r="R2644" s="212">
        <f>Q2644*H2644</f>
        <v>0.1085</v>
      </c>
      <c r="S2644" s="212">
        <v>0</v>
      </c>
      <c r="T2644" s="213">
        <f>S2644*H2644</f>
        <v>0</v>
      </c>
      <c r="AR2644" s="25" t="s">
        <v>672</v>
      </c>
      <c r="AT2644" s="25" t="s">
        <v>348</v>
      </c>
      <c r="AU2644" s="25" t="s">
        <v>88</v>
      </c>
      <c r="AY2644" s="25" t="s">
        <v>209</v>
      </c>
      <c r="BE2644" s="214">
        <f>IF(N2644="základní",J2644,0)</f>
        <v>0</v>
      </c>
      <c r="BF2644" s="214">
        <f>IF(N2644="snížená",J2644,0)</f>
        <v>0</v>
      </c>
      <c r="BG2644" s="214">
        <f>IF(N2644="zákl. přenesená",J2644,0)</f>
        <v>0</v>
      </c>
      <c r="BH2644" s="214">
        <f>IF(N2644="sníž. přenesená",J2644,0)</f>
        <v>0</v>
      </c>
      <c r="BI2644" s="214">
        <f>IF(N2644="nulová",J2644,0)</f>
        <v>0</v>
      </c>
      <c r="BJ2644" s="25" t="s">
        <v>86</v>
      </c>
      <c r="BK2644" s="214">
        <f>ROUND(I2644*H2644,2)</f>
        <v>0</v>
      </c>
      <c r="BL2644" s="25" t="s">
        <v>287</v>
      </c>
      <c r="BM2644" s="25" t="s">
        <v>2855</v>
      </c>
    </row>
    <row r="2645" spans="2:65" s="12" customFormat="1" ht="13.5">
      <c r="B2645" s="222"/>
      <c r="C2645" s="223"/>
      <c r="D2645" s="219" t="s">
        <v>274</v>
      </c>
      <c r="E2645" s="224" t="s">
        <v>34</v>
      </c>
      <c r="F2645" s="225" t="s">
        <v>2856</v>
      </c>
      <c r="G2645" s="223"/>
      <c r="H2645" s="226">
        <v>0.19700000000000001</v>
      </c>
      <c r="I2645" s="227"/>
      <c r="J2645" s="223"/>
      <c r="K2645" s="223"/>
      <c r="L2645" s="228"/>
      <c r="M2645" s="229"/>
      <c r="N2645" s="230"/>
      <c r="O2645" s="230"/>
      <c r="P2645" s="230"/>
      <c r="Q2645" s="230"/>
      <c r="R2645" s="230"/>
      <c r="S2645" s="230"/>
      <c r="T2645" s="231"/>
      <c r="AT2645" s="232" t="s">
        <v>274</v>
      </c>
      <c r="AU2645" s="232" t="s">
        <v>88</v>
      </c>
      <c r="AV2645" s="12" t="s">
        <v>88</v>
      </c>
      <c r="AW2645" s="12" t="s">
        <v>41</v>
      </c>
      <c r="AX2645" s="12" t="s">
        <v>86</v>
      </c>
      <c r="AY2645" s="232" t="s">
        <v>209</v>
      </c>
    </row>
    <row r="2646" spans="2:65" s="12" customFormat="1" ht="13.5">
      <c r="B2646" s="222"/>
      <c r="C2646" s="223"/>
      <c r="D2646" s="219" t="s">
        <v>274</v>
      </c>
      <c r="E2646" s="223"/>
      <c r="F2646" s="225" t="s">
        <v>2857</v>
      </c>
      <c r="G2646" s="223"/>
      <c r="H2646" s="226">
        <v>0.217</v>
      </c>
      <c r="I2646" s="227"/>
      <c r="J2646" s="223"/>
      <c r="K2646" s="223"/>
      <c r="L2646" s="228"/>
      <c r="M2646" s="229"/>
      <c r="N2646" s="230"/>
      <c r="O2646" s="230"/>
      <c r="P2646" s="230"/>
      <c r="Q2646" s="230"/>
      <c r="R2646" s="230"/>
      <c r="S2646" s="230"/>
      <c r="T2646" s="231"/>
      <c r="AT2646" s="232" t="s">
        <v>274</v>
      </c>
      <c r="AU2646" s="232" t="s">
        <v>88</v>
      </c>
      <c r="AV2646" s="12" t="s">
        <v>88</v>
      </c>
      <c r="AW2646" s="12" t="s">
        <v>6</v>
      </c>
      <c r="AX2646" s="12" t="s">
        <v>86</v>
      </c>
      <c r="AY2646" s="232" t="s">
        <v>209</v>
      </c>
    </row>
    <row r="2647" spans="2:65" s="1" customFormat="1" ht="25.5" customHeight="1">
      <c r="B2647" s="43"/>
      <c r="C2647" s="203" t="s">
        <v>2858</v>
      </c>
      <c r="D2647" s="203" t="s">
        <v>212</v>
      </c>
      <c r="E2647" s="204" t="s">
        <v>2859</v>
      </c>
      <c r="F2647" s="205" t="s">
        <v>2860</v>
      </c>
      <c r="G2647" s="206" t="s">
        <v>357</v>
      </c>
      <c r="H2647" s="207">
        <v>15.95</v>
      </c>
      <c r="I2647" s="208"/>
      <c r="J2647" s="209">
        <f>ROUND(I2647*H2647,2)</f>
        <v>0</v>
      </c>
      <c r="K2647" s="205" t="s">
        <v>216</v>
      </c>
      <c r="L2647" s="63"/>
      <c r="M2647" s="210" t="s">
        <v>34</v>
      </c>
      <c r="N2647" s="211" t="s">
        <v>49</v>
      </c>
      <c r="O2647" s="44"/>
      <c r="P2647" s="212">
        <f>O2647*H2647</f>
        <v>0</v>
      </c>
      <c r="Q2647" s="212">
        <v>0</v>
      </c>
      <c r="R2647" s="212">
        <f>Q2647*H2647</f>
        <v>0</v>
      </c>
      <c r="S2647" s="212">
        <v>0</v>
      </c>
      <c r="T2647" s="213">
        <f>S2647*H2647</f>
        <v>0</v>
      </c>
      <c r="AR2647" s="25" t="s">
        <v>287</v>
      </c>
      <c r="AT2647" s="25" t="s">
        <v>212</v>
      </c>
      <c r="AU2647" s="25" t="s">
        <v>88</v>
      </c>
      <c r="AY2647" s="25" t="s">
        <v>209</v>
      </c>
      <c r="BE2647" s="214">
        <f>IF(N2647="základní",J2647,0)</f>
        <v>0</v>
      </c>
      <c r="BF2647" s="214">
        <f>IF(N2647="snížená",J2647,0)</f>
        <v>0</v>
      </c>
      <c r="BG2647" s="214">
        <f>IF(N2647="zákl. přenesená",J2647,0)</f>
        <v>0</v>
      </c>
      <c r="BH2647" s="214">
        <f>IF(N2647="sníž. přenesená",J2647,0)</f>
        <v>0</v>
      </c>
      <c r="BI2647" s="214">
        <f>IF(N2647="nulová",J2647,0)</f>
        <v>0</v>
      </c>
      <c r="BJ2647" s="25" t="s">
        <v>86</v>
      </c>
      <c r="BK2647" s="214">
        <f>ROUND(I2647*H2647,2)</f>
        <v>0</v>
      </c>
      <c r="BL2647" s="25" t="s">
        <v>287</v>
      </c>
      <c r="BM2647" s="25" t="s">
        <v>2861</v>
      </c>
    </row>
    <row r="2648" spans="2:65" s="1" customFormat="1" ht="40.5">
      <c r="B2648" s="43"/>
      <c r="C2648" s="65"/>
      <c r="D2648" s="219" t="s">
        <v>272</v>
      </c>
      <c r="E2648" s="65"/>
      <c r="F2648" s="220" t="s">
        <v>2862</v>
      </c>
      <c r="G2648" s="65"/>
      <c r="H2648" s="65"/>
      <c r="I2648" s="174"/>
      <c r="J2648" s="65"/>
      <c r="K2648" s="65"/>
      <c r="L2648" s="63"/>
      <c r="M2648" s="221"/>
      <c r="N2648" s="44"/>
      <c r="O2648" s="44"/>
      <c r="P2648" s="44"/>
      <c r="Q2648" s="44"/>
      <c r="R2648" s="44"/>
      <c r="S2648" s="44"/>
      <c r="T2648" s="80"/>
      <c r="AT2648" s="25" t="s">
        <v>272</v>
      </c>
      <c r="AU2648" s="25" t="s">
        <v>88</v>
      </c>
    </row>
    <row r="2649" spans="2:65" s="14" customFormat="1" ht="13.5">
      <c r="B2649" s="254"/>
      <c r="C2649" s="255"/>
      <c r="D2649" s="219" t="s">
        <v>274</v>
      </c>
      <c r="E2649" s="256" t="s">
        <v>34</v>
      </c>
      <c r="F2649" s="257" t="s">
        <v>2863</v>
      </c>
      <c r="G2649" s="255"/>
      <c r="H2649" s="256" t="s">
        <v>34</v>
      </c>
      <c r="I2649" s="258"/>
      <c r="J2649" s="255"/>
      <c r="K2649" s="255"/>
      <c r="L2649" s="259"/>
      <c r="M2649" s="260"/>
      <c r="N2649" s="261"/>
      <c r="O2649" s="261"/>
      <c r="P2649" s="261"/>
      <c r="Q2649" s="261"/>
      <c r="R2649" s="261"/>
      <c r="S2649" s="261"/>
      <c r="T2649" s="262"/>
      <c r="AT2649" s="263" t="s">
        <v>274</v>
      </c>
      <c r="AU2649" s="263" t="s">
        <v>88</v>
      </c>
      <c r="AV2649" s="14" t="s">
        <v>86</v>
      </c>
      <c r="AW2649" s="14" t="s">
        <v>41</v>
      </c>
      <c r="AX2649" s="14" t="s">
        <v>78</v>
      </c>
      <c r="AY2649" s="263" t="s">
        <v>209</v>
      </c>
    </row>
    <row r="2650" spans="2:65" s="12" customFormat="1" ht="13.5">
      <c r="B2650" s="222"/>
      <c r="C2650" s="223"/>
      <c r="D2650" s="219" t="s">
        <v>274</v>
      </c>
      <c r="E2650" s="224" t="s">
        <v>34</v>
      </c>
      <c r="F2650" s="225" t="s">
        <v>2864</v>
      </c>
      <c r="G2650" s="223"/>
      <c r="H2650" s="226">
        <v>2.6</v>
      </c>
      <c r="I2650" s="227"/>
      <c r="J2650" s="223"/>
      <c r="K2650" s="223"/>
      <c r="L2650" s="228"/>
      <c r="M2650" s="229"/>
      <c r="N2650" s="230"/>
      <c r="O2650" s="230"/>
      <c r="P2650" s="230"/>
      <c r="Q2650" s="230"/>
      <c r="R2650" s="230"/>
      <c r="S2650" s="230"/>
      <c r="T2650" s="231"/>
      <c r="AT2650" s="232" t="s">
        <v>274</v>
      </c>
      <c r="AU2650" s="232" t="s">
        <v>88</v>
      </c>
      <c r="AV2650" s="12" t="s">
        <v>88</v>
      </c>
      <c r="AW2650" s="12" t="s">
        <v>41</v>
      </c>
      <c r="AX2650" s="12" t="s">
        <v>78</v>
      </c>
      <c r="AY2650" s="232" t="s">
        <v>209</v>
      </c>
    </row>
    <row r="2651" spans="2:65" s="12" customFormat="1" ht="13.5">
      <c r="B2651" s="222"/>
      <c r="C2651" s="223"/>
      <c r="D2651" s="219" t="s">
        <v>274</v>
      </c>
      <c r="E2651" s="224" t="s">
        <v>34</v>
      </c>
      <c r="F2651" s="225" t="s">
        <v>2865</v>
      </c>
      <c r="G2651" s="223"/>
      <c r="H2651" s="226">
        <v>2.6</v>
      </c>
      <c r="I2651" s="227"/>
      <c r="J2651" s="223"/>
      <c r="K2651" s="223"/>
      <c r="L2651" s="228"/>
      <c r="M2651" s="229"/>
      <c r="N2651" s="230"/>
      <c r="O2651" s="230"/>
      <c r="P2651" s="230"/>
      <c r="Q2651" s="230"/>
      <c r="R2651" s="230"/>
      <c r="S2651" s="230"/>
      <c r="T2651" s="231"/>
      <c r="AT2651" s="232" t="s">
        <v>274</v>
      </c>
      <c r="AU2651" s="232" t="s">
        <v>88</v>
      </c>
      <c r="AV2651" s="12" t="s">
        <v>88</v>
      </c>
      <c r="AW2651" s="12" t="s">
        <v>41</v>
      </c>
      <c r="AX2651" s="12" t="s">
        <v>78</v>
      </c>
      <c r="AY2651" s="232" t="s">
        <v>209</v>
      </c>
    </row>
    <row r="2652" spans="2:65" s="14" customFormat="1" ht="13.5">
      <c r="B2652" s="254"/>
      <c r="C2652" s="255"/>
      <c r="D2652" s="219" t="s">
        <v>274</v>
      </c>
      <c r="E2652" s="256" t="s">
        <v>34</v>
      </c>
      <c r="F2652" s="257" t="s">
        <v>2866</v>
      </c>
      <c r="G2652" s="255"/>
      <c r="H2652" s="256" t="s">
        <v>34</v>
      </c>
      <c r="I2652" s="258"/>
      <c r="J2652" s="255"/>
      <c r="K2652" s="255"/>
      <c r="L2652" s="259"/>
      <c r="M2652" s="260"/>
      <c r="N2652" s="261"/>
      <c r="O2652" s="261"/>
      <c r="P2652" s="261"/>
      <c r="Q2652" s="261"/>
      <c r="R2652" s="261"/>
      <c r="S2652" s="261"/>
      <c r="T2652" s="262"/>
      <c r="AT2652" s="263" t="s">
        <v>274</v>
      </c>
      <c r="AU2652" s="263" t="s">
        <v>88</v>
      </c>
      <c r="AV2652" s="14" t="s">
        <v>86</v>
      </c>
      <c r="AW2652" s="14" t="s">
        <v>41</v>
      </c>
      <c r="AX2652" s="14" t="s">
        <v>78</v>
      </c>
      <c r="AY2652" s="263" t="s">
        <v>209</v>
      </c>
    </row>
    <row r="2653" spans="2:65" s="12" customFormat="1" ht="13.5">
      <c r="B2653" s="222"/>
      <c r="C2653" s="223"/>
      <c r="D2653" s="219" t="s">
        <v>274</v>
      </c>
      <c r="E2653" s="224" t="s">
        <v>34</v>
      </c>
      <c r="F2653" s="225" t="s">
        <v>2826</v>
      </c>
      <c r="G2653" s="223"/>
      <c r="H2653" s="226">
        <v>4</v>
      </c>
      <c r="I2653" s="227"/>
      <c r="J2653" s="223"/>
      <c r="K2653" s="223"/>
      <c r="L2653" s="228"/>
      <c r="M2653" s="229"/>
      <c r="N2653" s="230"/>
      <c r="O2653" s="230"/>
      <c r="P2653" s="230"/>
      <c r="Q2653" s="230"/>
      <c r="R2653" s="230"/>
      <c r="S2653" s="230"/>
      <c r="T2653" s="231"/>
      <c r="AT2653" s="232" t="s">
        <v>274</v>
      </c>
      <c r="AU2653" s="232" t="s">
        <v>88</v>
      </c>
      <c r="AV2653" s="12" t="s">
        <v>88</v>
      </c>
      <c r="AW2653" s="12" t="s">
        <v>41</v>
      </c>
      <c r="AX2653" s="12" t="s">
        <v>78</v>
      </c>
      <c r="AY2653" s="232" t="s">
        <v>209</v>
      </c>
    </row>
    <row r="2654" spans="2:65" s="14" customFormat="1" ht="13.5">
      <c r="B2654" s="254"/>
      <c r="C2654" s="255"/>
      <c r="D2654" s="219" t="s">
        <v>274</v>
      </c>
      <c r="E2654" s="256" t="s">
        <v>34</v>
      </c>
      <c r="F2654" s="257" t="s">
        <v>2867</v>
      </c>
      <c r="G2654" s="255"/>
      <c r="H2654" s="256" t="s">
        <v>34</v>
      </c>
      <c r="I2654" s="258"/>
      <c r="J2654" s="255"/>
      <c r="K2654" s="255"/>
      <c r="L2654" s="259"/>
      <c r="M2654" s="260"/>
      <c r="N2654" s="261"/>
      <c r="O2654" s="261"/>
      <c r="P2654" s="261"/>
      <c r="Q2654" s="261"/>
      <c r="R2654" s="261"/>
      <c r="S2654" s="261"/>
      <c r="T2654" s="262"/>
      <c r="AT2654" s="263" t="s">
        <v>274</v>
      </c>
      <c r="AU2654" s="263" t="s">
        <v>88</v>
      </c>
      <c r="AV2654" s="14" t="s">
        <v>86</v>
      </c>
      <c r="AW2654" s="14" t="s">
        <v>41</v>
      </c>
      <c r="AX2654" s="14" t="s">
        <v>78</v>
      </c>
      <c r="AY2654" s="263" t="s">
        <v>209</v>
      </c>
    </row>
    <row r="2655" spans="2:65" s="12" customFormat="1" ht="13.5">
      <c r="B2655" s="222"/>
      <c r="C2655" s="223"/>
      <c r="D2655" s="219" t="s">
        <v>274</v>
      </c>
      <c r="E2655" s="224" t="s">
        <v>34</v>
      </c>
      <c r="F2655" s="225" t="s">
        <v>2868</v>
      </c>
      <c r="G2655" s="223"/>
      <c r="H2655" s="226">
        <v>6.75</v>
      </c>
      <c r="I2655" s="227"/>
      <c r="J2655" s="223"/>
      <c r="K2655" s="223"/>
      <c r="L2655" s="228"/>
      <c r="M2655" s="229"/>
      <c r="N2655" s="230"/>
      <c r="O2655" s="230"/>
      <c r="P2655" s="230"/>
      <c r="Q2655" s="230"/>
      <c r="R2655" s="230"/>
      <c r="S2655" s="230"/>
      <c r="T2655" s="231"/>
      <c r="AT2655" s="232" t="s">
        <v>274</v>
      </c>
      <c r="AU2655" s="232" t="s">
        <v>88</v>
      </c>
      <c r="AV2655" s="12" t="s">
        <v>88</v>
      </c>
      <c r="AW2655" s="12" t="s">
        <v>41</v>
      </c>
      <c r="AX2655" s="12" t="s">
        <v>78</v>
      </c>
      <c r="AY2655" s="232" t="s">
        <v>209</v>
      </c>
    </row>
    <row r="2656" spans="2:65" s="13" customFormat="1" ht="13.5">
      <c r="B2656" s="233"/>
      <c r="C2656" s="234"/>
      <c r="D2656" s="219" t="s">
        <v>274</v>
      </c>
      <c r="E2656" s="235" t="s">
        <v>34</v>
      </c>
      <c r="F2656" s="236" t="s">
        <v>302</v>
      </c>
      <c r="G2656" s="234"/>
      <c r="H2656" s="237">
        <v>15.95</v>
      </c>
      <c r="I2656" s="238"/>
      <c r="J2656" s="234"/>
      <c r="K2656" s="234"/>
      <c r="L2656" s="239"/>
      <c r="M2656" s="240"/>
      <c r="N2656" s="241"/>
      <c r="O2656" s="241"/>
      <c r="P2656" s="241"/>
      <c r="Q2656" s="241"/>
      <c r="R2656" s="241"/>
      <c r="S2656" s="241"/>
      <c r="T2656" s="242"/>
      <c r="AT2656" s="243" t="s">
        <v>274</v>
      </c>
      <c r="AU2656" s="243" t="s">
        <v>88</v>
      </c>
      <c r="AV2656" s="13" t="s">
        <v>228</v>
      </c>
      <c r="AW2656" s="13" t="s">
        <v>41</v>
      </c>
      <c r="AX2656" s="13" t="s">
        <v>86</v>
      </c>
      <c r="AY2656" s="243" t="s">
        <v>209</v>
      </c>
    </row>
    <row r="2657" spans="2:65" s="1" customFormat="1" ht="16.5" customHeight="1">
      <c r="B2657" s="43"/>
      <c r="C2657" s="244" t="s">
        <v>2869</v>
      </c>
      <c r="D2657" s="244" t="s">
        <v>348</v>
      </c>
      <c r="E2657" s="245" t="s">
        <v>2870</v>
      </c>
      <c r="F2657" s="246" t="s">
        <v>2871</v>
      </c>
      <c r="G2657" s="247" t="s">
        <v>317</v>
      </c>
      <c r="H2657" s="248">
        <v>17.545000000000002</v>
      </c>
      <c r="I2657" s="249"/>
      <c r="J2657" s="250">
        <f>ROUND(I2657*H2657,2)</f>
        <v>0</v>
      </c>
      <c r="K2657" s="246" t="s">
        <v>216</v>
      </c>
      <c r="L2657" s="251"/>
      <c r="M2657" s="252" t="s">
        <v>34</v>
      </c>
      <c r="N2657" s="253" t="s">
        <v>49</v>
      </c>
      <c r="O2657" s="44"/>
      <c r="P2657" s="212">
        <f>O2657*H2657</f>
        <v>0</v>
      </c>
      <c r="Q2657" s="212">
        <v>5.0000000000000001E-3</v>
      </c>
      <c r="R2657" s="212">
        <f>Q2657*H2657</f>
        <v>8.7725000000000011E-2</v>
      </c>
      <c r="S2657" s="212">
        <v>0</v>
      </c>
      <c r="T2657" s="213">
        <f>S2657*H2657</f>
        <v>0</v>
      </c>
      <c r="AR2657" s="25" t="s">
        <v>672</v>
      </c>
      <c r="AT2657" s="25" t="s">
        <v>348</v>
      </c>
      <c r="AU2657" s="25" t="s">
        <v>88</v>
      </c>
      <c r="AY2657" s="25" t="s">
        <v>209</v>
      </c>
      <c r="BE2657" s="214">
        <f>IF(N2657="základní",J2657,0)</f>
        <v>0</v>
      </c>
      <c r="BF2657" s="214">
        <f>IF(N2657="snížená",J2657,0)</f>
        <v>0</v>
      </c>
      <c r="BG2657" s="214">
        <f>IF(N2657="zákl. přenesená",J2657,0)</f>
        <v>0</v>
      </c>
      <c r="BH2657" s="214">
        <f>IF(N2657="sníž. přenesená",J2657,0)</f>
        <v>0</v>
      </c>
      <c r="BI2657" s="214">
        <f>IF(N2657="nulová",J2657,0)</f>
        <v>0</v>
      </c>
      <c r="BJ2657" s="25" t="s">
        <v>86</v>
      </c>
      <c r="BK2657" s="214">
        <f>ROUND(I2657*H2657,2)</f>
        <v>0</v>
      </c>
      <c r="BL2657" s="25" t="s">
        <v>287</v>
      </c>
      <c r="BM2657" s="25" t="s">
        <v>2872</v>
      </c>
    </row>
    <row r="2658" spans="2:65" s="12" customFormat="1" ht="13.5">
      <c r="B2658" s="222"/>
      <c r="C2658" s="223"/>
      <c r="D2658" s="219" t="s">
        <v>274</v>
      </c>
      <c r="E2658" s="223"/>
      <c r="F2658" s="225" t="s">
        <v>2873</v>
      </c>
      <c r="G2658" s="223"/>
      <c r="H2658" s="226">
        <v>17.545000000000002</v>
      </c>
      <c r="I2658" s="227"/>
      <c r="J2658" s="223"/>
      <c r="K2658" s="223"/>
      <c r="L2658" s="228"/>
      <c r="M2658" s="229"/>
      <c r="N2658" s="230"/>
      <c r="O2658" s="230"/>
      <c r="P2658" s="230"/>
      <c r="Q2658" s="230"/>
      <c r="R2658" s="230"/>
      <c r="S2658" s="230"/>
      <c r="T2658" s="231"/>
      <c r="AT2658" s="232" t="s">
        <v>274</v>
      </c>
      <c r="AU2658" s="232" t="s">
        <v>88</v>
      </c>
      <c r="AV2658" s="12" t="s">
        <v>88</v>
      </c>
      <c r="AW2658" s="12" t="s">
        <v>6</v>
      </c>
      <c r="AX2658" s="12" t="s">
        <v>86</v>
      </c>
      <c r="AY2658" s="232" t="s">
        <v>209</v>
      </c>
    </row>
    <row r="2659" spans="2:65" s="1" customFormat="1" ht="25.5" customHeight="1">
      <c r="B2659" s="43"/>
      <c r="C2659" s="203" t="s">
        <v>2874</v>
      </c>
      <c r="D2659" s="203" t="s">
        <v>212</v>
      </c>
      <c r="E2659" s="204" t="s">
        <v>2875</v>
      </c>
      <c r="F2659" s="205" t="s">
        <v>2876</v>
      </c>
      <c r="G2659" s="206" t="s">
        <v>357</v>
      </c>
      <c r="H2659" s="207">
        <v>24.65</v>
      </c>
      <c r="I2659" s="208"/>
      <c r="J2659" s="209">
        <f>ROUND(I2659*H2659,2)</f>
        <v>0</v>
      </c>
      <c r="K2659" s="205" t="s">
        <v>216</v>
      </c>
      <c r="L2659" s="63"/>
      <c r="M2659" s="210" t="s">
        <v>34</v>
      </c>
      <c r="N2659" s="211" t="s">
        <v>49</v>
      </c>
      <c r="O2659" s="44"/>
      <c r="P2659" s="212">
        <f>O2659*H2659</f>
        <v>0</v>
      </c>
      <c r="Q2659" s="212">
        <v>0</v>
      </c>
      <c r="R2659" s="212">
        <f>Q2659*H2659</f>
        <v>0</v>
      </c>
      <c r="S2659" s="212">
        <v>0</v>
      </c>
      <c r="T2659" s="213">
        <f>S2659*H2659</f>
        <v>0</v>
      </c>
      <c r="AR2659" s="25" t="s">
        <v>287</v>
      </c>
      <c r="AT2659" s="25" t="s">
        <v>212</v>
      </c>
      <c r="AU2659" s="25" t="s">
        <v>88</v>
      </c>
      <c r="AY2659" s="25" t="s">
        <v>209</v>
      </c>
      <c r="BE2659" s="214">
        <f>IF(N2659="základní",J2659,0)</f>
        <v>0</v>
      </c>
      <c r="BF2659" s="214">
        <f>IF(N2659="snížená",J2659,0)</f>
        <v>0</v>
      </c>
      <c r="BG2659" s="214">
        <f>IF(N2659="zákl. přenesená",J2659,0)</f>
        <v>0</v>
      </c>
      <c r="BH2659" s="214">
        <f>IF(N2659="sníž. přenesená",J2659,0)</f>
        <v>0</v>
      </c>
      <c r="BI2659" s="214">
        <f>IF(N2659="nulová",J2659,0)</f>
        <v>0</v>
      </c>
      <c r="BJ2659" s="25" t="s">
        <v>86</v>
      </c>
      <c r="BK2659" s="214">
        <f>ROUND(I2659*H2659,2)</f>
        <v>0</v>
      </c>
      <c r="BL2659" s="25" t="s">
        <v>287</v>
      </c>
      <c r="BM2659" s="25" t="s">
        <v>2877</v>
      </c>
    </row>
    <row r="2660" spans="2:65" s="1" customFormat="1" ht="40.5">
      <c r="B2660" s="43"/>
      <c r="C2660" s="65"/>
      <c r="D2660" s="219" t="s">
        <v>272</v>
      </c>
      <c r="E2660" s="65"/>
      <c r="F2660" s="220" t="s">
        <v>2862</v>
      </c>
      <c r="G2660" s="65"/>
      <c r="H2660" s="65"/>
      <c r="I2660" s="174"/>
      <c r="J2660" s="65"/>
      <c r="K2660" s="65"/>
      <c r="L2660" s="63"/>
      <c r="M2660" s="221"/>
      <c r="N2660" s="44"/>
      <c r="O2660" s="44"/>
      <c r="P2660" s="44"/>
      <c r="Q2660" s="44"/>
      <c r="R2660" s="44"/>
      <c r="S2660" s="44"/>
      <c r="T2660" s="80"/>
      <c r="AT2660" s="25" t="s">
        <v>272</v>
      </c>
      <c r="AU2660" s="25" t="s">
        <v>88</v>
      </c>
    </row>
    <row r="2661" spans="2:65" s="14" customFormat="1" ht="13.5">
      <c r="B2661" s="254"/>
      <c r="C2661" s="255"/>
      <c r="D2661" s="219" t="s">
        <v>274</v>
      </c>
      <c r="E2661" s="256" t="s">
        <v>34</v>
      </c>
      <c r="F2661" s="257" t="s">
        <v>2878</v>
      </c>
      <c r="G2661" s="255"/>
      <c r="H2661" s="256" t="s">
        <v>34</v>
      </c>
      <c r="I2661" s="258"/>
      <c r="J2661" s="255"/>
      <c r="K2661" s="255"/>
      <c r="L2661" s="259"/>
      <c r="M2661" s="260"/>
      <c r="N2661" s="261"/>
      <c r="O2661" s="261"/>
      <c r="P2661" s="261"/>
      <c r="Q2661" s="261"/>
      <c r="R2661" s="261"/>
      <c r="S2661" s="261"/>
      <c r="T2661" s="262"/>
      <c r="AT2661" s="263" t="s">
        <v>274</v>
      </c>
      <c r="AU2661" s="263" t="s">
        <v>88</v>
      </c>
      <c r="AV2661" s="14" t="s">
        <v>86</v>
      </c>
      <c r="AW2661" s="14" t="s">
        <v>41</v>
      </c>
      <c r="AX2661" s="14" t="s">
        <v>78</v>
      </c>
      <c r="AY2661" s="263" t="s">
        <v>209</v>
      </c>
    </row>
    <row r="2662" spans="2:65" s="12" customFormat="1" ht="13.5">
      <c r="B2662" s="222"/>
      <c r="C2662" s="223"/>
      <c r="D2662" s="219" t="s">
        <v>274</v>
      </c>
      <c r="E2662" s="224" t="s">
        <v>34</v>
      </c>
      <c r="F2662" s="225" t="s">
        <v>2879</v>
      </c>
      <c r="G2662" s="223"/>
      <c r="H2662" s="226">
        <v>4.4000000000000004</v>
      </c>
      <c r="I2662" s="227"/>
      <c r="J2662" s="223"/>
      <c r="K2662" s="223"/>
      <c r="L2662" s="228"/>
      <c r="M2662" s="229"/>
      <c r="N2662" s="230"/>
      <c r="O2662" s="230"/>
      <c r="P2662" s="230"/>
      <c r="Q2662" s="230"/>
      <c r="R2662" s="230"/>
      <c r="S2662" s="230"/>
      <c r="T2662" s="231"/>
      <c r="AT2662" s="232" t="s">
        <v>274</v>
      </c>
      <c r="AU2662" s="232" t="s">
        <v>88</v>
      </c>
      <c r="AV2662" s="12" t="s">
        <v>88</v>
      </c>
      <c r="AW2662" s="12" t="s">
        <v>41</v>
      </c>
      <c r="AX2662" s="12" t="s">
        <v>78</v>
      </c>
      <c r="AY2662" s="232" t="s">
        <v>209</v>
      </c>
    </row>
    <row r="2663" spans="2:65" s="12" customFormat="1" ht="13.5">
      <c r="B2663" s="222"/>
      <c r="C2663" s="223"/>
      <c r="D2663" s="219" t="s">
        <v>274</v>
      </c>
      <c r="E2663" s="224" t="s">
        <v>34</v>
      </c>
      <c r="F2663" s="225" t="s">
        <v>2828</v>
      </c>
      <c r="G2663" s="223"/>
      <c r="H2663" s="226">
        <v>4.4000000000000004</v>
      </c>
      <c r="I2663" s="227"/>
      <c r="J2663" s="223"/>
      <c r="K2663" s="223"/>
      <c r="L2663" s="228"/>
      <c r="M2663" s="229"/>
      <c r="N2663" s="230"/>
      <c r="O2663" s="230"/>
      <c r="P2663" s="230"/>
      <c r="Q2663" s="230"/>
      <c r="R2663" s="230"/>
      <c r="S2663" s="230"/>
      <c r="T2663" s="231"/>
      <c r="AT2663" s="232" t="s">
        <v>274</v>
      </c>
      <c r="AU2663" s="232" t="s">
        <v>88</v>
      </c>
      <c r="AV2663" s="12" t="s">
        <v>88</v>
      </c>
      <c r="AW2663" s="12" t="s">
        <v>41</v>
      </c>
      <c r="AX2663" s="12" t="s">
        <v>78</v>
      </c>
      <c r="AY2663" s="232" t="s">
        <v>209</v>
      </c>
    </row>
    <row r="2664" spans="2:65" s="14" customFormat="1" ht="13.5">
      <c r="B2664" s="254"/>
      <c r="C2664" s="255"/>
      <c r="D2664" s="219" t="s">
        <v>274</v>
      </c>
      <c r="E2664" s="256" t="s">
        <v>34</v>
      </c>
      <c r="F2664" s="257" t="s">
        <v>2880</v>
      </c>
      <c r="G2664" s="255"/>
      <c r="H2664" s="256" t="s">
        <v>34</v>
      </c>
      <c r="I2664" s="258"/>
      <c r="J2664" s="255"/>
      <c r="K2664" s="255"/>
      <c r="L2664" s="259"/>
      <c r="M2664" s="260"/>
      <c r="N2664" s="261"/>
      <c r="O2664" s="261"/>
      <c r="P2664" s="261"/>
      <c r="Q2664" s="261"/>
      <c r="R2664" s="261"/>
      <c r="S2664" s="261"/>
      <c r="T2664" s="262"/>
      <c r="AT2664" s="263" t="s">
        <v>274</v>
      </c>
      <c r="AU2664" s="263" t="s">
        <v>88</v>
      </c>
      <c r="AV2664" s="14" t="s">
        <v>86</v>
      </c>
      <c r="AW2664" s="14" t="s">
        <v>41</v>
      </c>
      <c r="AX2664" s="14" t="s">
        <v>78</v>
      </c>
      <c r="AY2664" s="263" t="s">
        <v>209</v>
      </c>
    </row>
    <row r="2665" spans="2:65" s="12" customFormat="1" ht="13.5">
      <c r="B2665" s="222"/>
      <c r="C2665" s="223"/>
      <c r="D2665" s="219" t="s">
        <v>274</v>
      </c>
      <c r="E2665" s="224" t="s">
        <v>34</v>
      </c>
      <c r="F2665" s="225" t="s">
        <v>2830</v>
      </c>
      <c r="G2665" s="223"/>
      <c r="H2665" s="226">
        <v>3</v>
      </c>
      <c r="I2665" s="227"/>
      <c r="J2665" s="223"/>
      <c r="K2665" s="223"/>
      <c r="L2665" s="228"/>
      <c r="M2665" s="229"/>
      <c r="N2665" s="230"/>
      <c r="O2665" s="230"/>
      <c r="P2665" s="230"/>
      <c r="Q2665" s="230"/>
      <c r="R2665" s="230"/>
      <c r="S2665" s="230"/>
      <c r="T2665" s="231"/>
      <c r="AT2665" s="232" t="s">
        <v>274</v>
      </c>
      <c r="AU2665" s="232" t="s">
        <v>88</v>
      </c>
      <c r="AV2665" s="12" t="s">
        <v>88</v>
      </c>
      <c r="AW2665" s="12" t="s">
        <v>41</v>
      </c>
      <c r="AX2665" s="12" t="s">
        <v>78</v>
      </c>
      <c r="AY2665" s="232" t="s">
        <v>209</v>
      </c>
    </row>
    <row r="2666" spans="2:65" s="14" customFormat="1" ht="13.5">
      <c r="B2666" s="254"/>
      <c r="C2666" s="255"/>
      <c r="D2666" s="219" t="s">
        <v>274</v>
      </c>
      <c r="E2666" s="256" t="s">
        <v>34</v>
      </c>
      <c r="F2666" s="257" t="s">
        <v>2881</v>
      </c>
      <c r="G2666" s="255"/>
      <c r="H2666" s="256" t="s">
        <v>34</v>
      </c>
      <c r="I2666" s="258"/>
      <c r="J2666" s="255"/>
      <c r="K2666" s="255"/>
      <c r="L2666" s="259"/>
      <c r="M2666" s="260"/>
      <c r="N2666" s="261"/>
      <c r="O2666" s="261"/>
      <c r="P2666" s="261"/>
      <c r="Q2666" s="261"/>
      <c r="R2666" s="261"/>
      <c r="S2666" s="261"/>
      <c r="T2666" s="262"/>
      <c r="AT2666" s="263" t="s">
        <v>274</v>
      </c>
      <c r="AU2666" s="263" t="s">
        <v>88</v>
      </c>
      <c r="AV2666" s="14" t="s">
        <v>86</v>
      </c>
      <c r="AW2666" s="14" t="s">
        <v>41</v>
      </c>
      <c r="AX2666" s="14" t="s">
        <v>78</v>
      </c>
      <c r="AY2666" s="263" t="s">
        <v>209</v>
      </c>
    </row>
    <row r="2667" spans="2:65" s="12" customFormat="1" ht="13.5">
      <c r="B2667" s="222"/>
      <c r="C2667" s="223"/>
      <c r="D2667" s="219" t="s">
        <v>274</v>
      </c>
      <c r="E2667" s="224" t="s">
        <v>34</v>
      </c>
      <c r="F2667" s="225" t="s">
        <v>2879</v>
      </c>
      <c r="G2667" s="223"/>
      <c r="H2667" s="226">
        <v>4.4000000000000004</v>
      </c>
      <c r="I2667" s="227"/>
      <c r="J2667" s="223"/>
      <c r="K2667" s="223"/>
      <c r="L2667" s="228"/>
      <c r="M2667" s="229"/>
      <c r="N2667" s="230"/>
      <c r="O2667" s="230"/>
      <c r="P2667" s="230"/>
      <c r="Q2667" s="230"/>
      <c r="R2667" s="230"/>
      <c r="S2667" s="230"/>
      <c r="T2667" s="231"/>
      <c r="AT2667" s="232" t="s">
        <v>274</v>
      </c>
      <c r="AU2667" s="232" t="s">
        <v>88</v>
      </c>
      <c r="AV2667" s="12" t="s">
        <v>88</v>
      </c>
      <c r="AW2667" s="12" t="s">
        <v>41</v>
      </c>
      <c r="AX2667" s="12" t="s">
        <v>78</v>
      </c>
      <c r="AY2667" s="232" t="s">
        <v>209</v>
      </c>
    </row>
    <row r="2668" spans="2:65" s="14" customFormat="1" ht="13.5">
      <c r="B2668" s="254"/>
      <c r="C2668" s="255"/>
      <c r="D2668" s="219" t="s">
        <v>274</v>
      </c>
      <c r="E2668" s="256" t="s">
        <v>34</v>
      </c>
      <c r="F2668" s="257" t="s">
        <v>2882</v>
      </c>
      <c r="G2668" s="255"/>
      <c r="H2668" s="256" t="s">
        <v>34</v>
      </c>
      <c r="I2668" s="258"/>
      <c r="J2668" s="255"/>
      <c r="K2668" s="255"/>
      <c r="L2668" s="259"/>
      <c r="M2668" s="260"/>
      <c r="N2668" s="261"/>
      <c r="O2668" s="261"/>
      <c r="P2668" s="261"/>
      <c r="Q2668" s="261"/>
      <c r="R2668" s="261"/>
      <c r="S2668" s="261"/>
      <c r="T2668" s="262"/>
      <c r="AT2668" s="263" t="s">
        <v>274</v>
      </c>
      <c r="AU2668" s="263" t="s">
        <v>88</v>
      </c>
      <c r="AV2668" s="14" t="s">
        <v>86</v>
      </c>
      <c r="AW2668" s="14" t="s">
        <v>41</v>
      </c>
      <c r="AX2668" s="14" t="s">
        <v>78</v>
      </c>
      <c r="AY2668" s="263" t="s">
        <v>209</v>
      </c>
    </row>
    <row r="2669" spans="2:65" s="12" customFormat="1" ht="13.5">
      <c r="B2669" s="222"/>
      <c r="C2669" s="223"/>
      <c r="D2669" s="219" t="s">
        <v>274</v>
      </c>
      <c r="E2669" s="224" t="s">
        <v>34</v>
      </c>
      <c r="F2669" s="225" t="s">
        <v>2883</v>
      </c>
      <c r="G2669" s="223"/>
      <c r="H2669" s="226">
        <v>8.4499999999999993</v>
      </c>
      <c r="I2669" s="227"/>
      <c r="J2669" s="223"/>
      <c r="K2669" s="223"/>
      <c r="L2669" s="228"/>
      <c r="M2669" s="229"/>
      <c r="N2669" s="230"/>
      <c r="O2669" s="230"/>
      <c r="P2669" s="230"/>
      <c r="Q2669" s="230"/>
      <c r="R2669" s="230"/>
      <c r="S2669" s="230"/>
      <c r="T2669" s="231"/>
      <c r="AT2669" s="232" t="s">
        <v>274</v>
      </c>
      <c r="AU2669" s="232" t="s">
        <v>88</v>
      </c>
      <c r="AV2669" s="12" t="s">
        <v>88</v>
      </c>
      <c r="AW2669" s="12" t="s">
        <v>41</v>
      </c>
      <c r="AX2669" s="12" t="s">
        <v>78</v>
      </c>
      <c r="AY2669" s="232" t="s">
        <v>209</v>
      </c>
    </row>
    <row r="2670" spans="2:65" s="13" customFormat="1" ht="13.5">
      <c r="B2670" s="233"/>
      <c r="C2670" s="234"/>
      <c r="D2670" s="219" t="s">
        <v>274</v>
      </c>
      <c r="E2670" s="235" t="s">
        <v>34</v>
      </c>
      <c r="F2670" s="236" t="s">
        <v>302</v>
      </c>
      <c r="G2670" s="234"/>
      <c r="H2670" s="237">
        <v>24.65</v>
      </c>
      <c r="I2670" s="238"/>
      <c r="J2670" s="234"/>
      <c r="K2670" s="234"/>
      <c r="L2670" s="239"/>
      <c r="M2670" s="240"/>
      <c r="N2670" s="241"/>
      <c r="O2670" s="241"/>
      <c r="P2670" s="241"/>
      <c r="Q2670" s="241"/>
      <c r="R2670" s="241"/>
      <c r="S2670" s="241"/>
      <c r="T2670" s="242"/>
      <c r="AT2670" s="243" t="s">
        <v>274</v>
      </c>
      <c r="AU2670" s="243" t="s">
        <v>88</v>
      </c>
      <c r="AV2670" s="13" t="s">
        <v>228</v>
      </c>
      <c r="AW2670" s="13" t="s">
        <v>41</v>
      </c>
      <c r="AX2670" s="13" t="s">
        <v>86</v>
      </c>
      <c r="AY2670" s="243" t="s">
        <v>209</v>
      </c>
    </row>
    <row r="2671" spans="2:65" s="1" customFormat="1" ht="16.5" customHeight="1">
      <c r="B2671" s="43"/>
      <c r="C2671" s="244" t="s">
        <v>2884</v>
      </c>
      <c r="D2671" s="244" t="s">
        <v>348</v>
      </c>
      <c r="E2671" s="245" t="s">
        <v>2870</v>
      </c>
      <c r="F2671" s="246" t="s">
        <v>2871</v>
      </c>
      <c r="G2671" s="247" t="s">
        <v>317</v>
      </c>
      <c r="H2671" s="248">
        <v>27.114999999999998</v>
      </c>
      <c r="I2671" s="249"/>
      <c r="J2671" s="250">
        <f>ROUND(I2671*H2671,2)</f>
        <v>0</v>
      </c>
      <c r="K2671" s="246" t="s">
        <v>216</v>
      </c>
      <c r="L2671" s="251"/>
      <c r="M2671" s="252" t="s">
        <v>34</v>
      </c>
      <c r="N2671" s="253" t="s">
        <v>49</v>
      </c>
      <c r="O2671" s="44"/>
      <c r="P2671" s="212">
        <f>O2671*H2671</f>
        <v>0</v>
      </c>
      <c r="Q2671" s="212">
        <v>5.0000000000000001E-3</v>
      </c>
      <c r="R2671" s="212">
        <f>Q2671*H2671</f>
        <v>0.135575</v>
      </c>
      <c r="S2671" s="212">
        <v>0</v>
      </c>
      <c r="T2671" s="213">
        <f>S2671*H2671</f>
        <v>0</v>
      </c>
      <c r="AR2671" s="25" t="s">
        <v>672</v>
      </c>
      <c r="AT2671" s="25" t="s">
        <v>348</v>
      </c>
      <c r="AU2671" s="25" t="s">
        <v>88</v>
      </c>
      <c r="AY2671" s="25" t="s">
        <v>209</v>
      </c>
      <c r="BE2671" s="214">
        <f>IF(N2671="základní",J2671,0)</f>
        <v>0</v>
      </c>
      <c r="BF2671" s="214">
        <f>IF(N2671="snížená",J2671,0)</f>
        <v>0</v>
      </c>
      <c r="BG2671" s="214">
        <f>IF(N2671="zákl. přenesená",J2671,0)</f>
        <v>0</v>
      </c>
      <c r="BH2671" s="214">
        <f>IF(N2671="sníž. přenesená",J2671,0)</f>
        <v>0</v>
      </c>
      <c r="BI2671" s="214">
        <f>IF(N2671="nulová",J2671,0)</f>
        <v>0</v>
      </c>
      <c r="BJ2671" s="25" t="s">
        <v>86</v>
      </c>
      <c r="BK2671" s="214">
        <f>ROUND(I2671*H2671,2)</f>
        <v>0</v>
      </c>
      <c r="BL2671" s="25" t="s">
        <v>287</v>
      </c>
      <c r="BM2671" s="25" t="s">
        <v>2885</v>
      </c>
    </row>
    <row r="2672" spans="2:65" s="12" customFormat="1" ht="13.5">
      <c r="B2672" s="222"/>
      <c r="C2672" s="223"/>
      <c r="D2672" s="219" t="s">
        <v>274</v>
      </c>
      <c r="E2672" s="223"/>
      <c r="F2672" s="225" t="s">
        <v>2886</v>
      </c>
      <c r="G2672" s="223"/>
      <c r="H2672" s="226">
        <v>27.114999999999998</v>
      </c>
      <c r="I2672" s="227"/>
      <c r="J2672" s="223"/>
      <c r="K2672" s="223"/>
      <c r="L2672" s="228"/>
      <c r="M2672" s="229"/>
      <c r="N2672" s="230"/>
      <c r="O2672" s="230"/>
      <c r="P2672" s="230"/>
      <c r="Q2672" s="230"/>
      <c r="R2672" s="230"/>
      <c r="S2672" s="230"/>
      <c r="T2672" s="231"/>
      <c r="AT2672" s="232" t="s">
        <v>274</v>
      </c>
      <c r="AU2672" s="232" t="s">
        <v>88</v>
      </c>
      <c r="AV2672" s="12" t="s">
        <v>88</v>
      </c>
      <c r="AW2672" s="12" t="s">
        <v>6</v>
      </c>
      <c r="AX2672" s="12" t="s">
        <v>86</v>
      </c>
      <c r="AY2672" s="232" t="s">
        <v>209</v>
      </c>
    </row>
    <row r="2673" spans="2:65" s="1" customFormat="1" ht="25.5" customHeight="1">
      <c r="B2673" s="43"/>
      <c r="C2673" s="203" t="s">
        <v>2887</v>
      </c>
      <c r="D2673" s="203" t="s">
        <v>212</v>
      </c>
      <c r="E2673" s="204" t="s">
        <v>2888</v>
      </c>
      <c r="F2673" s="205" t="s">
        <v>2889</v>
      </c>
      <c r="G2673" s="206" t="s">
        <v>357</v>
      </c>
      <c r="H2673" s="207">
        <v>3</v>
      </c>
      <c r="I2673" s="208"/>
      <c r="J2673" s="209">
        <f>ROUND(I2673*H2673,2)</f>
        <v>0</v>
      </c>
      <c r="K2673" s="205" t="s">
        <v>216</v>
      </c>
      <c r="L2673" s="63"/>
      <c r="M2673" s="210" t="s">
        <v>34</v>
      </c>
      <c r="N2673" s="211" t="s">
        <v>49</v>
      </c>
      <c r="O2673" s="44"/>
      <c r="P2673" s="212">
        <f>O2673*H2673</f>
        <v>0</v>
      </c>
      <c r="Q2673" s="212">
        <v>0</v>
      </c>
      <c r="R2673" s="212">
        <f>Q2673*H2673</f>
        <v>0</v>
      </c>
      <c r="S2673" s="212">
        <v>0</v>
      </c>
      <c r="T2673" s="213">
        <f>S2673*H2673</f>
        <v>0</v>
      </c>
      <c r="AR2673" s="25" t="s">
        <v>287</v>
      </c>
      <c r="AT2673" s="25" t="s">
        <v>212</v>
      </c>
      <c r="AU2673" s="25" t="s">
        <v>88</v>
      </c>
      <c r="AY2673" s="25" t="s">
        <v>209</v>
      </c>
      <c r="BE2673" s="214">
        <f>IF(N2673="základní",J2673,0)</f>
        <v>0</v>
      </c>
      <c r="BF2673" s="214">
        <f>IF(N2673="snížená",J2673,0)</f>
        <v>0</v>
      </c>
      <c r="BG2673" s="214">
        <f>IF(N2673="zákl. přenesená",J2673,0)</f>
        <v>0</v>
      </c>
      <c r="BH2673" s="214">
        <f>IF(N2673="sníž. přenesená",J2673,0)</f>
        <v>0</v>
      </c>
      <c r="BI2673" s="214">
        <f>IF(N2673="nulová",J2673,0)</f>
        <v>0</v>
      </c>
      <c r="BJ2673" s="25" t="s">
        <v>86</v>
      </c>
      <c r="BK2673" s="214">
        <f>ROUND(I2673*H2673,2)</f>
        <v>0</v>
      </c>
      <c r="BL2673" s="25" t="s">
        <v>287</v>
      </c>
      <c r="BM2673" s="25" t="s">
        <v>2890</v>
      </c>
    </row>
    <row r="2674" spans="2:65" s="1" customFormat="1" ht="148.5">
      <c r="B2674" s="43"/>
      <c r="C2674" s="65"/>
      <c r="D2674" s="219" t="s">
        <v>272</v>
      </c>
      <c r="E2674" s="65"/>
      <c r="F2674" s="220" t="s">
        <v>2891</v>
      </c>
      <c r="G2674" s="65"/>
      <c r="H2674" s="65"/>
      <c r="I2674" s="174"/>
      <c r="J2674" s="65"/>
      <c r="K2674" s="65"/>
      <c r="L2674" s="63"/>
      <c r="M2674" s="221"/>
      <c r="N2674" s="44"/>
      <c r="O2674" s="44"/>
      <c r="P2674" s="44"/>
      <c r="Q2674" s="44"/>
      <c r="R2674" s="44"/>
      <c r="S2674" s="44"/>
      <c r="T2674" s="80"/>
      <c r="AT2674" s="25" t="s">
        <v>272</v>
      </c>
      <c r="AU2674" s="25" t="s">
        <v>88</v>
      </c>
    </row>
    <row r="2675" spans="2:65" s="14" customFormat="1" ht="13.5">
      <c r="B2675" s="254"/>
      <c r="C2675" s="255"/>
      <c r="D2675" s="219" t="s">
        <v>274</v>
      </c>
      <c r="E2675" s="256" t="s">
        <v>34</v>
      </c>
      <c r="F2675" s="257" t="s">
        <v>2892</v>
      </c>
      <c r="G2675" s="255"/>
      <c r="H2675" s="256" t="s">
        <v>34</v>
      </c>
      <c r="I2675" s="258"/>
      <c r="J2675" s="255"/>
      <c r="K2675" s="255"/>
      <c r="L2675" s="259"/>
      <c r="M2675" s="260"/>
      <c r="N2675" s="261"/>
      <c r="O2675" s="261"/>
      <c r="P2675" s="261"/>
      <c r="Q2675" s="261"/>
      <c r="R2675" s="261"/>
      <c r="S2675" s="261"/>
      <c r="T2675" s="262"/>
      <c r="AT2675" s="263" t="s">
        <v>274</v>
      </c>
      <c r="AU2675" s="263" t="s">
        <v>88</v>
      </c>
      <c r="AV2675" s="14" t="s">
        <v>86</v>
      </c>
      <c r="AW2675" s="14" t="s">
        <v>41</v>
      </c>
      <c r="AX2675" s="14" t="s">
        <v>78</v>
      </c>
      <c r="AY2675" s="263" t="s">
        <v>209</v>
      </c>
    </row>
    <row r="2676" spans="2:65" s="12" customFormat="1" ht="13.5">
      <c r="B2676" s="222"/>
      <c r="C2676" s="223"/>
      <c r="D2676" s="219" t="s">
        <v>274</v>
      </c>
      <c r="E2676" s="224" t="s">
        <v>34</v>
      </c>
      <c r="F2676" s="225" t="s">
        <v>2893</v>
      </c>
      <c r="G2676" s="223"/>
      <c r="H2676" s="226">
        <v>3</v>
      </c>
      <c r="I2676" s="227"/>
      <c r="J2676" s="223"/>
      <c r="K2676" s="223"/>
      <c r="L2676" s="228"/>
      <c r="M2676" s="229"/>
      <c r="N2676" s="230"/>
      <c r="O2676" s="230"/>
      <c r="P2676" s="230"/>
      <c r="Q2676" s="230"/>
      <c r="R2676" s="230"/>
      <c r="S2676" s="230"/>
      <c r="T2676" s="231"/>
      <c r="AT2676" s="232" t="s">
        <v>274</v>
      </c>
      <c r="AU2676" s="232" t="s">
        <v>88</v>
      </c>
      <c r="AV2676" s="12" t="s">
        <v>88</v>
      </c>
      <c r="AW2676" s="12" t="s">
        <v>41</v>
      </c>
      <c r="AX2676" s="12" t="s">
        <v>86</v>
      </c>
      <c r="AY2676" s="232" t="s">
        <v>209</v>
      </c>
    </row>
    <row r="2677" spans="2:65" s="1" customFormat="1" ht="51" customHeight="1">
      <c r="B2677" s="43"/>
      <c r="C2677" s="244" t="s">
        <v>2894</v>
      </c>
      <c r="D2677" s="244" t="s">
        <v>348</v>
      </c>
      <c r="E2677" s="245" t="s">
        <v>2895</v>
      </c>
      <c r="F2677" s="246" t="s">
        <v>2896</v>
      </c>
      <c r="G2677" s="247" t="s">
        <v>336</v>
      </c>
      <c r="H2677" s="248">
        <v>3</v>
      </c>
      <c r="I2677" s="249"/>
      <c r="J2677" s="250">
        <f>ROUND(I2677*H2677,2)</f>
        <v>0</v>
      </c>
      <c r="K2677" s="246" t="s">
        <v>34</v>
      </c>
      <c r="L2677" s="251"/>
      <c r="M2677" s="252" t="s">
        <v>34</v>
      </c>
      <c r="N2677" s="253" t="s">
        <v>49</v>
      </c>
      <c r="O2677" s="44"/>
      <c r="P2677" s="212">
        <f>O2677*H2677</f>
        <v>0</v>
      </c>
      <c r="Q2677" s="212">
        <v>0</v>
      </c>
      <c r="R2677" s="212">
        <f>Q2677*H2677</f>
        <v>0</v>
      </c>
      <c r="S2677" s="212">
        <v>0</v>
      </c>
      <c r="T2677" s="213">
        <f>S2677*H2677</f>
        <v>0</v>
      </c>
      <c r="AR2677" s="25" t="s">
        <v>672</v>
      </c>
      <c r="AT2677" s="25" t="s">
        <v>348</v>
      </c>
      <c r="AU2677" s="25" t="s">
        <v>88</v>
      </c>
      <c r="AY2677" s="25" t="s">
        <v>209</v>
      </c>
      <c r="BE2677" s="214">
        <f>IF(N2677="základní",J2677,0)</f>
        <v>0</v>
      </c>
      <c r="BF2677" s="214">
        <f>IF(N2677="snížená",J2677,0)</f>
        <v>0</v>
      </c>
      <c r="BG2677" s="214">
        <f>IF(N2677="zákl. přenesená",J2677,0)</f>
        <v>0</v>
      </c>
      <c r="BH2677" s="214">
        <f>IF(N2677="sníž. přenesená",J2677,0)</f>
        <v>0</v>
      </c>
      <c r="BI2677" s="214">
        <f>IF(N2677="nulová",J2677,0)</f>
        <v>0</v>
      </c>
      <c r="BJ2677" s="25" t="s">
        <v>86</v>
      </c>
      <c r="BK2677" s="214">
        <f>ROUND(I2677*H2677,2)</f>
        <v>0</v>
      </c>
      <c r="BL2677" s="25" t="s">
        <v>287</v>
      </c>
      <c r="BM2677" s="25" t="s">
        <v>2897</v>
      </c>
    </row>
    <row r="2678" spans="2:65" s="1" customFormat="1" ht="25.5" customHeight="1">
      <c r="B2678" s="43"/>
      <c r="C2678" s="203" t="s">
        <v>2898</v>
      </c>
      <c r="D2678" s="203" t="s">
        <v>212</v>
      </c>
      <c r="E2678" s="204" t="s">
        <v>2899</v>
      </c>
      <c r="F2678" s="205" t="s">
        <v>2900</v>
      </c>
      <c r="G2678" s="206" t="s">
        <v>357</v>
      </c>
      <c r="H2678" s="207">
        <v>19</v>
      </c>
      <c r="I2678" s="208"/>
      <c r="J2678" s="209">
        <f>ROUND(I2678*H2678,2)</f>
        <v>0</v>
      </c>
      <c r="K2678" s="205" t="s">
        <v>216</v>
      </c>
      <c r="L2678" s="63"/>
      <c r="M2678" s="210" t="s">
        <v>34</v>
      </c>
      <c r="N2678" s="211" t="s">
        <v>49</v>
      </c>
      <c r="O2678" s="44"/>
      <c r="P2678" s="212">
        <f>O2678*H2678</f>
        <v>0</v>
      </c>
      <c r="Q2678" s="212">
        <v>0</v>
      </c>
      <c r="R2678" s="212">
        <f>Q2678*H2678</f>
        <v>0</v>
      </c>
      <c r="S2678" s="212">
        <v>0</v>
      </c>
      <c r="T2678" s="213">
        <f>S2678*H2678</f>
        <v>0</v>
      </c>
      <c r="AR2678" s="25" t="s">
        <v>287</v>
      </c>
      <c r="AT2678" s="25" t="s">
        <v>212</v>
      </c>
      <c r="AU2678" s="25" t="s">
        <v>88</v>
      </c>
      <c r="AY2678" s="25" t="s">
        <v>209</v>
      </c>
      <c r="BE2678" s="214">
        <f>IF(N2678="základní",J2678,0)</f>
        <v>0</v>
      </c>
      <c r="BF2678" s="214">
        <f>IF(N2678="snížená",J2678,0)</f>
        <v>0</v>
      </c>
      <c r="BG2678" s="214">
        <f>IF(N2678="zákl. přenesená",J2678,0)</f>
        <v>0</v>
      </c>
      <c r="BH2678" s="214">
        <f>IF(N2678="sníž. přenesená",J2678,0)</f>
        <v>0</v>
      </c>
      <c r="BI2678" s="214">
        <f>IF(N2678="nulová",J2678,0)</f>
        <v>0</v>
      </c>
      <c r="BJ2678" s="25" t="s">
        <v>86</v>
      </c>
      <c r="BK2678" s="214">
        <f>ROUND(I2678*H2678,2)</f>
        <v>0</v>
      </c>
      <c r="BL2678" s="25" t="s">
        <v>287</v>
      </c>
      <c r="BM2678" s="25" t="s">
        <v>2901</v>
      </c>
    </row>
    <row r="2679" spans="2:65" s="1" customFormat="1" ht="148.5">
      <c r="B2679" s="43"/>
      <c r="C2679" s="65"/>
      <c r="D2679" s="219" t="s">
        <v>272</v>
      </c>
      <c r="E2679" s="65"/>
      <c r="F2679" s="220" t="s">
        <v>2891</v>
      </c>
      <c r="G2679" s="65"/>
      <c r="H2679" s="65"/>
      <c r="I2679" s="174"/>
      <c r="J2679" s="65"/>
      <c r="K2679" s="65"/>
      <c r="L2679" s="63"/>
      <c r="M2679" s="221"/>
      <c r="N2679" s="44"/>
      <c r="O2679" s="44"/>
      <c r="P2679" s="44"/>
      <c r="Q2679" s="44"/>
      <c r="R2679" s="44"/>
      <c r="S2679" s="44"/>
      <c r="T2679" s="80"/>
      <c r="AT2679" s="25" t="s">
        <v>272</v>
      </c>
      <c r="AU2679" s="25" t="s">
        <v>88</v>
      </c>
    </row>
    <row r="2680" spans="2:65" s="14" customFormat="1" ht="13.5">
      <c r="B2680" s="254"/>
      <c r="C2680" s="255"/>
      <c r="D2680" s="219" t="s">
        <v>274</v>
      </c>
      <c r="E2680" s="256" t="s">
        <v>34</v>
      </c>
      <c r="F2680" s="257" t="s">
        <v>2892</v>
      </c>
      <c r="G2680" s="255"/>
      <c r="H2680" s="256" t="s">
        <v>34</v>
      </c>
      <c r="I2680" s="258"/>
      <c r="J2680" s="255"/>
      <c r="K2680" s="255"/>
      <c r="L2680" s="259"/>
      <c r="M2680" s="260"/>
      <c r="N2680" s="261"/>
      <c r="O2680" s="261"/>
      <c r="P2680" s="261"/>
      <c r="Q2680" s="261"/>
      <c r="R2680" s="261"/>
      <c r="S2680" s="261"/>
      <c r="T2680" s="262"/>
      <c r="AT2680" s="263" t="s">
        <v>274</v>
      </c>
      <c r="AU2680" s="263" t="s">
        <v>88</v>
      </c>
      <c r="AV2680" s="14" t="s">
        <v>86</v>
      </c>
      <c r="AW2680" s="14" t="s">
        <v>41</v>
      </c>
      <c r="AX2680" s="14" t="s">
        <v>78</v>
      </c>
      <c r="AY2680" s="263" t="s">
        <v>209</v>
      </c>
    </row>
    <row r="2681" spans="2:65" s="12" customFormat="1" ht="13.5">
      <c r="B2681" s="222"/>
      <c r="C2681" s="223"/>
      <c r="D2681" s="219" t="s">
        <v>274</v>
      </c>
      <c r="E2681" s="224" t="s">
        <v>34</v>
      </c>
      <c r="F2681" s="225" t="s">
        <v>2902</v>
      </c>
      <c r="G2681" s="223"/>
      <c r="H2681" s="226">
        <v>1</v>
      </c>
      <c r="I2681" s="227"/>
      <c r="J2681" s="223"/>
      <c r="K2681" s="223"/>
      <c r="L2681" s="228"/>
      <c r="M2681" s="229"/>
      <c r="N2681" s="230"/>
      <c r="O2681" s="230"/>
      <c r="P2681" s="230"/>
      <c r="Q2681" s="230"/>
      <c r="R2681" s="230"/>
      <c r="S2681" s="230"/>
      <c r="T2681" s="231"/>
      <c r="AT2681" s="232" t="s">
        <v>274</v>
      </c>
      <c r="AU2681" s="232" t="s">
        <v>88</v>
      </c>
      <c r="AV2681" s="12" t="s">
        <v>88</v>
      </c>
      <c r="AW2681" s="12" t="s">
        <v>41</v>
      </c>
      <c r="AX2681" s="12" t="s">
        <v>78</v>
      </c>
      <c r="AY2681" s="232" t="s">
        <v>209</v>
      </c>
    </row>
    <row r="2682" spans="2:65" s="12" customFormat="1" ht="13.5">
      <c r="B2682" s="222"/>
      <c r="C2682" s="223"/>
      <c r="D2682" s="219" t="s">
        <v>274</v>
      </c>
      <c r="E2682" s="224" t="s">
        <v>34</v>
      </c>
      <c r="F2682" s="225" t="s">
        <v>2903</v>
      </c>
      <c r="G2682" s="223"/>
      <c r="H2682" s="226">
        <v>2</v>
      </c>
      <c r="I2682" s="227"/>
      <c r="J2682" s="223"/>
      <c r="K2682" s="223"/>
      <c r="L2682" s="228"/>
      <c r="M2682" s="229"/>
      <c r="N2682" s="230"/>
      <c r="O2682" s="230"/>
      <c r="P2682" s="230"/>
      <c r="Q2682" s="230"/>
      <c r="R2682" s="230"/>
      <c r="S2682" s="230"/>
      <c r="T2682" s="231"/>
      <c r="AT2682" s="232" t="s">
        <v>274</v>
      </c>
      <c r="AU2682" s="232" t="s">
        <v>88</v>
      </c>
      <c r="AV2682" s="12" t="s">
        <v>88</v>
      </c>
      <c r="AW2682" s="12" t="s">
        <v>41</v>
      </c>
      <c r="AX2682" s="12" t="s">
        <v>78</v>
      </c>
      <c r="AY2682" s="232" t="s">
        <v>209</v>
      </c>
    </row>
    <row r="2683" spans="2:65" s="12" customFormat="1" ht="13.5">
      <c r="B2683" s="222"/>
      <c r="C2683" s="223"/>
      <c r="D2683" s="219" t="s">
        <v>274</v>
      </c>
      <c r="E2683" s="224" t="s">
        <v>34</v>
      </c>
      <c r="F2683" s="225" t="s">
        <v>2904</v>
      </c>
      <c r="G2683" s="223"/>
      <c r="H2683" s="226">
        <v>2</v>
      </c>
      <c r="I2683" s="227"/>
      <c r="J2683" s="223"/>
      <c r="K2683" s="223"/>
      <c r="L2683" s="228"/>
      <c r="M2683" s="229"/>
      <c r="N2683" s="230"/>
      <c r="O2683" s="230"/>
      <c r="P2683" s="230"/>
      <c r="Q2683" s="230"/>
      <c r="R2683" s="230"/>
      <c r="S2683" s="230"/>
      <c r="T2683" s="231"/>
      <c r="AT2683" s="232" t="s">
        <v>274</v>
      </c>
      <c r="AU2683" s="232" t="s">
        <v>88</v>
      </c>
      <c r="AV2683" s="12" t="s">
        <v>88</v>
      </c>
      <c r="AW2683" s="12" t="s">
        <v>41</v>
      </c>
      <c r="AX2683" s="12" t="s">
        <v>78</v>
      </c>
      <c r="AY2683" s="232" t="s">
        <v>209</v>
      </c>
    </row>
    <row r="2684" spans="2:65" s="12" customFormat="1" ht="13.5">
      <c r="B2684" s="222"/>
      <c r="C2684" s="223"/>
      <c r="D2684" s="219" t="s">
        <v>274</v>
      </c>
      <c r="E2684" s="224" t="s">
        <v>34</v>
      </c>
      <c r="F2684" s="225" t="s">
        <v>2905</v>
      </c>
      <c r="G2684" s="223"/>
      <c r="H2684" s="226">
        <v>5</v>
      </c>
      <c r="I2684" s="227"/>
      <c r="J2684" s="223"/>
      <c r="K2684" s="223"/>
      <c r="L2684" s="228"/>
      <c r="M2684" s="229"/>
      <c r="N2684" s="230"/>
      <c r="O2684" s="230"/>
      <c r="P2684" s="230"/>
      <c r="Q2684" s="230"/>
      <c r="R2684" s="230"/>
      <c r="S2684" s="230"/>
      <c r="T2684" s="231"/>
      <c r="AT2684" s="232" t="s">
        <v>274</v>
      </c>
      <c r="AU2684" s="232" t="s">
        <v>88</v>
      </c>
      <c r="AV2684" s="12" t="s">
        <v>88</v>
      </c>
      <c r="AW2684" s="12" t="s">
        <v>41</v>
      </c>
      <c r="AX2684" s="12" t="s">
        <v>78</v>
      </c>
      <c r="AY2684" s="232" t="s">
        <v>209</v>
      </c>
    </row>
    <row r="2685" spans="2:65" s="12" customFormat="1" ht="13.5">
      <c r="B2685" s="222"/>
      <c r="C2685" s="223"/>
      <c r="D2685" s="219" t="s">
        <v>274</v>
      </c>
      <c r="E2685" s="224" t="s">
        <v>34</v>
      </c>
      <c r="F2685" s="225" t="s">
        <v>2906</v>
      </c>
      <c r="G2685" s="223"/>
      <c r="H2685" s="226">
        <v>2</v>
      </c>
      <c r="I2685" s="227"/>
      <c r="J2685" s="223"/>
      <c r="K2685" s="223"/>
      <c r="L2685" s="228"/>
      <c r="M2685" s="229"/>
      <c r="N2685" s="230"/>
      <c r="O2685" s="230"/>
      <c r="P2685" s="230"/>
      <c r="Q2685" s="230"/>
      <c r="R2685" s="230"/>
      <c r="S2685" s="230"/>
      <c r="T2685" s="231"/>
      <c r="AT2685" s="232" t="s">
        <v>274</v>
      </c>
      <c r="AU2685" s="232" t="s">
        <v>88</v>
      </c>
      <c r="AV2685" s="12" t="s">
        <v>88</v>
      </c>
      <c r="AW2685" s="12" t="s">
        <v>41</v>
      </c>
      <c r="AX2685" s="12" t="s">
        <v>78</v>
      </c>
      <c r="AY2685" s="232" t="s">
        <v>209</v>
      </c>
    </row>
    <row r="2686" spans="2:65" s="12" customFormat="1" ht="13.5">
      <c r="B2686" s="222"/>
      <c r="C2686" s="223"/>
      <c r="D2686" s="219" t="s">
        <v>274</v>
      </c>
      <c r="E2686" s="224" t="s">
        <v>34</v>
      </c>
      <c r="F2686" s="225" t="s">
        <v>2907</v>
      </c>
      <c r="G2686" s="223"/>
      <c r="H2686" s="226">
        <v>1</v>
      </c>
      <c r="I2686" s="227"/>
      <c r="J2686" s="223"/>
      <c r="K2686" s="223"/>
      <c r="L2686" s="228"/>
      <c r="M2686" s="229"/>
      <c r="N2686" s="230"/>
      <c r="O2686" s="230"/>
      <c r="P2686" s="230"/>
      <c r="Q2686" s="230"/>
      <c r="R2686" s="230"/>
      <c r="S2686" s="230"/>
      <c r="T2686" s="231"/>
      <c r="AT2686" s="232" t="s">
        <v>274</v>
      </c>
      <c r="AU2686" s="232" t="s">
        <v>88</v>
      </c>
      <c r="AV2686" s="12" t="s">
        <v>88</v>
      </c>
      <c r="AW2686" s="12" t="s">
        <v>41</v>
      </c>
      <c r="AX2686" s="12" t="s">
        <v>78</v>
      </c>
      <c r="AY2686" s="232" t="s">
        <v>209</v>
      </c>
    </row>
    <row r="2687" spans="2:65" s="12" customFormat="1" ht="13.5">
      <c r="B2687" s="222"/>
      <c r="C2687" s="223"/>
      <c r="D2687" s="219" t="s">
        <v>274</v>
      </c>
      <c r="E2687" s="224" t="s">
        <v>34</v>
      </c>
      <c r="F2687" s="225" t="s">
        <v>2908</v>
      </c>
      <c r="G2687" s="223"/>
      <c r="H2687" s="226">
        <v>1</v>
      </c>
      <c r="I2687" s="227"/>
      <c r="J2687" s="223"/>
      <c r="K2687" s="223"/>
      <c r="L2687" s="228"/>
      <c r="M2687" s="229"/>
      <c r="N2687" s="230"/>
      <c r="O2687" s="230"/>
      <c r="P2687" s="230"/>
      <c r="Q2687" s="230"/>
      <c r="R2687" s="230"/>
      <c r="S2687" s="230"/>
      <c r="T2687" s="231"/>
      <c r="AT2687" s="232" t="s">
        <v>274</v>
      </c>
      <c r="AU2687" s="232" t="s">
        <v>88</v>
      </c>
      <c r="AV2687" s="12" t="s">
        <v>88</v>
      </c>
      <c r="AW2687" s="12" t="s">
        <v>41</v>
      </c>
      <c r="AX2687" s="12" t="s">
        <v>78</v>
      </c>
      <c r="AY2687" s="232" t="s">
        <v>209</v>
      </c>
    </row>
    <row r="2688" spans="2:65" s="12" customFormat="1" ht="13.5">
      <c r="B2688" s="222"/>
      <c r="C2688" s="223"/>
      <c r="D2688" s="219" t="s">
        <v>274</v>
      </c>
      <c r="E2688" s="224" t="s">
        <v>34</v>
      </c>
      <c r="F2688" s="225" t="s">
        <v>2909</v>
      </c>
      <c r="G2688" s="223"/>
      <c r="H2688" s="226">
        <v>1</v>
      </c>
      <c r="I2688" s="227"/>
      <c r="J2688" s="223"/>
      <c r="K2688" s="223"/>
      <c r="L2688" s="228"/>
      <c r="M2688" s="229"/>
      <c r="N2688" s="230"/>
      <c r="O2688" s="230"/>
      <c r="P2688" s="230"/>
      <c r="Q2688" s="230"/>
      <c r="R2688" s="230"/>
      <c r="S2688" s="230"/>
      <c r="T2688" s="231"/>
      <c r="AT2688" s="232" t="s">
        <v>274</v>
      </c>
      <c r="AU2688" s="232" t="s">
        <v>88</v>
      </c>
      <c r="AV2688" s="12" t="s">
        <v>88</v>
      </c>
      <c r="AW2688" s="12" t="s">
        <v>41</v>
      </c>
      <c r="AX2688" s="12" t="s">
        <v>78</v>
      </c>
      <c r="AY2688" s="232" t="s">
        <v>209</v>
      </c>
    </row>
    <row r="2689" spans="2:65" s="12" customFormat="1" ht="13.5">
      <c r="B2689" s="222"/>
      <c r="C2689" s="223"/>
      <c r="D2689" s="219" t="s">
        <v>274</v>
      </c>
      <c r="E2689" s="224" t="s">
        <v>34</v>
      </c>
      <c r="F2689" s="225" t="s">
        <v>2910</v>
      </c>
      <c r="G2689" s="223"/>
      <c r="H2689" s="226">
        <v>1</v>
      </c>
      <c r="I2689" s="227"/>
      <c r="J2689" s="223"/>
      <c r="K2689" s="223"/>
      <c r="L2689" s="228"/>
      <c r="M2689" s="229"/>
      <c r="N2689" s="230"/>
      <c r="O2689" s="230"/>
      <c r="P2689" s="230"/>
      <c r="Q2689" s="230"/>
      <c r="R2689" s="230"/>
      <c r="S2689" s="230"/>
      <c r="T2689" s="231"/>
      <c r="AT2689" s="232" t="s">
        <v>274</v>
      </c>
      <c r="AU2689" s="232" t="s">
        <v>88</v>
      </c>
      <c r="AV2689" s="12" t="s">
        <v>88</v>
      </c>
      <c r="AW2689" s="12" t="s">
        <v>41</v>
      </c>
      <c r="AX2689" s="12" t="s">
        <v>78</v>
      </c>
      <c r="AY2689" s="232" t="s">
        <v>209</v>
      </c>
    </row>
    <row r="2690" spans="2:65" s="12" customFormat="1" ht="13.5">
      <c r="B2690" s="222"/>
      <c r="C2690" s="223"/>
      <c r="D2690" s="219" t="s">
        <v>274</v>
      </c>
      <c r="E2690" s="224" t="s">
        <v>34</v>
      </c>
      <c r="F2690" s="225" t="s">
        <v>2911</v>
      </c>
      <c r="G2690" s="223"/>
      <c r="H2690" s="226">
        <v>2</v>
      </c>
      <c r="I2690" s="227"/>
      <c r="J2690" s="223"/>
      <c r="K2690" s="223"/>
      <c r="L2690" s="228"/>
      <c r="M2690" s="229"/>
      <c r="N2690" s="230"/>
      <c r="O2690" s="230"/>
      <c r="P2690" s="230"/>
      <c r="Q2690" s="230"/>
      <c r="R2690" s="230"/>
      <c r="S2690" s="230"/>
      <c r="T2690" s="231"/>
      <c r="AT2690" s="232" t="s">
        <v>274</v>
      </c>
      <c r="AU2690" s="232" t="s">
        <v>88</v>
      </c>
      <c r="AV2690" s="12" t="s">
        <v>88</v>
      </c>
      <c r="AW2690" s="12" t="s">
        <v>41</v>
      </c>
      <c r="AX2690" s="12" t="s">
        <v>78</v>
      </c>
      <c r="AY2690" s="232" t="s">
        <v>209</v>
      </c>
    </row>
    <row r="2691" spans="2:65" s="12" customFormat="1" ht="13.5">
      <c r="B2691" s="222"/>
      <c r="C2691" s="223"/>
      <c r="D2691" s="219" t="s">
        <v>274</v>
      </c>
      <c r="E2691" s="224" t="s">
        <v>34</v>
      </c>
      <c r="F2691" s="225" t="s">
        <v>2912</v>
      </c>
      <c r="G2691" s="223"/>
      <c r="H2691" s="226">
        <v>1</v>
      </c>
      <c r="I2691" s="227"/>
      <c r="J2691" s="223"/>
      <c r="K2691" s="223"/>
      <c r="L2691" s="228"/>
      <c r="M2691" s="229"/>
      <c r="N2691" s="230"/>
      <c r="O2691" s="230"/>
      <c r="P2691" s="230"/>
      <c r="Q2691" s="230"/>
      <c r="R2691" s="230"/>
      <c r="S2691" s="230"/>
      <c r="T2691" s="231"/>
      <c r="AT2691" s="232" t="s">
        <v>274</v>
      </c>
      <c r="AU2691" s="232" t="s">
        <v>88</v>
      </c>
      <c r="AV2691" s="12" t="s">
        <v>88</v>
      </c>
      <c r="AW2691" s="12" t="s">
        <v>41</v>
      </c>
      <c r="AX2691" s="12" t="s">
        <v>78</v>
      </c>
      <c r="AY2691" s="232" t="s">
        <v>209</v>
      </c>
    </row>
    <row r="2692" spans="2:65" s="13" customFormat="1" ht="13.5">
      <c r="B2692" s="233"/>
      <c r="C2692" s="234"/>
      <c r="D2692" s="219" t="s">
        <v>274</v>
      </c>
      <c r="E2692" s="235" t="s">
        <v>34</v>
      </c>
      <c r="F2692" s="236" t="s">
        <v>302</v>
      </c>
      <c r="G2692" s="234"/>
      <c r="H2692" s="237">
        <v>19</v>
      </c>
      <c r="I2692" s="238"/>
      <c r="J2692" s="234"/>
      <c r="K2692" s="234"/>
      <c r="L2692" s="239"/>
      <c r="M2692" s="240"/>
      <c r="N2692" s="241"/>
      <c r="O2692" s="241"/>
      <c r="P2692" s="241"/>
      <c r="Q2692" s="241"/>
      <c r="R2692" s="241"/>
      <c r="S2692" s="241"/>
      <c r="T2692" s="242"/>
      <c r="AT2692" s="243" t="s">
        <v>274</v>
      </c>
      <c r="AU2692" s="243" t="s">
        <v>88</v>
      </c>
      <c r="AV2692" s="13" t="s">
        <v>228</v>
      </c>
      <c r="AW2692" s="13" t="s">
        <v>41</v>
      </c>
      <c r="AX2692" s="13" t="s">
        <v>86</v>
      </c>
      <c r="AY2692" s="243" t="s">
        <v>209</v>
      </c>
    </row>
    <row r="2693" spans="2:65" s="1" customFormat="1" ht="51" customHeight="1">
      <c r="B2693" s="43"/>
      <c r="C2693" s="244" t="s">
        <v>2913</v>
      </c>
      <c r="D2693" s="244" t="s">
        <v>348</v>
      </c>
      <c r="E2693" s="245" t="s">
        <v>2914</v>
      </c>
      <c r="F2693" s="246" t="s">
        <v>2915</v>
      </c>
      <c r="G2693" s="247" t="s">
        <v>336</v>
      </c>
      <c r="H2693" s="248">
        <v>1</v>
      </c>
      <c r="I2693" s="249"/>
      <c r="J2693" s="250">
        <f t="shared" ref="J2693:J2704" si="40">ROUND(I2693*H2693,2)</f>
        <v>0</v>
      </c>
      <c r="K2693" s="246" t="s">
        <v>34</v>
      </c>
      <c r="L2693" s="251"/>
      <c r="M2693" s="252" t="s">
        <v>34</v>
      </c>
      <c r="N2693" s="253" t="s">
        <v>49</v>
      </c>
      <c r="O2693" s="44"/>
      <c r="P2693" s="212">
        <f t="shared" ref="P2693:P2704" si="41">O2693*H2693</f>
        <v>0</v>
      </c>
      <c r="Q2693" s="212">
        <v>0</v>
      </c>
      <c r="R2693" s="212">
        <f t="shared" ref="R2693:R2704" si="42">Q2693*H2693</f>
        <v>0</v>
      </c>
      <c r="S2693" s="212">
        <v>0</v>
      </c>
      <c r="T2693" s="213">
        <f t="shared" ref="T2693:T2704" si="43">S2693*H2693</f>
        <v>0</v>
      </c>
      <c r="AR2693" s="25" t="s">
        <v>672</v>
      </c>
      <c r="AT2693" s="25" t="s">
        <v>348</v>
      </c>
      <c r="AU2693" s="25" t="s">
        <v>88</v>
      </c>
      <c r="AY2693" s="25" t="s">
        <v>209</v>
      </c>
      <c r="BE2693" s="214">
        <f t="shared" ref="BE2693:BE2704" si="44">IF(N2693="základní",J2693,0)</f>
        <v>0</v>
      </c>
      <c r="BF2693" s="214">
        <f t="shared" ref="BF2693:BF2704" si="45">IF(N2693="snížená",J2693,0)</f>
        <v>0</v>
      </c>
      <c r="BG2693" s="214">
        <f t="shared" ref="BG2693:BG2704" si="46">IF(N2693="zákl. přenesená",J2693,0)</f>
        <v>0</v>
      </c>
      <c r="BH2693" s="214">
        <f t="shared" ref="BH2693:BH2704" si="47">IF(N2693="sníž. přenesená",J2693,0)</f>
        <v>0</v>
      </c>
      <c r="BI2693" s="214">
        <f t="shared" ref="BI2693:BI2704" si="48">IF(N2693="nulová",J2693,0)</f>
        <v>0</v>
      </c>
      <c r="BJ2693" s="25" t="s">
        <v>86</v>
      </c>
      <c r="BK2693" s="214">
        <f t="shared" ref="BK2693:BK2704" si="49">ROUND(I2693*H2693,2)</f>
        <v>0</v>
      </c>
      <c r="BL2693" s="25" t="s">
        <v>287</v>
      </c>
      <c r="BM2693" s="25" t="s">
        <v>2916</v>
      </c>
    </row>
    <row r="2694" spans="2:65" s="1" customFormat="1" ht="51" customHeight="1">
      <c r="B2694" s="43"/>
      <c r="C2694" s="244" t="s">
        <v>2917</v>
      </c>
      <c r="D2694" s="244" t="s">
        <v>348</v>
      </c>
      <c r="E2694" s="245" t="s">
        <v>2918</v>
      </c>
      <c r="F2694" s="246" t="s">
        <v>2919</v>
      </c>
      <c r="G2694" s="247" t="s">
        <v>336</v>
      </c>
      <c r="H2694" s="248">
        <v>2</v>
      </c>
      <c r="I2694" s="249"/>
      <c r="J2694" s="250">
        <f t="shared" si="40"/>
        <v>0</v>
      </c>
      <c r="K2694" s="246" t="s">
        <v>34</v>
      </c>
      <c r="L2694" s="251"/>
      <c r="M2694" s="252" t="s">
        <v>34</v>
      </c>
      <c r="N2694" s="253" t="s">
        <v>49</v>
      </c>
      <c r="O2694" s="44"/>
      <c r="P2694" s="212">
        <f t="shared" si="41"/>
        <v>0</v>
      </c>
      <c r="Q2694" s="212">
        <v>0</v>
      </c>
      <c r="R2694" s="212">
        <f t="shared" si="42"/>
        <v>0</v>
      </c>
      <c r="S2694" s="212">
        <v>0</v>
      </c>
      <c r="T2694" s="213">
        <f t="shared" si="43"/>
        <v>0</v>
      </c>
      <c r="AR2694" s="25" t="s">
        <v>672</v>
      </c>
      <c r="AT2694" s="25" t="s">
        <v>348</v>
      </c>
      <c r="AU2694" s="25" t="s">
        <v>88</v>
      </c>
      <c r="AY2694" s="25" t="s">
        <v>209</v>
      </c>
      <c r="BE2694" s="214">
        <f t="shared" si="44"/>
        <v>0</v>
      </c>
      <c r="BF2694" s="214">
        <f t="shared" si="45"/>
        <v>0</v>
      </c>
      <c r="BG2694" s="214">
        <f t="shared" si="46"/>
        <v>0</v>
      </c>
      <c r="BH2694" s="214">
        <f t="shared" si="47"/>
        <v>0</v>
      </c>
      <c r="BI2694" s="214">
        <f t="shared" si="48"/>
        <v>0</v>
      </c>
      <c r="BJ2694" s="25" t="s">
        <v>86</v>
      </c>
      <c r="BK2694" s="214">
        <f t="shared" si="49"/>
        <v>0</v>
      </c>
      <c r="BL2694" s="25" t="s">
        <v>287</v>
      </c>
      <c r="BM2694" s="25" t="s">
        <v>2920</v>
      </c>
    </row>
    <row r="2695" spans="2:65" s="1" customFormat="1" ht="51" customHeight="1">
      <c r="B2695" s="43"/>
      <c r="C2695" s="244" t="s">
        <v>2921</v>
      </c>
      <c r="D2695" s="244" t="s">
        <v>348</v>
      </c>
      <c r="E2695" s="245" t="s">
        <v>2922</v>
      </c>
      <c r="F2695" s="246" t="s">
        <v>2923</v>
      </c>
      <c r="G2695" s="247" t="s">
        <v>336</v>
      </c>
      <c r="H2695" s="248">
        <v>2</v>
      </c>
      <c r="I2695" s="249"/>
      <c r="J2695" s="250">
        <f t="shared" si="40"/>
        <v>0</v>
      </c>
      <c r="K2695" s="246" t="s">
        <v>34</v>
      </c>
      <c r="L2695" s="251"/>
      <c r="M2695" s="252" t="s">
        <v>34</v>
      </c>
      <c r="N2695" s="253" t="s">
        <v>49</v>
      </c>
      <c r="O2695" s="44"/>
      <c r="P2695" s="212">
        <f t="shared" si="41"/>
        <v>0</v>
      </c>
      <c r="Q2695" s="212">
        <v>0</v>
      </c>
      <c r="R2695" s="212">
        <f t="shared" si="42"/>
        <v>0</v>
      </c>
      <c r="S2695" s="212">
        <v>0</v>
      </c>
      <c r="T2695" s="213">
        <f t="shared" si="43"/>
        <v>0</v>
      </c>
      <c r="AR2695" s="25" t="s">
        <v>672</v>
      </c>
      <c r="AT2695" s="25" t="s">
        <v>348</v>
      </c>
      <c r="AU2695" s="25" t="s">
        <v>88</v>
      </c>
      <c r="AY2695" s="25" t="s">
        <v>209</v>
      </c>
      <c r="BE2695" s="214">
        <f t="shared" si="44"/>
        <v>0</v>
      </c>
      <c r="BF2695" s="214">
        <f t="shared" si="45"/>
        <v>0</v>
      </c>
      <c r="BG2695" s="214">
        <f t="shared" si="46"/>
        <v>0</v>
      </c>
      <c r="BH2695" s="214">
        <f t="shared" si="47"/>
        <v>0</v>
      </c>
      <c r="BI2695" s="214">
        <f t="shared" si="48"/>
        <v>0</v>
      </c>
      <c r="BJ2695" s="25" t="s">
        <v>86</v>
      </c>
      <c r="BK2695" s="214">
        <f t="shared" si="49"/>
        <v>0</v>
      </c>
      <c r="BL2695" s="25" t="s">
        <v>287</v>
      </c>
      <c r="BM2695" s="25" t="s">
        <v>2924</v>
      </c>
    </row>
    <row r="2696" spans="2:65" s="1" customFormat="1" ht="51" customHeight="1">
      <c r="B2696" s="43"/>
      <c r="C2696" s="244" t="s">
        <v>2925</v>
      </c>
      <c r="D2696" s="244" t="s">
        <v>348</v>
      </c>
      <c r="E2696" s="245" t="s">
        <v>2926</v>
      </c>
      <c r="F2696" s="246" t="s">
        <v>2927</v>
      </c>
      <c r="G2696" s="247" t="s">
        <v>336</v>
      </c>
      <c r="H2696" s="248">
        <v>5</v>
      </c>
      <c r="I2696" s="249"/>
      <c r="J2696" s="250">
        <f t="shared" si="40"/>
        <v>0</v>
      </c>
      <c r="K2696" s="246" t="s">
        <v>34</v>
      </c>
      <c r="L2696" s="251"/>
      <c r="M2696" s="252" t="s">
        <v>34</v>
      </c>
      <c r="N2696" s="253" t="s">
        <v>49</v>
      </c>
      <c r="O2696" s="44"/>
      <c r="P2696" s="212">
        <f t="shared" si="41"/>
        <v>0</v>
      </c>
      <c r="Q2696" s="212">
        <v>0</v>
      </c>
      <c r="R2696" s="212">
        <f t="shared" si="42"/>
        <v>0</v>
      </c>
      <c r="S2696" s="212">
        <v>0</v>
      </c>
      <c r="T2696" s="213">
        <f t="shared" si="43"/>
        <v>0</v>
      </c>
      <c r="AR2696" s="25" t="s">
        <v>672</v>
      </c>
      <c r="AT2696" s="25" t="s">
        <v>348</v>
      </c>
      <c r="AU2696" s="25" t="s">
        <v>88</v>
      </c>
      <c r="AY2696" s="25" t="s">
        <v>209</v>
      </c>
      <c r="BE2696" s="214">
        <f t="shared" si="44"/>
        <v>0</v>
      </c>
      <c r="BF2696" s="214">
        <f t="shared" si="45"/>
        <v>0</v>
      </c>
      <c r="BG2696" s="214">
        <f t="shared" si="46"/>
        <v>0</v>
      </c>
      <c r="BH2696" s="214">
        <f t="shared" si="47"/>
        <v>0</v>
      </c>
      <c r="BI2696" s="214">
        <f t="shared" si="48"/>
        <v>0</v>
      </c>
      <c r="BJ2696" s="25" t="s">
        <v>86</v>
      </c>
      <c r="BK2696" s="214">
        <f t="shared" si="49"/>
        <v>0</v>
      </c>
      <c r="BL2696" s="25" t="s">
        <v>287</v>
      </c>
      <c r="BM2696" s="25" t="s">
        <v>2928</v>
      </c>
    </row>
    <row r="2697" spans="2:65" s="1" customFormat="1" ht="51" customHeight="1">
      <c r="B2697" s="43"/>
      <c r="C2697" s="244" t="s">
        <v>2929</v>
      </c>
      <c r="D2697" s="244" t="s">
        <v>348</v>
      </c>
      <c r="E2697" s="245" t="s">
        <v>2930</v>
      </c>
      <c r="F2697" s="246" t="s">
        <v>2931</v>
      </c>
      <c r="G2697" s="247" t="s">
        <v>336</v>
      </c>
      <c r="H2697" s="248">
        <v>2</v>
      </c>
      <c r="I2697" s="249"/>
      <c r="J2697" s="250">
        <f t="shared" si="40"/>
        <v>0</v>
      </c>
      <c r="K2697" s="246" t="s">
        <v>34</v>
      </c>
      <c r="L2697" s="251"/>
      <c r="M2697" s="252" t="s">
        <v>34</v>
      </c>
      <c r="N2697" s="253" t="s">
        <v>49</v>
      </c>
      <c r="O2697" s="44"/>
      <c r="P2697" s="212">
        <f t="shared" si="41"/>
        <v>0</v>
      </c>
      <c r="Q2697" s="212">
        <v>0</v>
      </c>
      <c r="R2697" s="212">
        <f t="shared" si="42"/>
        <v>0</v>
      </c>
      <c r="S2697" s="212">
        <v>0</v>
      </c>
      <c r="T2697" s="213">
        <f t="shared" si="43"/>
        <v>0</v>
      </c>
      <c r="AR2697" s="25" t="s">
        <v>672</v>
      </c>
      <c r="AT2697" s="25" t="s">
        <v>348</v>
      </c>
      <c r="AU2697" s="25" t="s">
        <v>88</v>
      </c>
      <c r="AY2697" s="25" t="s">
        <v>209</v>
      </c>
      <c r="BE2697" s="214">
        <f t="shared" si="44"/>
        <v>0</v>
      </c>
      <c r="BF2697" s="214">
        <f t="shared" si="45"/>
        <v>0</v>
      </c>
      <c r="BG2697" s="214">
        <f t="shared" si="46"/>
        <v>0</v>
      </c>
      <c r="BH2697" s="214">
        <f t="shared" si="47"/>
        <v>0</v>
      </c>
      <c r="BI2697" s="214">
        <f t="shared" si="48"/>
        <v>0</v>
      </c>
      <c r="BJ2697" s="25" t="s">
        <v>86</v>
      </c>
      <c r="BK2697" s="214">
        <f t="shared" si="49"/>
        <v>0</v>
      </c>
      <c r="BL2697" s="25" t="s">
        <v>287</v>
      </c>
      <c r="BM2697" s="25" t="s">
        <v>2932</v>
      </c>
    </row>
    <row r="2698" spans="2:65" s="1" customFormat="1" ht="51" customHeight="1">
      <c r="B2698" s="43"/>
      <c r="C2698" s="244" t="s">
        <v>2933</v>
      </c>
      <c r="D2698" s="244" t="s">
        <v>348</v>
      </c>
      <c r="E2698" s="245" t="s">
        <v>2934</v>
      </c>
      <c r="F2698" s="246" t="s">
        <v>2935</v>
      </c>
      <c r="G2698" s="247" t="s">
        <v>336</v>
      </c>
      <c r="H2698" s="248">
        <v>1</v>
      </c>
      <c r="I2698" s="249"/>
      <c r="J2698" s="250">
        <f t="shared" si="40"/>
        <v>0</v>
      </c>
      <c r="K2698" s="246" t="s">
        <v>34</v>
      </c>
      <c r="L2698" s="251"/>
      <c r="M2698" s="252" t="s">
        <v>34</v>
      </c>
      <c r="N2698" s="253" t="s">
        <v>49</v>
      </c>
      <c r="O2698" s="44"/>
      <c r="P2698" s="212">
        <f t="shared" si="41"/>
        <v>0</v>
      </c>
      <c r="Q2698" s="212">
        <v>0</v>
      </c>
      <c r="R2698" s="212">
        <f t="shared" si="42"/>
        <v>0</v>
      </c>
      <c r="S2698" s="212">
        <v>0</v>
      </c>
      <c r="T2698" s="213">
        <f t="shared" si="43"/>
        <v>0</v>
      </c>
      <c r="AR2698" s="25" t="s">
        <v>672</v>
      </c>
      <c r="AT2698" s="25" t="s">
        <v>348</v>
      </c>
      <c r="AU2698" s="25" t="s">
        <v>88</v>
      </c>
      <c r="AY2698" s="25" t="s">
        <v>209</v>
      </c>
      <c r="BE2698" s="214">
        <f t="shared" si="44"/>
        <v>0</v>
      </c>
      <c r="BF2698" s="214">
        <f t="shared" si="45"/>
        <v>0</v>
      </c>
      <c r="BG2698" s="214">
        <f t="shared" si="46"/>
        <v>0</v>
      </c>
      <c r="BH2698" s="214">
        <f t="shared" si="47"/>
        <v>0</v>
      </c>
      <c r="BI2698" s="214">
        <f t="shared" si="48"/>
        <v>0</v>
      </c>
      <c r="BJ2698" s="25" t="s">
        <v>86</v>
      </c>
      <c r="BK2698" s="214">
        <f t="shared" si="49"/>
        <v>0</v>
      </c>
      <c r="BL2698" s="25" t="s">
        <v>287</v>
      </c>
      <c r="BM2698" s="25" t="s">
        <v>2936</v>
      </c>
    </row>
    <row r="2699" spans="2:65" s="1" customFormat="1" ht="51" customHeight="1">
      <c r="B2699" s="43"/>
      <c r="C2699" s="244" t="s">
        <v>2937</v>
      </c>
      <c r="D2699" s="244" t="s">
        <v>348</v>
      </c>
      <c r="E2699" s="245" t="s">
        <v>2938</v>
      </c>
      <c r="F2699" s="246" t="s">
        <v>2939</v>
      </c>
      <c r="G2699" s="247" t="s">
        <v>336</v>
      </c>
      <c r="H2699" s="248">
        <v>1</v>
      </c>
      <c r="I2699" s="249"/>
      <c r="J2699" s="250">
        <f t="shared" si="40"/>
        <v>0</v>
      </c>
      <c r="K2699" s="246" t="s">
        <v>34</v>
      </c>
      <c r="L2699" s="251"/>
      <c r="M2699" s="252" t="s">
        <v>34</v>
      </c>
      <c r="N2699" s="253" t="s">
        <v>49</v>
      </c>
      <c r="O2699" s="44"/>
      <c r="P2699" s="212">
        <f t="shared" si="41"/>
        <v>0</v>
      </c>
      <c r="Q2699" s="212">
        <v>0</v>
      </c>
      <c r="R2699" s="212">
        <f t="shared" si="42"/>
        <v>0</v>
      </c>
      <c r="S2699" s="212">
        <v>0</v>
      </c>
      <c r="T2699" s="213">
        <f t="shared" si="43"/>
        <v>0</v>
      </c>
      <c r="AR2699" s="25" t="s">
        <v>672</v>
      </c>
      <c r="AT2699" s="25" t="s">
        <v>348</v>
      </c>
      <c r="AU2699" s="25" t="s">
        <v>88</v>
      </c>
      <c r="AY2699" s="25" t="s">
        <v>209</v>
      </c>
      <c r="BE2699" s="214">
        <f t="shared" si="44"/>
        <v>0</v>
      </c>
      <c r="BF2699" s="214">
        <f t="shared" si="45"/>
        <v>0</v>
      </c>
      <c r="BG2699" s="214">
        <f t="shared" si="46"/>
        <v>0</v>
      </c>
      <c r="BH2699" s="214">
        <f t="shared" si="47"/>
        <v>0</v>
      </c>
      <c r="BI2699" s="214">
        <f t="shared" si="48"/>
        <v>0</v>
      </c>
      <c r="BJ2699" s="25" t="s">
        <v>86</v>
      </c>
      <c r="BK2699" s="214">
        <f t="shared" si="49"/>
        <v>0</v>
      </c>
      <c r="BL2699" s="25" t="s">
        <v>287</v>
      </c>
      <c r="BM2699" s="25" t="s">
        <v>2940</v>
      </c>
    </row>
    <row r="2700" spans="2:65" s="1" customFormat="1" ht="51" customHeight="1">
      <c r="B2700" s="43"/>
      <c r="C2700" s="244" t="s">
        <v>2941</v>
      </c>
      <c r="D2700" s="244" t="s">
        <v>348</v>
      </c>
      <c r="E2700" s="245" t="s">
        <v>2942</v>
      </c>
      <c r="F2700" s="246" t="s">
        <v>2943</v>
      </c>
      <c r="G2700" s="247" t="s">
        <v>336</v>
      </c>
      <c r="H2700" s="248">
        <v>1</v>
      </c>
      <c r="I2700" s="249"/>
      <c r="J2700" s="250">
        <f t="shared" si="40"/>
        <v>0</v>
      </c>
      <c r="K2700" s="246" t="s">
        <v>34</v>
      </c>
      <c r="L2700" s="251"/>
      <c r="M2700" s="252" t="s">
        <v>34</v>
      </c>
      <c r="N2700" s="253" t="s">
        <v>49</v>
      </c>
      <c r="O2700" s="44"/>
      <c r="P2700" s="212">
        <f t="shared" si="41"/>
        <v>0</v>
      </c>
      <c r="Q2700" s="212">
        <v>0</v>
      </c>
      <c r="R2700" s="212">
        <f t="shared" si="42"/>
        <v>0</v>
      </c>
      <c r="S2700" s="212">
        <v>0</v>
      </c>
      <c r="T2700" s="213">
        <f t="shared" si="43"/>
        <v>0</v>
      </c>
      <c r="AR2700" s="25" t="s">
        <v>672</v>
      </c>
      <c r="AT2700" s="25" t="s">
        <v>348</v>
      </c>
      <c r="AU2700" s="25" t="s">
        <v>88</v>
      </c>
      <c r="AY2700" s="25" t="s">
        <v>209</v>
      </c>
      <c r="BE2700" s="214">
        <f t="shared" si="44"/>
        <v>0</v>
      </c>
      <c r="BF2700" s="214">
        <f t="shared" si="45"/>
        <v>0</v>
      </c>
      <c r="BG2700" s="214">
        <f t="shared" si="46"/>
        <v>0</v>
      </c>
      <c r="BH2700" s="214">
        <f t="shared" si="47"/>
        <v>0</v>
      </c>
      <c r="BI2700" s="214">
        <f t="shared" si="48"/>
        <v>0</v>
      </c>
      <c r="BJ2700" s="25" t="s">
        <v>86</v>
      </c>
      <c r="BK2700" s="214">
        <f t="shared" si="49"/>
        <v>0</v>
      </c>
      <c r="BL2700" s="25" t="s">
        <v>287</v>
      </c>
      <c r="BM2700" s="25" t="s">
        <v>2944</v>
      </c>
    </row>
    <row r="2701" spans="2:65" s="1" customFormat="1" ht="51" customHeight="1">
      <c r="B2701" s="43"/>
      <c r="C2701" s="244" t="s">
        <v>2945</v>
      </c>
      <c r="D2701" s="244" t="s">
        <v>348</v>
      </c>
      <c r="E2701" s="245" t="s">
        <v>2946</v>
      </c>
      <c r="F2701" s="246" t="s">
        <v>2947</v>
      </c>
      <c r="G2701" s="247" t="s">
        <v>336</v>
      </c>
      <c r="H2701" s="248">
        <v>1</v>
      </c>
      <c r="I2701" s="249"/>
      <c r="J2701" s="250">
        <f t="shared" si="40"/>
        <v>0</v>
      </c>
      <c r="K2701" s="246" t="s">
        <v>34</v>
      </c>
      <c r="L2701" s="251"/>
      <c r="M2701" s="252" t="s">
        <v>34</v>
      </c>
      <c r="N2701" s="253" t="s">
        <v>49</v>
      </c>
      <c r="O2701" s="44"/>
      <c r="P2701" s="212">
        <f t="shared" si="41"/>
        <v>0</v>
      </c>
      <c r="Q2701" s="212">
        <v>0</v>
      </c>
      <c r="R2701" s="212">
        <f t="shared" si="42"/>
        <v>0</v>
      </c>
      <c r="S2701" s="212">
        <v>0</v>
      </c>
      <c r="T2701" s="213">
        <f t="shared" si="43"/>
        <v>0</v>
      </c>
      <c r="AR2701" s="25" t="s">
        <v>672</v>
      </c>
      <c r="AT2701" s="25" t="s">
        <v>348</v>
      </c>
      <c r="AU2701" s="25" t="s">
        <v>88</v>
      </c>
      <c r="AY2701" s="25" t="s">
        <v>209</v>
      </c>
      <c r="BE2701" s="214">
        <f t="shared" si="44"/>
        <v>0</v>
      </c>
      <c r="BF2701" s="214">
        <f t="shared" si="45"/>
        <v>0</v>
      </c>
      <c r="BG2701" s="214">
        <f t="shared" si="46"/>
        <v>0</v>
      </c>
      <c r="BH2701" s="214">
        <f t="shared" si="47"/>
        <v>0</v>
      </c>
      <c r="BI2701" s="214">
        <f t="shared" si="48"/>
        <v>0</v>
      </c>
      <c r="BJ2701" s="25" t="s">
        <v>86</v>
      </c>
      <c r="BK2701" s="214">
        <f t="shared" si="49"/>
        <v>0</v>
      </c>
      <c r="BL2701" s="25" t="s">
        <v>287</v>
      </c>
      <c r="BM2701" s="25" t="s">
        <v>2948</v>
      </c>
    </row>
    <row r="2702" spans="2:65" s="1" customFormat="1" ht="51" customHeight="1">
      <c r="B2702" s="43"/>
      <c r="C2702" s="244" t="s">
        <v>2949</v>
      </c>
      <c r="D2702" s="244" t="s">
        <v>348</v>
      </c>
      <c r="E2702" s="245" t="s">
        <v>2950</v>
      </c>
      <c r="F2702" s="246" t="s">
        <v>2951</v>
      </c>
      <c r="G2702" s="247" t="s">
        <v>336</v>
      </c>
      <c r="H2702" s="248">
        <v>2</v>
      </c>
      <c r="I2702" s="249"/>
      <c r="J2702" s="250">
        <f t="shared" si="40"/>
        <v>0</v>
      </c>
      <c r="K2702" s="246" t="s">
        <v>34</v>
      </c>
      <c r="L2702" s="251"/>
      <c r="M2702" s="252" t="s">
        <v>34</v>
      </c>
      <c r="N2702" s="253" t="s">
        <v>49</v>
      </c>
      <c r="O2702" s="44"/>
      <c r="P2702" s="212">
        <f t="shared" si="41"/>
        <v>0</v>
      </c>
      <c r="Q2702" s="212">
        <v>0</v>
      </c>
      <c r="R2702" s="212">
        <f t="shared" si="42"/>
        <v>0</v>
      </c>
      <c r="S2702" s="212">
        <v>0</v>
      </c>
      <c r="T2702" s="213">
        <f t="shared" si="43"/>
        <v>0</v>
      </c>
      <c r="AR2702" s="25" t="s">
        <v>672</v>
      </c>
      <c r="AT2702" s="25" t="s">
        <v>348</v>
      </c>
      <c r="AU2702" s="25" t="s">
        <v>88</v>
      </c>
      <c r="AY2702" s="25" t="s">
        <v>209</v>
      </c>
      <c r="BE2702" s="214">
        <f t="shared" si="44"/>
        <v>0</v>
      </c>
      <c r="BF2702" s="214">
        <f t="shared" si="45"/>
        <v>0</v>
      </c>
      <c r="BG2702" s="214">
        <f t="shared" si="46"/>
        <v>0</v>
      </c>
      <c r="BH2702" s="214">
        <f t="shared" si="47"/>
        <v>0</v>
      </c>
      <c r="BI2702" s="214">
        <f t="shared" si="48"/>
        <v>0</v>
      </c>
      <c r="BJ2702" s="25" t="s">
        <v>86</v>
      </c>
      <c r="BK2702" s="214">
        <f t="shared" si="49"/>
        <v>0</v>
      </c>
      <c r="BL2702" s="25" t="s">
        <v>287</v>
      </c>
      <c r="BM2702" s="25" t="s">
        <v>2952</v>
      </c>
    </row>
    <row r="2703" spans="2:65" s="1" customFormat="1" ht="51" customHeight="1">
      <c r="B2703" s="43"/>
      <c r="C2703" s="244" t="s">
        <v>2953</v>
      </c>
      <c r="D2703" s="244" t="s">
        <v>348</v>
      </c>
      <c r="E2703" s="245" t="s">
        <v>2954</v>
      </c>
      <c r="F2703" s="246" t="s">
        <v>2955</v>
      </c>
      <c r="G2703" s="247" t="s">
        <v>336</v>
      </c>
      <c r="H2703" s="248">
        <v>1</v>
      </c>
      <c r="I2703" s="249"/>
      <c r="J2703" s="250">
        <f t="shared" si="40"/>
        <v>0</v>
      </c>
      <c r="K2703" s="246" t="s">
        <v>34</v>
      </c>
      <c r="L2703" s="251"/>
      <c r="M2703" s="252" t="s">
        <v>34</v>
      </c>
      <c r="N2703" s="253" t="s">
        <v>49</v>
      </c>
      <c r="O2703" s="44"/>
      <c r="P2703" s="212">
        <f t="shared" si="41"/>
        <v>0</v>
      </c>
      <c r="Q2703" s="212">
        <v>0</v>
      </c>
      <c r="R2703" s="212">
        <f t="shared" si="42"/>
        <v>0</v>
      </c>
      <c r="S2703" s="212">
        <v>0</v>
      </c>
      <c r="T2703" s="213">
        <f t="shared" si="43"/>
        <v>0</v>
      </c>
      <c r="AR2703" s="25" t="s">
        <v>672</v>
      </c>
      <c r="AT2703" s="25" t="s">
        <v>348</v>
      </c>
      <c r="AU2703" s="25" t="s">
        <v>88</v>
      </c>
      <c r="AY2703" s="25" t="s">
        <v>209</v>
      </c>
      <c r="BE2703" s="214">
        <f t="shared" si="44"/>
        <v>0</v>
      </c>
      <c r="BF2703" s="214">
        <f t="shared" si="45"/>
        <v>0</v>
      </c>
      <c r="BG2703" s="214">
        <f t="shared" si="46"/>
        <v>0</v>
      </c>
      <c r="BH2703" s="214">
        <f t="shared" si="47"/>
        <v>0</v>
      </c>
      <c r="BI2703" s="214">
        <f t="shared" si="48"/>
        <v>0</v>
      </c>
      <c r="BJ2703" s="25" t="s">
        <v>86</v>
      </c>
      <c r="BK2703" s="214">
        <f t="shared" si="49"/>
        <v>0</v>
      </c>
      <c r="BL2703" s="25" t="s">
        <v>287</v>
      </c>
      <c r="BM2703" s="25" t="s">
        <v>2956</v>
      </c>
    </row>
    <row r="2704" spans="2:65" s="1" customFormat="1" ht="25.5" customHeight="1">
      <c r="B2704" s="43"/>
      <c r="C2704" s="203" t="s">
        <v>2957</v>
      </c>
      <c r="D2704" s="203" t="s">
        <v>212</v>
      </c>
      <c r="E2704" s="204" t="s">
        <v>2958</v>
      </c>
      <c r="F2704" s="205" t="s">
        <v>2959</v>
      </c>
      <c r="G2704" s="206" t="s">
        <v>357</v>
      </c>
      <c r="H2704" s="207">
        <v>19</v>
      </c>
      <c r="I2704" s="208"/>
      <c r="J2704" s="209">
        <f t="shared" si="40"/>
        <v>0</v>
      </c>
      <c r="K2704" s="205" t="s">
        <v>216</v>
      </c>
      <c r="L2704" s="63"/>
      <c r="M2704" s="210" t="s">
        <v>34</v>
      </c>
      <c r="N2704" s="211" t="s">
        <v>49</v>
      </c>
      <c r="O2704" s="44"/>
      <c r="P2704" s="212">
        <f t="shared" si="41"/>
        <v>0</v>
      </c>
      <c r="Q2704" s="212">
        <v>0</v>
      </c>
      <c r="R2704" s="212">
        <f t="shared" si="42"/>
        <v>0</v>
      </c>
      <c r="S2704" s="212">
        <v>0</v>
      </c>
      <c r="T2704" s="213">
        <f t="shared" si="43"/>
        <v>0</v>
      </c>
      <c r="AR2704" s="25" t="s">
        <v>287</v>
      </c>
      <c r="AT2704" s="25" t="s">
        <v>212</v>
      </c>
      <c r="AU2704" s="25" t="s">
        <v>88</v>
      </c>
      <c r="AY2704" s="25" t="s">
        <v>209</v>
      </c>
      <c r="BE2704" s="214">
        <f t="shared" si="44"/>
        <v>0</v>
      </c>
      <c r="BF2704" s="214">
        <f t="shared" si="45"/>
        <v>0</v>
      </c>
      <c r="BG2704" s="214">
        <f t="shared" si="46"/>
        <v>0</v>
      </c>
      <c r="BH2704" s="214">
        <f t="shared" si="47"/>
        <v>0</v>
      </c>
      <c r="BI2704" s="214">
        <f t="shared" si="48"/>
        <v>0</v>
      </c>
      <c r="BJ2704" s="25" t="s">
        <v>86</v>
      </c>
      <c r="BK2704" s="214">
        <f t="shared" si="49"/>
        <v>0</v>
      </c>
      <c r="BL2704" s="25" t="s">
        <v>287</v>
      </c>
      <c r="BM2704" s="25" t="s">
        <v>2960</v>
      </c>
    </row>
    <row r="2705" spans="2:51" s="1" customFormat="1" ht="148.5">
      <c r="B2705" s="43"/>
      <c r="C2705" s="65"/>
      <c r="D2705" s="219" t="s">
        <v>272</v>
      </c>
      <c r="E2705" s="65"/>
      <c r="F2705" s="220" t="s">
        <v>2891</v>
      </c>
      <c r="G2705" s="65"/>
      <c r="H2705" s="65"/>
      <c r="I2705" s="174"/>
      <c r="J2705" s="65"/>
      <c r="K2705" s="65"/>
      <c r="L2705" s="63"/>
      <c r="M2705" s="221"/>
      <c r="N2705" s="44"/>
      <c r="O2705" s="44"/>
      <c r="P2705" s="44"/>
      <c r="Q2705" s="44"/>
      <c r="R2705" s="44"/>
      <c r="S2705" s="44"/>
      <c r="T2705" s="80"/>
      <c r="AT2705" s="25" t="s">
        <v>272</v>
      </c>
      <c r="AU2705" s="25" t="s">
        <v>88</v>
      </c>
    </row>
    <row r="2706" spans="2:51" s="14" customFormat="1" ht="13.5">
      <c r="B2706" s="254"/>
      <c r="C2706" s="255"/>
      <c r="D2706" s="219" t="s">
        <v>274</v>
      </c>
      <c r="E2706" s="256" t="s">
        <v>34</v>
      </c>
      <c r="F2706" s="257" t="s">
        <v>2892</v>
      </c>
      <c r="G2706" s="255"/>
      <c r="H2706" s="256" t="s">
        <v>34</v>
      </c>
      <c r="I2706" s="258"/>
      <c r="J2706" s="255"/>
      <c r="K2706" s="255"/>
      <c r="L2706" s="259"/>
      <c r="M2706" s="260"/>
      <c r="N2706" s="261"/>
      <c r="O2706" s="261"/>
      <c r="P2706" s="261"/>
      <c r="Q2706" s="261"/>
      <c r="R2706" s="261"/>
      <c r="S2706" s="261"/>
      <c r="T2706" s="262"/>
      <c r="AT2706" s="263" t="s">
        <v>274</v>
      </c>
      <c r="AU2706" s="263" t="s">
        <v>88</v>
      </c>
      <c r="AV2706" s="14" t="s">
        <v>86</v>
      </c>
      <c r="AW2706" s="14" t="s">
        <v>41</v>
      </c>
      <c r="AX2706" s="14" t="s">
        <v>78</v>
      </c>
      <c r="AY2706" s="263" t="s">
        <v>209</v>
      </c>
    </row>
    <row r="2707" spans="2:51" s="12" customFormat="1" ht="27">
      <c r="B2707" s="222"/>
      <c r="C2707" s="223"/>
      <c r="D2707" s="219" t="s">
        <v>274</v>
      </c>
      <c r="E2707" s="224" t="s">
        <v>34</v>
      </c>
      <c r="F2707" s="225" t="s">
        <v>2961</v>
      </c>
      <c r="G2707" s="223"/>
      <c r="H2707" s="226">
        <v>1</v>
      </c>
      <c r="I2707" s="227"/>
      <c r="J2707" s="223"/>
      <c r="K2707" s="223"/>
      <c r="L2707" s="228"/>
      <c r="M2707" s="229"/>
      <c r="N2707" s="230"/>
      <c r="O2707" s="230"/>
      <c r="P2707" s="230"/>
      <c r="Q2707" s="230"/>
      <c r="R2707" s="230"/>
      <c r="S2707" s="230"/>
      <c r="T2707" s="231"/>
      <c r="AT2707" s="232" t="s">
        <v>274</v>
      </c>
      <c r="AU2707" s="232" t="s">
        <v>88</v>
      </c>
      <c r="AV2707" s="12" t="s">
        <v>88</v>
      </c>
      <c r="AW2707" s="12" t="s">
        <v>41</v>
      </c>
      <c r="AX2707" s="12" t="s">
        <v>78</v>
      </c>
      <c r="AY2707" s="232" t="s">
        <v>209</v>
      </c>
    </row>
    <row r="2708" spans="2:51" s="12" customFormat="1" ht="13.5">
      <c r="B2708" s="222"/>
      <c r="C2708" s="223"/>
      <c r="D2708" s="219" t="s">
        <v>274</v>
      </c>
      <c r="E2708" s="224" t="s">
        <v>34</v>
      </c>
      <c r="F2708" s="225" t="s">
        <v>2962</v>
      </c>
      <c r="G2708" s="223"/>
      <c r="H2708" s="226">
        <v>1</v>
      </c>
      <c r="I2708" s="227"/>
      <c r="J2708" s="223"/>
      <c r="K2708" s="223"/>
      <c r="L2708" s="228"/>
      <c r="M2708" s="229"/>
      <c r="N2708" s="230"/>
      <c r="O2708" s="230"/>
      <c r="P2708" s="230"/>
      <c r="Q2708" s="230"/>
      <c r="R2708" s="230"/>
      <c r="S2708" s="230"/>
      <c r="T2708" s="231"/>
      <c r="AT2708" s="232" t="s">
        <v>274</v>
      </c>
      <c r="AU2708" s="232" t="s">
        <v>88</v>
      </c>
      <c r="AV2708" s="12" t="s">
        <v>88</v>
      </c>
      <c r="AW2708" s="12" t="s">
        <v>41</v>
      </c>
      <c r="AX2708" s="12" t="s">
        <v>78</v>
      </c>
      <c r="AY2708" s="232" t="s">
        <v>209</v>
      </c>
    </row>
    <row r="2709" spans="2:51" s="12" customFormat="1" ht="27">
      <c r="B2709" s="222"/>
      <c r="C2709" s="223"/>
      <c r="D2709" s="219" t="s">
        <v>274</v>
      </c>
      <c r="E2709" s="224" t="s">
        <v>34</v>
      </c>
      <c r="F2709" s="225" t="s">
        <v>2963</v>
      </c>
      <c r="G2709" s="223"/>
      <c r="H2709" s="226">
        <v>1</v>
      </c>
      <c r="I2709" s="227"/>
      <c r="J2709" s="223"/>
      <c r="K2709" s="223"/>
      <c r="L2709" s="228"/>
      <c r="M2709" s="229"/>
      <c r="N2709" s="230"/>
      <c r="O2709" s="230"/>
      <c r="P2709" s="230"/>
      <c r="Q2709" s="230"/>
      <c r="R2709" s="230"/>
      <c r="S2709" s="230"/>
      <c r="T2709" s="231"/>
      <c r="AT2709" s="232" t="s">
        <v>274</v>
      </c>
      <c r="AU2709" s="232" t="s">
        <v>88</v>
      </c>
      <c r="AV2709" s="12" t="s">
        <v>88</v>
      </c>
      <c r="AW2709" s="12" t="s">
        <v>41</v>
      </c>
      <c r="AX2709" s="12" t="s">
        <v>78</v>
      </c>
      <c r="AY2709" s="232" t="s">
        <v>209</v>
      </c>
    </row>
    <row r="2710" spans="2:51" s="12" customFormat="1" ht="27">
      <c r="B2710" s="222"/>
      <c r="C2710" s="223"/>
      <c r="D2710" s="219" t="s">
        <v>274</v>
      </c>
      <c r="E2710" s="224" t="s">
        <v>34</v>
      </c>
      <c r="F2710" s="225" t="s">
        <v>2964</v>
      </c>
      <c r="G2710" s="223"/>
      <c r="H2710" s="226">
        <v>4</v>
      </c>
      <c r="I2710" s="227"/>
      <c r="J2710" s="223"/>
      <c r="K2710" s="223"/>
      <c r="L2710" s="228"/>
      <c r="M2710" s="229"/>
      <c r="N2710" s="230"/>
      <c r="O2710" s="230"/>
      <c r="P2710" s="230"/>
      <c r="Q2710" s="230"/>
      <c r="R2710" s="230"/>
      <c r="S2710" s="230"/>
      <c r="T2710" s="231"/>
      <c r="AT2710" s="232" t="s">
        <v>274</v>
      </c>
      <c r="AU2710" s="232" t="s">
        <v>88</v>
      </c>
      <c r="AV2710" s="12" t="s">
        <v>88</v>
      </c>
      <c r="AW2710" s="12" t="s">
        <v>41</v>
      </c>
      <c r="AX2710" s="12" t="s">
        <v>78</v>
      </c>
      <c r="AY2710" s="232" t="s">
        <v>209</v>
      </c>
    </row>
    <row r="2711" spans="2:51" s="12" customFormat="1" ht="27">
      <c r="B2711" s="222"/>
      <c r="C2711" s="223"/>
      <c r="D2711" s="219" t="s">
        <v>274</v>
      </c>
      <c r="E2711" s="224" t="s">
        <v>34</v>
      </c>
      <c r="F2711" s="225" t="s">
        <v>2965</v>
      </c>
      <c r="G2711" s="223"/>
      <c r="H2711" s="226">
        <v>1</v>
      </c>
      <c r="I2711" s="227"/>
      <c r="J2711" s="223"/>
      <c r="K2711" s="223"/>
      <c r="L2711" s="228"/>
      <c r="M2711" s="229"/>
      <c r="N2711" s="230"/>
      <c r="O2711" s="230"/>
      <c r="P2711" s="230"/>
      <c r="Q2711" s="230"/>
      <c r="R2711" s="230"/>
      <c r="S2711" s="230"/>
      <c r="T2711" s="231"/>
      <c r="AT2711" s="232" t="s">
        <v>274</v>
      </c>
      <c r="AU2711" s="232" t="s">
        <v>88</v>
      </c>
      <c r="AV2711" s="12" t="s">
        <v>88</v>
      </c>
      <c r="AW2711" s="12" t="s">
        <v>41</v>
      </c>
      <c r="AX2711" s="12" t="s">
        <v>78</v>
      </c>
      <c r="AY2711" s="232" t="s">
        <v>209</v>
      </c>
    </row>
    <row r="2712" spans="2:51" s="12" customFormat="1" ht="13.5">
      <c r="B2712" s="222"/>
      <c r="C2712" s="223"/>
      <c r="D2712" s="219" t="s">
        <v>274</v>
      </c>
      <c r="E2712" s="224" t="s">
        <v>34</v>
      </c>
      <c r="F2712" s="225" t="s">
        <v>2966</v>
      </c>
      <c r="G2712" s="223"/>
      <c r="H2712" s="226">
        <v>1</v>
      </c>
      <c r="I2712" s="227"/>
      <c r="J2712" s="223"/>
      <c r="K2712" s="223"/>
      <c r="L2712" s="228"/>
      <c r="M2712" s="229"/>
      <c r="N2712" s="230"/>
      <c r="O2712" s="230"/>
      <c r="P2712" s="230"/>
      <c r="Q2712" s="230"/>
      <c r="R2712" s="230"/>
      <c r="S2712" s="230"/>
      <c r="T2712" s="231"/>
      <c r="AT2712" s="232" t="s">
        <v>274</v>
      </c>
      <c r="AU2712" s="232" t="s">
        <v>88</v>
      </c>
      <c r="AV2712" s="12" t="s">
        <v>88</v>
      </c>
      <c r="AW2712" s="12" t="s">
        <v>41</v>
      </c>
      <c r="AX2712" s="12" t="s">
        <v>78</v>
      </c>
      <c r="AY2712" s="232" t="s">
        <v>209</v>
      </c>
    </row>
    <row r="2713" spans="2:51" s="12" customFormat="1" ht="27">
      <c r="B2713" s="222"/>
      <c r="C2713" s="223"/>
      <c r="D2713" s="219" t="s">
        <v>274</v>
      </c>
      <c r="E2713" s="224" t="s">
        <v>34</v>
      </c>
      <c r="F2713" s="225" t="s">
        <v>2967</v>
      </c>
      <c r="G2713" s="223"/>
      <c r="H2713" s="226">
        <v>1</v>
      </c>
      <c r="I2713" s="227"/>
      <c r="J2713" s="223"/>
      <c r="K2713" s="223"/>
      <c r="L2713" s="228"/>
      <c r="M2713" s="229"/>
      <c r="N2713" s="230"/>
      <c r="O2713" s="230"/>
      <c r="P2713" s="230"/>
      <c r="Q2713" s="230"/>
      <c r="R2713" s="230"/>
      <c r="S2713" s="230"/>
      <c r="T2713" s="231"/>
      <c r="AT2713" s="232" t="s">
        <v>274</v>
      </c>
      <c r="AU2713" s="232" t="s">
        <v>88</v>
      </c>
      <c r="AV2713" s="12" t="s">
        <v>88</v>
      </c>
      <c r="AW2713" s="12" t="s">
        <v>41</v>
      </c>
      <c r="AX2713" s="12" t="s">
        <v>78</v>
      </c>
      <c r="AY2713" s="232" t="s">
        <v>209</v>
      </c>
    </row>
    <row r="2714" spans="2:51" s="12" customFormat="1" ht="27">
      <c r="B2714" s="222"/>
      <c r="C2714" s="223"/>
      <c r="D2714" s="219" t="s">
        <v>274</v>
      </c>
      <c r="E2714" s="224" t="s">
        <v>34</v>
      </c>
      <c r="F2714" s="225" t="s">
        <v>2968</v>
      </c>
      <c r="G2714" s="223"/>
      <c r="H2714" s="226">
        <v>1</v>
      </c>
      <c r="I2714" s="227"/>
      <c r="J2714" s="223"/>
      <c r="K2714" s="223"/>
      <c r="L2714" s="228"/>
      <c r="M2714" s="229"/>
      <c r="N2714" s="230"/>
      <c r="O2714" s="230"/>
      <c r="P2714" s="230"/>
      <c r="Q2714" s="230"/>
      <c r="R2714" s="230"/>
      <c r="S2714" s="230"/>
      <c r="T2714" s="231"/>
      <c r="AT2714" s="232" t="s">
        <v>274</v>
      </c>
      <c r="AU2714" s="232" t="s">
        <v>88</v>
      </c>
      <c r="AV2714" s="12" t="s">
        <v>88</v>
      </c>
      <c r="AW2714" s="12" t="s">
        <v>41</v>
      </c>
      <c r="AX2714" s="12" t="s">
        <v>78</v>
      </c>
      <c r="AY2714" s="232" t="s">
        <v>209</v>
      </c>
    </row>
    <row r="2715" spans="2:51" s="12" customFormat="1" ht="27">
      <c r="B2715" s="222"/>
      <c r="C2715" s="223"/>
      <c r="D2715" s="219" t="s">
        <v>274</v>
      </c>
      <c r="E2715" s="224" t="s">
        <v>34</v>
      </c>
      <c r="F2715" s="225" t="s">
        <v>2969</v>
      </c>
      <c r="G2715" s="223"/>
      <c r="H2715" s="226">
        <v>1</v>
      </c>
      <c r="I2715" s="227"/>
      <c r="J2715" s="223"/>
      <c r="K2715" s="223"/>
      <c r="L2715" s="228"/>
      <c r="M2715" s="229"/>
      <c r="N2715" s="230"/>
      <c r="O2715" s="230"/>
      <c r="P2715" s="230"/>
      <c r="Q2715" s="230"/>
      <c r="R2715" s="230"/>
      <c r="S2715" s="230"/>
      <c r="T2715" s="231"/>
      <c r="AT2715" s="232" t="s">
        <v>274</v>
      </c>
      <c r="AU2715" s="232" t="s">
        <v>88</v>
      </c>
      <c r="AV2715" s="12" t="s">
        <v>88</v>
      </c>
      <c r="AW2715" s="12" t="s">
        <v>41</v>
      </c>
      <c r="AX2715" s="12" t="s">
        <v>78</v>
      </c>
      <c r="AY2715" s="232" t="s">
        <v>209</v>
      </c>
    </row>
    <row r="2716" spans="2:51" s="12" customFormat="1" ht="27">
      <c r="B2716" s="222"/>
      <c r="C2716" s="223"/>
      <c r="D2716" s="219" t="s">
        <v>274</v>
      </c>
      <c r="E2716" s="224" t="s">
        <v>34</v>
      </c>
      <c r="F2716" s="225" t="s">
        <v>2970</v>
      </c>
      <c r="G2716" s="223"/>
      <c r="H2716" s="226">
        <v>1</v>
      </c>
      <c r="I2716" s="227"/>
      <c r="J2716" s="223"/>
      <c r="K2716" s="223"/>
      <c r="L2716" s="228"/>
      <c r="M2716" s="229"/>
      <c r="N2716" s="230"/>
      <c r="O2716" s="230"/>
      <c r="P2716" s="230"/>
      <c r="Q2716" s="230"/>
      <c r="R2716" s="230"/>
      <c r="S2716" s="230"/>
      <c r="T2716" s="231"/>
      <c r="AT2716" s="232" t="s">
        <v>274</v>
      </c>
      <c r="AU2716" s="232" t="s">
        <v>88</v>
      </c>
      <c r="AV2716" s="12" t="s">
        <v>88</v>
      </c>
      <c r="AW2716" s="12" t="s">
        <v>41</v>
      </c>
      <c r="AX2716" s="12" t="s">
        <v>78</v>
      </c>
      <c r="AY2716" s="232" t="s">
        <v>209</v>
      </c>
    </row>
    <row r="2717" spans="2:51" s="12" customFormat="1" ht="13.5">
      <c r="B2717" s="222"/>
      <c r="C2717" s="223"/>
      <c r="D2717" s="219" t="s">
        <v>274</v>
      </c>
      <c r="E2717" s="224" t="s">
        <v>34</v>
      </c>
      <c r="F2717" s="225" t="s">
        <v>2971</v>
      </c>
      <c r="G2717" s="223"/>
      <c r="H2717" s="226">
        <v>1</v>
      </c>
      <c r="I2717" s="227"/>
      <c r="J2717" s="223"/>
      <c r="K2717" s="223"/>
      <c r="L2717" s="228"/>
      <c r="M2717" s="229"/>
      <c r="N2717" s="230"/>
      <c r="O2717" s="230"/>
      <c r="P2717" s="230"/>
      <c r="Q2717" s="230"/>
      <c r="R2717" s="230"/>
      <c r="S2717" s="230"/>
      <c r="T2717" s="231"/>
      <c r="AT2717" s="232" t="s">
        <v>274</v>
      </c>
      <c r="AU2717" s="232" t="s">
        <v>88</v>
      </c>
      <c r="AV2717" s="12" t="s">
        <v>88</v>
      </c>
      <c r="AW2717" s="12" t="s">
        <v>41</v>
      </c>
      <c r="AX2717" s="12" t="s">
        <v>78</v>
      </c>
      <c r="AY2717" s="232" t="s">
        <v>209</v>
      </c>
    </row>
    <row r="2718" spans="2:51" s="12" customFormat="1" ht="13.5">
      <c r="B2718" s="222"/>
      <c r="C2718" s="223"/>
      <c r="D2718" s="219" t="s">
        <v>274</v>
      </c>
      <c r="E2718" s="224" t="s">
        <v>34</v>
      </c>
      <c r="F2718" s="225" t="s">
        <v>2972</v>
      </c>
      <c r="G2718" s="223"/>
      <c r="H2718" s="226">
        <v>1</v>
      </c>
      <c r="I2718" s="227"/>
      <c r="J2718" s="223"/>
      <c r="K2718" s="223"/>
      <c r="L2718" s="228"/>
      <c r="M2718" s="229"/>
      <c r="N2718" s="230"/>
      <c r="O2718" s="230"/>
      <c r="P2718" s="230"/>
      <c r="Q2718" s="230"/>
      <c r="R2718" s="230"/>
      <c r="S2718" s="230"/>
      <c r="T2718" s="231"/>
      <c r="AT2718" s="232" t="s">
        <v>274</v>
      </c>
      <c r="AU2718" s="232" t="s">
        <v>88</v>
      </c>
      <c r="AV2718" s="12" t="s">
        <v>88</v>
      </c>
      <c r="AW2718" s="12" t="s">
        <v>41</v>
      </c>
      <c r="AX2718" s="12" t="s">
        <v>78</v>
      </c>
      <c r="AY2718" s="232" t="s">
        <v>209</v>
      </c>
    </row>
    <row r="2719" spans="2:51" s="12" customFormat="1" ht="27">
      <c r="B2719" s="222"/>
      <c r="C2719" s="223"/>
      <c r="D2719" s="219" t="s">
        <v>274</v>
      </c>
      <c r="E2719" s="224" t="s">
        <v>34</v>
      </c>
      <c r="F2719" s="225" t="s">
        <v>2973</v>
      </c>
      <c r="G2719" s="223"/>
      <c r="H2719" s="226">
        <v>1</v>
      </c>
      <c r="I2719" s="227"/>
      <c r="J2719" s="223"/>
      <c r="K2719" s="223"/>
      <c r="L2719" s="228"/>
      <c r="M2719" s="229"/>
      <c r="N2719" s="230"/>
      <c r="O2719" s="230"/>
      <c r="P2719" s="230"/>
      <c r="Q2719" s="230"/>
      <c r="R2719" s="230"/>
      <c r="S2719" s="230"/>
      <c r="T2719" s="231"/>
      <c r="AT2719" s="232" t="s">
        <v>274</v>
      </c>
      <c r="AU2719" s="232" t="s">
        <v>88</v>
      </c>
      <c r="AV2719" s="12" t="s">
        <v>88</v>
      </c>
      <c r="AW2719" s="12" t="s">
        <v>41</v>
      </c>
      <c r="AX2719" s="12" t="s">
        <v>78</v>
      </c>
      <c r="AY2719" s="232" t="s">
        <v>209</v>
      </c>
    </row>
    <row r="2720" spans="2:51" s="12" customFormat="1" ht="27">
      <c r="B2720" s="222"/>
      <c r="C2720" s="223"/>
      <c r="D2720" s="219" t="s">
        <v>274</v>
      </c>
      <c r="E2720" s="224" t="s">
        <v>34</v>
      </c>
      <c r="F2720" s="225" t="s">
        <v>2974</v>
      </c>
      <c r="G2720" s="223"/>
      <c r="H2720" s="226">
        <v>1</v>
      </c>
      <c r="I2720" s="227"/>
      <c r="J2720" s="223"/>
      <c r="K2720" s="223"/>
      <c r="L2720" s="228"/>
      <c r="M2720" s="229"/>
      <c r="N2720" s="230"/>
      <c r="O2720" s="230"/>
      <c r="P2720" s="230"/>
      <c r="Q2720" s="230"/>
      <c r="R2720" s="230"/>
      <c r="S2720" s="230"/>
      <c r="T2720" s="231"/>
      <c r="AT2720" s="232" t="s">
        <v>274</v>
      </c>
      <c r="AU2720" s="232" t="s">
        <v>88</v>
      </c>
      <c r="AV2720" s="12" t="s">
        <v>88</v>
      </c>
      <c r="AW2720" s="12" t="s">
        <v>41</v>
      </c>
      <c r="AX2720" s="12" t="s">
        <v>78</v>
      </c>
      <c r="AY2720" s="232" t="s">
        <v>209</v>
      </c>
    </row>
    <row r="2721" spans="2:65" s="12" customFormat="1" ht="27">
      <c r="B2721" s="222"/>
      <c r="C2721" s="223"/>
      <c r="D2721" s="219" t="s">
        <v>274</v>
      </c>
      <c r="E2721" s="224" t="s">
        <v>34</v>
      </c>
      <c r="F2721" s="225" t="s">
        <v>2975</v>
      </c>
      <c r="G2721" s="223"/>
      <c r="H2721" s="226">
        <v>1</v>
      </c>
      <c r="I2721" s="227"/>
      <c r="J2721" s="223"/>
      <c r="K2721" s="223"/>
      <c r="L2721" s="228"/>
      <c r="M2721" s="229"/>
      <c r="N2721" s="230"/>
      <c r="O2721" s="230"/>
      <c r="P2721" s="230"/>
      <c r="Q2721" s="230"/>
      <c r="R2721" s="230"/>
      <c r="S2721" s="230"/>
      <c r="T2721" s="231"/>
      <c r="AT2721" s="232" t="s">
        <v>274</v>
      </c>
      <c r="AU2721" s="232" t="s">
        <v>88</v>
      </c>
      <c r="AV2721" s="12" t="s">
        <v>88</v>
      </c>
      <c r="AW2721" s="12" t="s">
        <v>41</v>
      </c>
      <c r="AX2721" s="12" t="s">
        <v>78</v>
      </c>
      <c r="AY2721" s="232" t="s">
        <v>209</v>
      </c>
    </row>
    <row r="2722" spans="2:65" s="12" customFormat="1" ht="27">
      <c r="B2722" s="222"/>
      <c r="C2722" s="223"/>
      <c r="D2722" s="219" t="s">
        <v>274</v>
      </c>
      <c r="E2722" s="224" t="s">
        <v>34</v>
      </c>
      <c r="F2722" s="225" t="s">
        <v>2976</v>
      </c>
      <c r="G2722" s="223"/>
      <c r="H2722" s="226">
        <v>1</v>
      </c>
      <c r="I2722" s="227"/>
      <c r="J2722" s="223"/>
      <c r="K2722" s="223"/>
      <c r="L2722" s="228"/>
      <c r="M2722" s="229"/>
      <c r="N2722" s="230"/>
      <c r="O2722" s="230"/>
      <c r="P2722" s="230"/>
      <c r="Q2722" s="230"/>
      <c r="R2722" s="230"/>
      <c r="S2722" s="230"/>
      <c r="T2722" s="231"/>
      <c r="AT2722" s="232" t="s">
        <v>274</v>
      </c>
      <c r="AU2722" s="232" t="s">
        <v>88</v>
      </c>
      <c r="AV2722" s="12" t="s">
        <v>88</v>
      </c>
      <c r="AW2722" s="12" t="s">
        <v>41</v>
      </c>
      <c r="AX2722" s="12" t="s">
        <v>78</v>
      </c>
      <c r="AY2722" s="232" t="s">
        <v>209</v>
      </c>
    </row>
    <row r="2723" spans="2:65" s="13" customFormat="1" ht="13.5">
      <c r="B2723" s="233"/>
      <c r="C2723" s="234"/>
      <c r="D2723" s="219" t="s">
        <v>274</v>
      </c>
      <c r="E2723" s="235" t="s">
        <v>34</v>
      </c>
      <c r="F2723" s="236" t="s">
        <v>302</v>
      </c>
      <c r="G2723" s="234"/>
      <c r="H2723" s="237">
        <v>19</v>
      </c>
      <c r="I2723" s="238"/>
      <c r="J2723" s="234"/>
      <c r="K2723" s="234"/>
      <c r="L2723" s="239"/>
      <c r="M2723" s="240"/>
      <c r="N2723" s="241"/>
      <c r="O2723" s="241"/>
      <c r="P2723" s="241"/>
      <c r="Q2723" s="241"/>
      <c r="R2723" s="241"/>
      <c r="S2723" s="241"/>
      <c r="T2723" s="242"/>
      <c r="AT2723" s="243" t="s">
        <v>274</v>
      </c>
      <c r="AU2723" s="243" t="s">
        <v>88</v>
      </c>
      <c r="AV2723" s="13" t="s">
        <v>228</v>
      </c>
      <c r="AW2723" s="13" t="s">
        <v>41</v>
      </c>
      <c r="AX2723" s="13" t="s">
        <v>86</v>
      </c>
      <c r="AY2723" s="243" t="s">
        <v>209</v>
      </c>
    </row>
    <row r="2724" spans="2:65" s="1" customFormat="1" ht="51" customHeight="1">
      <c r="B2724" s="43"/>
      <c r="C2724" s="244" t="s">
        <v>2977</v>
      </c>
      <c r="D2724" s="244" t="s">
        <v>348</v>
      </c>
      <c r="E2724" s="245" t="s">
        <v>2978</v>
      </c>
      <c r="F2724" s="246" t="s">
        <v>2979</v>
      </c>
      <c r="G2724" s="247" t="s">
        <v>336</v>
      </c>
      <c r="H2724" s="248">
        <v>1</v>
      </c>
      <c r="I2724" s="249"/>
      <c r="J2724" s="250">
        <f t="shared" ref="J2724:J2740" si="50">ROUND(I2724*H2724,2)</f>
        <v>0</v>
      </c>
      <c r="K2724" s="246" t="s">
        <v>34</v>
      </c>
      <c r="L2724" s="251"/>
      <c r="M2724" s="252" t="s">
        <v>34</v>
      </c>
      <c r="N2724" s="253" t="s">
        <v>49</v>
      </c>
      <c r="O2724" s="44"/>
      <c r="P2724" s="212">
        <f t="shared" ref="P2724:P2740" si="51">O2724*H2724</f>
        <v>0</v>
      </c>
      <c r="Q2724" s="212">
        <v>0</v>
      </c>
      <c r="R2724" s="212">
        <f t="shared" ref="R2724:R2740" si="52">Q2724*H2724</f>
        <v>0</v>
      </c>
      <c r="S2724" s="212">
        <v>0</v>
      </c>
      <c r="T2724" s="213">
        <f t="shared" ref="T2724:T2740" si="53">S2724*H2724</f>
        <v>0</v>
      </c>
      <c r="AR2724" s="25" t="s">
        <v>672</v>
      </c>
      <c r="AT2724" s="25" t="s">
        <v>348</v>
      </c>
      <c r="AU2724" s="25" t="s">
        <v>88</v>
      </c>
      <c r="AY2724" s="25" t="s">
        <v>209</v>
      </c>
      <c r="BE2724" s="214">
        <f t="shared" ref="BE2724:BE2740" si="54">IF(N2724="základní",J2724,0)</f>
        <v>0</v>
      </c>
      <c r="BF2724" s="214">
        <f t="shared" ref="BF2724:BF2740" si="55">IF(N2724="snížená",J2724,0)</f>
        <v>0</v>
      </c>
      <c r="BG2724" s="214">
        <f t="shared" ref="BG2724:BG2740" si="56">IF(N2724="zákl. přenesená",J2724,0)</f>
        <v>0</v>
      </c>
      <c r="BH2724" s="214">
        <f t="shared" ref="BH2724:BH2740" si="57">IF(N2724="sníž. přenesená",J2724,0)</f>
        <v>0</v>
      </c>
      <c r="BI2724" s="214">
        <f t="shared" ref="BI2724:BI2740" si="58">IF(N2724="nulová",J2724,0)</f>
        <v>0</v>
      </c>
      <c r="BJ2724" s="25" t="s">
        <v>86</v>
      </c>
      <c r="BK2724" s="214">
        <f t="shared" ref="BK2724:BK2740" si="59">ROUND(I2724*H2724,2)</f>
        <v>0</v>
      </c>
      <c r="BL2724" s="25" t="s">
        <v>287</v>
      </c>
      <c r="BM2724" s="25" t="s">
        <v>2980</v>
      </c>
    </row>
    <row r="2725" spans="2:65" s="1" customFormat="1" ht="51" customHeight="1">
      <c r="B2725" s="43"/>
      <c r="C2725" s="244" t="s">
        <v>2981</v>
      </c>
      <c r="D2725" s="244" t="s">
        <v>348</v>
      </c>
      <c r="E2725" s="245" t="s">
        <v>2982</v>
      </c>
      <c r="F2725" s="246" t="s">
        <v>2983</v>
      </c>
      <c r="G2725" s="247" t="s">
        <v>336</v>
      </c>
      <c r="H2725" s="248">
        <v>1</v>
      </c>
      <c r="I2725" s="249"/>
      <c r="J2725" s="250">
        <f t="shared" si="50"/>
        <v>0</v>
      </c>
      <c r="K2725" s="246" t="s">
        <v>34</v>
      </c>
      <c r="L2725" s="251"/>
      <c r="M2725" s="252" t="s">
        <v>34</v>
      </c>
      <c r="N2725" s="253" t="s">
        <v>49</v>
      </c>
      <c r="O2725" s="44"/>
      <c r="P2725" s="212">
        <f t="shared" si="51"/>
        <v>0</v>
      </c>
      <c r="Q2725" s="212">
        <v>0</v>
      </c>
      <c r="R2725" s="212">
        <f t="shared" si="52"/>
        <v>0</v>
      </c>
      <c r="S2725" s="212">
        <v>0</v>
      </c>
      <c r="T2725" s="213">
        <f t="shared" si="53"/>
        <v>0</v>
      </c>
      <c r="AR2725" s="25" t="s">
        <v>672</v>
      </c>
      <c r="AT2725" s="25" t="s">
        <v>348</v>
      </c>
      <c r="AU2725" s="25" t="s">
        <v>88</v>
      </c>
      <c r="AY2725" s="25" t="s">
        <v>209</v>
      </c>
      <c r="BE2725" s="214">
        <f t="shared" si="54"/>
        <v>0</v>
      </c>
      <c r="BF2725" s="214">
        <f t="shared" si="55"/>
        <v>0</v>
      </c>
      <c r="BG2725" s="214">
        <f t="shared" si="56"/>
        <v>0</v>
      </c>
      <c r="BH2725" s="214">
        <f t="shared" si="57"/>
        <v>0</v>
      </c>
      <c r="BI2725" s="214">
        <f t="shared" si="58"/>
        <v>0</v>
      </c>
      <c r="BJ2725" s="25" t="s">
        <v>86</v>
      </c>
      <c r="BK2725" s="214">
        <f t="shared" si="59"/>
        <v>0</v>
      </c>
      <c r="BL2725" s="25" t="s">
        <v>287</v>
      </c>
      <c r="BM2725" s="25" t="s">
        <v>2984</v>
      </c>
    </row>
    <row r="2726" spans="2:65" s="1" customFormat="1" ht="51" customHeight="1">
      <c r="B2726" s="43"/>
      <c r="C2726" s="244" t="s">
        <v>2985</v>
      </c>
      <c r="D2726" s="244" t="s">
        <v>348</v>
      </c>
      <c r="E2726" s="245" t="s">
        <v>2986</v>
      </c>
      <c r="F2726" s="246" t="s">
        <v>2987</v>
      </c>
      <c r="G2726" s="247" t="s">
        <v>336</v>
      </c>
      <c r="H2726" s="248">
        <v>1</v>
      </c>
      <c r="I2726" s="249"/>
      <c r="J2726" s="250">
        <f t="shared" si="50"/>
        <v>0</v>
      </c>
      <c r="K2726" s="246" t="s">
        <v>34</v>
      </c>
      <c r="L2726" s="251"/>
      <c r="M2726" s="252" t="s">
        <v>34</v>
      </c>
      <c r="N2726" s="253" t="s">
        <v>49</v>
      </c>
      <c r="O2726" s="44"/>
      <c r="P2726" s="212">
        <f t="shared" si="51"/>
        <v>0</v>
      </c>
      <c r="Q2726" s="212">
        <v>0</v>
      </c>
      <c r="R2726" s="212">
        <f t="shared" si="52"/>
        <v>0</v>
      </c>
      <c r="S2726" s="212">
        <v>0</v>
      </c>
      <c r="T2726" s="213">
        <f t="shared" si="53"/>
        <v>0</v>
      </c>
      <c r="AR2726" s="25" t="s">
        <v>672</v>
      </c>
      <c r="AT2726" s="25" t="s">
        <v>348</v>
      </c>
      <c r="AU2726" s="25" t="s">
        <v>88</v>
      </c>
      <c r="AY2726" s="25" t="s">
        <v>209</v>
      </c>
      <c r="BE2726" s="214">
        <f t="shared" si="54"/>
        <v>0</v>
      </c>
      <c r="BF2726" s="214">
        <f t="shared" si="55"/>
        <v>0</v>
      </c>
      <c r="BG2726" s="214">
        <f t="shared" si="56"/>
        <v>0</v>
      </c>
      <c r="BH2726" s="214">
        <f t="shared" si="57"/>
        <v>0</v>
      </c>
      <c r="BI2726" s="214">
        <f t="shared" si="58"/>
        <v>0</v>
      </c>
      <c r="BJ2726" s="25" t="s">
        <v>86</v>
      </c>
      <c r="BK2726" s="214">
        <f t="shared" si="59"/>
        <v>0</v>
      </c>
      <c r="BL2726" s="25" t="s">
        <v>287</v>
      </c>
      <c r="BM2726" s="25" t="s">
        <v>2988</v>
      </c>
    </row>
    <row r="2727" spans="2:65" s="1" customFormat="1" ht="51" customHeight="1">
      <c r="B2727" s="43"/>
      <c r="C2727" s="244" t="s">
        <v>2989</v>
      </c>
      <c r="D2727" s="244" t="s">
        <v>348</v>
      </c>
      <c r="E2727" s="245" t="s">
        <v>2990</v>
      </c>
      <c r="F2727" s="246" t="s">
        <v>2991</v>
      </c>
      <c r="G2727" s="247" t="s">
        <v>336</v>
      </c>
      <c r="H2727" s="248">
        <v>4</v>
      </c>
      <c r="I2727" s="249"/>
      <c r="J2727" s="250">
        <f t="shared" si="50"/>
        <v>0</v>
      </c>
      <c r="K2727" s="246" t="s">
        <v>34</v>
      </c>
      <c r="L2727" s="251"/>
      <c r="M2727" s="252" t="s">
        <v>34</v>
      </c>
      <c r="N2727" s="253" t="s">
        <v>49</v>
      </c>
      <c r="O2727" s="44"/>
      <c r="P2727" s="212">
        <f t="shared" si="51"/>
        <v>0</v>
      </c>
      <c r="Q2727" s="212">
        <v>0</v>
      </c>
      <c r="R2727" s="212">
        <f t="shared" si="52"/>
        <v>0</v>
      </c>
      <c r="S2727" s="212">
        <v>0</v>
      </c>
      <c r="T2727" s="213">
        <f t="shared" si="53"/>
        <v>0</v>
      </c>
      <c r="AR2727" s="25" t="s">
        <v>672</v>
      </c>
      <c r="AT2727" s="25" t="s">
        <v>348</v>
      </c>
      <c r="AU2727" s="25" t="s">
        <v>88</v>
      </c>
      <c r="AY2727" s="25" t="s">
        <v>209</v>
      </c>
      <c r="BE2727" s="214">
        <f t="shared" si="54"/>
        <v>0</v>
      </c>
      <c r="BF2727" s="214">
        <f t="shared" si="55"/>
        <v>0</v>
      </c>
      <c r="BG2727" s="214">
        <f t="shared" si="56"/>
        <v>0</v>
      </c>
      <c r="BH2727" s="214">
        <f t="shared" si="57"/>
        <v>0</v>
      </c>
      <c r="BI2727" s="214">
        <f t="shared" si="58"/>
        <v>0</v>
      </c>
      <c r="BJ2727" s="25" t="s">
        <v>86</v>
      </c>
      <c r="BK2727" s="214">
        <f t="shared" si="59"/>
        <v>0</v>
      </c>
      <c r="BL2727" s="25" t="s">
        <v>287</v>
      </c>
      <c r="BM2727" s="25" t="s">
        <v>2992</v>
      </c>
    </row>
    <row r="2728" spans="2:65" s="1" customFormat="1" ht="51" customHeight="1">
      <c r="B2728" s="43"/>
      <c r="C2728" s="244" t="s">
        <v>2993</v>
      </c>
      <c r="D2728" s="244" t="s">
        <v>348</v>
      </c>
      <c r="E2728" s="245" t="s">
        <v>2994</v>
      </c>
      <c r="F2728" s="246" t="s">
        <v>2995</v>
      </c>
      <c r="G2728" s="247" t="s">
        <v>336</v>
      </c>
      <c r="H2728" s="248">
        <v>1</v>
      </c>
      <c r="I2728" s="249"/>
      <c r="J2728" s="250">
        <f t="shared" si="50"/>
        <v>0</v>
      </c>
      <c r="K2728" s="246" t="s">
        <v>34</v>
      </c>
      <c r="L2728" s="251"/>
      <c r="M2728" s="252" t="s">
        <v>34</v>
      </c>
      <c r="N2728" s="253" t="s">
        <v>49</v>
      </c>
      <c r="O2728" s="44"/>
      <c r="P2728" s="212">
        <f t="shared" si="51"/>
        <v>0</v>
      </c>
      <c r="Q2728" s="212">
        <v>0</v>
      </c>
      <c r="R2728" s="212">
        <f t="shared" si="52"/>
        <v>0</v>
      </c>
      <c r="S2728" s="212">
        <v>0</v>
      </c>
      <c r="T2728" s="213">
        <f t="shared" si="53"/>
        <v>0</v>
      </c>
      <c r="AR2728" s="25" t="s">
        <v>672</v>
      </c>
      <c r="AT2728" s="25" t="s">
        <v>348</v>
      </c>
      <c r="AU2728" s="25" t="s">
        <v>88</v>
      </c>
      <c r="AY2728" s="25" t="s">
        <v>209</v>
      </c>
      <c r="BE2728" s="214">
        <f t="shared" si="54"/>
        <v>0</v>
      </c>
      <c r="BF2728" s="214">
        <f t="shared" si="55"/>
        <v>0</v>
      </c>
      <c r="BG2728" s="214">
        <f t="shared" si="56"/>
        <v>0</v>
      </c>
      <c r="BH2728" s="214">
        <f t="shared" si="57"/>
        <v>0</v>
      </c>
      <c r="BI2728" s="214">
        <f t="shared" si="58"/>
        <v>0</v>
      </c>
      <c r="BJ2728" s="25" t="s">
        <v>86</v>
      </c>
      <c r="BK2728" s="214">
        <f t="shared" si="59"/>
        <v>0</v>
      </c>
      <c r="BL2728" s="25" t="s">
        <v>287</v>
      </c>
      <c r="BM2728" s="25" t="s">
        <v>2996</v>
      </c>
    </row>
    <row r="2729" spans="2:65" s="1" customFormat="1" ht="51" customHeight="1">
      <c r="B2729" s="43"/>
      <c r="C2729" s="244" t="s">
        <v>2997</v>
      </c>
      <c r="D2729" s="244" t="s">
        <v>348</v>
      </c>
      <c r="E2729" s="245" t="s">
        <v>2998</v>
      </c>
      <c r="F2729" s="246" t="s">
        <v>2999</v>
      </c>
      <c r="G2729" s="247" t="s">
        <v>336</v>
      </c>
      <c r="H2729" s="248">
        <v>1</v>
      </c>
      <c r="I2729" s="249"/>
      <c r="J2729" s="250">
        <f t="shared" si="50"/>
        <v>0</v>
      </c>
      <c r="K2729" s="246" t="s">
        <v>34</v>
      </c>
      <c r="L2729" s="251"/>
      <c r="M2729" s="252" t="s">
        <v>34</v>
      </c>
      <c r="N2729" s="253" t="s">
        <v>49</v>
      </c>
      <c r="O2729" s="44"/>
      <c r="P2729" s="212">
        <f t="shared" si="51"/>
        <v>0</v>
      </c>
      <c r="Q2729" s="212">
        <v>0</v>
      </c>
      <c r="R2729" s="212">
        <f t="shared" si="52"/>
        <v>0</v>
      </c>
      <c r="S2729" s="212">
        <v>0</v>
      </c>
      <c r="T2729" s="213">
        <f t="shared" si="53"/>
        <v>0</v>
      </c>
      <c r="AR2729" s="25" t="s">
        <v>672</v>
      </c>
      <c r="AT2729" s="25" t="s">
        <v>348</v>
      </c>
      <c r="AU2729" s="25" t="s">
        <v>88</v>
      </c>
      <c r="AY2729" s="25" t="s">
        <v>209</v>
      </c>
      <c r="BE2729" s="214">
        <f t="shared" si="54"/>
        <v>0</v>
      </c>
      <c r="BF2729" s="214">
        <f t="shared" si="55"/>
        <v>0</v>
      </c>
      <c r="BG2729" s="214">
        <f t="shared" si="56"/>
        <v>0</v>
      </c>
      <c r="BH2729" s="214">
        <f t="shared" si="57"/>
        <v>0</v>
      </c>
      <c r="BI2729" s="214">
        <f t="shared" si="58"/>
        <v>0</v>
      </c>
      <c r="BJ2729" s="25" t="s">
        <v>86</v>
      </c>
      <c r="BK2729" s="214">
        <f t="shared" si="59"/>
        <v>0</v>
      </c>
      <c r="BL2729" s="25" t="s">
        <v>287</v>
      </c>
      <c r="BM2729" s="25" t="s">
        <v>3000</v>
      </c>
    </row>
    <row r="2730" spans="2:65" s="1" customFormat="1" ht="51" customHeight="1">
      <c r="B2730" s="43"/>
      <c r="C2730" s="244" t="s">
        <v>3001</v>
      </c>
      <c r="D2730" s="244" t="s">
        <v>348</v>
      </c>
      <c r="E2730" s="245" t="s">
        <v>3002</v>
      </c>
      <c r="F2730" s="246" t="s">
        <v>3003</v>
      </c>
      <c r="G2730" s="247" t="s">
        <v>336</v>
      </c>
      <c r="H2730" s="248">
        <v>1</v>
      </c>
      <c r="I2730" s="249"/>
      <c r="J2730" s="250">
        <f t="shared" si="50"/>
        <v>0</v>
      </c>
      <c r="K2730" s="246" t="s">
        <v>34</v>
      </c>
      <c r="L2730" s="251"/>
      <c r="M2730" s="252" t="s">
        <v>34</v>
      </c>
      <c r="N2730" s="253" t="s">
        <v>49</v>
      </c>
      <c r="O2730" s="44"/>
      <c r="P2730" s="212">
        <f t="shared" si="51"/>
        <v>0</v>
      </c>
      <c r="Q2730" s="212">
        <v>0</v>
      </c>
      <c r="R2730" s="212">
        <f t="shared" si="52"/>
        <v>0</v>
      </c>
      <c r="S2730" s="212">
        <v>0</v>
      </c>
      <c r="T2730" s="213">
        <f t="shared" si="53"/>
        <v>0</v>
      </c>
      <c r="AR2730" s="25" t="s">
        <v>672</v>
      </c>
      <c r="AT2730" s="25" t="s">
        <v>348</v>
      </c>
      <c r="AU2730" s="25" t="s">
        <v>88</v>
      </c>
      <c r="AY2730" s="25" t="s">
        <v>209</v>
      </c>
      <c r="BE2730" s="214">
        <f t="shared" si="54"/>
        <v>0</v>
      </c>
      <c r="BF2730" s="214">
        <f t="shared" si="55"/>
        <v>0</v>
      </c>
      <c r="BG2730" s="214">
        <f t="shared" si="56"/>
        <v>0</v>
      </c>
      <c r="BH2730" s="214">
        <f t="shared" si="57"/>
        <v>0</v>
      </c>
      <c r="BI2730" s="214">
        <f t="shared" si="58"/>
        <v>0</v>
      </c>
      <c r="BJ2730" s="25" t="s">
        <v>86</v>
      </c>
      <c r="BK2730" s="214">
        <f t="shared" si="59"/>
        <v>0</v>
      </c>
      <c r="BL2730" s="25" t="s">
        <v>287</v>
      </c>
      <c r="BM2730" s="25" t="s">
        <v>3004</v>
      </c>
    </row>
    <row r="2731" spans="2:65" s="1" customFormat="1" ht="51" customHeight="1">
      <c r="B2731" s="43"/>
      <c r="C2731" s="244" t="s">
        <v>3005</v>
      </c>
      <c r="D2731" s="244" t="s">
        <v>348</v>
      </c>
      <c r="E2731" s="245" t="s">
        <v>3006</v>
      </c>
      <c r="F2731" s="246" t="s">
        <v>3007</v>
      </c>
      <c r="G2731" s="247" t="s">
        <v>336</v>
      </c>
      <c r="H2731" s="248">
        <v>1</v>
      </c>
      <c r="I2731" s="249"/>
      <c r="J2731" s="250">
        <f t="shared" si="50"/>
        <v>0</v>
      </c>
      <c r="K2731" s="246" t="s">
        <v>34</v>
      </c>
      <c r="L2731" s="251"/>
      <c r="M2731" s="252" t="s">
        <v>34</v>
      </c>
      <c r="N2731" s="253" t="s">
        <v>49</v>
      </c>
      <c r="O2731" s="44"/>
      <c r="P2731" s="212">
        <f t="shared" si="51"/>
        <v>0</v>
      </c>
      <c r="Q2731" s="212">
        <v>0</v>
      </c>
      <c r="R2731" s="212">
        <f t="shared" si="52"/>
        <v>0</v>
      </c>
      <c r="S2731" s="212">
        <v>0</v>
      </c>
      <c r="T2731" s="213">
        <f t="shared" si="53"/>
        <v>0</v>
      </c>
      <c r="AR2731" s="25" t="s">
        <v>672</v>
      </c>
      <c r="AT2731" s="25" t="s">
        <v>348</v>
      </c>
      <c r="AU2731" s="25" t="s">
        <v>88</v>
      </c>
      <c r="AY2731" s="25" t="s">
        <v>209</v>
      </c>
      <c r="BE2731" s="214">
        <f t="shared" si="54"/>
        <v>0</v>
      </c>
      <c r="BF2731" s="214">
        <f t="shared" si="55"/>
        <v>0</v>
      </c>
      <c r="BG2731" s="214">
        <f t="shared" si="56"/>
        <v>0</v>
      </c>
      <c r="BH2731" s="214">
        <f t="shared" si="57"/>
        <v>0</v>
      </c>
      <c r="BI2731" s="214">
        <f t="shared" si="58"/>
        <v>0</v>
      </c>
      <c r="BJ2731" s="25" t="s">
        <v>86</v>
      </c>
      <c r="BK2731" s="214">
        <f t="shared" si="59"/>
        <v>0</v>
      </c>
      <c r="BL2731" s="25" t="s">
        <v>287</v>
      </c>
      <c r="BM2731" s="25" t="s">
        <v>3008</v>
      </c>
    </row>
    <row r="2732" spans="2:65" s="1" customFormat="1" ht="51" customHeight="1">
      <c r="B2732" s="43"/>
      <c r="C2732" s="244" t="s">
        <v>3009</v>
      </c>
      <c r="D2732" s="244" t="s">
        <v>348</v>
      </c>
      <c r="E2732" s="245" t="s">
        <v>3010</v>
      </c>
      <c r="F2732" s="246" t="s">
        <v>3011</v>
      </c>
      <c r="G2732" s="247" t="s">
        <v>336</v>
      </c>
      <c r="H2732" s="248">
        <v>1</v>
      </c>
      <c r="I2732" s="249"/>
      <c r="J2732" s="250">
        <f t="shared" si="50"/>
        <v>0</v>
      </c>
      <c r="K2732" s="246" t="s">
        <v>34</v>
      </c>
      <c r="L2732" s="251"/>
      <c r="M2732" s="252" t="s">
        <v>34</v>
      </c>
      <c r="N2732" s="253" t="s">
        <v>49</v>
      </c>
      <c r="O2732" s="44"/>
      <c r="P2732" s="212">
        <f t="shared" si="51"/>
        <v>0</v>
      </c>
      <c r="Q2732" s="212">
        <v>0</v>
      </c>
      <c r="R2732" s="212">
        <f t="shared" si="52"/>
        <v>0</v>
      </c>
      <c r="S2732" s="212">
        <v>0</v>
      </c>
      <c r="T2732" s="213">
        <f t="shared" si="53"/>
        <v>0</v>
      </c>
      <c r="AR2732" s="25" t="s">
        <v>672</v>
      </c>
      <c r="AT2732" s="25" t="s">
        <v>348</v>
      </c>
      <c r="AU2732" s="25" t="s">
        <v>88</v>
      </c>
      <c r="AY2732" s="25" t="s">
        <v>209</v>
      </c>
      <c r="BE2732" s="214">
        <f t="shared" si="54"/>
        <v>0</v>
      </c>
      <c r="BF2732" s="214">
        <f t="shared" si="55"/>
        <v>0</v>
      </c>
      <c r="BG2732" s="214">
        <f t="shared" si="56"/>
        <v>0</v>
      </c>
      <c r="BH2732" s="214">
        <f t="shared" si="57"/>
        <v>0</v>
      </c>
      <c r="BI2732" s="214">
        <f t="shared" si="58"/>
        <v>0</v>
      </c>
      <c r="BJ2732" s="25" t="s">
        <v>86</v>
      </c>
      <c r="BK2732" s="214">
        <f t="shared" si="59"/>
        <v>0</v>
      </c>
      <c r="BL2732" s="25" t="s">
        <v>287</v>
      </c>
      <c r="BM2732" s="25" t="s">
        <v>3012</v>
      </c>
    </row>
    <row r="2733" spans="2:65" s="1" customFormat="1" ht="51" customHeight="1">
      <c r="B2733" s="43"/>
      <c r="C2733" s="244" t="s">
        <v>3013</v>
      </c>
      <c r="D2733" s="244" t="s">
        <v>348</v>
      </c>
      <c r="E2733" s="245" t="s">
        <v>3014</v>
      </c>
      <c r="F2733" s="246" t="s">
        <v>3015</v>
      </c>
      <c r="G2733" s="247" t="s">
        <v>336</v>
      </c>
      <c r="H2733" s="248">
        <v>1</v>
      </c>
      <c r="I2733" s="249"/>
      <c r="J2733" s="250">
        <f t="shared" si="50"/>
        <v>0</v>
      </c>
      <c r="K2733" s="246" t="s">
        <v>34</v>
      </c>
      <c r="L2733" s="251"/>
      <c r="M2733" s="252" t="s">
        <v>34</v>
      </c>
      <c r="N2733" s="253" t="s">
        <v>49</v>
      </c>
      <c r="O2733" s="44"/>
      <c r="P2733" s="212">
        <f t="shared" si="51"/>
        <v>0</v>
      </c>
      <c r="Q2733" s="212">
        <v>0</v>
      </c>
      <c r="R2733" s="212">
        <f t="shared" si="52"/>
        <v>0</v>
      </c>
      <c r="S2733" s="212">
        <v>0</v>
      </c>
      <c r="T2733" s="213">
        <f t="shared" si="53"/>
        <v>0</v>
      </c>
      <c r="AR2733" s="25" t="s">
        <v>672</v>
      </c>
      <c r="AT2733" s="25" t="s">
        <v>348</v>
      </c>
      <c r="AU2733" s="25" t="s">
        <v>88</v>
      </c>
      <c r="AY2733" s="25" t="s">
        <v>209</v>
      </c>
      <c r="BE2733" s="214">
        <f t="shared" si="54"/>
        <v>0</v>
      </c>
      <c r="BF2733" s="214">
        <f t="shared" si="55"/>
        <v>0</v>
      </c>
      <c r="BG2733" s="214">
        <f t="shared" si="56"/>
        <v>0</v>
      </c>
      <c r="BH2733" s="214">
        <f t="shared" si="57"/>
        <v>0</v>
      </c>
      <c r="BI2733" s="214">
        <f t="shared" si="58"/>
        <v>0</v>
      </c>
      <c r="BJ2733" s="25" t="s">
        <v>86</v>
      </c>
      <c r="BK2733" s="214">
        <f t="shared" si="59"/>
        <v>0</v>
      </c>
      <c r="BL2733" s="25" t="s">
        <v>287</v>
      </c>
      <c r="BM2733" s="25" t="s">
        <v>3016</v>
      </c>
    </row>
    <row r="2734" spans="2:65" s="1" customFormat="1" ht="51" customHeight="1">
      <c r="B2734" s="43"/>
      <c r="C2734" s="244" t="s">
        <v>3017</v>
      </c>
      <c r="D2734" s="244" t="s">
        <v>348</v>
      </c>
      <c r="E2734" s="245" t="s">
        <v>3018</v>
      </c>
      <c r="F2734" s="246" t="s">
        <v>3019</v>
      </c>
      <c r="G2734" s="247" t="s">
        <v>336</v>
      </c>
      <c r="H2734" s="248">
        <v>1</v>
      </c>
      <c r="I2734" s="249"/>
      <c r="J2734" s="250">
        <f t="shared" si="50"/>
        <v>0</v>
      </c>
      <c r="K2734" s="246" t="s">
        <v>34</v>
      </c>
      <c r="L2734" s="251"/>
      <c r="M2734" s="252" t="s">
        <v>34</v>
      </c>
      <c r="N2734" s="253" t="s">
        <v>49</v>
      </c>
      <c r="O2734" s="44"/>
      <c r="P2734" s="212">
        <f t="shared" si="51"/>
        <v>0</v>
      </c>
      <c r="Q2734" s="212">
        <v>0</v>
      </c>
      <c r="R2734" s="212">
        <f t="shared" si="52"/>
        <v>0</v>
      </c>
      <c r="S2734" s="212">
        <v>0</v>
      </c>
      <c r="T2734" s="213">
        <f t="shared" si="53"/>
        <v>0</v>
      </c>
      <c r="AR2734" s="25" t="s">
        <v>672</v>
      </c>
      <c r="AT2734" s="25" t="s">
        <v>348</v>
      </c>
      <c r="AU2734" s="25" t="s">
        <v>88</v>
      </c>
      <c r="AY2734" s="25" t="s">
        <v>209</v>
      </c>
      <c r="BE2734" s="214">
        <f t="shared" si="54"/>
        <v>0</v>
      </c>
      <c r="BF2734" s="214">
        <f t="shared" si="55"/>
        <v>0</v>
      </c>
      <c r="BG2734" s="214">
        <f t="shared" si="56"/>
        <v>0</v>
      </c>
      <c r="BH2734" s="214">
        <f t="shared" si="57"/>
        <v>0</v>
      </c>
      <c r="BI2734" s="214">
        <f t="shared" si="58"/>
        <v>0</v>
      </c>
      <c r="BJ2734" s="25" t="s">
        <v>86</v>
      </c>
      <c r="BK2734" s="214">
        <f t="shared" si="59"/>
        <v>0</v>
      </c>
      <c r="BL2734" s="25" t="s">
        <v>287</v>
      </c>
      <c r="BM2734" s="25" t="s">
        <v>3020</v>
      </c>
    </row>
    <row r="2735" spans="2:65" s="1" customFormat="1" ht="51" customHeight="1">
      <c r="B2735" s="43"/>
      <c r="C2735" s="244" t="s">
        <v>3021</v>
      </c>
      <c r="D2735" s="244" t="s">
        <v>348</v>
      </c>
      <c r="E2735" s="245" t="s">
        <v>3022</v>
      </c>
      <c r="F2735" s="246" t="s">
        <v>3023</v>
      </c>
      <c r="G2735" s="247" t="s">
        <v>336</v>
      </c>
      <c r="H2735" s="248">
        <v>1</v>
      </c>
      <c r="I2735" s="249"/>
      <c r="J2735" s="250">
        <f t="shared" si="50"/>
        <v>0</v>
      </c>
      <c r="K2735" s="246" t="s">
        <v>34</v>
      </c>
      <c r="L2735" s="251"/>
      <c r="M2735" s="252" t="s">
        <v>34</v>
      </c>
      <c r="N2735" s="253" t="s">
        <v>49</v>
      </c>
      <c r="O2735" s="44"/>
      <c r="P2735" s="212">
        <f t="shared" si="51"/>
        <v>0</v>
      </c>
      <c r="Q2735" s="212">
        <v>0</v>
      </c>
      <c r="R2735" s="212">
        <f t="shared" si="52"/>
        <v>0</v>
      </c>
      <c r="S2735" s="212">
        <v>0</v>
      </c>
      <c r="T2735" s="213">
        <f t="shared" si="53"/>
        <v>0</v>
      </c>
      <c r="AR2735" s="25" t="s">
        <v>672</v>
      </c>
      <c r="AT2735" s="25" t="s">
        <v>348</v>
      </c>
      <c r="AU2735" s="25" t="s">
        <v>88</v>
      </c>
      <c r="AY2735" s="25" t="s">
        <v>209</v>
      </c>
      <c r="BE2735" s="214">
        <f t="shared" si="54"/>
        <v>0</v>
      </c>
      <c r="BF2735" s="214">
        <f t="shared" si="55"/>
        <v>0</v>
      </c>
      <c r="BG2735" s="214">
        <f t="shared" si="56"/>
        <v>0</v>
      </c>
      <c r="BH2735" s="214">
        <f t="shared" si="57"/>
        <v>0</v>
      </c>
      <c r="BI2735" s="214">
        <f t="shared" si="58"/>
        <v>0</v>
      </c>
      <c r="BJ2735" s="25" t="s">
        <v>86</v>
      </c>
      <c r="BK2735" s="214">
        <f t="shared" si="59"/>
        <v>0</v>
      </c>
      <c r="BL2735" s="25" t="s">
        <v>287</v>
      </c>
      <c r="BM2735" s="25" t="s">
        <v>3024</v>
      </c>
    </row>
    <row r="2736" spans="2:65" s="1" customFormat="1" ht="51" customHeight="1">
      <c r="B2736" s="43"/>
      <c r="C2736" s="244" t="s">
        <v>3025</v>
      </c>
      <c r="D2736" s="244" t="s">
        <v>348</v>
      </c>
      <c r="E2736" s="245" t="s">
        <v>3026</v>
      </c>
      <c r="F2736" s="246" t="s">
        <v>3027</v>
      </c>
      <c r="G2736" s="247" t="s">
        <v>336</v>
      </c>
      <c r="H2736" s="248">
        <v>1</v>
      </c>
      <c r="I2736" s="249"/>
      <c r="J2736" s="250">
        <f t="shared" si="50"/>
        <v>0</v>
      </c>
      <c r="K2736" s="246" t="s">
        <v>34</v>
      </c>
      <c r="L2736" s="251"/>
      <c r="M2736" s="252" t="s">
        <v>34</v>
      </c>
      <c r="N2736" s="253" t="s">
        <v>49</v>
      </c>
      <c r="O2736" s="44"/>
      <c r="P2736" s="212">
        <f t="shared" si="51"/>
        <v>0</v>
      </c>
      <c r="Q2736" s="212">
        <v>0</v>
      </c>
      <c r="R2736" s="212">
        <f t="shared" si="52"/>
        <v>0</v>
      </c>
      <c r="S2736" s="212">
        <v>0</v>
      </c>
      <c r="T2736" s="213">
        <f t="shared" si="53"/>
        <v>0</v>
      </c>
      <c r="AR2736" s="25" t="s">
        <v>672</v>
      </c>
      <c r="AT2736" s="25" t="s">
        <v>348</v>
      </c>
      <c r="AU2736" s="25" t="s">
        <v>88</v>
      </c>
      <c r="AY2736" s="25" t="s">
        <v>209</v>
      </c>
      <c r="BE2736" s="214">
        <f t="shared" si="54"/>
        <v>0</v>
      </c>
      <c r="BF2736" s="214">
        <f t="shared" si="55"/>
        <v>0</v>
      </c>
      <c r="BG2736" s="214">
        <f t="shared" si="56"/>
        <v>0</v>
      </c>
      <c r="BH2736" s="214">
        <f t="shared" si="57"/>
        <v>0</v>
      </c>
      <c r="BI2736" s="214">
        <f t="shared" si="58"/>
        <v>0</v>
      </c>
      <c r="BJ2736" s="25" t="s">
        <v>86</v>
      </c>
      <c r="BK2736" s="214">
        <f t="shared" si="59"/>
        <v>0</v>
      </c>
      <c r="BL2736" s="25" t="s">
        <v>287</v>
      </c>
      <c r="BM2736" s="25" t="s">
        <v>3028</v>
      </c>
    </row>
    <row r="2737" spans="2:65" s="1" customFormat="1" ht="51" customHeight="1">
      <c r="B2737" s="43"/>
      <c r="C2737" s="244" t="s">
        <v>3029</v>
      </c>
      <c r="D2737" s="244" t="s">
        <v>348</v>
      </c>
      <c r="E2737" s="245" t="s">
        <v>3030</v>
      </c>
      <c r="F2737" s="246" t="s">
        <v>3031</v>
      </c>
      <c r="G2737" s="247" t="s">
        <v>336</v>
      </c>
      <c r="H2737" s="248">
        <v>1</v>
      </c>
      <c r="I2737" s="249"/>
      <c r="J2737" s="250">
        <f t="shared" si="50"/>
        <v>0</v>
      </c>
      <c r="K2737" s="246" t="s">
        <v>34</v>
      </c>
      <c r="L2737" s="251"/>
      <c r="M2737" s="252" t="s">
        <v>34</v>
      </c>
      <c r="N2737" s="253" t="s">
        <v>49</v>
      </c>
      <c r="O2737" s="44"/>
      <c r="P2737" s="212">
        <f t="shared" si="51"/>
        <v>0</v>
      </c>
      <c r="Q2737" s="212">
        <v>0</v>
      </c>
      <c r="R2737" s="212">
        <f t="shared" si="52"/>
        <v>0</v>
      </c>
      <c r="S2737" s="212">
        <v>0</v>
      </c>
      <c r="T2737" s="213">
        <f t="shared" si="53"/>
        <v>0</v>
      </c>
      <c r="AR2737" s="25" t="s">
        <v>672</v>
      </c>
      <c r="AT2737" s="25" t="s">
        <v>348</v>
      </c>
      <c r="AU2737" s="25" t="s">
        <v>88</v>
      </c>
      <c r="AY2737" s="25" t="s">
        <v>209</v>
      </c>
      <c r="BE2737" s="214">
        <f t="shared" si="54"/>
        <v>0</v>
      </c>
      <c r="BF2737" s="214">
        <f t="shared" si="55"/>
        <v>0</v>
      </c>
      <c r="BG2737" s="214">
        <f t="shared" si="56"/>
        <v>0</v>
      </c>
      <c r="BH2737" s="214">
        <f t="shared" si="57"/>
        <v>0</v>
      </c>
      <c r="BI2737" s="214">
        <f t="shared" si="58"/>
        <v>0</v>
      </c>
      <c r="BJ2737" s="25" t="s">
        <v>86</v>
      </c>
      <c r="BK2737" s="214">
        <f t="shared" si="59"/>
        <v>0</v>
      </c>
      <c r="BL2737" s="25" t="s">
        <v>287</v>
      </c>
      <c r="BM2737" s="25" t="s">
        <v>3032</v>
      </c>
    </row>
    <row r="2738" spans="2:65" s="1" customFormat="1" ht="51" customHeight="1">
      <c r="B2738" s="43"/>
      <c r="C2738" s="244" t="s">
        <v>3033</v>
      </c>
      <c r="D2738" s="244" t="s">
        <v>348</v>
      </c>
      <c r="E2738" s="245" t="s">
        <v>3034</v>
      </c>
      <c r="F2738" s="246" t="s">
        <v>3035</v>
      </c>
      <c r="G2738" s="247" t="s">
        <v>336</v>
      </c>
      <c r="H2738" s="248">
        <v>1</v>
      </c>
      <c r="I2738" s="249"/>
      <c r="J2738" s="250">
        <f t="shared" si="50"/>
        <v>0</v>
      </c>
      <c r="K2738" s="246" t="s">
        <v>34</v>
      </c>
      <c r="L2738" s="251"/>
      <c r="M2738" s="252" t="s">
        <v>34</v>
      </c>
      <c r="N2738" s="253" t="s">
        <v>49</v>
      </c>
      <c r="O2738" s="44"/>
      <c r="P2738" s="212">
        <f t="shared" si="51"/>
        <v>0</v>
      </c>
      <c r="Q2738" s="212">
        <v>0</v>
      </c>
      <c r="R2738" s="212">
        <f t="shared" si="52"/>
        <v>0</v>
      </c>
      <c r="S2738" s="212">
        <v>0</v>
      </c>
      <c r="T2738" s="213">
        <f t="shared" si="53"/>
        <v>0</v>
      </c>
      <c r="AR2738" s="25" t="s">
        <v>672</v>
      </c>
      <c r="AT2738" s="25" t="s">
        <v>348</v>
      </c>
      <c r="AU2738" s="25" t="s">
        <v>88</v>
      </c>
      <c r="AY2738" s="25" t="s">
        <v>209</v>
      </c>
      <c r="BE2738" s="214">
        <f t="shared" si="54"/>
        <v>0</v>
      </c>
      <c r="BF2738" s="214">
        <f t="shared" si="55"/>
        <v>0</v>
      </c>
      <c r="BG2738" s="214">
        <f t="shared" si="56"/>
        <v>0</v>
      </c>
      <c r="BH2738" s="214">
        <f t="shared" si="57"/>
        <v>0</v>
      </c>
      <c r="BI2738" s="214">
        <f t="shared" si="58"/>
        <v>0</v>
      </c>
      <c r="BJ2738" s="25" t="s">
        <v>86</v>
      </c>
      <c r="BK2738" s="214">
        <f t="shared" si="59"/>
        <v>0</v>
      </c>
      <c r="BL2738" s="25" t="s">
        <v>287</v>
      </c>
      <c r="BM2738" s="25" t="s">
        <v>3036</v>
      </c>
    </row>
    <row r="2739" spans="2:65" s="1" customFormat="1" ht="51" customHeight="1">
      <c r="B2739" s="43"/>
      <c r="C2739" s="244" t="s">
        <v>3037</v>
      </c>
      <c r="D2739" s="244" t="s">
        <v>348</v>
      </c>
      <c r="E2739" s="245" t="s">
        <v>3038</v>
      </c>
      <c r="F2739" s="246" t="s">
        <v>3039</v>
      </c>
      <c r="G2739" s="247" t="s">
        <v>336</v>
      </c>
      <c r="H2739" s="248">
        <v>1</v>
      </c>
      <c r="I2739" s="249"/>
      <c r="J2739" s="250">
        <f t="shared" si="50"/>
        <v>0</v>
      </c>
      <c r="K2739" s="246" t="s">
        <v>34</v>
      </c>
      <c r="L2739" s="251"/>
      <c r="M2739" s="252" t="s">
        <v>34</v>
      </c>
      <c r="N2739" s="253" t="s">
        <v>49</v>
      </c>
      <c r="O2739" s="44"/>
      <c r="P2739" s="212">
        <f t="shared" si="51"/>
        <v>0</v>
      </c>
      <c r="Q2739" s="212">
        <v>0</v>
      </c>
      <c r="R2739" s="212">
        <f t="shared" si="52"/>
        <v>0</v>
      </c>
      <c r="S2739" s="212">
        <v>0</v>
      </c>
      <c r="T2739" s="213">
        <f t="shared" si="53"/>
        <v>0</v>
      </c>
      <c r="AR2739" s="25" t="s">
        <v>672</v>
      </c>
      <c r="AT2739" s="25" t="s">
        <v>348</v>
      </c>
      <c r="AU2739" s="25" t="s">
        <v>88</v>
      </c>
      <c r="AY2739" s="25" t="s">
        <v>209</v>
      </c>
      <c r="BE2739" s="214">
        <f t="shared" si="54"/>
        <v>0</v>
      </c>
      <c r="BF2739" s="214">
        <f t="shared" si="55"/>
        <v>0</v>
      </c>
      <c r="BG2739" s="214">
        <f t="shared" si="56"/>
        <v>0</v>
      </c>
      <c r="BH2739" s="214">
        <f t="shared" si="57"/>
        <v>0</v>
      </c>
      <c r="BI2739" s="214">
        <f t="shared" si="58"/>
        <v>0</v>
      </c>
      <c r="BJ2739" s="25" t="s">
        <v>86</v>
      </c>
      <c r="BK2739" s="214">
        <f t="shared" si="59"/>
        <v>0</v>
      </c>
      <c r="BL2739" s="25" t="s">
        <v>287</v>
      </c>
      <c r="BM2739" s="25" t="s">
        <v>3040</v>
      </c>
    </row>
    <row r="2740" spans="2:65" s="1" customFormat="1" ht="25.5" customHeight="1">
      <c r="B2740" s="43"/>
      <c r="C2740" s="203" t="s">
        <v>3041</v>
      </c>
      <c r="D2740" s="203" t="s">
        <v>212</v>
      </c>
      <c r="E2740" s="204" t="s">
        <v>3042</v>
      </c>
      <c r="F2740" s="205" t="s">
        <v>3043</v>
      </c>
      <c r="G2740" s="206" t="s">
        <v>357</v>
      </c>
      <c r="H2740" s="207">
        <v>3</v>
      </c>
      <c r="I2740" s="208"/>
      <c r="J2740" s="209">
        <f t="shared" si="50"/>
        <v>0</v>
      </c>
      <c r="K2740" s="205" t="s">
        <v>216</v>
      </c>
      <c r="L2740" s="63"/>
      <c r="M2740" s="210" t="s">
        <v>34</v>
      </c>
      <c r="N2740" s="211" t="s">
        <v>49</v>
      </c>
      <c r="O2740" s="44"/>
      <c r="P2740" s="212">
        <f t="shared" si="51"/>
        <v>0</v>
      </c>
      <c r="Q2740" s="212">
        <v>0</v>
      </c>
      <c r="R2740" s="212">
        <f t="shared" si="52"/>
        <v>0</v>
      </c>
      <c r="S2740" s="212">
        <v>0</v>
      </c>
      <c r="T2740" s="213">
        <f t="shared" si="53"/>
        <v>0</v>
      </c>
      <c r="AR2740" s="25" t="s">
        <v>287</v>
      </c>
      <c r="AT2740" s="25" t="s">
        <v>212</v>
      </c>
      <c r="AU2740" s="25" t="s">
        <v>88</v>
      </c>
      <c r="AY2740" s="25" t="s">
        <v>209</v>
      </c>
      <c r="BE2740" s="214">
        <f t="shared" si="54"/>
        <v>0</v>
      </c>
      <c r="BF2740" s="214">
        <f t="shared" si="55"/>
        <v>0</v>
      </c>
      <c r="BG2740" s="214">
        <f t="shared" si="56"/>
        <v>0</v>
      </c>
      <c r="BH2740" s="214">
        <f t="shared" si="57"/>
        <v>0</v>
      </c>
      <c r="BI2740" s="214">
        <f t="shared" si="58"/>
        <v>0</v>
      </c>
      <c r="BJ2740" s="25" t="s">
        <v>86</v>
      </c>
      <c r="BK2740" s="214">
        <f t="shared" si="59"/>
        <v>0</v>
      </c>
      <c r="BL2740" s="25" t="s">
        <v>287</v>
      </c>
      <c r="BM2740" s="25" t="s">
        <v>3044</v>
      </c>
    </row>
    <row r="2741" spans="2:65" s="1" customFormat="1" ht="148.5">
      <c r="B2741" s="43"/>
      <c r="C2741" s="65"/>
      <c r="D2741" s="219" t="s">
        <v>272</v>
      </c>
      <c r="E2741" s="65"/>
      <c r="F2741" s="220" t="s">
        <v>2891</v>
      </c>
      <c r="G2741" s="65"/>
      <c r="H2741" s="65"/>
      <c r="I2741" s="174"/>
      <c r="J2741" s="65"/>
      <c r="K2741" s="65"/>
      <c r="L2741" s="63"/>
      <c r="M2741" s="221"/>
      <c r="N2741" s="44"/>
      <c r="O2741" s="44"/>
      <c r="P2741" s="44"/>
      <c r="Q2741" s="44"/>
      <c r="R2741" s="44"/>
      <c r="S2741" s="44"/>
      <c r="T2741" s="80"/>
      <c r="AT2741" s="25" t="s">
        <v>272</v>
      </c>
      <c r="AU2741" s="25" t="s">
        <v>88</v>
      </c>
    </row>
    <row r="2742" spans="2:65" s="14" customFormat="1" ht="13.5">
      <c r="B2742" s="254"/>
      <c r="C2742" s="255"/>
      <c r="D2742" s="219" t="s">
        <v>274</v>
      </c>
      <c r="E2742" s="256" t="s">
        <v>34</v>
      </c>
      <c r="F2742" s="257" t="s">
        <v>2892</v>
      </c>
      <c r="G2742" s="255"/>
      <c r="H2742" s="256" t="s">
        <v>34</v>
      </c>
      <c r="I2742" s="258"/>
      <c r="J2742" s="255"/>
      <c r="K2742" s="255"/>
      <c r="L2742" s="259"/>
      <c r="M2742" s="260"/>
      <c r="N2742" s="261"/>
      <c r="O2742" s="261"/>
      <c r="P2742" s="261"/>
      <c r="Q2742" s="261"/>
      <c r="R2742" s="261"/>
      <c r="S2742" s="261"/>
      <c r="T2742" s="262"/>
      <c r="AT2742" s="263" t="s">
        <v>274</v>
      </c>
      <c r="AU2742" s="263" t="s">
        <v>88</v>
      </c>
      <c r="AV2742" s="14" t="s">
        <v>86</v>
      </c>
      <c r="AW2742" s="14" t="s">
        <v>41</v>
      </c>
      <c r="AX2742" s="14" t="s">
        <v>78</v>
      </c>
      <c r="AY2742" s="263" t="s">
        <v>209</v>
      </c>
    </row>
    <row r="2743" spans="2:65" s="12" customFormat="1" ht="27">
      <c r="B2743" s="222"/>
      <c r="C2743" s="223"/>
      <c r="D2743" s="219" t="s">
        <v>274</v>
      </c>
      <c r="E2743" s="224" t="s">
        <v>34</v>
      </c>
      <c r="F2743" s="225" t="s">
        <v>3045</v>
      </c>
      <c r="G2743" s="223"/>
      <c r="H2743" s="226">
        <v>1</v>
      </c>
      <c r="I2743" s="227"/>
      <c r="J2743" s="223"/>
      <c r="K2743" s="223"/>
      <c r="L2743" s="228"/>
      <c r="M2743" s="229"/>
      <c r="N2743" s="230"/>
      <c r="O2743" s="230"/>
      <c r="P2743" s="230"/>
      <c r="Q2743" s="230"/>
      <c r="R2743" s="230"/>
      <c r="S2743" s="230"/>
      <c r="T2743" s="231"/>
      <c r="AT2743" s="232" t="s">
        <v>274</v>
      </c>
      <c r="AU2743" s="232" t="s">
        <v>88</v>
      </c>
      <c r="AV2743" s="12" t="s">
        <v>88</v>
      </c>
      <c r="AW2743" s="12" t="s">
        <v>41</v>
      </c>
      <c r="AX2743" s="12" t="s">
        <v>78</v>
      </c>
      <c r="AY2743" s="232" t="s">
        <v>209</v>
      </c>
    </row>
    <row r="2744" spans="2:65" s="12" customFormat="1" ht="27">
      <c r="B2744" s="222"/>
      <c r="C2744" s="223"/>
      <c r="D2744" s="219" t="s">
        <v>274</v>
      </c>
      <c r="E2744" s="224" t="s">
        <v>34</v>
      </c>
      <c r="F2744" s="225" t="s">
        <v>3046</v>
      </c>
      <c r="G2744" s="223"/>
      <c r="H2744" s="226">
        <v>1</v>
      </c>
      <c r="I2744" s="227"/>
      <c r="J2744" s="223"/>
      <c r="K2744" s="223"/>
      <c r="L2744" s="228"/>
      <c r="M2744" s="229"/>
      <c r="N2744" s="230"/>
      <c r="O2744" s="230"/>
      <c r="P2744" s="230"/>
      <c r="Q2744" s="230"/>
      <c r="R2744" s="230"/>
      <c r="S2744" s="230"/>
      <c r="T2744" s="231"/>
      <c r="AT2744" s="232" t="s">
        <v>274</v>
      </c>
      <c r="AU2744" s="232" t="s">
        <v>88</v>
      </c>
      <c r="AV2744" s="12" t="s">
        <v>88</v>
      </c>
      <c r="AW2744" s="12" t="s">
        <v>41</v>
      </c>
      <c r="AX2744" s="12" t="s">
        <v>78</v>
      </c>
      <c r="AY2744" s="232" t="s">
        <v>209</v>
      </c>
    </row>
    <row r="2745" spans="2:65" s="12" customFormat="1" ht="27">
      <c r="B2745" s="222"/>
      <c r="C2745" s="223"/>
      <c r="D2745" s="219" t="s">
        <v>274</v>
      </c>
      <c r="E2745" s="224" t="s">
        <v>34</v>
      </c>
      <c r="F2745" s="225" t="s">
        <v>3047</v>
      </c>
      <c r="G2745" s="223"/>
      <c r="H2745" s="226">
        <v>1</v>
      </c>
      <c r="I2745" s="227"/>
      <c r="J2745" s="223"/>
      <c r="K2745" s="223"/>
      <c r="L2745" s="228"/>
      <c r="M2745" s="229"/>
      <c r="N2745" s="230"/>
      <c r="O2745" s="230"/>
      <c r="P2745" s="230"/>
      <c r="Q2745" s="230"/>
      <c r="R2745" s="230"/>
      <c r="S2745" s="230"/>
      <c r="T2745" s="231"/>
      <c r="AT2745" s="232" t="s">
        <v>274</v>
      </c>
      <c r="AU2745" s="232" t="s">
        <v>88</v>
      </c>
      <c r="AV2745" s="12" t="s">
        <v>88</v>
      </c>
      <c r="AW2745" s="12" t="s">
        <v>41</v>
      </c>
      <c r="AX2745" s="12" t="s">
        <v>78</v>
      </c>
      <c r="AY2745" s="232" t="s">
        <v>209</v>
      </c>
    </row>
    <row r="2746" spans="2:65" s="13" customFormat="1" ht="13.5">
      <c r="B2746" s="233"/>
      <c r="C2746" s="234"/>
      <c r="D2746" s="219" t="s">
        <v>274</v>
      </c>
      <c r="E2746" s="235" t="s">
        <v>34</v>
      </c>
      <c r="F2746" s="236" t="s">
        <v>302</v>
      </c>
      <c r="G2746" s="234"/>
      <c r="H2746" s="237">
        <v>3</v>
      </c>
      <c r="I2746" s="238"/>
      <c r="J2746" s="234"/>
      <c r="K2746" s="234"/>
      <c r="L2746" s="239"/>
      <c r="M2746" s="240"/>
      <c r="N2746" s="241"/>
      <c r="O2746" s="241"/>
      <c r="P2746" s="241"/>
      <c r="Q2746" s="241"/>
      <c r="R2746" s="241"/>
      <c r="S2746" s="241"/>
      <c r="T2746" s="242"/>
      <c r="AT2746" s="243" t="s">
        <v>274</v>
      </c>
      <c r="AU2746" s="243" t="s">
        <v>88</v>
      </c>
      <c r="AV2746" s="13" t="s">
        <v>228</v>
      </c>
      <c r="AW2746" s="13" t="s">
        <v>41</v>
      </c>
      <c r="AX2746" s="13" t="s">
        <v>86</v>
      </c>
      <c r="AY2746" s="243" t="s">
        <v>209</v>
      </c>
    </row>
    <row r="2747" spans="2:65" s="1" customFormat="1" ht="51" customHeight="1">
      <c r="B2747" s="43"/>
      <c r="C2747" s="244" t="s">
        <v>3048</v>
      </c>
      <c r="D2747" s="244" t="s">
        <v>348</v>
      </c>
      <c r="E2747" s="245" t="s">
        <v>3049</v>
      </c>
      <c r="F2747" s="246" t="s">
        <v>3050</v>
      </c>
      <c r="G2747" s="247" t="s">
        <v>336</v>
      </c>
      <c r="H2747" s="248">
        <v>1</v>
      </c>
      <c r="I2747" s="249"/>
      <c r="J2747" s="250">
        <f>ROUND(I2747*H2747,2)</f>
        <v>0</v>
      </c>
      <c r="K2747" s="246" t="s">
        <v>34</v>
      </c>
      <c r="L2747" s="251"/>
      <c r="M2747" s="252" t="s">
        <v>34</v>
      </c>
      <c r="N2747" s="253" t="s">
        <v>49</v>
      </c>
      <c r="O2747" s="44"/>
      <c r="P2747" s="212">
        <f>O2747*H2747</f>
        <v>0</v>
      </c>
      <c r="Q2747" s="212">
        <v>0</v>
      </c>
      <c r="R2747" s="212">
        <f>Q2747*H2747</f>
        <v>0</v>
      </c>
      <c r="S2747" s="212">
        <v>0</v>
      </c>
      <c r="T2747" s="213">
        <f>S2747*H2747</f>
        <v>0</v>
      </c>
      <c r="AR2747" s="25" t="s">
        <v>672</v>
      </c>
      <c r="AT2747" s="25" t="s">
        <v>348</v>
      </c>
      <c r="AU2747" s="25" t="s">
        <v>88</v>
      </c>
      <c r="AY2747" s="25" t="s">
        <v>209</v>
      </c>
      <c r="BE2747" s="214">
        <f>IF(N2747="základní",J2747,0)</f>
        <v>0</v>
      </c>
      <c r="BF2747" s="214">
        <f>IF(N2747="snížená",J2747,0)</f>
        <v>0</v>
      </c>
      <c r="BG2747" s="214">
        <f>IF(N2747="zákl. přenesená",J2747,0)</f>
        <v>0</v>
      </c>
      <c r="BH2747" s="214">
        <f>IF(N2747="sníž. přenesená",J2747,0)</f>
        <v>0</v>
      </c>
      <c r="BI2747" s="214">
        <f>IF(N2747="nulová",J2747,0)</f>
        <v>0</v>
      </c>
      <c r="BJ2747" s="25" t="s">
        <v>86</v>
      </c>
      <c r="BK2747" s="214">
        <f>ROUND(I2747*H2747,2)</f>
        <v>0</v>
      </c>
      <c r="BL2747" s="25" t="s">
        <v>287</v>
      </c>
      <c r="BM2747" s="25" t="s">
        <v>3051</v>
      </c>
    </row>
    <row r="2748" spans="2:65" s="1" customFormat="1" ht="51" customHeight="1">
      <c r="B2748" s="43"/>
      <c r="C2748" s="244" t="s">
        <v>3052</v>
      </c>
      <c r="D2748" s="244" t="s">
        <v>348</v>
      </c>
      <c r="E2748" s="245" t="s">
        <v>3053</v>
      </c>
      <c r="F2748" s="246" t="s">
        <v>3054</v>
      </c>
      <c r="G2748" s="247" t="s">
        <v>336</v>
      </c>
      <c r="H2748" s="248">
        <v>1</v>
      </c>
      <c r="I2748" s="249"/>
      <c r="J2748" s="250">
        <f>ROUND(I2748*H2748,2)</f>
        <v>0</v>
      </c>
      <c r="K2748" s="246" t="s">
        <v>34</v>
      </c>
      <c r="L2748" s="251"/>
      <c r="M2748" s="252" t="s">
        <v>34</v>
      </c>
      <c r="N2748" s="253" t="s">
        <v>49</v>
      </c>
      <c r="O2748" s="44"/>
      <c r="P2748" s="212">
        <f>O2748*H2748</f>
        <v>0</v>
      </c>
      <c r="Q2748" s="212">
        <v>0</v>
      </c>
      <c r="R2748" s="212">
        <f>Q2748*H2748</f>
        <v>0</v>
      </c>
      <c r="S2748" s="212">
        <v>0</v>
      </c>
      <c r="T2748" s="213">
        <f>S2748*H2748</f>
        <v>0</v>
      </c>
      <c r="AR2748" s="25" t="s">
        <v>672</v>
      </c>
      <c r="AT2748" s="25" t="s">
        <v>348</v>
      </c>
      <c r="AU2748" s="25" t="s">
        <v>88</v>
      </c>
      <c r="AY2748" s="25" t="s">
        <v>209</v>
      </c>
      <c r="BE2748" s="214">
        <f>IF(N2748="základní",J2748,0)</f>
        <v>0</v>
      </c>
      <c r="BF2748" s="214">
        <f>IF(N2748="snížená",J2748,0)</f>
        <v>0</v>
      </c>
      <c r="BG2748" s="214">
        <f>IF(N2748="zákl. přenesená",J2748,0)</f>
        <v>0</v>
      </c>
      <c r="BH2748" s="214">
        <f>IF(N2748="sníž. přenesená",J2748,0)</f>
        <v>0</v>
      </c>
      <c r="BI2748" s="214">
        <f>IF(N2748="nulová",J2748,0)</f>
        <v>0</v>
      </c>
      <c r="BJ2748" s="25" t="s">
        <v>86</v>
      </c>
      <c r="BK2748" s="214">
        <f>ROUND(I2748*H2748,2)</f>
        <v>0</v>
      </c>
      <c r="BL2748" s="25" t="s">
        <v>287</v>
      </c>
      <c r="BM2748" s="25" t="s">
        <v>3055</v>
      </c>
    </row>
    <row r="2749" spans="2:65" s="1" customFormat="1" ht="51" customHeight="1">
      <c r="B2749" s="43"/>
      <c r="C2749" s="244" t="s">
        <v>3056</v>
      </c>
      <c r="D2749" s="244" t="s">
        <v>348</v>
      </c>
      <c r="E2749" s="245" t="s">
        <v>3057</v>
      </c>
      <c r="F2749" s="246" t="s">
        <v>3058</v>
      </c>
      <c r="G2749" s="247" t="s">
        <v>336</v>
      </c>
      <c r="H2749" s="248">
        <v>1</v>
      </c>
      <c r="I2749" s="249"/>
      <c r="J2749" s="250">
        <f>ROUND(I2749*H2749,2)</f>
        <v>0</v>
      </c>
      <c r="K2749" s="246" t="s">
        <v>34</v>
      </c>
      <c r="L2749" s="251"/>
      <c r="M2749" s="252" t="s">
        <v>34</v>
      </c>
      <c r="N2749" s="253" t="s">
        <v>49</v>
      </c>
      <c r="O2749" s="44"/>
      <c r="P2749" s="212">
        <f>O2749*H2749</f>
        <v>0</v>
      </c>
      <c r="Q2749" s="212">
        <v>0</v>
      </c>
      <c r="R2749" s="212">
        <f>Q2749*H2749</f>
        <v>0</v>
      </c>
      <c r="S2749" s="212">
        <v>0</v>
      </c>
      <c r="T2749" s="213">
        <f>S2749*H2749</f>
        <v>0</v>
      </c>
      <c r="AR2749" s="25" t="s">
        <v>672</v>
      </c>
      <c r="AT2749" s="25" t="s">
        <v>348</v>
      </c>
      <c r="AU2749" s="25" t="s">
        <v>88</v>
      </c>
      <c r="AY2749" s="25" t="s">
        <v>209</v>
      </c>
      <c r="BE2749" s="214">
        <f>IF(N2749="základní",J2749,0)</f>
        <v>0</v>
      </c>
      <c r="BF2749" s="214">
        <f>IF(N2749="snížená",J2749,0)</f>
        <v>0</v>
      </c>
      <c r="BG2749" s="214">
        <f>IF(N2749="zákl. přenesená",J2749,0)</f>
        <v>0</v>
      </c>
      <c r="BH2749" s="214">
        <f>IF(N2749="sníž. přenesená",J2749,0)</f>
        <v>0</v>
      </c>
      <c r="BI2749" s="214">
        <f>IF(N2749="nulová",J2749,0)</f>
        <v>0</v>
      </c>
      <c r="BJ2749" s="25" t="s">
        <v>86</v>
      </c>
      <c r="BK2749" s="214">
        <f>ROUND(I2749*H2749,2)</f>
        <v>0</v>
      </c>
      <c r="BL2749" s="25" t="s">
        <v>287</v>
      </c>
      <c r="BM2749" s="25" t="s">
        <v>3059</v>
      </c>
    </row>
    <row r="2750" spans="2:65" s="1" customFormat="1" ht="25.5" customHeight="1">
      <c r="B2750" s="43"/>
      <c r="C2750" s="203" t="s">
        <v>3060</v>
      </c>
      <c r="D2750" s="203" t="s">
        <v>212</v>
      </c>
      <c r="E2750" s="204" t="s">
        <v>3061</v>
      </c>
      <c r="F2750" s="205" t="s">
        <v>3062</v>
      </c>
      <c r="G2750" s="206" t="s">
        <v>357</v>
      </c>
      <c r="H2750" s="207">
        <v>4</v>
      </c>
      <c r="I2750" s="208"/>
      <c r="J2750" s="209">
        <f>ROUND(I2750*H2750,2)</f>
        <v>0</v>
      </c>
      <c r="K2750" s="205" t="s">
        <v>216</v>
      </c>
      <c r="L2750" s="63"/>
      <c r="M2750" s="210" t="s">
        <v>34</v>
      </c>
      <c r="N2750" s="211" t="s">
        <v>49</v>
      </c>
      <c r="O2750" s="44"/>
      <c r="P2750" s="212">
        <f>O2750*H2750</f>
        <v>0</v>
      </c>
      <c r="Q2750" s="212">
        <v>0</v>
      </c>
      <c r="R2750" s="212">
        <f>Q2750*H2750</f>
        <v>0</v>
      </c>
      <c r="S2750" s="212">
        <v>0</v>
      </c>
      <c r="T2750" s="213">
        <f>S2750*H2750</f>
        <v>0</v>
      </c>
      <c r="AR2750" s="25" t="s">
        <v>287</v>
      </c>
      <c r="AT2750" s="25" t="s">
        <v>212</v>
      </c>
      <c r="AU2750" s="25" t="s">
        <v>88</v>
      </c>
      <c r="AY2750" s="25" t="s">
        <v>209</v>
      </c>
      <c r="BE2750" s="214">
        <f>IF(N2750="základní",J2750,0)</f>
        <v>0</v>
      </c>
      <c r="BF2750" s="214">
        <f>IF(N2750="snížená",J2750,0)</f>
        <v>0</v>
      </c>
      <c r="BG2750" s="214">
        <f>IF(N2750="zákl. přenesená",J2750,0)</f>
        <v>0</v>
      </c>
      <c r="BH2750" s="214">
        <f>IF(N2750="sníž. přenesená",J2750,0)</f>
        <v>0</v>
      </c>
      <c r="BI2750" s="214">
        <f>IF(N2750="nulová",J2750,0)</f>
        <v>0</v>
      </c>
      <c r="BJ2750" s="25" t="s">
        <v>86</v>
      </c>
      <c r="BK2750" s="214">
        <f>ROUND(I2750*H2750,2)</f>
        <v>0</v>
      </c>
      <c r="BL2750" s="25" t="s">
        <v>287</v>
      </c>
      <c r="BM2750" s="25" t="s">
        <v>3063</v>
      </c>
    </row>
    <row r="2751" spans="2:65" s="1" customFormat="1" ht="148.5">
      <c r="B2751" s="43"/>
      <c r="C2751" s="65"/>
      <c r="D2751" s="219" t="s">
        <v>272</v>
      </c>
      <c r="E2751" s="65"/>
      <c r="F2751" s="220" t="s">
        <v>2891</v>
      </c>
      <c r="G2751" s="65"/>
      <c r="H2751" s="65"/>
      <c r="I2751" s="174"/>
      <c r="J2751" s="65"/>
      <c r="K2751" s="65"/>
      <c r="L2751" s="63"/>
      <c r="M2751" s="221"/>
      <c r="N2751" s="44"/>
      <c r="O2751" s="44"/>
      <c r="P2751" s="44"/>
      <c r="Q2751" s="44"/>
      <c r="R2751" s="44"/>
      <c r="S2751" s="44"/>
      <c r="T2751" s="80"/>
      <c r="AT2751" s="25" t="s">
        <v>272</v>
      </c>
      <c r="AU2751" s="25" t="s">
        <v>88</v>
      </c>
    </row>
    <row r="2752" spans="2:65" s="14" customFormat="1" ht="13.5">
      <c r="B2752" s="254"/>
      <c r="C2752" s="255"/>
      <c r="D2752" s="219" t="s">
        <v>274</v>
      </c>
      <c r="E2752" s="256" t="s">
        <v>34</v>
      </c>
      <c r="F2752" s="257" t="s">
        <v>2892</v>
      </c>
      <c r="G2752" s="255"/>
      <c r="H2752" s="256" t="s">
        <v>34</v>
      </c>
      <c r="I2752" s="258"/>
      <c r="J2752" s="255"/>
      <c r="K2752" s="255"/>
      <c r="L2752" s="259"/>
      <c r="M2752" s="260"/>
      <c r="N2752" s="261"/>
      <c r="O2752" s="261"/>
      <c r="P2752" s="261"/>
      <c r="Q2752" s="261"/>
      <c r="R2752" s="261"/>
      <c r="S2752" s="261"/>
      <c r="T2752" s="262"/>
      <c r="AT2752" s="263" t="s">
        <v>274</v>
      </c>
      <c r="AU2752" s="263" t="s">
        <v>88</v>
      </c>
      <c r="AV2752" s="14" t="s">
        <v>86</v>
      </c>
      <c r="AW2752" s="14" t="s">
        <v>41</v>
      </c>
      <c r="AX2752" s="14" t="s">
        <v>78</v>
      </c>
      <c r="AY2752" s="263" t="s">
        <v>209</v>
      </c>
    </row>
    <row r="2753" spans="2:65" s="12" customFormat="1" ht="13.5">
      <c r="B2753" s="222"/>
      <c r="C2753" s="223"/>
      <c r="D2753" s="219" t="s">
        <v>274</v>
      </c>
      <c r="E2753" s="224" t="s">
        <v>34</v>
      </c>
      <c r="F2753" s="225" t="s">
        <v>3064</v>
      </c>
      <c r="G2753" s="223"/>
      <c r="H2753" s="226">
        <v>3</v>
      </c>
      <c r="I2753" s="227"/>
      <c r="J2753" s="223"/>
      <c r="K2753" s="223"/>
      <c r="L2753" s="228"/>
      <c r="M2753" s="229"/>
      <c r="N2753" s="230"/>
      <c r="O2753" s="230"/>
      <c r="P2753" s="230"/>
      <c r="Q2753" s="230"/>
      <c r="R2753" s="230"/>
      <c r="S2753" s="230"/>
      <c r="T2753" s="231"/>
      <c r="AT2753" s="232" t="s">
        <v>274</v>
      </c>
      <c r="AU2753" s="232" t="s">
        <v>88</v>
      </c>
      <c r="AV2753" s="12" t="s">
        <v>88</v>
      </c>
      <c r="AW2753" s="12" t="s">
        <v>41</v>
      </c>
      <c r="AX2753" s="12" t="s">
        <v>78</v>
      </c>
      <c r="AY2753" s="232" t="s">
        <v>209</v>
      </c>
    </row>
    <row r="2754" spans="2:65" s="12" customFormat="1" ht="13.5">
      <c r="B2754" s="222"/>
      <c r="C2754" s="223"/>
      <c r="D2754" s="219" t="s">
        <v>274</v>
      </c>
      <c r="E2754" s="224" t="s">
        <v>34</v>
      </c>
      <c r="F2754" s="225" t="s">
        <v>3065</v>
      </c>
      <c r="G2754" s="223"/>
      <c r="H2754" s="226">
        <v>1</v>
      </c>
      <c r="I2754" s="227"/>
      <c r="J2754" s="223"/>
      <c r="K2754" s="223"/>
      <c r="L2754" s="228"/>
      <c r="M2754" s="229"/>
      <c r="N2754" s="230"/>
      <c r="O2754" s="230"/>
      <c r="P2754" s="230"/>
      <c r="Q2754" s="230"/>
      <c r="R2754" s="230"/>
      <c r="S2754" s="230"/>
      <c r="T2754" s="231"/>
      <c r="AT2754" s="232" t="s">
        <v>274</v>
      </c>
      <c r="AU2754" s="232" t="s">
        <v>88</v>
      </c>
      <c r="AV2754" s="12" t="s">
        <v>88</v>
      </c>
      <c r="AW2754" s="12" t="s">
        <v>41</v>
      </c>
      <c r="AX2754" s="12" t="s">
        <v>78</v>
      </c>
      <c r="AY2754" s="232" t="s">
        <v>209</v>
      </c>
    </row>
    <row r="2755" spans="2:65" s="13" customFormat="1" ht="13.5">
      <c r="B2755" s="233"/>
      <c r="C2755" s="234"/>
      <c r="D2755" s="219" t="s">
        <v>274</v>
      </c>
      <c r="E2755" s="235" t="s">
        <v>34</v>
      </c>
      <c r="F2755" s="236" t="s">
        <v>302</v>
      </c>
      <c r="G2755" s="234"/>
      <c r="H2755" s="237">
        <v>4</v>
      </c>
      <c r="I2755" s="238"/>
      <c r="J2755" s="234"/>
      <c r="K2755" s="234"/>
      <c r="L2755" s="239"/>
      <c r="M2755" s="240"/>
      <c r="N2755" s="241"/>
      <c r="O2755" s="241"/>
      <c r="P2755" s="241"/>
      <c r="Q2755" s="241"/>
      <c r="R2755" s="241"/>
      <c r="S2755" s="241"/>
      <c r="T2755" s="242"/>
      <c r="AT2755" s="243" t="s">
        <v>274</v>
      </c>
      <c r="AU2755" s="243" t="s">
        <v>88</v>
      </c>
      <c r="AV2755" s="13" t="s">
        <v>228</v>
      </c>
      <c r="AW2755" s="13" t="s">
        <v>41</v>
      </c>
      <c r="AX2755" s="13" t="s">
        <v>86</v>
      </c>
      <c r="AY2755" s="243" t="s">
        <v>209</v>
      </c>
    </row>
    <row r="2756" spans="2:65" s="1" customFormat="1" ht="51" customHeight="1">
      <c r="B2756" s="43"/>
      <c r="C2756" s="244" t="s">
        <v>3066</v>
      </c>
      <c r="D2756" s="244" t="s">
        <v>348</v>
      </c>
      <c r="E2756" s="245" t="s">
        <v>3067</v>
      </c>
      <c r="F2756" s="246" t="s">
        <v>3068</v>
      </c>
      <c r="G2756" s="247" t="s">
        <v>336</v>
      </c>
      <c r="H2756" s="248">
        <v>3</v>
      </c>
      <c r="I2756" s="249"/>
      <c r="J2756" s="250">
        <f>ROUND(I2756*H2756,2)</f>
        <v>0</v>
      </c>
      <c r="K2756" s="246" t="s">
        <v>34</v>
      </c>
      <c r="L2756" s="251"/>
      <c r="M2756" s="252" t="s">
        <v>34</v>
      </c>
      <c r="N2756" s="253" t="s">
        <v>49</v>
      </c>
      <c r="O2756" s="44"/>
      <c r="P2756" s="212">
        <f>O2756*H2756</f>
        <v>0</v>
      </c>
      <c r="Q2756" s="212">
        <v>0</v>
      </c>
      <c r="R2756" s="212">
        <f>Q2756*H2756</f>
        <v>0</v>
      </c>
      <c r="S2756" s="212">
        <v>0</v>
      </c>
      <c r="T2756" s="213">
        <f>S2756*H2756</f>
        <v>0</v>
      </c>
      <c r="AR2756" s="25" t="s">
        <v>672</v>
      </c>
      <c r="AT2756" s="25" t="s">
        <v>348</v>
      </c>
      <c r="AU2756" s="25" t="s">
        <v>88</v>
      </c>
      <c r="AY2756" s="25" t="s">
        <v>209</v>
      </c>
      <c r="BE2756" s="214">
        <f>IF(N2756="základní",J2756,0)</f>
        <v>0</v>
      </c>
      <c r="BF2756" s="214">
        <f>IF(N2756="snížená",J2756,0)</f>
        <v>0</v>
      </c>
      <c r="BG2756" s="214">
        <f>IF(N2756="zákl. přenesená",J2756,0)</f>
        <v>0</v>
      </c>
      <c r="BH2756" s="214">
        <f>IF(N2756="sníž. přenesená",J2756,0)</f>
        <v>0</v>
      </c>
      <c r="BI2756" s="214">
        <f>IF(N2756="nulová",J2756,0)</f>
        <v>0</v>
      </c>
      <c r="BJ2756" s="25" t="s">
        <v>86</v>
      </c>
      <c r="BK2756" s="214">
        <f>ROUND(I2756*H2756,2)</f>
        <v>0</v>
      </c>
      <c r="BL2756" s="25" t="s">
        <v>287</v>
      </c>
      <c r="BM2756" s="25" t="s">
        <v>3069</v>
      </c>
    </row>
    <row r="2757" spans="2:65" s="1" customFormat="1" ht="51" customHeight="1">
      <c r="B2757" s="43"/>
      <c r="C2757" s="244" t="s">
        <v>3070</v>
      </c>
      <c r="D2757" s="244" t="s">
        <v>348</v>
      </c>
      <c r="E2757" s="245" t="s">
        <v>3071</v>
      </c>
      <c r="F2757" s="246" t="s">
        <v>3072</v>
      </c>
      <c r="G2757" s="247" t="s">
        <v>336</v>
      </c>
      <c r="H2757" s="248">
        <v>1</v>
      </c>
      <c r="I2757" s="249"/>
      <c r="J2757" s="250">
        <f>ROUND(I2757*H2757,2)</f>
        <v>0</v>
      </c>
      <c r="K2757" s="246" t="s">
        <v>34</v>
      </c>
      <c r="L2757" s="251"/>
      <c r="M2757" s="252" t="s">
        <v>34</v>
      </c>
      <c r="N2757" s="253" t="s">
        <v>49</v>
      </c>
      <c r="O2757" s="44"/>
      <c r="P2757" s="212">
        <f>O2757*H2757</f>
        <v>0</v>
      </c>
      <c r="Q2757" s="212">
        <v>0</v>
      </c>
      <c r="R2757" s="212">
        <f>Q2757*H2757</f>
        <v>0</v>
      </c>
      <c r="S2757" s="212">
        <v>0</v>
      </c>
      <c r="T2757" s="213">
        <f>S2757*H2757</f>
        <v>0</v>
      </c>
      <c r="AR2757" s="25" t="s">
        <v>672</v>
      </c>
      <c r="AT2757" s="25" t="s">
        <v>348</v>
      </c>
      <c r="AU2757" s="25" t="s">
        <v>88</v>
      </c>
      <c r="AY2757" s="25" t="s">
        <v>209</v>
      </c>
      <c r="BE2757" s="214">
        <f>IF(N2757="základní",J2757,0)</f>
        <v>0</v>
      </c>
      <c r="BF2757" s="214">
        <f>IF(N2757="snížená",J2757,0)</f>
        <v>0</v>
      </c>
      <c r="BG2757" s="214">
        <f>IF(N2757="zákl. přenesená",J2757,0)</f>
        <v>0</v>
      </c>
      <c r="BH2757" s="214">
        <f>IF(N2757="sníž. přenesená",J2757,0)</f>
        <v>0</v>
      </c>
      <c r="BI2757" s="214">
        <f>IF(N2757="nulová",J2757,0)</f>
        <v>0</v>
      </c>
      <c r="BJ2757" s="25" t="s">
        <v>86</v>
      </c>
      <c r="BK2757" s="214">
        <f>ROUND(I2757*H2757,2)</f>
        <v>0</v>
      </c>
      <c r="BL2757" s="25" t="s">
        <v>287</v>
      </c>
      <c r="BM2757" s="25" t="s">
        <v>3073</v>
      </c>
    </row>
    <row r="2758" spans="2:65" s="1" customFormat="1" ht="25.5" customHeight="1">
      <c r="B2758" s="43"/>
      <c r="C2758" s="203" t="s">
        <v>3074</v>
      </c>
      <c r="D2758" s="203" t="s">
        <v>212</v>
      </c>
      <c r="E2758" s="204" t="s">
        <v>3075</v>
      </c>
      <c r="F2758" s="205" t="s">
        <v>3076</v>
      </c>
      <c r="G2758" s="206" t="s">
        <v>357</v>
      </c>
      <c r="H2758" s="207">
        <v>6</v>
      </c>
      <c r="I2758" s="208"/>
      <c r="J2758" s="209">
        <f>ROUND(I2758*H2758,2)</f>
        <v>0</v>
      </c>
      <c r="K2758" s="205" t="s">
        <v>216</v>
      </c>
      <c r="L2758" s="63"/>
      <c r="M2758" s="210" t="s">
        <v>34</v>
      </c>
      <c r="N2758" s="211" t="s">
        <v>49</v>
      </c>
      <c r="O2758" s="44"/>
      <c r="P2758" s="212">
        <f>O2758*H2758</f>
        <v>0</v>
      </c>
      <c r="Q2758" s="212">
        <v>0</v>
      </c>
      <c r="R2758" s="212">
        <f>Q2758*H2758</f>
        <v>0</v>
      </c>
      <c r="S2758" s="212">
        <v>0</v>
      </c>
      <c r="T2758" s="213">
        <f>S2758*H2758</f>
        <v>0</v>
      </c>
      <c r="AR2758" s="25" t="s">
        <v>287</v>
      </c>
      <c r="AT2758" s="25" t="s">
        <v>212</v>
      </c>
      <c r="AU2758" s="25" t="s">
        <v>88</v>
      </c>
      <c r="AY2758" s="25" t="s">
        <v>209</v>
      </c>
      <c r="BE2758" s="214">
        <f>IF(N2758="základní",J2758,0)</f>
        <v>0</v>
      </c>
      <c r="BF2758" s="214">
        <f>IF(N2758="snížená",J2758,0)</f>
        <v>0</v>
      </c>
      <c r="BG2758" s="214">
        <f>IF(N2758="zákl. přenesená",J2758,0)</f>
        <v>0</v>
      </c>
      <c r="BH2758" s="214">
        <f>IF(N2758="sníž. přenesená",J2758,0)</f>
        <v>0</v>
      </c>
      <c r="BI2758" s="214">
        <f>IF(N2758="nulová",J2758,0)</f>
        <v>0</v>
      </c>
      <c r="BJ2758" s="25" t="s">
        <v>86</v>
      </c>
      <c r="BK2758" s="214">
        <f>ROUND(I2758*H2758,2)</f>
        <v>0</v>
      </c>
      <c r="BL2758" s="25" t="s">
        <v>287</v>
      </c>
      <c r="BM2758" s="25" t="s">
        <v>3077</v>
      </c>
    </row>
    <row r="2759" spans="2:65" s="1" customFormat="1" ht="148.5">
      <c r="B2759" s="43"/>
      <c r="C2759" s="65"/>
      <c r="D2759" s="219" t="s">
        <v>272</v>
      </c>
      <c r="E2759" s="65"/>
      <c r="F2759" s="220" t="s">
        <v>2891</v>
      </c>
      <c r="G2759" s="65"/>
      <c r="H2759" s="65"/>
      <c r="I2759" s="174"/>
      <c r="J2759" s="65"/>
      <c r="K2759" s="65"/>
      <c r="L2759" s="63"/>
      <c r="M2759" s="221"/>
      <c r="N2759" s="44"/>
      <c r="O2759" s="44"/>
      <c r="P2759" s="44"/>
      <c r="Q2759" s="44"/>
      <c r="R2759" s="44"/>
      <c r="S2759" s="44"/>
      <c r="T2759" s="80"/>
      <c r="AT2759" s="25" t="s">
        <v>272</v>
      </c>
      <c r="AU2759" s="25" t="s">
        <v>88</v>
      </c>
    </row>
    <row r="2760" spans="2:65" s="14" customFormat="1" ht="13.5">
      <c r="B2760" s="254"/>
      <c r="C2760" s="255"/>
      <c r="D2760" s="219" t="s">
        <v>274</v>
      </c>
      <c r="E2760" s="256" t="s">
        <v>34</v>
      </c>
      <c r="F2760" s="257" t="s">
        <v>2892</v>
      </c>
      <c r="G2760" s="255"/>
      <c r="H2760" s="256" t="s">
        <v>34</v>
      </c>
      <c r="I2760" s="258"/>
      <c r="J2760" s="255"/>
      <c r="K2760" s="255"/>
      <c r="L2760" s="259"/>
      <c r="M2760" s="260"/>
      <c r="N2760" s="261"/>
      <c r="O2760" s="261"/>
      <c r="P2760" s="261"/>
      <c r="Q2760" s="261"/>
      <c r="R2760" s="261"/>
      <c r="S2760" s="261"/>
      <c r="T2760" s="262"/>
      <c r="AT2760" s="263" t="s">
        <v>274</v>
      </c>
      <c r="AU2760" s="263" t="s">
        <v>88</v>
      </c>
      <c r="AV2760" s="14" t="s">
        <v>86</v>
      </c>
      <c r="AW2760" s="14" t="s">
        <v>41</v>
      </c>
      <c r="AX2760" s="14" t="s">
        <v>78</v>
      </c>
      <c r="AY2760" s="263" t="s">
        <v>209</v>
      </c>
    </row>
    <row r="2761" spans="2:65" s="12" customFormat="1" ht="27">
      <c r="B2761" s="222"/>
      <c r="C2761" s="223"/>
      <c r="D2761" s="219" t="s">
        <v>274</v>
      </c>
      <c r="E2761" s="224" t="s">
        <v>34</v>
      </c>
      <c r="F2761" s="225" t="s">
        <v>3078</v>
      </c>
      <c r="G2761" s="223"/>
      <c r="H2761" s="226">
        <v>3</v>
      </c>
      <c r="I2761" s="227"/>
      <c r="J2761" s="223"/>
      <c r="K2761" s="223"/>
      <c r="L2761" s="228"/>
      <c r="M2761" s="229"/>
      <c r="N2761" s="230"/>
      <c r="O2761" s="230"/>
      <c r="P2761" s="230"/>
      <c r="Q2761" s="230"/>
      <c r="R2761" s="230"/>
      <c r="S2761" s="230"/>
      <c r="T2761" s="231"/>
      <c r="AT2761" s="232" t="s">
        <v>274</v>
      </c>
      <c r="AU2761" s="232" t="s">
        <v>88</v>
      </c>
      <c r="AV2761" s="12" t="s">
        <v>88</v>
      </c>
      <c r="AW2761" s="12" t="s">
        <v>41</v>
      </c>
      <c r="AX2761" s="12" t="s">
        <v>78</v>
      </c>
      <c r="AY2761" s="232" t="s">
        <v>209</v>
      </c>
    </row>
    <row r="2762" spans="2:65" s="12" customFormat="1" ht="27">
      <c r="B2762" s="222"/>
      <c r="C2762" s="223"/>
      <c r="D2762" s="219" t="s">
        <v>274</v>
      </c>
      <c r="E2762" s="224" t="s">
        <v>34</v>
      </c>
      <c r="F2762" s="225" t="s">
        <v>3079</v>
      </c>
      <c r="G2762" s="223"/>
      <c r="H2762" s="226">
        <v>1</v>
      </c>
      <c r="I2762" s="227"/>
      <c r="J2762" s="223"/>
      <c r="K2762" s="223"/>
      <c r="L2762" s="228"/>
      <c r="M2762" s="229"/>
      <c r="N2762" s="230"/>
      <c r="O2762" s="230"/>
      <c r="P2762" s="230"/>
      <c r="Q2762" s="230"/>
      <c r="R2762" s="230"/>
      <c r="S2762" s="230"/>
      <c r="T2762" s="231"/>
      <c r="AT2762" s="232" t="s">
        <v>274</v>
      </c>
      <c r="AU2762" s="232" t="s">
        <v>88</v>
      </c>
      <c r="AV2762" s="12" t="s">
        <v>88</v>
      </c>
      <c r="AW2762" s="12" t="s">
        <v>41</v>
      </c>
      <c r="AX2762" s="12" t="s">
        <v>78</v>
      </c>
      <c r="AY2762" s="232" t="s">
        <v>209</v>
      </c>
    </row>
    <row r="2763" spans="2:65" s="12" customFormat="1" ht="27">
      <c r="B2763" s="222"/>
      <c r="C2763" s="223"/>
      <c r="D2763" s="219" t="s">
        <v>274</v>
      </c>
      <c r="E2763" s="224" t="s">
        <v>34</v>
      </c>
      <c r="F2763" s="225" t="s">
        <v>3080</v>
      </c>
      <c r="G2763" s="223"/>
      <c r="H2763" s="226">
        <v>1</v>
      </c>
      <c r="I2763" s="227"/>
      <c r="J2763" s="223"/>
      <c r="K2763" s="223"/>
      <c r="L2763" s="228"/>
      <c r="M2763" s="229"/>
      <c r="N2763" s="230"/>
      <c r="O2763" s="230"/>
      <c r="P2763" s="230"/>
      <c r="Q2763" s="230"/>
      <c r="R2763" s="230"/>
      <c r="S2763" s="230"/>
      <c r="T2763" s="231"/>
      <c r="AT2763" s="232" t="s">
        <v>274</v>
      </c>
      <c r="AU2763" s="232" t="s">
        <v>88</v>
      </c>
      <c r="AV2763" s="12" t="s">
        <v>88</v>
      </c>
      <c r="AW2763" s="12" t="s">
        <v>41</v>
      </c>
      <c r="AX2763" s="12" t="s">
        <v>78</v>
      </c>
      <c r="AY2763" s="232" t="s">
        <v>209</v>
      </c>
    </row>
    <row r="2764" spans="2:65" s="12" customFormat="1" ht="27">
      <c r="B2764" s="222"/>
      <c r="C2764" s="223"/>
      <c r="D2764" s="219" t="s">
        <v>274</v>
      </c>
      <c r="E2764" s="224" t="s">
        <v>34</v>
      </c>
      <c r="F2764" s="225" t="s">
        <v>3081</v>
      </c>
      <c r="G2764" s="223"/>
      <c r="H2764" s="226">
        <v>1</v>
      </c>
      <c r="I2764" s="227"/>
      <c r="J2764" s="223"/>
      <c r="K2764" s="223"/>
      <c r="L2764" s="228"/>
      <c r="M2764" s="229"/>
      <c r="N2764" s="230"/>
      <c r="O2764" s="230"/>
      <c r="P2764" s="230"/>
      <c r="Q2764" s="230"/>
      <c r="R2764" s="230"/>
      <c r="S2764" s="230"/>
      <c r="T2764" s="231"/>
      <c r="AT2764" s="232" t="s">
        <v>274</v>
      </c>
      <c r="AU2764" s="232" t="s">
        <v>88</v>
      </c>
      <c r="AV2764" s="12" t="s">
        <v>88</v>
      </c>
      <c r="AW2764" s="12" t="s">
        <v>41</v>
      </c>
      <c r="AX2764" s="12" t="s">
        <v>78</v>
      </c>
      <c r="AY2764" s="232" t="s">
        <v>209</v>
      </c>
    </row>
    <row r="2765" spans="2:65" s="13" customFormat="1" ht="13.5">
      <c r="B2765" s="233"/>
      <c r="C2765" s="234"/>
      <c r="D2765" s="219" t="s">
        <v>274</v>
      </c>
      <c r="E2765" s="235" t="s">
        <v>34</v>
      </c>
      <c r="F2765" s="236" t="s">
        <v>302</v>
      </c>
      <c r="G2765" s="234"/>
      <c r="H2765" s="237">
        <v>6</v>
      </c>
      <c r="I2765" s="238"/>
      <c r="J2765" s="234"/>
      <c r="K2765" s="234"/>
      <c r="L2765" s="239"/>
      <c r="M2765" s="240"/>
      <c r="N2765" s="241"/>
      <c r="O2765" s="241"/>
      <c r="P2765" s="241"/>
      <c r="Q2765" s="241"/>
      <c r="R2765" s="241"/>
      <c r="S2765" s="241"/>
      <c r="T2765" s="242"/>
      <c r="AT2765" s="243" t="s">
        <v>274</v>
      </c>
      <c r="AU2765" s="243" t="s">
        <v>88</v>
      </c>
      <c r="AV2765" s="13" t="s">
        <v>228</v>
      </c>
      <c r="AW2765" s="13" t="s">
        <v>41</v>
      </c>
      <c r="AX2765" s="13" t="s">
        <v>86</v>
      </c>
      <c r="AY2765" s="243" t="s">
        <v>209</v>
      </c>
    </row>
    <row r="2766" spans="2:65" s="1" customFormat="1" ht="51" customHeight="1">
      <c r="B2766" s="43"/>
      <c r="C2766" s="244" t="s">
        <v>3082</v>
      </c>
      <c r="D2766" s="244" t="s">
        <v>348</v>
      </c>
      <c r="E2766" s="245" t="s">
        <v>3083</v>
      </c>
      <c r="F2766" s="246" t="s">
        <v>3084</v>
      </c>
      <c r="G2766" s="247" t="s">
        <v>336</v>
      </c>
      <c r="H2766" s="248">
        <v>3</v>
      </c>
      <c r="I2766" s="249"/>
      <c r="J2766" s="250">
        <f>ROUND(I2766*H2766,2)</f>
        <v>0</v>
      </c>
      <c r="K2766" s="246" t="s">
        <v>34</v>
      </c>
      <c r="L2766" s="251"/>
      <c r="M2766" s="252" t="s">
        <v>34</v>
      </c>
      <c r="N2766" s="253" t="s">
        <v>49</v>
      </c>
      <c r="O2766" s="44"/>
      <c r="P2766" s="212">
        <f>O2766*H2766</f>
        <v>0</v>
      </c>
      <c r="Q2766" s="212">
        <v>0</v>
      </c>
      <c r="R2766" s="212">
        <f>Q2766*H2766</f>
        <v>0</v>
      </c>
      <c r="S2766" s="212">
        <v>0</v>
      </c>
      <c r="T2766" s="213">
        <f>S2766*H2766</f>
        <v>0</v>
      </c>
      <c r="AR2766" s="25" t="s">
        <v>672</v>
      </c>
      <c r="AT2766" s="25" t="s">
        <v>348</v>
      </c>
      <c r="AU2766" s="25" t="s">
        <v>88</v>
      </c>
      <c r="AY2766" s="25" t="s">
        <v>209</v>
      </c>
      <c r="BE2766" s="214">
        <f>IF(N2766="základní",J2766,0)</f>
        <v>0</v>
      </c>
      <c r="BF2766" s="214">
        <f>IF(N2766="snížená",J2766,0)</f>
        <v>0</v>
      </c>
      <c r="BG2766" s="214">
        <f>IF(N2766="zákl. přenesená",J2766,0)</f>
        <v>0</v>
      </c>
      <c r="BH2766" s="214">
        <f>IF(N2766="sníž. přenesená",J2766,0)</f>
        <v>0</v>
      </c>
      <c r="BI2766" s="214">
        <f>IF(N2766="nulová",J2766,0)</f>
        <v>0</v>
      </c>
      <c r="BJ2766" s="25" t="s">
        <v>86</v>
      </c>
      <c r="BK2766" s="214">
        <f>ROUND(I2766*H2766,2)</f>
        <v>0</v>
      </c>
      <c r="BL2766" s="25" t="s">
        <v>287</v>
      </c>
      <c r="BM2766" s="25" t="s">
        <v>3085</v>
      </c>
    </row>
    <row r="2767" spans="2:65" s="1" customFormat="1" ht="51" customHeight="1">
      <c r="B2767" s="43"/>
      <c r="C2767" s="244" t="s">
        <v>3086</v>
      </c>
      <c r="D2767" s="244" t="s">
        <v>348</v>
      </c>
      <c r="E2767" s="245" t="s">
        <v>3087</v>
      </c>
      <c r="F2767" s="246" t="s">
        <v>3088</v>
      </c>
      <c r="G2767" s="247" t="s">
        <v>336</v>
      </c>
      <c r="H2767" s="248">
        <v>1</v>
      </c>
      <c r="I2767" s="249"/>
      <c r="J2767" s="250">
        <f>ROUND(I2767*H2767,2)</f>
        <v>0</v>
      </c>
      <c r="K2767" s="246" t="s">
        <v>34</v>
      </c>
      <c r="L2767" s="251"/>
      <c r="M2767" s="252" t="s">
        <v>34</v>
      </c>
      <c r="N2767" s="253" t="s">
        <v>49</v>
      </c>
      <c r="O2767" s="44"/>
      <c r="P2767" s="212">
        <f>O2767*H2767</f>
        <v>0</v>
      </c>
      <c r="Q2767" s="212">
        <v>0</v>
      </c>
      <c r="R2767" s="212">
        <f>Q2767*H2767</f>
        <v>0</v>
      </c>
      <c r="S2767" s="212">
        <v>0</v>
      </c>
      <c r="T2767" s="213">
        <f>S2767*H2767</f>
        <v>0</v>
      </c>
      <c r="AR2767" s="25" t="s">
        <v>672</v>
      </c>
      <c r="AT2767" s="25" t="s">
        <v>348</v>
      </c>
      <c r="AU2767" s="25" t="s">
        <v>88</v>
      </c>
      <c r="AY2767" s="25" t="s">
        <v>209</v>
      </c>
      <c r="BE2767" s="214">
        <f>IF(N2767="základní",J2767,0)</f>
        <v>0</v>
      </c>
      <c r="BF2767" s="214">
        <f>IF(N2767="snížená",J2767,0)</f>
        <v>0</v>
      </c>
      <c r="BG2767" s="214">
        <f>IF(N2767="zákl. přenesená",J2767,0)</f>
        <v>0</v>
      </c>
      <c r="BH2767" s="214">
        <f>IF(N2767="sníž. přenesená",J2767,0)</f>
        <v>0</v>
      </c>
      <c r="BI2767" s="214">
        <f>IF(N2767="nulová",J2767,0)</f>
        <v>0</v>
      </c>
      <c r="BJ2767" s="25" t="s">
        <v>86</v>
      </c>
      <c r="BK2767" s="214">
        <f>ROUND(I2767*H2767,2)</f>
        <v>0</v>
      </c>
      <c r="BL2767" s="25" t="s">
        <v>287</v>
      </c>
      <c r="BM2767" s="25" t="s">
        <v>3089</v>
      </c>
    </row>
    <row r="2768" spans="2:65" s="1" customFormat="1" ht="51" customHeight="1">
      <c r="B2768" s="43"/>
      <c r="C2768" s="244" t="s">
        <v>3090</v>
      </c>
      <c r="D2768" s="244" t="s">
        <v>348</v>
      </c>
      <c r="E2768" s="245" t="s">
        <v>3091</v>
      </c>
      <c r="F2768" s="246" t="s">
        <v>3092</v>
      </c>
      <c r="G2768" s="247" t="s">
        <v>336</v>
      </c>
      <c r="H2768" s="248">
        <v>1</v>
      </c>
      <c r="I2768" s="249"/>
      <c r="J2768" s="250">
        <f>ROUND(I2768*H2768,2)</f>
        <v>0</v>
      </c>
      <c r="K2768" s="246" t="s">
        <v>34</v>
      </c>
      <c r="L2768" s="251"/>
      <c r="M2768" s="252" t="s">
        <v>34</v>
      </c>
      <c r="N2768" s="253" t="s">
        <v>49</v>
      </c>
      <c r="O2768" s="44"/>
      <c r="P2768" s="212">
        <f>O2768*H2768</f>
        <v>0</v>
      </c>
      <c r="Q2768" s="212">
        <v>0</v>
      </c>
      <c r="R2768" s="212">
        <f>Q2768*H2768</f>
        <v>0</v>
      </c>
      <c r="S2768" s="212">
        <v>0</v>
      </c>
      <c r="T2768" s="213">
        <f>S2768*H2768</f>
        <v>0</v>
      </c>
      <c r="AR2768" s="25" t="s">
        <v>672</v>
      </c>
      <c r="AT2768" s="25" t="s">
        <v>348</v>
      </c>
      <c r="AU2768" s="25" t="s">
        <v>88</v>
      </c>
      <c r="AY2768" s="25" t="s">
        <v>209</v>
      </c>
      <c r="BE2768" s="214">
        <f>IF(N2768="základní",J2768,0)</f>
        <v>0</v>
      </c>
      <c r="BF2768" s="214">
        <f>IF(N2768="snížená",J2768,0)</f>
        <v>0</v>
      </c>
      <c r="BG2768" s="214">
        <f>IF(N2768="zákl. přenesená",J2768,0)</f>
        <v>0</v>
      </c>
      <c r="BH2768" s="214">
        <f>IF(N2768="sníž. přenesená",J2768,0)</f>
        <v>0</v>
      </c>
      <c r="BI2768" s="214">
        <f>IF(N2768="nulová",J2768,0)</f>
        <v>0</v>
      </c>
      <c r="BJ2768" s="25" t="s">
        <v>86</v>
      </c>
      <c r="BK2768" s="214">
        <f>ROUND(I2768*H2768,2)</f>
        <v>0</v>
      </c>
      <c r="BL2768" s="25" t="s">
        <v>287</v>
      </c>
      <c r="BM2768" s="25" t="s">
        <v>3093</v>
      </c>
    </row>
    <row r="2769" spans="2:65" s="1" customFormat="1" ht="51" customHeight="1">
      <c r="B2769" s="43"/>
      <c r="C2769" s="244" t="s">
        <v>3094</v>
      </c>
      <c r="D2769" s="244" t="s">
        <v>348</v>
      </c>
      <c r="E2769" s="245" t="s">
        <v>3095</v>
      </c>
      <c r="F2769" s="246" t="s">
        <v>3096</v>
      </c>
      <c r="G2769" s="247" t="s">
        <v>336</v>
      </c>
      <c r="H2769" s="248">
        <v>1</v>
      </c>
      <c r="I2769" s="249"/>
      <c r="J2769" s="250">
        <f>ROUND(I2769*H2769,2)</f>
        <v>0</v>
      </c>
      <c r="K2769" s="246" t="s">
        <v>34</v>
      </c>
      <c r="L2769" s="251"/>
      <c r="M2769" s="252" t="s">
        <v>34</v>
      </c>
      <c r="N2769" s="253" t="s">
        <v>49</v>
      </c>
      <c r="O2769" s="44"/>
      <c r="P2769" s="212">
        <f>O2769*H2769</f>
        <v>0</v>
      </c>
      <c r="Q2769" s="212">
        <v>0</v>
      </c>
      <c r="R2769" s="212">
        <f>Q2769*H2769</f>
        <v>0</v>
      </c>
      <c r="S2769" s="212">
        <v>0</v>
      </c>
      <c r="T2769" s="213">
        <f>S2769*H2769</f>
        <v>0</v>
      </c>
      <c r="AR2769" s="25" t="s">
        <v>672</v>
      </c>
      <c r="AT2769" s="25" t="s">
        <v>348</v>
      </c>
      <c r="AU2769" s="25" t="s">
        <v>88</v>
      </c>
      <c r="AY2769" s="25" t="s">
        <v>209</v>
      </c>
      <c r="BE2769" s="214">
        <f>IF(N2769="základní",J2769,0)</f>
        <v>0</v>
      </c>
      <c r="BF2769" s="214">
        <f>IF(N2769="snížená",J2769,0)</f>
        <v>0</v>
      </c>
      <c r="BG2769" s="214">
        <f>IF(N2769="zákl. přenesená",J2769,0)</f>
        <v>0</v>
      </c>
      <c r="BH2769" s="214">
        <f>IF(N2769="sníž. přenesená",J2769,0)</f>
        <v>0</v>
      </c>
      <c r="BI2769" s="214">
        <f>IF(N2769="nulová",J2769,0)</f>
        <v>0</v>
      </c>
      <c r="BJ2769" s="25" t="s">
        <v>86</v>
      </c>
      <c r="BK2769" s="214">
        <f>ROUND(I2769*H2769,2)</f>
        <v>0</v>
      </c>
      <c r="BL2769" s="25" t="s">
        <v>287</v>
      </c>
      <c r="BM2769" s="25" t="s">
        <v>3097</v>
      </c>
    </row>
    <row r="2770" spans="2:65" s="1" customFormat="1" ht="25.5" customHeight="1">
      <c r="B2770" s="43"/>
      <c r="C2770" s="203" t="s">
        <v>3098</v>
      </c>
      <c r="D2770" s="203" t="s">
        <v>212</v>
      </c>
      <c r="E2770" s="204" t="s">
        <v>3099</v>
      </c>
      <c r="F2770" s="205" t="s">
        <v>3100</v>
      </c>
      <c r="G2770" s="206" t="s">
        <v>357</v>
      </c>
      <c r="H2770" s="207">
        <v>28</v>
      </c>
      <c r="I2770" s="208"/>
      <c r="J2770" s="209">
        <f>ROUND(I2770*H2770,2)</f>
        <v>0</v>
      </c>
      <c r="K2770" s="205" t="s">
        <v>216</v>
      </c>
      <c r="L2770" s="63"/>
      <c r="M2770" s="210" t="s">
        <v>34</v>
      </c>
      <c r="N2770" s="211" t="s">
        <v>49</v>
      </c>
      <c r="O2770" s="44"/>
      <c r="P2770" s="212">
        <f>O2770*H2770</f>
        <v>0</v>
      </c>
      <c r="Q2770" s="212">
        <v>0</v>
      </c>
      <c r="R2770" s="212">
        <f>Q2770*H2770</f>
        <v>0</v>
      </c>
      <c r="S2770" s="212">
        <v>0</v>
      </c>
      <c r="T2770" s="213">
        <f>S2770*H2770</f>
        <v>0</v>
      </c>
      <c r="AR2770" s="25" t="s">
        <v>287</v>
      </c>
      <c r="AT2770" s="25" t="s">
        <v>212</v>
      </c>
      <c r="AU2770" s="25" t="s">
        <v>88</v>
      </c>
      <c r="AY2770" s="25" t="s">
        <v>209</v>
      </c>
      <c r="BE2770" s="214">
        <f>IF(N2770="základní",J2770,0)</f>
        <v>0</v>
      </c>
      <c r="BF2770" s="214">
        <f>IF(N2770="snížená",J2770,0)</f>
        <v>0</v>
      </c>
      <c r="BG2770" s="214">
        <f>IF(N2770="zákl. přenesená",J2770,0)</f>
        <v>0</v>
      </c>
      <c r="BH2770" s="214">
        <f>IF(N2770="sníž. přenesená",J2770,0)</f>
        <v>0</v>
      </c>
      <c r="BI2770" s="214">
        <f>IF(N2770="nulová",J2770,0)</f>
        <v>0</v>
      </c>
      <c r="BJ2770" s="25" t="s">
        <v>86</v>
      </c>
      <c r="BK2770" s="214">
        <f>ROUND(I2770*H2770,2)</f>
        <v>0</v>
      </c>
      <c r="BL2770" s="25" t="s">
        <v>287</v>
      </c>
      <c r="BM2770" s="25" t="s">
        <v>3101</v>
      </c>
    </row>
    <row r="2771" spans="2:65" s="1" customFormat="1" ht="148.5">
      <c r="B2771" s="43"/>
      <c r="C2771" s="65"/>
      <c r="D2771" s="219" t="s">
        <v>272</v>
      </c>
      <c r="E2771" s="65"/>
      <c r="F2771" s="220" t="s">
        <v>2891</v>
      </c>
      <c r="G2771" s="65"/>
      <c r="H2771" s="65"/>
      <c r="I2771" s="174"/>
      <c r="J2771" s="65"/>
      <c r="K2771" s="65"/>
      <c r="L2771" s="63"/>
      <c r="M2771" s="221"/>
      <c r="N2771" s="44"/>
      <c r="O2771" s="44"/>
      <c r="P2771" s="44"/>
      <c r="Q2771" s="44"/>
      <c r="R2771" s="44"/>
      <c r="S2771" s="44"/>
      <c r="T2771" s="80"/>
      <c r="AT2771" s="25" t="s">
        <v>272</v>
      </c>
      <c r="AU2771" s="25" t="s">
        <v>88</v>
      </c>
    </row>
    <row r="2772" spans="2:65" s="14" customFormat="1" ht="13.5">
      <c r="B2772" s="254"/>
      <c r="C2772" s="255"/>
      <c r="D2772" s="219" t="s">
        <v>274</v>
      </c>
      <c r="E2772" s="256" t="s">
        <v>34</v>
      </c>
      <c r="F2772" s="257" t="s">
        <v>2892</v>
      </c>
      <c r="G2772" s="255"/>
      <c r="H2772" s="256" t="s">
        <v>34</v>
      </c>
      <c r="I2772" s="258"/>
      <c r="J2772" s="255"/>
      <c r="K2772" s="255"/>
      <c r="L2772" s="259"/>
      <c r="M2772" s="260"/>
      <c r="N2772" s="261"/>
      <c r="O2772" s="261"/>
      <c r="P2772" s="261"/>
      <c r="Q2772" s="261"/>
      <c r="R2772" s="261"/>
      <c r="S2772" s="261"/>
      <c r="T2772" s="262"/>
      <c r="AT2772" s="263" t="s">
        <v>274</v>
      </c>
      <c r="AU2772" s="263" t="s">
        <v>88</v>
      </c>
      <c r="AV2772" s="14" t="s">
        <v>86</v>
      </c>
      <c r="AW2772" s="14" t="s">
        <v>41</v>
      </c>
      <c r="AX2772" s="14" t="s">
        <v>78</v>
      </c>
      <c r="AY2772" s="263" t="s">
        <v>209</v>
      </c>
    </row>
    <row r="2773" spans="2:65" s="14" customFormat="1" ht="13.5">
      <c r="B2773" s="254"/>
      <c r="C2773" s="255"/>
      <c r="D2773" s="219" t="s">
        <v>274</v>
      </c>
      <c r="E2773" s="256" t="s">
        <v>34</v>
      </c>
      <c r="F2773" s="257" t="s">
        <v>3102</v>
      </c>
      <c r="G2773" s="255"/>
      <c r="H2773" s="256" t="s">
        <v>34</v>
      </c>
      <c r="I2773" s="258"/>
      <c r="J2773" s="255"/>
      <c r="K2773" s="255"/>
      <c r="L2773" s="259"/>
      <c r="M2773" s="260"/>
      <c r="N2773" s="261"/>
      <c r="O2773" s="261"/>
      <c r="P2773" s="261"/>
      <c r="Q2773" s="261"/>
      <c r="R2773" s="261"/>
      <c r="S2773" s="261"/>
      <c r="T2773" s="262"/>
      <c r="AT2773" s="263" t="s">
        <v>274</v>
      </c>
      <c r="AU2773" s="263" t="s">
        <v>88</v>
      </c>
      <c r="AV2773" s="14" t="s">
        <v>86</v>
      </c>
      <c r="AW2773" s="14" t="s">
        <v>41</v>
      </c>
      <c r="AX2773" s="14" t="s">
        <v>78</v>
      </c>
      <c r="AY2773" s="263" t="s">
        <v>209</v>
      </c>
    </row>
    <row r="2774" spans="2:65" s="12" customFormat="1" ht="13.5">
      <c r="B2774" s="222"/>
      <c r="C2774" s="223"/>
      <c r="D2774" s="219" t="s">
        <v>274</v>
      </c>
      <c r="E2774" s="224" t="s">
        <v>34</v>
      </c>
      <c r="F2774" s="225" t="s">
        <v>3103</v>
      </c>
      <c r="G2774" s="223"/>
      <c r="H2774" s="226">
        <v>1</v>
      </c>
      <c r="I2774" s="227"/>
      <c r="J2774" s="223"/>
      <c r="K2774" s="223"/>
      <c r="L2774" s="228"/>
      <c r="M2774" s="229"/>
      <c r="N2774" s="230"/>
      <c r="O2774" s="230"/>
      <c r="P2774" s="230"/>
      <c r="Q2774" s="230"/>
      <c r="R2774" s="230"/>
      <c r="S2774" s="230"/>
      <c r="T2774" s="231"/>
      <c r="AT2774" s="232" t="s">
        <v>274</v>
      </c>
      <c r="AU2774" s="232" t="s">
        <v>88</v>
      </c>
      <c r="AV2774" s="12" t="s">
        <v>88</v>
      </c>
      <c r="AW2774" s="12" t="s">
        <v>41</v>
      </c>
      <c r="AX2774" s="12" t="s">
        <v>78</v>
      </c>
      <c r="AY2774" s="232" t="s">
        <v>209</v>
      </c>
    </row>
    <row r="2775" spans="2:65" s="12" customFormat="1" ht="13.5">
      <c r="B2775" s="222"/>
      <c r="C2775" s="223"/>
      <c r="D2775" s="219" t="s">
        <v>274</v>
      </c>
      <c r="E2775" s="224" t="s">
        <v>34</v>
      </c>
      <c r="F2775" s="225" t="s">
        <v>3104</v>
      </c>
      <c r="G2775" s="223"/>
      <c r="H2775" s="226">
        <v>1</v>
      </c>
      <c r="I2775" s="227"/>
      <c r="J2775" s="223"/>
      <c r="K2775" s="223"/>
      <c r="L2775" s="228"/>
      <c r="M2775" s="229"/>
      <c r="N2775" s="230"/>
      <c r="O2775" s="230"/>
      <c r="P2775" s="230"/>
      <c r="Q2775" s="230"/>
      <c r="R2775" s="230"/>
      <c r="S2775" s="230"/>
      <c r="T2775" s="231"/>
      <c r="AT2775" s="232" t="s">
        <v>274</v>
      </c>
      <c r="AU2775" s="232" t="s">
        <v>88</v>
      </c>
      <c r="AV2775" s="12" t="s">
        <v>88</v>
      </c>
      <c r="AW2775" s="12" t="s">
        <v>41</v>
      </c>
      <c r="AX2775" s="12" t="s">
        <v>78</v>
      </c>
      <c r="AY2775" s="232" t="s">
        <v>209</v>
      </c>
    </row>
    <row r="2776" spans="2:65" s="12" customFormat="1" ht="13.5">
      <c r="B2776" s="222"/>
      <c r="C2776" s="223"/>
      <c r="D2776" s="219" t="s">
        <v>274</v>
      </c>
      <c r="E2776" s="224" t="s">
        <v>34</v>
      </c>
      <c r="F2776" s="225" t="s">
        <v>3105</v>
      </c>
      <c r="G2776" s="223"/>
      <c r="H2776" s="226">
        <v>1</v>
      </c>
      <c r="I2776" s="227"/>
      <c r="J2776" s="223"/>
      <c r="K2776" s="223"/>
      <c r="L2776" s="228"/>
      <c r="M2776" s="229"/>
      <c r="N2776" s="230"/>
      <c r="O2776" s="230"/>
      <c r="P2776" s="230"/>
      <c r="Q2776" s="230"/>
      <c r="R2776" s="230"/>
      <c r="S2776" s="230"/>
      <c r="T2776" s="231"/>
      <c r="AT2776" s="232" t="s">
        <v>274</v>
      </c>
      <c r="AU2776" s="232" t="s">
        <v>88</v>
      </c>
      <c r="AV2776" s="12" t="s">
        <v>88</v>
      </c>
      <c r="AW2776" s="12" t="s">
        <v>41</v>
      </c>
      <c r="AX2776" s="12" t="s">
        <v>78</v>
      </c>
      <c r="AY2776" s="232" t="s">
        <v>209</v>
      </c>
    </row>
    <row r="2777" spans="2:65" s="12" customFormat="1" ht="13.5">
      <c r="B2777" s="222"/>
      <c r="C2777" s="223"/>
      <c r="D2777" s="219" t="s">
        <v>274</v>
      </c>
      <c r="E2777" s="224" t="s">
        <v>34</v>
      </c>
      <c r="F2777" s="225" t="s">
        <v>3106</v>
      </c>
      <c r="G2777" s="223"/>
      <c r="H2777" s="226">
        <v>4</v>
      </c>
      <c r="I2777" s="227"/>
      <c r="J2777" s="223"/>
      <c r="K2777" s="223"/>
      <c r="L2777" s="228"/>
      <c r="M2777" s="229"/>
      <c r="N2777" s="230"/>
      <c r="O2777" s="230"/>
      <c r="P2777" s="230"/>
      <c r="Q2777" s="230"/>
      <c r="R2777" s="230"/>
      <c r="S2777" s="230"/>
      <c r="T2777" s="231"/>
      <c r="AT2777" s="232" t="s">
        <v>274</v>
      </c>
      <c r="AU2777" s="232" t="s">
        <v>88</v>
      </c>
      <c r="AV2777" s="12" t="s">
        <v>88</v>
      </c>
      <c r="AW2777" s="12" t="s">
        <v>41</v>
      </c>
      <c r="AX2777" s="12" t="s">
        <v>78</v>
      </c>
      <c r="AY2777" s="232" t="s">
        <v>209</v>
      </c>
    </row>
    <row r="2778" spans="2:65" s="12" customFormat="1" ht="13.5">
      <c r="B2778" s="222"/>
      <c r="C2778" s="223"/>
      <c r="D2778" s="219" t="s">
        <v>274</v>
      </c>
      <c r="E2778" s="224" t="s">
        <v>34</v>
      </c>
      <c r="F2778" s="225" t="s">
        <v>3107</v>
      </c>
      <c r="G2778" s="223"/>
      <c r="H2778" s="226">
        <v>1</v>
      </c>
      <c r="I2778" s="227"/>
      <c r="J2778" s="223"/>
      <c r="K2778" s="223"/>
      <c r="L2778" s="228"/>
      <c r="M2778" s="229"/>
      <c r="N2778" s="230"/>
      <c r="O2778" s="230"/>
      <c r="P2778" s="230"/>
      <c r="Q2778" s="230"/>
      <c r="R2778" s="230"/>
      <c r="S2778" s="230"/>
      <c r="T2778" s="231"/>
      <c r="AT2778" s="232" t="s">
        <v>274</v>
      </c>
      <c r="AU2778" s="232" t="s">
        <v>88</v>
      </c>
      <c r="AV2778" s="12" t="s">
        <v>88</v>
      </c>
      <c r="AW2778" s="12" t="s">
        <v>41</v>
      </c>
      <c r="AX2778" s="12" t="s">
        <v>78</v>
      </c>
      <c r="AY2778" s="232" t="s">
        <v>209</v>
      </c>
    </row>
    <row r="2779" spans="2:65" s="12" customFormat="1" ht="13.5">
      <c r="B2779" s="222"/>
      <c r="C2779" s="223"/>
      <c r="D2779" s="219" t="s">
        <v>274</v>
      </c>
      <c r="E2779" s="224" t="s">
        <v>34</v>
      </c>
      <c r="F2779" s="225" t="s">
        <v>3108</v>
      </c>
      <c r="G2779" s="223"/>
      <c r="H2779" s="226">
        <v>1</v>
      </c>
      <c r="I2779" s="227"/>
      <c r="J2779" s="223"/>
      <c r="K2779" s="223"/>
      <c r="L2779" s="228"/>
      <c r="M2779" s="229"/>
      <c r="N2779" s="230"/>
      <c r="O2779" s="230"/>
      <c r="P2779" s="230"/>
      <c r="Q2779" s="230"/>
      <c r="R2779" s="230"/>
      <c r="S2779" s="230"/>
      <c r="T2779" s="231"/>
      <c r="AT2779" s="232" t="s">
        <v>274</v>
      </c>
      <c r="AU2779" s="232" t="s">
        <v>88</v>
      </c>
      <c r="AV2779" s="12" t="s">
        <v>88</v>
      </c>
      <c r="AW2779" s="12" t="s">
        <v>41</v>
      </c>
      <c r="AX2779" s="12" t="s">
        <v>78</v>
      </c>
      <c r="AY2779" s="232" t="s">
        <v>209</v>
      </c>
    </row>
    <row r="2780" spans="2:65" s="12" customFormat="1" ht="13.5">
      <c r="B2780" s="222"/>
      <c r="C2780" s="223"/>
      <c r="D2780" s="219" t="s">
        <v>274</v>
      </c>
      <c r="E2780" s="224" t="s">
        <v>34</v>
      </c>
      <c r="F2780" s="225" t="s">
        <v>3109</v>
      </c>
      <c r="G2780" s="223"/>
      <c r="H2780" s="226">
        <v>1</v>
      </c>
      <c r="I2780" s="227"/>
      <c r="J2780" s="223"/>
      <c r="K2780" s="223"/>
      <c r="L2780" s="228"/>
      <c r="M2780" s="229"/>
      <c r="N2780" s="230"/>
      <c r="O2780" s="230"/>
      <c r="P2780" s="230"/>
      <c r="Q2780" s="230"/>
      <c r="R2780" s="230"/>
      <c r="S2780" s="230"/>
      <c r="T2780" s="231"/>
      <c r="AT2780" s="232" t="s">
        <v>274</v>
      </c>
      <c r="AU2780" s="232" t="s">
        <v>88</v>
      </c>
      <c r="AV2780" s="12" t="s">
        <v>88</v>
      </c>
      <c r="AW2780" s="12" t="s">
        <v>41</v>
      </c>
      <c r="AX2780" s="12" t="s">
        <v>78</v>
      </c>
      <c r="AY2780" s="232" t="s">
        <v>209</v>
      </c>
    </row>
    <row r="2781" spans="2:65" s="12" customFormat="1" ht="13.5">
      <c r="B2781" s="222"/>
      <c r="C2781" s="223"/>
      <c r="D2781" s="219" t="s">
        <v>274</v>
      </c>
      <c r="E2781" s="224" t="s">
        <v>34</v>
      </c>
      <c r="F2781" s="225" t="s">
        <v>3110</v>
      </c>
      <c r="G2781" s="223"/>
      <c r="H2781" s="226">
        <v>1</v>
      </c>
      <c r="I2781" s="227"/>
      <c r="J2781" s="223"/>
      <c r="K2781" s="223"/>
      <c r="L2781" s="228"/>
      <c r="M2781" s="229"/>
      <c r="N2781" s="230"/>
      <c r="O2781" s="230"/>
      <c r="P2781" s="230"/>
      <c r="Q2781" s="230"/>
      <c r="R2781" s="230"/>
      <c r="S2781" s="230"/>
      <c r="T2781" s="231"/>
      <c r="AT2781" s="232" t="s">
        <v>274</v>
      </c>
      <c r="AU2781" s="232" t="s">
        <v>88</v>
      </c>
      <c r="AV2781" s="12" t="s">
        <v>88</v>
      </c>
      <c r="AW2781" s="12" t="s">
        <v>41</v>
      </c>
      <c r="AX2781" s="12" t="s">
        <v>78</v>
      </c>
      <c r="AY2781" s="232" t="s">
        <v>209</v>
      </c>
    </row>
    <row r="2782" spans="2:65" s="12" customFormat="1" ht="13.5">
      <c r="B2782" s="222"/>
      <c r="C2782" s="223"/>
      <c r="D2782" s="219" t="s">
        <v>274</v>
      </c>
      <c r="E2782" s="224" t="s">
        <v>34</v>
      </c>
      <c r="F2782" s="225" t="s">
        <v>3111</v>
      </c>
      <c r="G2782" s="223"/>
      <c r="H2782" s="226">
        <v>1</v>
      </c>
      <c r="I2782" s="227"/>
      <c r="J2782" s="223"/>
      <c r="K2782" s="223"/>
      <c r="L2782" s="228"/>
      <c r="M2782" s="229"/>
      <c r="N2782" s="230"/>
      <c r="O2782" s="230"/>
      <c r="P2782" s="230"/>
      <c r="Q2782" s="230"/>
      <c r="R2782" s="230"/>
      <c r="S2782" s="230"/>
      <c r="T2782" s="231"/>
      <c r="AT2782" s="232" t="s">
        <v>274</v>
      </c>
      <c r="AU2782" s="232" t="s">
        <v>88</v>
      </c>
      <c r="AV2782" s="12" t="s">
        <v>88</v>
      </c>
      <c r="AW2782" s="12" t="s">
        <v>41</v>
      </c>
      <c r="AX2782" s="12" t="s">
        <v>78</v>
      </c>
      <c r="AY2782" s="232" t="s">
        <v>209</v>
      </c>
    </row>
    <row r="2783" spans="2:65" s="12" customFormat="1" ht="13.5">
      <c r="B2783" s="222"/>
      <c r="C2783" s="223"/>
      <c r="D2783" s="219" t="s">
        <v>274</v>
      </c>
      <c r="E2783" s="224" t="s">
        <v>34</v>
      </c>
      <c r="F2783" s="225" t="s">
        <v>3112</v>
      </c>
      <c r="G2783" s="223"/>
      <c r="H2783" s="226">
        <v>1</v>
      </c>
      <c r="I2783" s="227"/>
      <c r="J2783" s="223"/>
      <c r="K2783" s="223"/>
      <c r="L2783" s="228"/>
      <c r="M2783" s="229"/>
      <c r="N2783" s="230"/>
      <c r="O2783" s="230"/>
      <c r="P2783" s="230"/>
      <c r="Q2783" s="230"/>
      <c r="R2783" s="230"/>
      <c r="S2783" s="230"/>
      <c r="T2783" s="231"/>
      <c r="AT2783" s="232" t="s">
        <v>274</v>
      </c>
      <c r="AU2783" s="232" t="s">
        <v>88</v>
      </c>
      <c r="AV2783" s="12" t="s">
        <v>88</v>
      </c>
      <c r="AW2783" s="12" t="s">
        <v>41</v>
      </c>
      <c r="AX2783" s="12" t="s">
        <v>78</v>
      </c>
      <c r="AY2783" s="232" t="s">
        <v>209</v>
      </c>
    </row>
    <row r="2784" spans="2:65" s="12" customFormat="1" ht="13.5">
      <c r="B2784" s="222"/>
      <c r="C2784" s="223"/>
      <c r="D2784" s="219" t="s">
        <v>274</v>
      </c>
      <c r="E2784" s="224" t="s">
        <v>34</v>
      </c>
      <c r="F2784" s="225" t="s">
        <v>3113</v>
      </c>
      <c r="G2784" s="223"/>
      <c r="H2784" s="226">
        <v>1</v>
      </c>
      <c r="I2784" s="227"/>
      <c r="J2784" s="223"/>
      <c r="K2784" s="223"/>
      <c r="L2784" s="228"/>
      <c r="M2784" s="229"/>
      <c r="N2784" s="230"/>
      <c r="O2784" s="230"/>
      <c r="P2784" s="230"/>
      <c r="Q2784" s="230"/>
      <c r="R2784" s="230"/>
      <c r="S2784" s="230"/>
      <c r="T2784" s="231"/>
      <c r="AT2784" s="232" t="s">
        <v>274</v>
      </c>
      <c r="AU2784" s="232" t="s">
        <v>88</v>
      </c>
      <c r="AV2784" s="12" t="s">
        <v>88</v>
      </c>
      <c r="AW2784" s="12" t="s">
        <v>41</v>
      </c>
      <c r="AX2784" s="12" t="s">
        <v>78</v>
      </c>
      <c r="AY2784" s="232" t="s">
        <v>209</v>
      </c>
    </row>
    <row r="2785" spans="2:65" s="12" customFormat="1" ht="13.5">
      <c r="B2785" s="222"/>
      <c r="C2785" s="223"/>
      <c r="D2785" s="219" t="s">
        <v>274</v>
      </c>
      <c r="E2785" s="224" t="s">
        <v>34</v>
      </c>
      <c r="F2785" s="225" t="s">
        <v>3114</v>
      </c>
      <c r="G2785" s="223"/>
      <c r="H2785" s="226">
        <v>1</v>
      </c>
      <c r="I2785" s="227"/>
      <c r="J2785" s="223"/>
      <c r="K2785" s="223"/>
      <c r="L2785" s="228"/>
      <c r="M2785" s="229"/>
      <c r="N2785" s="230"/>
      <c r="O2785" s="230"/>
      <c r="P2785" s="230"/>
      <c r="Q2785" s="230"/>
      <c r="R2785" s="230"/>
      <c r="S2785" s="230"/>
      <c r="T2785" s="231"/>
      <c r="AT2785" s="232" t="s">
        <v>274</v>
      </c>
      <c r="AU2785" s="232" t="s">
        <v>88</v>
      </c>
      <c r="AV2785" s="12" t="s">
        <v>88</v>
      </c>
      <c r="AW2785" s="12" t="s">
        <v>41</v>
      </c>
      <c r="AX2785" s="12" t="s">
        <v>78</v>
      </c>
      <c r="AY2785" s="232" t="s">
        <v>209</v>
      </c>
    </row>
    <row r="2786" spans="2:65" s="12" customFormat="1" ht="13.5">
      <c r="B2786" s="222"/>
      <c r="C2786" s="223"/>
      <c r="D2786" s="219" t="s">
        <v>274</v>
      </c>
      <c r="E2786" s="224" t="s">
        <v>34</v>
      </c>
      <c r="F2786" s="225" t="s">
        <v>3115</v>
      </c>
      <c r="G2786" s="223"/>
      <c r="H2786" s="226">
        <v>1</v>
      </c>
      <c r="I2786" s="227"/>
      <c r="J2786" s="223"/>
      <c r="K2786" s="223"/>
      <c r="L2786" s="228"/>
      <c r="M2786" s="229"/>
      <c r="N2786" s="230"/>
      <c r="O2786" s="230"/>
      <c r="P2786" s="230"/>
      <c r="Q2786" s="230"/>
      <c r="R2786" s="230"/>
      <c r="S2786" s="230"/>
      <c r="T2786" s="231"/>
      <c r="AT2786" s="232" t="s">
        <v>274</v>
      </c>
      <c r="AU2786" s="232" t="s">
        <v>88</v>
      </c>
      <c r="AV2786" s="12" t="s">
        <v>88</v>
      </c>
      <c r="AW2786" s="12" t="s">
        <v>41</v>
      </c>
      <c r="AX2786" s="12" t="s">
        <v>78</v>
      </c>
      <c r="AY2786" s="232" t="s">
        <v>209</v>
      </c>
    </row>
    <row r="2787" spans="2:65" s="12" customFormat="1" ht="13.5">
      <c r="B2787" s="222"/>
      <c r="C2787" s="223"/>
      <c r="D2787" s="219" t="s">
        <v>274</v>
      </c>
      <c r="E2787" s="224" t="s">
        <v>34</v>
      </c>
      <c r="F2787" s="225" t="s">
        <v>3116</v>
      </c>
      <c r="G2787" s="223"/>
      <c r="H2787" s="226">
        <v>1</v>
      </c>
      <c r="I2787" s="227"/>
      <c r="J2787" s="223"/>
      <c r="K2787" s="223"/>
      <c r="L2787" s="228"/>
      <c r="M2787" s="229"/>
      <c r="N2787" s="230"/>
      <c r="O2787" s="230"/>
      <c r="P2787" s="230"/>
      <c r="Q2787" s="230"/>
      <c r="R2787" s="230"/>
      <c r="S2787" s="230"/>
      <c r="T2787" s="231"/>
      <c r="AT2787" s="232" t="s">
        <v>274</v>
      </c>
      <c r="AU2787" s="232" t="s">
        <v>88</v>
      </c>
      <c r="AV2787" s="12" t="s">
        <v>88</v>
      </c>
      <c r="AW2787" s="12" t="s">
        <v>41</v>
      </c>
      <c r="AX2787" s="12" t="s">
        <v>78</v>
      </c>
      <c r="AY2787" s="232" t="s">
        <v>209</v>
      </c>
    </row>
    <row r="2788" spans="2:65" s="12" customFormat="1" ht="13.5">
      <c r="B2788" s="222"/>
      <c r="C2788" s="223"/>
      <c r="D2788" s="219" t="s">
        <v>274</v>
      </c>
      <c r="E2788" s="224" t="s">
        <v>34</v>
      </c>
      <c r="F2788" s="225" t="s">
        <v>3117</v>
      </c>
      <c r="G2788" s="223"/>
      <c r="H2788" s="226">
        <v>1</v>
      </c>
      <c r="I2788" s="227"/>
      <c r="J2788" s="223"/>
      <c r="K2788" s="223"/>
      <c r="L2788" s="228"/>
      <c r="M2788" s="229"/>
      <c r="N2788" s="230"/>
      <c r="O2788" s="230"/>
      <c r="P2788" s="230"/>
      <c r="Q2788" s="230"/>
      <c r="R2788" s="230"/>
      <c r="S2788" s="230"/>
      <c r="T2788" s="231"/>
      <c r="AT2788" s="232" t="s">
        <v>274</v>
      </c>
      <c r="AU2788" s="232" t="s">
        <v>88</v>
      </c>
      <c r="AV2788" s="12" t="s">
        <v>88</v>
      </c>
      <c r="AW2788" s="12" t="s">
        <v>41</v>
      </c>
      <c r="AX2788" s="12" t="s">
        <v>78</v>
      </c>
      <c r="AY2788" s="232" t="s">
        <v>209</v>
      </c>
    </row>
    <row r="2789" spans="2:65" s="12" customFormat="1" ht="13.5">
      <c r="B2789" s="222"/>
      <c r="C2789" s="223"/>
      <c r="D2789" s="219" t="s">
        <v>274</v>
      </c>
      <c r="E2789" s="224" t="s">
        <v>34</v>
      </c>
      <c r="F2789" s="225" t="s">
        <v>3118</v>
      </c>
      <c r="G2789" s="223"/>
      <c r="H2789" s="226">
        <v>1</v>
      </c>
      <c r="I2789" s="227"/>
      <c r="J2789" s="223"/>
      <c r="K2789" s="223"/>
      <c r="L2789" s="228"/>
      <c r="M2789" s="229"/>
      <c r="N2789" s="230"/>
      <c r="O2789" s="230"/>
      <c r="P2789" s="230"/>
      <c r="Q2789" s="230"/>
      <c r="R2789" s="230"/>
      <c r="S2789" s="230"/>
      <c r="T2789" s="231"/>
      <c r="AT2789" s="232" t="s">
        <v>274</v>
      </c>
      <c r="AU2789" s="232" t="s">
        <v>88</v>
      </c>
      <c r="AV2789" s="12" t="s">
        <v>88</v>
      </c>
      <c r="AW2789" s="12" t="s">
        <v>41</v>
      </c>
      <c r="AX2789" s="12" t="s">
        <v>78</v>
      </c>
      <c r="AY2789" s="232" t="s">
        <v>209</v>
      </c>
    </row>
    <row r="2790" spans="2:65" s="12" customFormat="1" ht="13.5">
      <c r="B2790" s="222"/>
      <c r="C2790" s="223"/>
      <c r="D2790" s="219" t="s">
        <v>274</v>
      </c>
      <c r="E2790" s="224" t="s">
        <v>34</v>
      </c>
      <c r="F2790" s="225" t="s">
        <v>3119</v>
      </c>
      <c r="G2790" s="223"/>
      <c r="H2790" s="226">
        <v>1</v>
      </c>
      <c r="I2790" s="227"/>
      <c r="J2790" s="223"/>
      <c r="K2790" s="223"/>
      <c r="L2790" s="228"/>
      <c r="M2790" s="229"/>
      <c r="N2790" s="230"/>
      <c r="O2790" s="230"/>
      <c r="P2790" s="230"/>
      <c r="Q2790" s="230"/>
      <c r="R2790" s="230"/>
      <c r="S2790" s="230"/>
      <c r="T2790" s="231"/>
      <c r="AT2790" s="232" t="s">
        <v>274</v>
      </c>
      <c r="AU2790" s="232" t="s">
        <v>88</v>
      </c>
      <c r="AV2790" s="12" t="s">
        <v>88</v>
      </c>
      <c r="AW2790" s="12" t="s">
        <v>41</v>
      </c>
      <c r="AX2790" s="12" t="s">
        <v>78</v>
      </c>
      <c r="AY2790" s="232" t="s">
        <v>209</v>
      </c>
    </row>
    <row r="2791" spans="2:65" s="12" customFormat="1" ht="13.5">
      <c r="B2791" s="222"/>
      <c r="C2791" s="223"/>
      <c r="D2791" s="219" t="s">
        <v>274</v>
      </c>
      <c r="E2791" s="224" t="s">
        <v>34</v>
      </c>
      <c r="F2791" s="225" t="s">
        <v>3120</v>
      </c>
      <c r="G2791" s="223"/>
      <c r="H2791" s="226">
        <v>1</v>
      </c>
      <c r="I2791" s="227"/>
      <c r="J2791" s="223"/>
      <c r="K2791" s="223"/>
      <c r="L2791" s="228"/>
      <c r="M2791" s="229"/>
      <c r="N2791" s="230"/>
      <c r="O2791" s="230"/>
      <c r="P2791" s="230"/>
      <c r="Q2791" s="230"/>
      <c r="R2791" s="230"/>
      <c r="S2791" s="230"/>
      <c r="T2791" s="231"/>
      <c r="AT2791" s="232" t="s">
        <v>274</v>
      </c>
      <c r="AU2791" s="232" t="s">
        <v>88</v>
      </c>
      <c r="AV2791" s="12" t="s">
        <v>88</v>
      </c>
      <c r="AW2791" s="12" t="s">
        <v>41</v>
      </c>
      <c r="AX2791" s="12" t="s">
        <v>78</v>
      </c>
      <c r="AY2791" s="232" t="s">
        <v>209</v>
      </c>
    </row>
    <row r="2792" spans="2:65" s="12" customFormat="1" ht="13.5">
      <c r="B2792" s="222"/>
      <c r="C2792" s="223"/>
      <c r="D2792" s="219" t="s">
        <v>274</v>
      </c>
      <c r="E2792" s="224" t="s">
        <v>34</v>
      </c>
      <c r="F2792" s="225" t="s">
        <v>3121</v>
      </c>
      <c r="G2792" s="223"/>
      <c r="H2792" s="226">
        <v>1</v>
      </c>
      <c r="I2792" s="227"/>
      <c r="J2792" s="223"/>
      <c r="K2792" s="223"/>
      <c r="L2792" s="228"/>
      <c r="M2792" s="229"/>
      <c r="N2792" s="230"/>
      <c r="O2792" s="230"/>
      <c r="P2792" s="230"/>
      <c r="Q2792" s="230"/>
      <c r="R2792" s="230"/>
      <c r="S2792" s="230"/>
      <c r="T2792" s="231"/>
      <c r="AT2792" s="232" t="s">
        <v>274</v>
      </c>
      <c r="AU2792" s="232" t="s">
        <v>88</v>
      </c>
      <c r="AV2792" s="12" t="s">
        <v>88</v>
      </c>
      <c r="AW2792" s="12" t="s">
        <v>41</v>
      </c>
      <c r="AX2792" s="12" t="s">
        <v>78</v>
      </c>
      <c r="AY2792" s="232" t="s">
        <v>209</v>
      </c>
    </row>
    <row r="2793" spans="2:65" s="12" customFormat="1" ht="13.5">
      <c r="B2793" s="222"/>
      <c r="C2793" s="223"/>
      <c r="D2793" s="219" t="s">
        <v>274</v>
      </c>
      <c r="E2793" s="224" t="s">
        <v>34</v>
      </c>
      <c r="F2793" s="225" t="s">
        <v>3122</v>
      </c>
      <c r="G2793" s="223"/>
      <c r="H2793" s="226">
        <v>3</v>
      </c>
      <c r="I2793" s="227"/>
      <c r="J2793" s="223"/>
      <c r="K2793" s="223"/>
      <c r="L2793" s="228"/>
      <c r="M2793" s="229"/>
      <c r="N2793" s="230"/>
      <c r="O2793" s="230"/>
      <c r="P2793" s="230"/>
      <c r="Q2793" s="230"/>
      <c r="R2793" s="230"/>
      <c r="S2793" s="230"/>
      <c r="T2793" s="231"/>
      <c r="AT2793" s="232" t="s">
        <v>274</v>
      </c>
      <c r="AU2793" s="232" t="s">
        <v>88</v>
      </c>
      <c r="AV2793" s="12" t="s">
        <v>88</v>
      </c>
      <c r="AW2793" s="12" t="s">
        <v>41</v>
      </c>
      <c r="AX2793" s="12" t="s">
        <v>78</v>
      </c>
      <c r="AY2793" s="232" t="s">
        <v>209</v>
      </c>
    </row>
    <row r="2794" spans="2:65" s="12" customFormat="1" ht="13.5">
      <c r="B2794" s="222"/>
      <c r="C2794" s="223"/>
      <c r="D2794" s="219" t="s">
        <v>274</v>
      </c>
      <c r="E2794" s="224" t="s">
        <v>34</v>
      </c>
      <c r="F2794" s="225" t="s">
        <v>3123</v>
      </c>
      <c r="G2794" s="223"/>
      <c r="H2794" s="226">
        <v>1</v>
      </c>
      <c r="I2794" s="227"/>
      <c r="J2794" s="223"/>
      <c r="K2794" s="223"/>
      <c r="L2794" s="228"/>
      <c r="M2794" s="229"/>
      <c r="N2794" s="230"/>
      <c r="O2794" s="230"/>
      <c r="P2794" s="230"/>
      <c r="Q2794" s="230"/>
      <c r="R2794" s="230"/>
      <c r="S2794" s="230"/>
      <c r="T2794" s="231"/>
      <c r="AT2794" s="232" t="s">
        <v>274</v>
      </c>
      <c r="AU2794" s="232" t="s">
        <v>88</v>
      </c>
      <c r="AV2794" s="12" t="s">
        <v>88</v>
      </c>
      <c r="AW2794" s="12" t="s">
        <v>41</v>
      </c>
      <c r="AX2794" s="12" t="s">
        <v>78</v>
      </c>
      <c r="AY2794" s="232" t="s">
        <v>209</v>
      </c>
    </row>
    <row r="2795" spans="2:65" s="12" customFormat="1" ht="13.5">
      <c r="B2795" s="222"/>
      <c r="C2795" s="223"/>
      <c r="D2795" s="219" t="s">
        <v>274</v>
      </c>
      <c r="E2795" s="224" t="s">
        <v>34</v>
      </c>
      <c r="F2795" s="225" t="s">
        <v>3124</v>
      </c>
      <c r="G2795" s="223"/>
      <c r="H2795" s="226">
        <v>1</v>
      </c>
      <c r="I2795" s="227"/>
      <c r="J2795" s="223"/>
      <c r="K2795" s="223"/>
      <c r="L2795" s="228"/>
      <c r="M2795" s="229"/>
      <c r="N2795" s="230"/>
      <c r="O2795" s="230"/>
      <c r="P2795" s="230"/>
      <c r="Q2795" s="230"/>
      <c r="R2795" s="230"/>
      <c r="S2795" s="230"/>
      <c r="T2795" s="231"/>
      <c r="AT2795" s="232" t="s">
        <v>274</v>
      </c>
      <c r="AU2795" s="232" t="s">
        <v>88</v>
      </c>
      <c r="AV2795" s="12" t="s">
        <v>88</v>
      </c>
      <c r="AW2795" s="12" t="s">
        <v>41</v>
      </c>
      <c r="AX2795" s="12" t="s">
        <v>78</v>
      </c>
      <c r="AY2795" s="232" t="s">
        <v>209</v>
      </c>
    </row>
    <row r="2796" spans="2:65" s="12" customFormat="1" ht="13.5">
      <c r="B2796" s="222"/>
      <c r="C2796" s="223"/>
      <c r="D2796" s="219" t="s">
        <v>274</v>
      </c>
      <c r="E2796" s="224" t="s">
        <v>34</v>
      </c>
      <c r="F2796" s="225" t="s">
        <v>3125</v>
      </c>
      <c r="G2796" s="223"/>
      <c r="H2796" s="226">
        <v>1</v>
      </c>
      <c r="I2796" s="227"/>
      <c r="J2796" s="223"/>
      <c r="K2796" s="223"/>
      <c r="L2796" s="228"/>
      <c r="M2796" s="229"/>
      <c r="N2796" s="230"/>
      <c r="O2796" s="230"/>
      <c r="P2796" s="230"/>
      <c r="Q2796" s="230"/>
      <c r="R2796" s="230"/>
      <c r="S2796" s="230"/>
      <c r="T2796" s="231"/>
      <c r="AT2796" s="232" t="s">
        <v>274</v>
      </c>
      <c r="AU2796" s="232" t="s">
        <v>88</v>
      </c>
      <c r="AV2796" s="12" t="s">
        <v>88</v>
      </c>
      <c r="AW2796" s="12" t="s">
        <v>41</v>
      </c>
      <c r="AX2796" s="12" t="s">
        <v>78</v>
      </c>
      <c r="AY2796" s="232" t="s">
        <v>209</v>
      </c>
    </row>
    <row r="2797" spans="2:65" s="13" customFormat="1" ht="13.5">
      <c r="B2797" s="233"/>
      <c r="C2797" s="234"/>
      <c r="D2797" s="219" t="s">
        <v>274</v>
      </c>
      <c r="E2797" s="235" t="s">
        <v>34</v>
      </c>
      <c r="F2797" s="236" t="s">
        <v>302</v>
      </c>
      <c r="G2797" s="234"/>
      <c r="H2797" s="237">
        <v>28</v>
      </c>
      <c r="I2797" s="238"/>
      <c r="J2797" s="234"/>
      <c r="K2797" s="234"/>
      <c r="L2797" s="239"/>
      <c r="M2797" s="240"/>
      <c r="N2797" s="241"/>
      <c r="O2797" s="241"/>
      <c r="P2797" s="241"/>
      <c r="Q2797" s="241"/>
      <c r="R2797" s="241"/>
      <c r="S2797" s="241"/>
      <c r="T2797" s="242"/>
      <c r="AT2797" s="243" t="s">
        <v>274</v>
      </c>
      <c r="AU2797" s="243" t="s">
        <v>88</v>
      </c>
      <c r="AV2797" s="13" t="s">
        <v>228</v>
      </c>
      <c r="AW2797" s="13" t="s">
        <v>41</v>
      </c>
      <c r="AX2797" s="13" t="s">
        <v>86</v>
      </c>
      <c r="AY2797" s="243" t="s">
        <v>209</v>
      </c>
    </row>
    <row r="2798" spans="2:65" s="1" customFormat="1" ht="16.5" customHeight="1">
      <c r="B2798" s="43"/>
      <c r="C2798" s="244" t="s">
        <v>3126</v>
      </c>
      <c r="D2798" s="244" t="s">
        <v>348</v>
      </c>
      <c r="E2798" s="245" t="s">
        <v>3127</v>
      </c>
      <c r="F2798" s="246" t="s">
        <v>3128</v>
      </c>
      <c r="G2798" s="247" t="s">
        <v>357</v>
      </c>
      <c r="H2798" s="248">
        <v>28</v>
      </c>
      <c r="I2798" s="249"/>
      <c r="J2798" s="250">
        <f>ROUND(I2798*H2798,2)</f>
        <v>0</v>
      </c>
      <c r="K2798" s="246" t="s">
        <v>216</v>
      </c>
      <c r="L2798" s="251"/>
      <c r="M2798" s="252" t="s">
        <v>34</v>
      </c>
      <c r="N2798" s="253" t="s">
        <v>49</v>
      </c>
      <c r="O2798" s="44"/>
      <c r="P2798" s="212">
        <f>O2798*H2798</f>
        <v>0</v>
      </c>
      <c r="Q2798" s="212">
        <v>2.3999999999999998E-3</v>
      </c>
      <c r="R2798" s="212">
        <f>Q2798*H2798</f>
        <v>6.7199999999999996E-2</v>
      </c>
      <c r="S2798" s="212">
        <v>0</v>
      </c>
      <c r="T2798" s="213">
        <f>S2798*H2798</f>
        <v>0</v>
      </c>
      <c r="AR2798" s="25" t="s">
        <v>672</v>
      </c>
      <c r="AT2798" s="25" t="s">
        <v>348</v>
      </c>
      <c r="AU2798" s="25" t="s">
        <v>88</v>
      </c>
      <c r="AY2798" s="25" t="s">
        <v>209</v>
      </c>
      <c r="BE2798" s="214">
        <f>IF(N2798="základní",J2798,0)</f>
        <v>0</v>
      </c>
      <c r="BF2798" s="214">
        <f>IF(N2798="snížená",J2798,0)</f>
        <v>0</v>
      </c>
      <c r="BG2798" s="214">
        <f>IF(N2798="zákl. přenesená",J2798,0)</f>
        <v>0</v>
      </c>
      <c r="BH2798" s="214">
        <f>IF(N2798="sníž. přenesená",J2798,0)</f>
        <v>0</v>
      </c>
      <c r="BI2798" s="214">
        <f>IF(N2798="nulová",J2798,0)</f>
        <v>0</v>
      </c>
      <c r="BJ2798" s="25" t="s">
        <v>86</v>
      </c>
      <c r="BK2798" s="214">
        <f>ROUND(I2798*H2798,2)</f>
        <v>0</v>
      </c>
      <c r="BL2798" s="25" t="s">
        <v>287</v>
      </c>
      <c r="BM2798" s="25" t="s">
        <v>3129</v>
      </c>
    </row>
    <row r="2799" spans="2:65" s="1" customFormat="1" ht="38.25" customHeight="1">
      <c r="B2799" s="43"/>
      <c r="C2799" s="203" t="s">
        <v>3130</v>
      </c>
      <c r="D2799" s="203" t="s">
        <v>212</v>
      </c>
      <c r="E2799" s="204" t="s">
        <v>3131</v>
      </c>
      <c r="F2799" s="205" t="s">
        <v>3132</v>
      </c>
      <c r="G2799" s="206" t="s">
        <v>307</v>
      </c>
      <c r="H2799" s="207">
        <v>0.39900000000000002</v>
      </c>
      <c r="I2799" s="208"/>
      <c r="J2799" s="209">
        <f>ROUND(I2799*H2799,2)</f>
        <v>0</v>
      </c>
      <c r="K2799" s="205" t="s">
        <v>216</v>
      </c>
      <c r="L2799" s="63"/>
      <c r="M2799" s="210" t="s">
        <v>34</v>
      </c>
      <c r="N2799" s="211" t="s">
        <v>49</v>
      </c>
      <c r="O2799" s="44"/>
      <c r="P2799" s="212">
        <f>O2799*H2799</f>
        <v>0</v>
      </c>
      <c r="Q2799" s="212">
        <v>0</v>
      </c>
      <c r="R2799" s="212">
        <f>Q2799*H2799</f>
        <v>0</v>
      </c>
      <c r="S2799" s="212">
        <v>0</v>
      </c>
      <c r="T2799" s="213">
        <f>S2799*H2799</f>
        <v>0</v>
      </c>
      <c r="AR2799" s="25" t="s">
        <v>287</v>
      </c>
      <c r="AT2799" s="25" t="s">
        <v>212</v>
      </c>
      <c r="AU2799" s="25" t="s">
        <v>88</v>
      </c>
      <c r="AY2799" s="25" t="s">
        <v>209</v>
      </c>
      <c r="BE2799" s="214">
        <f>IF(N2799="základní",J2799,0)</f>
        <v>0</v>
      </c>
      <c r="BF2799" s="214">
        <f>IF(N2799="snížená",J2799,0)</f>
        <v>0</v>
      </c>
      <c r="BG2799" s="214">
        <f>IF(N2799="zákl. přenesená",J2799,0)</f>
        <v>0</v>
      </c>
      <c r="BH2799" s="214">
        <f>IF(N2799="sníž. přenesená",J2799,0)</f>
        <v>0</v>
      </c>
      <c r="BI2799" s="214">
        <f>IF(N2799="nulová",J2799,0)</f>
        <v>0</v>
      </c>
      <c r="BJ2799" s="25" t="s">
        <v>86</v>
      </c>
      <c r="BK2799" s="214">
        <f>ROUND(I2799*H2799,2)</f>
        <v>0</v>
      </c>
      <c r="BL2799" s="25" t="s">
        <v>287</v>
      </c>
      <c r="BM2799" s="25" t="s">
        <v>3133</v>
      </c>
    </row>
    <row r="2800" spans="2:65" s="1" customFormat="1" ht="121.5">
      <c r="B2800" s="43"/>
      <c r="C2800" s="65"/>
      <c r="D2800" s="219" t="s">
        <v>272</v>
      </c>
      <c r="E2800" s="65"/>
      <c r="F2800" s="220" t="s">
        <v>3134</v>
      </c>
      <c r="G2800" s="65"/>
      <c r="H2800" s="65"/>
      <c r="I2800" s="174"/>
      <c r="J2800" s="65"/>
      <c r="K2800" s="65"/>
      <c r="L2800" s="63"/>
      <c r="M2800" s="221"/>
      <c r="N2800" s="44"/>
      <c r="O2800" s="44"/>
      <c r="P2800" s="44"/>
      <c r="Q2800" s="44"/>
      <c r="R2800" s="44"/>
      <c r="S2800" s="44"/>
      <c r="T2800" s="80"/>
      <c r="AT2800" s="25" t="s">
        <v>272</v>
      </c>
      <c r="AU2800" s="25" t="s">
        <v>88</v>
      </c>
    </row>
    <row r="2801" spans="2:65" s="11" customFormat="1" ht="29.85" customHeight="1">
      <c r="B2801" s="187"/>
      <c r="C2801" s="188"/>
      <c r="D2801" s="189" t="s">
        <v>77</v>
      </c>
      <c r="E2801" s="201" t="s">
        <v>750</v>
      </c>
      <c r="F2801" s="201" t="s">
        <v>751</v>
      </c>
      <c r="G2801" s="188"/>
      <c r="H2801" s="188"/>
      <c r="I2801" s="191"/>
      <c r="J2801" s="202">
        <f>BK2801</f>
        <v>0</v>
      </c>
      <c r="K2801" s="188"/>
      <c r="L2801" s="193"/>
      <c r="M2801" s="194"/>
      <c r="N2801" s="195"/>
      <c r="O2801" s="195"/>
      <c r="P2801" s="196">
        <f>SUM(P2802:P3031)</f>
        <v>0</v>
      </c>
      <c r="Q2801" s="195"/>
      <c r="R2801" s="196">
        <f>SUM(R2802:R3031)</f>
        <v>385.91230443000001</v>
      </c>
      <c r="S2801" s="195"/>
      <c r="T2801" s="197">
        <f>SUM(T2802:T3031)</f>
        <v>0</v>
      </c>
      <c r="AR2801" s="198" t="s">
        <v>88</v>
      </c>
      <c r="AT2801" s="199" t="s">
        <v>77</v>
      </c>
      <c r="AU2801" s="199" t="s">
        <v>86</v>
      </c>
      <c r="AY2801" s="198" t="s">
        <v>209</v>
      </c>
      <c r="BK2801" s="200">
        <f>SUM(BK2802:BK3031)</f>
        <v>0</v>
      </c>
    </row>
    <row r="2802" spans="2:65" s="1" customFormat="1" ht="16.5" customHeight="1">
      <c r="B2802" s="43"/>
      <c r="C2802" s="203" t="s">
        <v>3135</v>
      </c>
      <c r="D2802" s="203" t="s">
        <v>212</v>
      </c>
      <c r="E2802" s="204" t="s">
        <v>3136</v>
      </c>
      <c r="F2802" s="205" t="s">
        <v>3137</v>
      </c>
      <c r="G2802" s="206" t="s">
        <v>351</v>
      </c>
      <c r="H2802" s="207">
        <v>32</v>
      </c>
      <c r="I2802" s="208"/>
      <c r="J2802" s="209">
        <f>ROUND(I2802*H2802,2)</f>
        <v>0</v>
      </c>
      <c r="K2802" s="205" t="s">
        <v>216</v>
      </c>
      <c r="L2802" s="63"/>
      <c r="M2802" s="210" t="s">
        <v>34</v>
      </c>
      <c r="N2802" s="211" t="s">
        <v>49</v>
      </c>
      <c r="O2802" s="44"/>
      <c r="P2802" s="212">
        <f>O2802*H2802</f>
        <v>0</v>
      </c>
      <c r="Q2802" s="212">
        <v>1E-4</v>
      </c>
      <c r="R2802" s="212">
        <f>Q2802*H2802</f>
        <v>3.2000000000000002E-3</v>
      </c>
      <c r="S2802" s="212">
        <v>0</v>
      </c>
      <c r="T2802" s="213">
        <f>S2802*H2802</f>
        <v>0</v>
      </c>
      <c r="AR2802" s="25" t="s">
        <v>287</v>
      </c>
      <c r="AT2802" s="25" t="s">
        <v>212</v>
      </c>
      <c r="AU2802" s="25" t="s">
        <v>88</v>
      </c>
      <c r="AY2802" s="25" t="s">
        <v>209</v>
      </c>
      <c r="BE2802" s="214">
        <f>IF(N2802="základní",J2802,0)</f>
        <v>0</v>
      </c>
      <c r="BF2802" s="214">
        <f>IF(N2802="snížená",J2802,0)</f>
        <v>0</v>
      </c>
      <c r="BG2802" s="214">
        <f>IF(N2802="zákl. přenesená",J2802,0)</f>
        <v>0</v>
      </c>
      <c r="BH2802" s="214">
        <f>IF(N2802="sníž. přenesená",J2802,0)</f>
        <v>0</v>
      </c>
      <c r="BI2802" s="214">
        <f>IF(N2802="nulová",J2802,0)</f>
        <v>0</v>
      </c>
      <c r="BJ2802" s="25" t="s">
        <v>86</v>
      </c>
      <c r="BK2802" s="214">
        <f>ROUND(I2802*H2802,2)</f>
        <v>0</v>
      </c>
      <c r="BL2802" s="25" t="s">
        <v>287</v>
      </c>
      <c r="BM2802" s="25" t="s">
        <v>3138</v>
      </c>
    </row>
    <row r="2803" spans="2:65" s="1" customFormat="1" ht="40.5">
      <c r="B2803" s="43"/>
      <c r="C2803" s="65"/>
      <c r="D2803" s="219" t="s">
        <v>272</v>
      </c>
      <c r="E2803" s="65"/>
      <c r="F2803" s="220" t="s">
        <v>3139</v>
      </c>
      <c r="G2803" s="65"/>
      <c r="H2803" s="65"/>
      <c r="I2803" s="174"/>
      <c r="J2803" s="65"/>
      <c r="K2803" s="65"/>
      <c r="L2803" s="63"/>
      <c r="M2803" s="221"/>
      <c r="N2803" s="44"/>
      <c r="O2803" s="44"/>
      <c r="P2803" s="44"/>
      <c r="Q2803" s="44"/>
      <c r="R2803" s="44"/>
      <c r="S2803" s="44"/>
      <c r="T2803" s="80"/>
      <c r="AT2803" s="25" t="s">
        <v>272</v>
      </c>
      <c r="AU2803" s="25" t="s">
        <v>88</v>
      </c>
    </row>
    <row r="2804" spans="2:65" s="14" customFormat="1" ht="13.5">
      <c r="B2804" s="254"/>
      <c r="C2804" s="255"/>
      <c r="D2804" s="219" t="s">
        <v>274</v>
      </c>
      <c r="E2804" s="256" t="s">
        <v>34</v>
      </c>
      <c r="F2804" s="257" t="s">
        <v>3140</v>
      </c>
      <c r="G2804" s="255"/>
      <c r="H2804" s="256" t="s">
        <v>34</v>
      </c>
      <c r="I2804" s="258"/>
      <c r="J2804" s="255"/>
      <c r="K2804" s="255"/>
      <c r="L2804" s="259"/>
      <c r="M2804" s="260"/>
      <c r="N2804" s="261"/>
      <c r="O2804" s="261"/>
      <c r="P2804" s="261"/>
      <c r="Q2804" s="261"/>
      <c r="R2804" s="261"/>
      <c r="S2804" s="261"/>
      <c r="T2804" s="262"/>
      <c r="AT2804" s="263" t="s">
        <v>274</v>
      </c>
      <c r="AU2804" s="263" t="s">
        <v>88</v>
      </c>
      <c r="AV2804" s="14" t="s">
        <v>86</v>
      </c>
      <c r="AW2804" s="14" t="s">
        <v>41</v>
      </c>
      <c r="AX2804" s="14" t="s">
        <v>78</v>
      </c>
      <c r="AY2804" s="263" t="s">
        <v>209</v>
      </c>
    </row>
    <row r="2805" spans="2:65" s="14" customFormat="1" ht="13.5">
      <c r="B2805" s="254"/>
      <c r="C2805" s="255"/>
      <c r="D2805" s="219" t="s">
        <v>274</v>
      </c>
      <c r="E2805" s="256" t="s">
        <v>34</v>
      </c>
      <c r="F2805" s="257" t="s">
        <v>3141</v>
      </c>
      <c r="G2805" s="255"/>
      <c r="H2805" s="256" t="s">
        <v>34</v>
      </c>
      <c r="I2805" s="258"/>
      <c r="J2805" s="255"/>
      <c r="K2805" s="255"/>
      <c r="L2805" s="259"/>
      <c r="M2805" s="260"/>
      <c r="N2805" s="261"/>
      <c r="O2805" s="261"/>
      <c r="P2805" s="261"/>
      <c r="Q2805" s="261"/>
      <c r="R2805" s="261"/>
      <c r="S2805" s="261"/>
      <c r="T2805" s="262"/>
      <c r="AT2805" s="263" t="s">
        <v>274</v>
      </c>
      <c r="AU2805" s="263" t="s">
        <v>88</v>
      </c>
      <c r="AV2805" s="14" t="s">
        <v>86</v>
      </c>
      <c r="AW2805" s="14" t="s">
        <v>41</v>
      </c>
      <c r="AX2805" s="14" t="s">
        <v>78</v>
      </c>
      <c r="AY2805" s="263" t="s">
        <v>209</v>
      </c>
    </row>
    <row r="2806" spans="2:65" s="14" customFormat="1" ht="13.5">
      <c r="B2806" s="254"/>
      <c r="C2806" s="255"/>
      <c r="D2806" s="219" t="s">
        <v>274</v>
      </c>
      <c r="E2806" s="256" t="s">
        <v>34</v>
      </c>
      <c r="F2806" s="257" t="s">
        <v>3142</v>
      </c>
      <c r="G2806" s="255"/>
      <c r="H2806" s="256" t="s">
        <v>34</v>
      </c>
      <c r="I2806" s="258"/>
      <c r="J2806" s="255"/>
      <c r="K2806" s="255"/>
      <c r="L2806" s="259"/>
      <c r="M2806" s="260"/>
      <c r="N2806" s="261"/>
      <c r="O2806" s="261"/>
      <c r="P2806" s="261"/>
      <c r="Q2806" s="261"/>
      <c r="R2806" s="261"/>
      <c r="S2806" s="261"/>
      <c r="T2806" s="262"/>
      <c r="AT2806" s="263" t="s">
        <v>274</v>
      </c>
      <c r="AU2806" s="263" t="s">
        <v>88</v>
      </c>
      <c r="AV2806" s="14" t="s">
        <v>86</v>
      </c>
      <c r="AW2806" s="14" t="s">
        <v>41</v>
      </c>
      <c r="AX2806" s="14" t="s">
        <v>78</v>
      </c>
      <c r="AY2806" s="263" t="s">
        <v>209</v>
      </c>
    </row>
    <row r="2807" spans="2:65" s="12" customFormat="1" ht="13.5">
      <c r="B2807" s="222"/>
      <c r="C2807" s="223"/>
      <c r="D2807" s="219" t="s">
        <v>274</v>
      </c>
      <c r="E2807" s="224" t="s">
        <v>34</v>
      </c>
      <c r="F2807" s="225" t="s">
        <v>3143</v>
      </c>
      <c r="G2807" s="223"/>
      <c r="H2807" s="226">
        <v>3.15</v>
      </c>
      <c r="I2807" s="227"/>
      <c r="J2807" s="223"/>
      <c r="K2807" s="223"/>
      <c r="L2807" s="228"/>
      <c r="M2807" s="229"/>
      <c r="N2807" s="230"/>
      <c r="O2807" s="230"/>
      <c r="P2807" s="230"/>
      <c r="Q2807" s="230"/>
      <c r="R2807" s="230"/>
      <c r="S2807" s="230"/>
      <c r="T2807" s="231"/>
      <c r="AT2807" s="232" t="s">
        <v>274</v>
      </c>
      <c r="AU2807" s="232" t="s">
        <v>88</v>
      </c>
      <c r="AV2807" s="12" t="s">
        <v>88</v>
      </c>
      <c r="AW2807" s="12" t="s">
        <v>41</v>
      </c>
      <c r="AX2807" s="12" t="s">
        <v>78</v>
      </c>
      <c r="AY2807" s="232" t="s">
        <v>209</v>
      </c>
    </row>
    <row r="2808" spans="2:65" s="12" customFormat="1" ht="13.5">
      <c r="B2808" s="222"/>
      <c r="C2808" s="223"/>
      <c r="D2808" s="219" t="s">
        <v>274</v>
      </c>
      <c r="E2808" s="224" t="s">
        <v>34</v>
      </c>
      <c r="F2808" s="225" t="s">
        <v>3144</v>
      </c>
      <c r="G2808" s="223"/>
      <c r="H2808" s="226">
        <v>5.3</v>
      </c>
      <c r="I2808" s="227"/>
      <c r="J2808" s="223"/>
      <c r="K2808" s="223"/>
      <c r="L2808" s="228"/>
      <c r="M2808" s="229"/>
      <c r="N2808" s="230"/>
      <c r="O2808" s="230"/>
      <c r="P2808" s="230"/>
      <c r="Q2808" s="230"/>
      <c r="R2808" s="230"/>
      <c r="S2808" s="230"/>
      <c r="T2808" s="231"/>
      <c r="AT2808" s="232" t="s">
        <v>274</v>
      </c>
      <c r="AU2808" s="232" t="s">
        <v>88</v>
      </c>
      <c r="AV2808" s="12" t="s">
        <v>88</v>
      </c>
      <c r="AW2808" s="12" t="s">
        <v>41</v>
      </c>
      <c r="AX2808" s="12" t="s">
        <v>78</v>
      </c>
      <c r="AY2808" s="232" t="s">
        <v>209</v>
      </c>
    </row>
    <row r="2809" spans="2:65" s="12" customFormat="1" ht="13.5">
      <c r="B2809" s="222"/>
      <c r="C2809" s="223"/>
      <c r="D2809" s="219" t="s">
        <v>274</v>
      </c>
      <c r="E2809" s="224" t="s">
        <v>34</v>
      </c>
      <c r="F2809" s="225" t="s">
        <v>3145</v>
      </c>
      <c r="G2809" s="223"/>
      <c r="H2809" s="226">
        <v>8.0500000000000007</v>
      </c>
      <c r="I2809" s="227"/>
      <c r="J2809" s="223"/>
      <c r="K2809" s="223"/>
      <c r="L2809" s="228"/>
      <c r="M2809" s="229"/>
      <c r="N2809" s="230"/>
      <c r="O2809" s="230"/>
      <c r="P2809" s="230"/>
      <c r="Q2809" s="230"/>
      <c r="R2809" s="230"/>
      <c r="S2809" s="230"/>
      <c r="T2809" s="231"/>
      <c r="AT2809" s="232" t="s">
        <v>274</v>
      </c>
      <c r="AU2809" s="232" t="s">
        <v>88</v>
      </c>
      <c r="AV2809" s="12" t="s">
        <v>88</v>
      </c>
      <c r="AW2809" s="12" t="s">
        <v>41</v>
      </c>
      <c r="AX2809" s="12" t="s">
        <v>78</v>
      </c>
      <c r="AY2809" s="232" t="s">
        <v>209</v>
      </c>
    </row>
    <row r="2810" spans="2:65" s="12" customFormat="1" ht="13.5">
      <c r="B2810" s="222"/>
      <c r="C2810" s="223"/>
      <c r="D2810" s="219" t="s">
        <v>274</v>
      </c>
      <c r="E2810" s="224" t="s">
        <v>34</v>
      </c>
      <c r="F2810" s="225" t="s">
        <v>3146</v>
      </c>
      <c r="G2810" s="223"/>
      <c r="H2810" s="226">
        <v>2.5</v>
      </c>
      <c r="I2810" s="227"/>
      <c r="J2810" s="223"/>
      <c r="K2810" s="223"/>
      <c r="L2810" s="228"/>
      <c r="M2810" s="229"/>
      <c r="N2810" s="230"/>
      <c r="O2810" s="230"/>
      <c r="P2810" s="230"/>
      <c r="Q2810" s="230"/>
      <c r="R2810" s="230"/>
      <c r="S2810" s="230"/>
      <c r="T2810" s="231"/>
      <c r="AT2810" s="232" t="s">
        <v>274</v>
      </c>
      <c r="AU2810" s="232" t="s">
        <v>88</v>
      </c>
      <c r="AV2810" s="12" t="s">
        <v>88</v>
      </c>
      <c r="AW2810" s="12" t="s">
        <v>41</v>
      </c>
      <c r="AX2810" s="12" t="s">
        <v>78</v>
      </c>
      <c r="AY2810" s="232" t="s">
        <v>209</v>
      </c>
    </row>
    <row r="2811" spans="2:65" s="12" customFormat="1" ht="13.5">
      <c r="B2811" s="222"/>
      <c r="C2811" s="223"/>
      <c r="D2811" s="219" t="s">
        <v>274</v>
      </c>
      <c r="E2811" s="224" t="s">
        <v>34</v>
      </c>
      <c r="F2811" s="225" t="s">
        <v>3147</v>
      </c>
      <c r="G2811" s="223"/>
      <c r="H2811" s="226">
        <v>13</v>
      </c>
      <c r="I2811" s="227"/>
      <c r="J2811" s="223"/>
      <c r="K2811" s="223"/>
      <c r="L2811" s="228"/>
      <c r="M2811" s="229"/>
      <c r="N2811" s="230"/>
      <c r="O2811" s="230"/>
      <c r="P2811" s="230"/>
      <c r="Q2811" s="230"/>
      <c r="R2811" s="230"/>
      <c r="S2811" s="230"/>
      <c r="T2811" s="231"/>
      <c r="AT2811" s="232" t="s">
        <v>274</v>
      </c>
      <c r="AU2811" s="232" t="s">
        <v>88</v>
      </c>
      <c r="AV2811" s="12" t="s">
        <v>88</v>
      </c>
      <c r="AW2811" s="12" t="s">
        <v>41</v>
      </c>
      <c r="AX2811" s="12" t="s">
        <v>78</v>
      </c>
      <c r="AY2811" s="232" t="s">
        <v>209</v>
      </c>
    </row>
    <row r="2812" spans="2:65" s="13" customFormat="1" ht="13.5">
      <c r="B2812" s="233"/>
      <c r="C2812" s="234"/>
      <c r="D2812" s="219" t="s">
        <v>274</v>
      </c>
      <c r="E2812" s="235" t="s">
        <v>34</v>
      </c>
      <c r="F2812" s="236" t="s">
        <v>302</v>
      </c>
      <c r="G2812" s="234"/>
      <c r="H2812" s="237">
        <v>32</v>
      </c>
      <c r="I2812" s="238"/>
      <c r="J2812" s="234"/>
      <c r="K2812" s="234"/>
      <c r="L2812" s="239"/>
      <c r="M2812" s="240"/>
      <c r="N2812" s="241"/>
      <c r="O2812" s="241"/>
      <c r="P2812" s="241"/>
      <c r="Q2812" s="241"/>
      <c r="R2812" s="241"/>
      <c r="S2812" s="241"/>
      <c r="T2812" s="242"/>
      <c r="AT2812" s="243" t="s">
        <v>274</v>
      </c>
      <c r="AU2812" s="243" t="s">
        <v>88</v>
      </c>
      <c r="AV2812" s="13" t="s">
        <v>228</v>
      </c>
      <c r="AW2812" s="13" t="s">
        <v>41</v>
      </c>
      <c r="AX2812" s="13" t="s">
        <v>86</v>
      </c>
      <c r="AY2812" s="243" t="s">
        <v>209</v>
      </c>
    </row>
    <row r="2813" spans="2:65" s="1" customFormat="1" ht="16.5" customHeight="1">
      <c r="B2813" s="43"/>
      <c r="C2813" s="244" t="s">
        <v>3148</v>
      </c>
      <c r="D2813" s="244" t="s">
        <v>348</v>
      </c>
      <c r="E2813" s="245" t="s">
        <v>3149</v>
      </c>
      <c r="F2813" s="246" t="s">
        <v>3150</v>
      </c>
      <c r="G2813" s="247" t="s">
        <v>351</v>
      </c>
      <c r="H2813" s="248">
        <v>35.200000000000003</v>
      </c>
      <c r="I2813" s="249"/>
      <c r="J2813" s="250">
        <f>ROUND(I2813*H2813,2)</f>
        <v>0</v>
      </c>
      <c r="K2813" s="246" t="s">
        <v>34</v>
      </c>
      <c r="L2813" s="251"/>
      <c r="M2813" s="252" t="s">
        <v>34</v>
      </c>
      <c r="N2813" s="253" t="s">
        <v>49</v>
      </c>
      <c r="O2813" s="44"/>
      <c r="P2813" s="212">
        <f>O2813*H2813</f>
        <v>0</v>
      </c>
      <c r="Q2813" s="212">
        <v>7.8399999999999997E-3</v>
      </c>
      <c r="R2813" s="212">
        <f>Q2813*H2813</f>
        <v>0.27596799999999999</v>
      </c>
      <c r="S2813" s="212">
        <v>0</v>
      </c>
      <c r="T2813" s="213">
        <f>S2813*H2813</f>
        <v>0</v>
      </c>
      <c r="AR2813" s="25" t="s">
        <v>672</v>
      </c>
      <c r="AT2813" s="25" t="s">
        <v>348</v>
      </c>
      <c r="AU2813" s="25" t="s">
        <v>88</v>
      </c>
      <c r="AY2813" s="25" t="s">
        <v>209</v>
      </c>
      <c r="BE2813" s="214">
        <f>IF(N2813="základní",J2813,0)</f>
        <v>0</v>
      </c>
      <c r="BF2813" s="214">
        <f>IF(N2813="snížená",J2813,0)</f>
        <v>0</v>
      </c>
      <c r="BG2813" s="214">
        <f>IF(N2813="zákl. přenesená",J2813,0)</f>
        <v>0</v>
      </c>
      <c r="BH2813" s="214">
        <f>IF(N2813="sníž. přenesená",J2813,0)</f>
        <v>0</v>
      </c>
      <c r="BI2813" s="214">
        <f>IF(N2813="nulová",J2813,0)</f>
        <v>0</v>
      </c>
      <c r="BJ2813" s="25" t="s">
        <v>86</v>
      </c>
      <c r="BK2813" s="214">
        <f>ROUND(I2813*H2813,2)</f>
        <v>0</v>
      </c>
      <c r="BL2813" s="25" t="s">
        <v>287</v>
      </c>
      <c r="BM2813" s="25" t="s">
        <v>3151</v>
      </c>
    </row>
    <row r="2814" spans="2:65" s="12" customFormat="1" ht="13.5">
      <c r="B2814" s="222"/>
      <c r="C2814" s="223"/>
      <c r="D2814" s="219" t="s">
        <v>274</v>
      </c>
      <c r="E2814" s="223"/>
      <c r="F2814" s="225" t="s">
        <v>3152</v>
      </c>
      <c r="G2814" s="223"/>
      <c r="H2814" s="226">
        <v>35.200000000000003</v>
      </c>
      <c r="I2814" s="227"/>
      <c r="J2814" s="223"/>
      <c r="K2814" s="223"/>
      <c r="L2814" s="228"/>
      <c r="M2814" s="229"/>
      <c r="N2814" s="230"/>
      <c r="O2814" s="230"/>
      <c r="P2814" s="230"/>
      <c r="Q2814" s="230"/>
      <c r="R2814" s="230"/>
      <c r="S2814" s="230"/>
      <c r="T2814" s="231"/>
      <c r="AT2814" s="232" t="s">
        <v>274</v>
      </c>
      <c r="AU2814" s="232" t="s">
        <v>88</v>
      </c>
      <c r="AV2814" s="12" t="s">
        <v>88</v>
      </c>
      <c r="AW2814" s="12" t="s">
        <v>6</v>
      </c>
      <c r="AX2814" s="12" t="s">
        <v>86</v>
      </c>
      <c r="AY2814" s="232" t="s">
        <v>209</v>
      </c>
    </row>
    <row r="2815" spans="2:65" s="1" customFormat="1" ht="16.5" customHeight="1">
      <c r="B2815" s="43"/>
      <c r="C2815" s="244" t="s">
        <v>3153</v>
      </c>
      <c r="D2815" s="244" t="s">
        <v>348</v>
      </c>
      <c r="E2815" s="245" t="s">
        <v>3154</v>
      </c>
      <c r="F2815" s="246" t="s">
        <v>3155</v>
      </c>
      <c r="G2815" s="247" t="s">
        <v>307</v>
      </c>
      <c r="H2815" s="248">
        <v>0.36699999999999999</v>
      </c>
      <c r="I2815" s="249"/>
      <c r="J2815" s="250">
        <f>ROUND(I2815*H2815,2)</f>
        <v>0</v>
      </c>
      <c r="K2815" s="246" t="s">
        <v>34</v>
      </c>
      <c r="L2815" s="251"/>
      <c r="M2815" s="252" t="s">
        <v>34</v>
      </c>
      <c r="N2815" s="253" t="s">
        <v>49</v>
      </c>
      <c r="O2815" s="44"/>
      <c r="P2815" s="212">
        <f>O2815*H2815</f>
        <v>0</v>
      </c>
      <c r="Q2815" s="212">
        <v>1</v>
      </c>
      <c r="R2815" s="212">
        <f>Q2815*H2815</f>
        <v>0.36699999999999999</v>
      </c>
      <c r="S2815" s="212">
        <v>0</v>
      </c>
      <c r="T2815" s="213">
        <f>S2815*H2815</f>
        <v>0</v>
      </c>
      <c r="AR2815" s="25" t="s">
        <v>672</v>
      </c>
      <c r="AT2815" s="25" t="s">
        <v>348</v>
      </c>
      <c r="AU2815" s="25" t="s">
        <v>88</v>
      </c>
      <c r="AY2815" s="25" t="s">
        <v>209</v>
      </c>
      <c r="BE2815" s="214">
        <f>IF(N2815="základní",J2815,0)</f>
        <v>0</v>
      </c>
      <c r="BF2815" s="214">
        <f>IF(N2815="snížená",J2815,0)</f>
        <v>0</v>
      </c>
      <c r="BG2815" s="214">
        <f>IF(N2815="zákl. přenesená",J2815,0)</f>
        <v>0</v>
      </c>
      <c r="BH2815" s="214">
        <f>IF(N2815="sníž. přenesená",J2815,0)</f>
        <v>0</v>
      </c>
      <c r="BI2815" s="214">
        <f>IF(N2815="nulová",J2815,0)</f>
        <v>0</v>
      </c>
      <c r="BJ2815" s="25" t="s">
        <v>86</v>
      </c>
      <c r="BK2815" s="214">
        <f>ROUND(I2815*H2815,2)</f>
        <v>0</v>
      </c>
      <c r="BL2815" s="25" t="s">
        <v>287</v>
      </c>
      <c r="BM2815" s="25" t="s">
        <v>3156</v>
      </c>
    </row>
    <row r="2816" spans="2:65" s="12" customFormat="1" ht="13.5">
      <c r="B2816" s="222"/>
      <c r="C2816" s="223"/>
      <c r="D2816" s="219" t="s">
        <v>274</v>
      </c>
      <c r="E2816" s="224" t="s">
        <v>34</v>
      </c>
      <c r="F2816" s="225" t="s">
        <v>3157</v>
      </c>
      <c r="G2816" s="223"/>
      <c r="H2816" s="226">
        <v>0.33400000000000002</v>
      </c>
      <c r="I2816" s="227"/>
      <c r="J2816" s="223"/>
      <c r="K2816" s="223"/>
      <c r="L2816" s="228"/>
      <c r="M2816" s="229"/>
      <c r="N2816" s="230"/>
      <c r="O2816" s="230"/>
      <c r="P2816" s="230"/>
      <c r="Q2816" s="230"/>
      <c r="R2816" s="230"/>
      <c r="S2816" s="230"/>
      <c r="T2816" s="231"/>
      <c r="AT2816" s="232" t="s">
        <v>274</v>
      </c>
      <c r="AU2816" s="232" t="s">
        <v>88</v>
      </c>
      <c r="AV2816" s="12" t="s">
        <v>88</v>
      </c>
      <c r="AW2816" s="12" t="s">
        <v>41</v>
      </c>
      <c r="AX2816" s="12" t="s">
        <v>86</v>
      </c>
      <c r="AY2816" s="232" t="s">
        <v>209</v>
      </c>
    </row>
    <row r="2817" spans="2:65" s="12" customFormat="1" ht="13.5">
      <c r="B2817" s="222"/>
      <c r="C2817" s="223"/>
      <c r="D2817" s="219" t="s">
        <v>274</v>
      </c>
      <c r="E2817" s="223"/>
      <c r="F2817" s="225" t="s">
        <v>3158</v>
      </c>
      <c r="G2817" s="223"/>
      <c r="H2817" s="226">
        <v>0.36699999999999999</v>
      </c>
      <c r="I2817" s="227"/>
      <c r="J2817" s="223"/>
      <c r="K2817" s="223"/>
      <c r="L2817" s="228"/>
      <c r="M2817" s="229"/>
      <c r="N2817" s="230"/>
      <c r="O2817" s="230"/>
      <c r="P2817" s="230"/>
      <c r="Q2817" s="230"/>
      <c r="R2817" s="230"/>
      <c r="S2817" s="230"/>
      <c r="T2817" s="231"/>
      <c r="AT2817" s="232" t="s">
        <v>274</v>
      </c>
      <c r="AU2817" s="232" t="s">
        <v>88</v>
      </c>
      <c r="AV2817" s="12" t="s">
        <v>88</v>
      </c>
      <c r="AW2817" s="12" t="s">
        <v>6</v>
      </c>
      <c r="AX2817" s="12" t="s">
        <v>86</v>
      </c>
      <c r="AY2817" s="232" t="s">
        <v>209</v>
      </c>
    </row>
    <row r="2818" spans="2:65" s="1" customFormat="1" ht="25.5" customHeight="1">
      <c r="B2818" s="43"/>
      <c r="C2818" s="203" t="s">
        <v>3159</v>
      </c>
      <c r="D2818" s="203" t="s">
        <v>212</v>
      </c>
      <c r="E2818" s="204" t="s">
        <v>3160</v>
      </c>
      <c r="F2818" s="205" t="s">
        <v>3161</v>
      </c>
      <c r="G2818" s="206" t="s">
        <v>351</v>
      </c>
      <c r="H2818" s="207">
        <v>341.1</v>
      </c>
      <c r="I2818" s="208"/>
      <c r="J2818" s="209">
        <f>ROUND(I2818*H2818,2)</f>
        <v>0</v>
      </c>
      <c r="K2818" s="205" t="s">
        <v>216</v>
      </c>
      <c r="L2818" s="63"/>
      <c r="M2818" s="210" t="s">
        <v>34</v>
      </c>
      <c r="N2818" s="211" t="s">
        <v>49</v>
      </c>
      <c r="O2818" s="44"/>
      <c r="P2818" s="212">
        <f>O2818*H2818</f>
        <v>0</v>
      </c>
      <c r="Q2818" s="212">
        <v>1.0000000000000001E-5</v>
      </c>
      <c r="R2818" s="212">
        <f>Q2818*H2818</f>
        <v>3.4110000000000004E-3</v>
      </c>
      <c r="S2818" s="212">
        <v>0</v>
      </c>
      <c r="T2818" s="213">
        <f>S2818*H2818</f>
        <v>0</v>
      </c>
      <c r="AR2818" s="25" t="s">
        <v>287</v>
      </c>
      <c r="AT2818" s="25" t="s">
        <v>212</v>
      </c>
      <c r="AU2818" s="25" t="s">
        <v>88</v>
      </c>
      <c r="AY2818" s="25" t="s">
        <v>209</v>
      </c>
      <c r="BE2818" s="214">
        <f>IF(N2818="základní",J2818,0)</f>
        <v>0</v>
      </c>
      <c r="BF2818" s="214">
        <f>IF(N2818="snížená",J2818,0)</f>
        <v>0</v>
      </c>
      <c r="BG2818" s="214">
        <f>IF(N2818="zákl. přenesená",J2818,0)</f>
        <v>0</v>
      </c>
      <c r="BH2818" s="214">
        <f>IF(N2818="sníž. přenesená",J2818,0)</f>
        <v>0</v>
      </c>
      <c r="BI2818" s="214">
        <f>IF(N2818="nulová",J2818,0)</f>
        <v>0</v>
      </c>
      <c r="BJ2818" s="25" t="s">
        <v>86</v>
      </c>
      <c r="BK2818" s="214">
        <f>ROUND(I2818*H2818,2)</f>
        <v>0</v>
      </c>
      <c r="BL2818" s="25" t="s">
        <v>287</v>
      </c>
      <c r="BM2818" s="25" t="s">
        <v>3162</v>
      </c>
    </row>
    <row r="2819" spans="2:65" s="1" customFormat="1" ht="229.5">
      <c r="B2819" s="43"/>
      <c r="C2819" s="65"/>
      <c r="D2819" s="219" t="s">
        <v>272</v>
      </c>
      <c r="E2819" s="65"/>
      <c r="F2819" s="220" t="s">
        <v>3163</v>
      </c>
      <c r="G2819" s="65"/>
      <c r="H2819" s="65"/>
      <c r="I2819" s="174"/>
      <c r="J2819" s="65"/>
      <c r="K2819" s="65"/>
      <c r="L2819" s="63"/>
      <c r="M2819" s="221"/>
      <c r="N2819" s="44"/>
      <c r="O2819" s="44"/>
      <c r="P2819" s="44"/>
      <c r="Q2819" s="44"/>
      <c r="R2819" s="44"/>
      <c r="S2819" s="44"/>
      <c r="T2819" s="80"/>
      <c r="AT2819" s="25" t="s">
        <v>272</v>
      </c>
      <c r="AU2819" s="25" t="s">
        <v>88</v>
      </c>
    </row>
    <row r="2820" spans="2:65" s="14" customFormat="1" ht="13.5">
      <c r="B2820" s="254"/>
      <c r="C2820" s="255"/>
      <c r="D2820" s="219" t="s">
        <v>274</v>
      </c>
      <c r="E2820" s="256" t="s">
        <v>34</v>
      </c>
      <c r="F2820" s="257" t="s">
        <v>3164</v>
      </c>
      <c r="G2820" s="255"/>
      <c r="H2820" s="256" t="s">
        <v>34</v>
      </c>
      <c r="I2820" s="258"/>
      <c r="J2820" s="255"/>
      <c r="K2820" s="255"/>
      <c r="L2820" s="259"/>
      <c r="M2820" s="260"/>
      <c r="N2820" s="261"/>
      <c r="O2820" s="261"/>
      <c r="P2820" s="261"/>
      <c r="Q2820" s="261"/>
      <c r="R2820" s="261"/>
      <c r="S2820" s="261"/>
      <c r="T2820" s="262"/>
      <c r="AT2820" s="263" t="s">
        <v>274</v>
      </c>
      <c r="AU2820" s="263" t="s">
        <v>88</v>
      </c>
      <c r="AV2820" s="14" t="s">
        <v>86</v>
      </c>
      <c r="AW2820" s="14" t="s">
        <v>41</v>
      </c>
      <c r="AX2820" s="14" t="s">
        <v>78</v>
      </c>
      <c r="AY2820" s="263" t="s">
        <v>209</v>
      </c>
    </row>
    <row r="2821" spans="2:65" s="12" customFormat="1" ht="13.5">
      <c r="B2821" s="222"/>
      <c r="C2821" s="223"/>
      <c r="D2821" s="219" t="s">
        <v>274</v>
      </c>
      <c r="E2821" s="224" t="s">
        <v>34</v>
      </c>
      <c r="F2821" s="225" t="s">
        <v>3165</v>
      </c>
      <c r="G2821" s="223"/>
      <c r="H2821" s="226">
        <v>341.1</v>
      </c>
      <c r="I2821" s="227"/>
      <c r="J2821" s="223"/>
      <c r="K2821" s="223"/>
      <c r="L2821" s="228"/>
      <c r="M2821" s="229"/>
      <c r="N2821" s="230"/>
      <c r="O2821" s="230"/>
      <c r="P2821" s="230"/>
      <c r="Q2821" s="230"/>
      <c r="R2821" s="230"/>
      <c r="S2821" s="230"/>
      <c r="T2821" s="231"/>
      <c r="AT2821" s="232" t="s">
        <v>274</v>
      </c>
      <c r="AU2821" s="232" t="s">
        <v>88</v>
      </c>
      <c r="AV2821" s="12" t="s">
        <v>88</v>
      </c>
      <c r="AW2821" s="12" t="s">
        <v>41</v>
      </c>
      <c r="AX2821" s="12" t="s">
        <v>86</v>
      </c>
      <c r="AY2821" s="232" t="s">
        <v>209</v>
      </c>
    </row>
    <row r="2822" spans="2:65" s="1" customFormat="1" ht="38.25" customHeight="1">
      <c r="B2822" s="43"/>
      <c r="C2822" s="244" t="s">
        <v>3166</v>
      </c>
      <c r="D2822" s="244" t="s">
        <v>348</v>
      </c>
      <c r="E2822" s="245" t="s">
        <v>3167</v>
      </c>
      <c r="F2822" s="246" t="s">
        <v>3168</v>
      </c>
      <c r="G2822" s="247" t="s">
        <v>351</v>
      </c>
      <c r="H2822" s="248">
        <v>341.1</v>
      </c>
      <c r="I2822" s="249"/>
      <c r="J2822" s="250">
        <f>ROUND(I2822*H2822,2)</f>
        <v>0</v>
      </c>
      <c r="K2822" s="246" t="s">
        <v>34</v>
      </c>
      <c r="L2822" s="251"/>
      <c r="M2822" s="252" t="s">
        <v>34</v>
      </c>
      <c r="N2822" s="253" t="s">
        <v>49</v>
      </c>
      <c r="O2822" s="44"/>
      <c r="P2822" s="212">
        <f>O2822*H2822</f>
        <v>0</v>
      </c>
      <c r="Q2822" s="212">
        <v>0</v>
      </c>
      <c r="R2822" s="212">
        <f>Q2822*H2822</f>
        <v>0</v>
      </c>
      <c r="S2822" s="212">
        <v>0</v>
      </c>
      <c r="T2822" s="213">
        <f>S2822*H2822</f>
        <v>0</v>
      </c>
      <c r="AR2822" s="25" t="s">
        <v>672</v>
      </c>
      <c r="AT2822" s="25" t="s">
        <v>348</v>
      </c>
      <c r="AU2822" s="25" t="s">
        <v>88</v>
      </c>
      <c r="AY2822" s="25" t="s">
        <v>209</v>
      </c>
      <c r="BE2822" s="214">
        <f>IF(N2822="základní",J2822,0)</f>
        <v>0</v>
      </c>
      <c r="BF2822" s="214">
        <f>IF(N2822="snížená",J2822,0)</f>
        <v>0</v>
      </c>
      <c r="BG2822" s="214">
        <f>IF(N2822="zákl. přenesená",J2822,0)</f>
        <v>0</v>
      </c>
      <c r="BH2822" s="214">
        <f>IF(N2822="sníž. přenesená",J2822,0)</f>
        <v>0</v>
      </c>
      <c r="BI2822" s="214">
        <f>IF(N2822="nulová",J2822,0)</f>
        <v>0</v>
      </c>
      <c r="BJ2822" s="25" t="s">
        <v>86</v>
      </c>
      <c r="BK2822" s="214">
        <f>ROUND(I2822*H2822,2)</f>
        <v>0</v>
      </c>
      <c r="BL2822" s="25" t="s">
        <v>287</v>
      </c>
      <c r="BM2822" s="25" t="s">
        <v>3169</v>
      </c>
    </row>
    <row r="2823" spans="2:65" s="1" customFormat="1" ht="25.5" customHeight="1">
      <c r="B2823" s="43"/>
      <c r="C2823" s="203" t="s">
        <v>3170</v>
      </c>
      <c r="D2823" s="203" t="s">
        <v>212</v>
      </c>
      <c r="E2823" s="204" t="s">
        <v>3171</v>
      </c>
      <c r="F2823" s="205" t="s">
        <v>3172</v>
      </c>
      <c r="G2823" s="206" t="s">
        <v>317</v>
      </c>
      <c r="H2823" s="207">
        <v>51.66</v>
      </c>
      <c r="I2823" s="208"/>
      <c r="J2823" s="209">
        <f>ROUND(I2823*H2823,2)</f>
        <v>0</v>
      </c>
      <c r="K2823" s="205" t="s">
        <v>216</v>
      </c>
      <c r="L2823" s="63"/>
      <c r="M2823" s="210" t="s">
        <v>34</v>
      </c>
      <c r="N2823" s="211" t="s">
        <v>49</v>
      </c>
      <c r="O2823" s="44"/>
      <c r="P2823" s="212">
        <f>O2823*H2823</f>
        <v>0</v>
      </c>
      <c r="Q2823" s="212">
        <v>6.0000000000000002E-5</v>
      </c>
      <c r="R2823" s="212">
        <f>Q2823*H2823</f>
        <v>3.0995999999999997E-3</v>
      </c>
      <c r="S2823" s="212">
        <v>0</v>
      </c>
      <c r="T2823" s="213">
        <f>S2823*H2823</f>
        <v>0</v>
      </c>
      <c r="AR2823" s="25" t="s">
        <v>287</v>
      </c>
      <c r="AT2823" s="25" t="s">
        <v>212</v>
      </c>
      <c r="AU2823" s="25" t="s">
        <v>88</v>
      </c>
      <c r="AY2823" s="25" t="s">
        <v>209</v>
      </c>
      <c r="BE2823" s="214">
        <f>IF(N2823="základní",J2823,0)</f>
        <v>0</v>
      </c>
      <c r="BF2823" s="214">
        <f>IF(N2823="snížená",J2823,0)</f>
        <v>0</v>
      </c>
      <c r="BG2823" s="214">
        <f>IF(N2823="zákl. přenesená",J2823,0)</f>
        <v>0</v>
      </c>
      <c r="BH2823" s="214">
        <f>IF(N2823="sníž. přenesená",J2823,0)</f>
        <v>0</v>
      </c>
      <c r="BI2823" s="214">
        <f>IF(N2823="nulová",J2823,0)</f>
        <v>0</v>
      </c>
      <c r="BJ2823" s="25" t="s">
        <v>86</v>
      </c>
      <c r="BK2823" s="214">
        <f>ROUND(I2823*H2823,2)</f>
        <v>0</v>
      </c>
      <c r="BL2823" s="25" t="s">
        <v>287</v>
      </c>
      <c r="BM2823" s="25" t="s">
        <v>3173</v>
      </c>
    </row>
    <row r="2824" spans="2:65" s="1" customFormat="1" ht="121.5">
      <c r="B2824" s="43"/>
      <c r="C2824" s="65"/>
      <c r="D2824" s="219" t="s">
        <v>272</v>
      </c>
      <c r="E2824" s="65"/>
      <c r="F2824" s="220" t="s">
        <v>3174</v>
      </c>
      <c r="G2824" s="65"/>
      <c r="H2824" s="65"/>
      <c r="I2824" s="174"/>
      <c r="J2824" s="65"/>
      <c r="K2824" s="65"/>
      <c r="L2824" s="63"/>
      <c r="M2824" s="221"/>
      <c r="N2824" s="44"/>
      <c r="O2824" s="44"/>
      <c r="P2824" s="44"/>
      <c r="Q2824" s="44"/>
      <c r="R2824" s="44"/>
      <c r="S2824" s="44"/>
      <c r="T2824" s="80"/>
      <c r="AT2824" s="25" t="s">
        <v>272</v>
      </c>
      <c r="AU2824" s="25" t="s">
        <v>88</v>
      </c>
    </row>
    <row r="2825" spans="2:65" s="14" customFormat="1" ht="13.5">
      <c r="B2825" s="254"/>
      <c r="C2825" s="255"/>
      <c r="D2825" s="219" t="s">
        <v>274</v>
      </c>
      <c r="E2825" s="256" t="s">
        <v>34</v>
      </c>
      <c r="F2825" s="257" t="s">
        <v>3142</v>
      </c>
      <c r="G2825" s="255"/>
      <c r="H2825" s="256" t="s">
        <v>34</v>
      </c>
      <c r="I2825" s="258"/>
      <c r="J2825" s="255"/>
      <c r="K2825" s="255"/>
      <c r="L2825" s="259"/>
      <c r="M2825" s="260"/>
      <c r="N2825" s="261"/>
      <c r="O2825" s="261"/>
      <c r="P2825" s="261"/>
      <c r="Q2825" s="261"/>
      <c r="R2825" s="261"/>
      <c r="S2825" s="261"/>
      <c r="T2825" s="262"/>
      <c r="AT2825" s="263" t="s">
        <v>274</v>
      </c>
      <c r="AU2825" s="263" t="s">
        <v>88</v>
      </c>
      <c r="AV2825" s="14" t="s">
        <v>86</v>
      </c>
      <c r="AW2825" s="14" t="s">
        <v>41</v>
      </c>
      <c r="AX2825" s="14" t="s">
        <v>78</v>
      </c>
      <c r="AY2825" s="263" t="s">
        <v>209</v>
      </c>
    </row>
    <row r="2826" spans="2:65" s="14" customFormat="1" ht="13.5">
      <c r="B2826" s="254"/>
      <c r="C2826" s="255"/>
      <c r="D2826" s="219" t="s">
        <v>274</v>
      </c>
      <c r="E2826" s="256" t="s">
        <v>34</v>
      </c>
      <c r="F2826" s="257" t="s">
        <v>3175</v>
      </c>
      <c r="G2826" s="255"/>
      <c r="H2826" s="256" t="s">
        <v>34</v>
      </c>
      <c r="I2826" s="258"/>
      <c r="J2826" s="255"/>
      <c r="K2826" s="255"/>
      <c r="L2826" s="259"/>
      <c r="M2826" s="260"/>
      <c r="N2826" s="261"/>
      <c r="O2826" s="261"/>
      <c r="P2826" s="261"/>
      <c r="Q2826" s="261"/>
      <c r="R2826" s="261"/>
      <c r="S2826" s="261"/>
      <c r="T2826" s="262"/>
      <c r="AT2826" s="263" t="s">
        <v>274</v>
      </c>
      <c r="AU2826" s="263" t="s">
        <v>88</v>
      </c>
      <c r="AV2826" s="14" t="s">
        <v>86</v>
      </c>
      <c r="AW2826" s="14" t="s">
        <v>41</v>
      </c>
      <c r="AX2826" s="14" t="s">
        <v>78</v>
      </c>
      <c r="AY2826" s="263" t="s">
        <v>209</v>
      </c>
    </row>
    <row r="2827" spans="2:65" s="12" customFormat="1" ht="13.5">
      <c r="B2827" s="222"/>
      <c r="C2827" s="223"/>
      <c r="D2827" s="219" t="s">
        <v>274</v>
      </c>
      <c r="E2827" s="224" t="s">
        <v>34</v>
      </c>
      <c r="F2827" s="225" t="s">
        <v>3176</v>
      </c>
      <c r="G2827" s="223"/>
      <c r="H2827" s="226">
        <v>17.2</v>
      </c>
      <c r="I2827" s="227"/>
      <c r="J2827" s="223"/>
      <c r="K2827" s="223"/>
      <c r="L2827" s="228"/>
      <c r="M2827" s="229"/>
      <c r="N2827" s="230"/>
      <c r="O2827" s="230"/>
      <c r="P2827" s="230"/>
      <c r="Q2827" s="230"/>
      <c r="R2827" s="230"/>
      <c r="S2827" s="230"/>
      <c r="T2827" s="231"/>
      <c r="AT2827" s="232" t="s">
        <v>274</v>
      </c>
      <c r="AU2827" s="232" t="s">
        <v>88</v>
      </c>
      <c r="AV2827" s="12" t="s">
        <v>88</v>
      </c>
      <c r="AW2827" s="12" t="s">
        <v>41</v>
      </c>
      <c r="AX2827" s="12" t="s">
        <v>78</v>
      </c>
      <c r="AY2827" s="232" t="s">
        <v>209</v>
      </c>
    </row>
    <row r="2828" spans="2:65" s="14" customFormat="1" ht="13.5">
      <c r="B2828" s="254"/>
      <c r="C2828" s="255"/>
      <c r="D2828" s="219" t="s">
        <v>274</v>
      </c>
      <c r="E2828" s="256" t="s">
        <v>34</v>
      </c>
      <c r="F2828" s="257" t="s">
        <v>3177</v>
      </c>
      <c r="G2828" s="255"/>
      <c r="H2828" s="256" t="s">
        <v>34</v>
      </c>
      <c r="I2828" s="258"/>
      <c r="J2828" s="255"/>
      <c r="K2828" s="255"/>
      <c r="L2828" s="259"/>
      <c r="M2828" s="260"/>
      <c r="N2828" s="261"/>
      <c r="O2828" s="261"/>
      <c r="P2828" s="261"/>
      <c r="Q2828" s="261"/>
      <c r="R2828" s="261"/>
      <c r="S2828" s="261"/>
      <c r="T2828" s="262"/>
      <c r="AT2828" s="263" t="s">
        <v>274</v>
      </c>
      <c r="AU2828" s="263" t="s">
        <v>88</v>
      </c>
      <c r="AV2828" s="14" t="s">
        <v>86</v>
      </c>
      <c r="AW2828" s="14" t="s">
        <v>41</v>
      </c>
      <c r="AX2828" s="14" t="s">
        <v>78</v>
      </c>
      <c r="AY2828" s="263" t="s">
        <v>209</v>
      </c>
    </row>
    <row r="2829" spans="2:65" s="12" customFormat="1" ht="13.5">
      <c r="B2829" s="222"/>
      <c r="C2829" s="223"/>
      <c r="D2829" s="219" t="s">
        <v>274</v>
      </c>
      <c r="E2829" s="224" t="s">
        <v>34</v>
      </c>
      <c r="F2829" s="225" t="s">
        <v>3178</v>
      </c>
      <c r="G2829" s="223"/>
      <c r="H2829" s="226">
        <v>9.3000000000000007</v>
      </c>
      <c r="I2829" s="227"/>
      <c r="J2829" s="223"/>
      <c r="K2829" s="223"/>
      <c r="L2829" s="228"/>
      <c r="M2829" s="229"/>
      <c r="N2829" s="230"/>
      <c r="O2829" s="230"/>
      <c r="P2829" s="230"/>
      <c r="Q2829" s="230"/>
      <c r="R2829" s="230"/>
      <c r="S2829" s="230"/>
      <c r="T2829" s="231"/>
      <c r="AT2829" s="232" t="s">
        <v>274</v>
      </c>
      <c r="AU2829" s="232" t="s">
        <v>88</v>
      </c>
      <c r="AV2829" s="12" t="s">
        <v>88</v>
      </c>
      <c r="AW2829" s="12" t="s">
        <v>41</v>
      </c>
      <c r="AX2829" s="12" t="s">
        <v>78</v>
      </c>
      <c r="AY2829" s="232" t="s">
        <v>209</v>
      </c>
    </row>
    <row r="2830" spans="2:65" s="14" customFormat="1" ht="13.5">
      <c r="B2830" s="254"/>
      <c r="C2830" s="255"/>
      <c r="D2830" s="219" t="s">
        <v>274</v>
      </c>
      <c r="E2830" s="256" t="s">
        <v>34</v>
      </c>
      <c r="F2830" s="257" t="s">
        <v>3179</v>
      </c>
      <c r="G2830" s="255"/>
      <c r="H2830" s="256" t="s">
        <v>34</v>
      </c>
      <c r="I2830" s="258"/>
      <c r="J2830" s="255"/>
      <c r="K2830" s="255"/>
      <c r="L2830" s="259"/>
      <c r="M2830" s="260"/>
      <c r="N2830" s="261"/>
      <c r="O2830" s="261"/>
      <c r="P2830" s="261"/>
      <c r="Q2830" s="261"/>
      <c r="R2830" s="261"/>
      <c r="S2830" s="261"/>
      <c r="T2830" s="262"/>
      <c r="AT2830" s="263" t="s">
        <v>274</v>
      </c>
      <c r="AU2830" s="263" t="s">
        <v>88</v>
      </c>
      <c r="AV2830" s="14" t="s">
        <v>86</v>
      </c>
      <c r="AW2830" s="14" t="s">
        <v>41</v>
      </c>
      <c r="AX2830" s="14" t="s">
        <v>78</v>
      </c>
      <c r="AY2830" s="263" t="s">
        <v>209</v>
      </c>
    </row>
    <row r="2831" spans="2:65" s="12" customFormat="1" ht="13.5">
      <c r="B2831" s="222"/>
      <c r="C2831" s="223"/>
      <c r="D2831" s="219" t="s">
        <v>274</v>
      </c>
      <c r="E2831" s="224" t="s">
        <v>34</v>
      </c>
      <c r="F2831" s="225" t="s">
        <v>3180</v>
      </c>
      <c r="G2831" s="223"/>
      <c r="H2831" s="226">
        <v>5</v>
      </c>
      <c r="I2831" s="227"/>
      <c r="J2831" s="223"/>
      <c r="K2831" s="223"/>
      <c r="L2831" s="228"/>
      <c r="M2831" s="229"/>
      <c r="N2831" s="230"/>
      <c r="O2831" s="230"/>
      <c r="P2831" s="230"/>
      <c r="Q2831" s="230"/>
      <c r="R2831" s="230"/>
      <c r="S2831" s="230"/>
      <c r="T2831" s="231"/>
      <c r="AT2831" s="232" t="s">
        <v>274</v>
      </c>
      <c r="AU2831" s="232" t="s">
        <v>88</v>
      </c>
      <c r="AV2831" s="12" t="s">
        <v>88</v>
      </c>
      <c r="AW2831" s="12" t="s">
        <v>41</v>
      </c>
      <c r="AX2831" s="12" t="s">
        <v>78</v>
      </c>
      <c r="AY2831" s="232" t="s">
        <v>209</v>
      </c>
    </row>
    <row r="2832" spans="2:65" s="14" customFormat="1" ht="13.5">
      <c r="B2832" s="254"/>
      <c r="C2832" s="255"/>
      <c r="D2832" s="219" t="s">
        <v>274</v>
      </c>
      <c r="E2832" s="256" t="s">
        <v>34</v>
      </c>
      <c r="F2832" s="257" t="s">
        <v>3181</v>
      </c>
      <c r="G2832" s="255"/>
      <c r="H2832" s="256" t="s">
        <v>34</v>
      </c>
      <c r="I2832" s="258"/>
      <c r="J2832" s="255"/>
      <c r="K2832" s="255"/>
      <c r="L2832" s="259"/>
      <c r="M2832" s="260"/>
      <c r="N2832" s="261"/>
      <c r="O2832" s="261"/>
      <c r="P2832" s="261"/>
      <c r="Q2832" s="261"/>
      <c r="R2832" s="261"/>
      <c r="S2832" s="261"/>
      <c r="T2832" s="262"/>
      <c r="AT2832" s="263" t="s">
        <v>274</v>
      </c>
      <c r="AU2832" s="263" t="s">
        <v>88</v>
      </c>
      <c r="AV2832" s="14" t="s">
        <v>86</v>
      </c>
      <c r="AW2832" s="14" t="s">
        <v>41</v>
      </c>
      <c r="AX2832" s="14" t="s">
        <v>78</v>
      </c>
      <c r="AY2832" s="263" t="s">
        <v>209</v>
      </c>
    </row>
    <row r="2833" spans="2:65" s="12" customFormat="1" ht="13.5">
      <c r="B2833" s="222"/>
      <c r="C2833" s="223"/>
      <c r="D2833" s="219" t="s">
        <v>274</v>
      </c>
      <c r="E2833" s="224" t="s">
        <v>34</v>
      </c>
      <c r="F2833" s="225" t="s">
        <v>3182</v>
      </c>
      <c r="G2833" s="223"/>
      <c r="H2833" s="226">
        <v>8.4</v>
      </c>
      <c r="I2833" s="227"/>
      <c r="J2833" s="223"/>
      <c r="K2833" s="223"/>
      <c r="L2833" s="228"/>
      <c r="M2833" s="229"/>
      <c r="N2833" s="230"/>
      <c r="O2833" s="230"/>
      <c r="P2833" s="230"/>
      <c r="Q2833" s="230"/>
      <c r="R2833" s="230"/>
      <c r="S2833" s="230"/>
      <c r="T2833" s="231"/>
      <c r="AT2833" s="232" t="s">
        <v>274</v>
      </c>
      <c r="AU2833" s="232" t="s">
        <v>88</v>
      </c>
      <c r="AV2833" s="12" t="s">
        <v>88</v>
      </c>
      <c r="AW2833" s="12" t="s">
        <v>41</v>
      </c>
      <c r="AX2833" s="12" t="s">
        <v>78</v>
      </c>
      <c r="AY2833" s="232" t="s">
        <v>209</v>
      </c>
    </row>
    <row r="2834" spans="2:65" s="14" customFormat="1" ht="13.5">
      <c r="B2834" s="254"/>
      <c r="C2834" s="255"/>
      <c r="D2834" s="219" t="s">
        <v>274</v>
      </c>
      <c r="E2834" s="256" t="s">
        <v>34</v>
      </c>
      <c r="F2834" s="257" t="s">
        <v>3183</v>
      </c>
      <c r="G2834" s="255"/>
      <c r="H2834" s="256" t="s">
        <v>34</v>
      </c>
      <c r="I2834" s="258"/>
      <c r="J2834" s="255"/>
      <c r="K2834" s="255"/>
      <c r="L2834" s="259"/>
      <c r="M2834" s="260"/>
      <c r="N2834" s="261"/>
      <c r="O2834" s="261"/>
      <c r="P2834" s="261"/>
      <c r="Q2834" s="261"/>
      <c r="R2834" s="261"/>
      <c r="S2834" s="261"/>
      <c r="T2834" s="262"/>
      <c r="AT2834" s="263" t="s">
        <v>274</v>
      </c>
      <c r="AU2834" s="263" t="s">
        <v>88</v>
      </c>
      <c r="AV2834" s="14" t="s">
        <v>86</v>
      </c>
      <c r="AW2834" s="14" t="s">
        <v>41</v>
      </c>
      <c r="AX2834" s="14" t="s">
        <v>78</v>
      </c>
      <c r="AY2834" s="263" t="s">
        <v>209</v>
      </c>
    </row>
    <row r="2835" spans="2:65" s="12" customFormat="1" ht="13.5">
      <c r="B2835" s="222"/>
      <c r="C2835" s="223"/>
      <c r="D2835" s="219" t="s">
        <v>274</v>
      </c>
      <c r="E2835" s="224" t="s">
        <v>34</v>
      </c>
      <c r="F2835" s="225" t="s">
        <v>3184</v>
      </c>
      <c r="G2835" s="223"/>
      <c r="H2835" s="226">
        <v>6.5</v>
      </c>
      <c r="I2835" s="227"/>
      <c r="J2835" s="223"/>
      <c r="K2835" s="223"/>
      <c r="L2835" s="228"/>
      <c r="M2835" s="229"/>
      <c r="N2835" s="230"/>
      <c r="O2835" s="230"/>
      <c r="P2835" s="230"/>
      <c r="Q2835" s="230"/>
      <c r="R2835" s="230"/>
      <c r="S2835" s="230"/>
      <c r="T2835" s="231"/>
      <c r="AT2835" s="232" t="s">
        <v>274</v>
      </c>
      <c r="AU2835" s="232" t="s">
        <v>88</v>
      </c>
      <c r="AV2835" s="12" t="s">
        <v>88</v>
      </c>
      <c r="AW2835" s="12" t="s">
        <v>41</v>
      </c>
      <c r="AX2835" s="12" t="s">
        <v>78</v>
      </c>
      <c r="AY2835" s="232" t="s">
        <v>209</v>
      </c>
    </row>
    <row r="2836" spans="2:65" s="14" customFormat="1" ht="13.5">
      <c r="B2836" s="254"/>
      <c r="C2836" s="255"/>
      <c r="D2836" s="219" t="s">
        <v>274</v>
      </c>
      <c r="E2836" s="256" t="s">
        <v>34</v>
      </c>
      <c r="F2836" s="257" t="s">
        <v>3185</v>
      </c>
      <c r="G2836" s="255"/>
      <c r="H2836" s="256" t="s">
        <v>34</v>
      </c>
      <c r="I2836" s="258"/>
      <c r="J2836" s="255"/>
      <c r="K2836" s="255"/>
      <c r="L2836" s="259"/>
      <c r="M2836" s="260"/>
      <c r="N2836" s="261"/>
      <c r="O2836" s="261"/>
      <c r="P2836" s="261"/>
      <c r="Q2836" s="261"/>
      <c r="R2836" s="261"/>
      <c r="S2836" s="261"/>
      <c r="T2836" s="262"/>
      <c r="AT2836" s="263" t="s">
        <v>274</v>
      </c>
      <c r="AU2836" s="263" t="s">
        <v>88</v>
      </c>
      <c r="AV2836" s="14" t="s">
        <v>86</v>
      </c>
      <c r="AW2836" s="14" t="s">
        <v>41</v>
      </c>
      <c r="AX2836" s="14" t="s">
        <v>78</v>
      </c>
      <c r="AY2836" s="263" t="s">
        <v>209</v>
      </c>
    </row>
    <row r="2837" spans="2:65" s="12" customFormat="1" ht="13.5">
      <c r="B2837" s="222"/>
      <c r="C2837" s="223"/>
      <c r="D2837" s="219" t="s">
        <v>274</v>
      </c>
      <c r="E2837" s="224" t="s">
        <v>34</v>
      </c>
      <c r="F2837" s="225" t="s">
        <v>3186</v>
      </c>
      <c r="G2837" s="223"/>
      <c r="H2837" s="226">
        <v>2.2000000000000002</v>
      </c>
      <c r="I2837" s="227"/>
      <c r="J2837" s="223"/>
      <c r="K2837" s="223"/>
      <c r="L2837" s="228"/>
      <c r="M2837" s="229"/>
      <c r="N2837" s="230"/>
      <c r="O2837" s="230"/>
      <c r="P2837" s="230"/>
      <c r="Q2837" s="230"/>
      <c r="R2837" s="230"/>
      <c r="S2837" s="230"/>
      <c r="T2837" s="231"/>
      <c r="AT2837" s="232" t="s">
        <v>274</v>
      </c>
      <c r="AU2837" s="232" t="s">
        <v>88</v>
      </c>
      <c r="AV2837" s="12" t="s">
        <v>88</v>
      </c>
      <c r="AW2837" s="12" t="s">
        <v>41</v>
      </c>
      <c r="AX2837" s="12" t="s">
        <v>78</v>
      </c>
      <c r="AY2837" s="232" t="s">
        <v>209</v>
      </c>
    </row>
    <row r="2838" spans="2:65" s="14" customFormat="1" ht="13.5">
      <c r="B2838" s="254"/>
      <c r="C2838" s="255"/>
      <c r="D2838" s="219" t="s">
        <v>274</v>
      </c>
      <c r="E2838" s="256" t="s">
        <v>34</v>
      </c>
      <c r="F2838" s="257" t="s">
        <v>3187</v>
      </c>
      <c r="G2838" s="255"/>
      <c r="H2838" s="256" t="s">
        <v>34</v>
      </c>
      <c r="I2838" s="258"/>
      <c r="J2838" s="255"/>
      <c r="K2838" s="255"/>
      <c r="L2838" s="259"/>
      <c r="M2838" s="260"/>
      <c r="N2838" s="261"/>
      <c r="O2838" s="261"/>
      <c r="P2838" s="261"/>
      <c r="Q2838" s="261"/>
      <c r="R2838" s="261"/>
      <c r="S2838" s="261"/>
      <c r="T2838" s="262"/>
      <c r="AT2838" s="263" t="s">
        <v>274</v>
      </c>
      <c r="AU2838" s="263" t="s">
        <v>88</v>
      </c>
      <c r="AV2838" s="14" t="s">
        <v>86</v>
      </c>
      <c r="AW2838" s="14" t="s">
        <v>41</v>
      </c>
      <c r="AX2838" s="14" t="s">
        <v>78</v>
      </c>
      <c r="AY2838" s="263" t="s">
        <v>209</v>
      </c>
    </row>
    <row r="2839" spans="2:65" s="12" customFormat="1" ht="13.5">
      <c r="B2839" s="222"/>
      <c r="C2839" s="223"/>
      <c r="D2839" s="219" t="s">
        <v>274</v>
      </c>
      <c r="E2839" s="224" t="s">
        <v>34</v>
      </c>
      <c r="F2839" s="225" t="s">
        <v>3188</v>
      </c>
      <c r="G2839" s="223"/>
      <c r="H2839" s="226">
        <v>3.06</v>
      </c>
      <c r="I2839" s="227"/>
      <c r="J2839" s="223"/>
      <c r="K2839" s="223"/>
      <c r="L2839" s="228"/>
      <c r="M2839" s="229"/>
      <c r="N2839" s="230"/>
      <c r="O2839" s="230"/>
      <c r="P2839" s="230"/>
      <c r="Q2839" s="230"/>
      <c r="R2839" s="230"/>
      <c r="S2839" s="230"/>
      <c r="T2839" s="231"/>
      <c r="AT2839" s="232" t="s">
        <v>274</v>
      </c>
      <c r="AU2839" s="232" t="s">
        <v>88</v>
      </c>
      <c r="AV2839" s="12" t="s">
        <v>88</v>
      </c>
      <c r="AW2839" s="12" t="s">
        <v>41</v>
      </c>
      <c r="AX2839" s="12" t="s">
        <v>78</v>
      </c>
      <c r="AY2839" s="232" t="s">
        <v>209</v>
      </c>
    </row>
    <row r="2840" spans="2:65" s="13" customFormat="1" ht="13.5">
      <c r="B2840" s="233"/>
      <c r="C2840" s="234"/>
      <c r="D2840" s="219" t="s">
        <v>274</v>
      </c>
      <c r="E2840" s="235" t="s">
        <v>34</v>
      </c>
      <c r="F2840" s="236" t="s">
        <v>302</v>
      </c>
      <c r="G2840" s="234"/>
      <c r="H2840" s="237">
        <v>51.66</v>
      </c>
      <c r="I2840" s="238"/>
      <c r="J2840" s="234"/>
      <c r="K2840" s="234"/>
      <c r="L2840" s="239"/>
      <c r="M2840" s="240"/>
      <c r="N2840" s="241"/>
      <c r="O2840" s="241"/>
      <c r="P2840" s="241"/>
      <c r="Q2840" s="241"/>
      <c r="R2840" s="241"/>
      <c r="S2840" s="241"/>
      <c r="T2840" s="242"/>
      <c r="AT2840" s="243" t="s">
        <v>274</v>
      </c>
      <c r="AU2840" s="243" t="s">
        <v>88</v>
      </c>
      <c r="AV2840" s="13" t="s">
        <v>228</v>
      </c>
      <c r="AW2840" s="13" t="s">
        <v>41</v>
      </c>
      <c r="AX2840" s="13" t="s">
        <v>86</v>
      </c>
      <c r="AY2840" s="243" t="s">
        <v>209</v>
      </c>
    </row>
    <row r="2841" spans="2:65" s="1" customFormat="1" ht="16.5" customHeight="1">
      <c r="B2841" s="43"/>
      <c r="C2841" s="244" t="s">
        <v>3189</v>
      </c>
      <c r="D2841" s="244" t="s">
        <v>348</v>
      </c>
      <c r="E2841" s="245" t="s">
        <v>3190</v>
      </c>
      <c r="F2841" s="246" t="s">
        <v>3191</v>
      </c>
      <c r="G2841" s="247" t="s">
        <v>336</v>
      </c>
      <c r="H2841" s="248">
        <v>18</v>
      </c>
      <c r="I2841" s="249"/>
      <c r="J2841" s="250">
        <f>ROUND(I2841*H2841,2)</f>
        <v>0</v>
      </c>
      <c r="K2841" s="246" t="s">
        <v>34</v>
      </c>
      <c r="L2841" s="251"/>
      <c r="M2841" s="252" t="s">
        <v>34</v>
      </c>
      <c r="N2841" s="253" t="s">
        <v>49</v>
      </c>
      <c r="O2841" s="44"/>
      <c r="P2841" s="212">
        <f>O2841*H2841</f>
        <v>0</v>
      </c>
      <c r="Q2841" s="212">
        <v>0</v>
      </c>
      <c r="R2841" s="212">
        <f>Q2841*H2841</f>
        <v>0</v>
      </c>
      <c r="S2841" s="212">
        <v>0</v>
      </c>
      <c r="T2841" s="213">
        <f>S2841*H2841</f>
        <v>0</v>
      </c>
      <c r="AR2841" s="25" t="s">
        <v>672</v>
      </c>
      <c r="AT2841" s="25" t="s">
        <v>348</v>
      </c>
      <c r="AU2841" s="25" t="s">
        <v>88</v>
      </c>
      <c r="AY2841" s="25" t="s">
        <v>209</v>
      </c>
      <c r="BE2841" s="214">
        <f>IF(N2841="základní",J2841,0)</f>
        <v>0</v>
      </c>
      <c r="BF2841" s="214">
        <f>IF(N2841="snížená",J2841,0)</f>
        <v>0</v>
      </c>
      <c r="BG2841" s="214">
        <f>IF(N2841="zákl. přenesená",J2841,0)</f>
        <v>0</v>
      </c>
      <c r="BH2841" s="214">
        <f>IF(N2841="sníž. přenesená",J2841,0)</f>
        <v>0</v>
      </c>
      <c r="BI2841" s="214">
        <f>IF(N2841="nulová",J2841,0)</f>
        <v>0</v>
      </c>
      <c r="BJ2841" s="25" t="s">
        <v>86</v>
      </c>
      <c r="BK2841" s="214">
        <f>ROUND(I2841*H2841,2)</f>
        <v>0</v>
      </c>
      <c r="BL2841" s="25" t="s">
        <v>287</v>
      </c>
      <c r="BM2841" s="25" t="s">
        <v>3192</v>
      </c>
    </row>
    <row r="2842" spans="2:65" s="12" customFormat="1" ht="13.5">
      <c r="B2842" s="222"/>
      <c r="C2842" s="223"/>
      <c r="D2842" s="219" t="s">
        <v>274</v>
      </c>
      <c r="E2842" s="224" t="s">
        <v>34</v>
      </c>
      <c r="F2842" s="225" t="s">
        <v>3193</v>
      </c>
      <c r="G2842" s="223"/>
      <c r="H2842" s="226">
        <v>18</v>
      </c>
      <c r="I2842" s="227"/>
      <c r="J2842" s="223"/>
      <c r="K2842" s="223"/>
      <c r="L2842" s="228"/>
      <c r="M2842" s="229"/>
      <c r="N2842" s="230"/>
      <c r="O2842" s="230"/>
      <c r="P2842" s="230"/>
      <c r="Q2842" s="230"/>
      <c r="R2842" s="230"/>
      <c r="S2842" s="230"/>
      <c r="T2842" s="231"/>
      <c r="AT2842" s="232" t="s">
        <v>274</v>
      </c>
      <c r="AU2842" s="232" t="s">
        <v>88</v>
      </c>
      <c r="AV2842" s="12" t="s">
        <v>88</v>
      </c>
      <c r="AW2842" s="12" t="s">
        <v>41</v>
      </c>
      <c r="AX2842" s="12" t="s">
        <v>86</v>
      </c>
      <c r="AY2842" s="232" t="s">
        <v>209</v>
      </c>
    </row>
    <row r="2843" spans="2:65" s="1" customFormat="1" ht="16.5" customHeight="1">
      <c r="B2843" s="43"/>
      <c r="C2843" s="244" t="s">
        <v>3194</v>
      </c>
      <c r="D2843" s="244" t="s">
        <v>348</v>
      </c>
      <c r="E2843" s="245" t="s">
        <v>3195</v>
      </c>
      <c r="F2843" s="246" t="s">
        <v>3196</v>
      </c>
      <c r="G2843" s="247" t="s">
        <v>317</v>
      </c>
      <c r="H2843" s="248">
        <v>56.826000000000001</v>
      </c>
      <c r="I2843" s="249"/>
      <c r="J2843" s="250">
        <f>ROUND(I2843*H2843,2)</f>
        <v>0</v>
      </c>
      <c r="K2843" s="246" t="s">
        <v>216</v>
      </c>
      <c r="L2843" s="251"/>
      <c r="M2843" s="252" t="s">
        <v>34</v>
      </c>
      <c r="N2843" s="253" t="s">
        <v>49</v>
      </c>
      <c r="O2843" s="44"/>
      <c r="P2843" s="212">
        <f>O2843*H2843</f>
        <v>0</v>
      </c>
      <c r="Q2843" s="212">
        <v>3.0799999999999998E-3</v>
      </c>
      <c r="R2843" s="212">
        <f>Q2843*H2843</f>
        <v>0.17502408</v>
      </c>
      <c r="S2843" s="212">
        <v>0</v>
      </c>
      <c r="T2843" s="213">
        <f>S2843*H2843</f>
        <v>0</v>
      </c>
      <c r="AR2843" s="25" t="s">
        <v>672</v>
      </c>
      <c r="AT2843" s="25" t="s">
        <v>348</v>
      </c>
      <c r="AU2843" s="25" t="s">
        <v>88</v>
      </c>
      <c r="AY2843" s="25" t="s">
        <v>209</v>
      </c>
      <c r="BE2843" s="214">
        <f>IF(N2843="základní",J2843,0)</f>
        <v>0</v>
      </c>
      <c r="BF2843" s="214">
        <f>IF(N2843="snížená",J2843,0)</f>
        <v>0</v>
      </c>
      <c r="BG2843" s="214">
        <f>IF(N2843="zákl. přenesená",J2843,0)</f>
        <v>0</v>
      </c>
      <c r="BH2843" s="214">
        <f>IF(N2843="sníž. přenesená",J2843,0)</f>
        <v>0</v>
      </c>
      <c r="BI2843" s="214">
        <f>IF(N2843="nulová",J2843,0)</f>
        <v>0</v>
      </c>
      <c r="BJ2843" s="25" t="s">
        <v>86</v>
      </c>
      <c r="BK2843" s="214">
        <f>ROUND(I2843*H2843,2)</f>
        <v>0</v>
      </c>
      <c r="BL2843" s="25" t="s">
        <v>287</v>
      </c>
      <c r="BM2843" s="25" t="s">
        <v>3197</v>
      </c>
    </row>
    <row r="2844" spans="2:65" s="12" customFormat="1" ht="13.5">
      <c r="B2844" s="222"/>
      <c r="C2844" s="223"/>
      <c r="D2844" s="219" t="s">
        <v>274</v>
      </c>
      <c r="E2844" s="224" t="s">
        <v>34</v>
      </c>
      <c r="F2844" s="225" t="s">
        <v>3176</v>
      </c>
      <c r="G2844" s="223"/>
      <c r="H2844" s="226">
        <v>17.2</v>
      </c>
      <c r="I2844" s="227"/>
      <c r="J2844" s="223"/>
      <c r="K2844" s="223"/>
      <c r="L2844" s="228"/>
      <c r="M2844" s="229"/>
      <c r="N2844" s="230"/>
      <c r="O2844" s="230"/>
      <c r="P2844" s="230"/>
      <c r="Q2844" s="230"/>
      <c r="R2844" s="230"/>
      <c r="S2844" s="230"/>
      <c r="T2844" s="231"/>
      <c r="AT2844" s="232" t="s">
        <v>274</v>
      </c>
      <c r="AU2844" s="232" t="s">
        <v>88</v>
      </c>
      <c r="AV2844" s="12" t="s">
        <v>88</v>
      </c>
      <c r="AW2844" s="12" t="s">
        <v>41</v>
      </c>
      <c r="AX2844" s="12" t="s">
        <v>78</v>
      </c>
      <c r="AY2844" s="232" t="s">
        <v>209</v>
      </c>
    </row>
    <row r="2845" spans="2:65" s="12" customFormat="1" ht="13.5">
      <c r="B2845" s="222"/>
      <c r="C2845" s="223"/>
      <c r="D2845" s="219" t="s">
        <v>274</v>
      </c>
      <c r="E2845" s="224" t="s">
        <v>34</v>
      </c>
      <c r="F2845" s="225" t="s">
        <v>3178</v>
      </c>
      <c r="G2845" s="223"/>
      <c r="H2845" s="226">
        <v>9.3000000000000007</v>
      </c>
      <c r="I2845" s="227"/>
      <c r="J2845" s="223"/>
      <c r="K2845" s="223"/>
      <c r="L2845" s="228"/>
      <c r="M2845" s="229"/>
      <c r="N2845" s="230"/>
      <c r="O2845" s="230"/>
      <c r="P2845" s="230"/>
      <c r="Q2845" s="230"/>
      <c r="R2845" s="230"/>
      <c r="S2845" s="230"/>
      <c r="T2845" s="231"/>
      <c r="AT2845" s="232" t="s">
        <v>274</v>
      </c>
      <c r="AU2845" s="232" t="s">
        <v>88</v>
      </c>
      <c r="AV2845" s="12" t="s">
        <v>88</v>
      </c>
      <c r="AW2845" s="12" t="s">
        <v>41</v>
      </c>
      <c r="AX2845" s="12" t="s">
        <v>78</v>
      </c>
      <c r="AY2845" s="232" t="s">
        <v>209</v>
      </c>
    </row>
    <row r="2846" spans="2:65" s="12" customFormat="1" ht="13.5">
      <c r="B2846" s="222"/>
      <c r="C2846" s="223"/>
      <c r="D2846" s="219" t="s">
        <v>274</v>
      </c>
      <c r="E2846" s="224" t="s">
        <v>34</v>
      </c>
      <c r="F2846" s="225" t="s">
        <v>3180</v>
      </c>
      <c r="G2846" s="223"/>
      <c r="H2846" s="226">
        <v>5</v>
      </c>
      <c r="I2846" s="227"/>
      <c r="J2846" s="223"/>
      <c r="K2846" s="223"/>
      <c r="L2846" s="228"/>
      <c r="M2846" s="229"/>
      <c r="N2846" s="230"/>
      <c r="O2846" s="230"/>
      <c r="P2846" s="230"/>
      <c r="Q2846" s="230"/>
      <c r="R2846" s="230"/>
      <c r="S2846" s="230"/>
      <c r="T2846" s="231"/>
      <c r="AT2846" s="232" t="s">
        <v>274</v>
      </c>
      <c r="AU2846" s="232" t="s">
        <v>88</v>
      </c>
      <c r="AV2846" s="12" t="s">
        <v>88</v>
      </c>
      <c r="AW2846" s="12" t="s">
        <v>41</v>
      </c>
      <c r="AX2846" s="12" t="s">
        <v>78</v>
      </c>
      <c r="AY2846" s="232" t="s">
        <v>209</v>
      </c>
    </row>
    <row r="2847" spans="2:65" s="12" customFormat="1" ht="13.5">
      <c r="B2847" s="222"/>
      <c r="C2847" s="223"/>
      <c r="D2847" s="219" t="s">
        <v>274</v>
      </c>
      <c r="E2847" s="224" t="s">
        <v>34</v>
      </c>
      <c r="F2847" s="225" t="s">
        <v>3182</v>
      </c>
      <c r="G2847" s="223"/>
      <c r="H2847" s="226">
        <v>8.4</v>
      </c>
      <c r="I2847" s="227"/>
      <c r="J2847" s="223"/>
      <c r="K2847" s="223"/>
      <c r="L2847" s="228"/>
      <c r="M2847" s="229"/>
      <c r="N2847" s="230"/>
      <c r="O2847" s="230"/>
      <c r="P2847" s="230"/>
      <c r="Q2847" s="230"/>
      <c r="R2847" s="230"/>
      <c r="S2847" s="230"/>
      <c r="T2847" s="231"/>
      <c r="AT2847" s="232" t="s">
        <v>274</v>
      </c>
      <c r="AU2847" s="232" t="s">
        <v>88</v>
      </c>
      <c r="AV2847" s="12" t="s">
        <v>88</v>
      </c>
      <c r="AW2847" s="12" t="s">
        <v>41</v>
      </c>
      <c r="AX2847" s="12" t="s">
        <v>78</v>
      </c>
      <c r="AY2847" s="232" t="s">
        <v>209</v>
      </c>
    </row>
    <row r="2848" spans="2:65" s="12" customFormat="1" ht="13.5">
      <c r="B2848" s="222"/>
      <c r="C2848" s="223"/>
      <c r="D2848" s="219" t="s">
        <v>274</v>
      </c>
      <c r="E2848" s="224" t="s">
        <v>34</v>
      </c>
      <c r="F2848" s="225" t="s">
        <v>3184</v>
      </c>
      <c r="G2848" s="223"/>
      <c r="H2848" s="226">
        <v>6.5</v>
      </c>
      <c r="I2848" s="227"/>
      <c r="J2848" s="223"/>
      <c r="K2848" s="223"/>
      <c r="L2848" s="228"/>
      <c r="M2848" s="229"/>
      <c r="N2848" s="230"/>
      <c r="O2848" s="230"/>
      <c r="P2848" s="230"/>
      <c r="Q2848" s="230"/>
      <c r="R2848" s="230"/>
      <c r="S2848" s="230"/>
      <c r="T2848" s="231"/>
      <c r="AT2848" s="232" t="s">
        <v>274</v>
      </c>
      <c r="AU2848" s="232" t="s">
        <v>88</v>
      </c>
      <c r="AV2848" s="12" t="s">
        <v>88</v>
      </c>
      <c r="AW2848" s="12" t="s">
        <v>41</v>
      </c>
      <c r="AX2848" s="12" t="s">
        <v>78</v>
      </c>
      <c r="AY2848" s="232" t="s">
        <v>209</v>
      </c>
    </row>
    <row r="2849" spans="2:65" s="12" customFormat="1" ht="13.5">
      <c r="B2849" s="222"/>
      <c r="C2849" s="223"/>
      <c r="D2849" s="219" t="s">
        <v>274</v>
      </c>
      <c r="E2849" s="224" t="s">
        <v>34</v>
      </c>
      <c r="F2849" s="225" t="s">
        <v>3186</v>
      </c>
      <c r="G2849" s="223"/>
      <c r="H2849" s="226">
        <v>2.2000000000000002</v>
      </c>
      <c r="I2849" s="227"/>
      <c r="J2849" s="223"/>
      <c r="K2849" s="223"/>
      <c r="L2849" s="228"/>
      <c r="M2849" s="229"/>
      <c r="N2849" s="230"/>
      <c r="O2849" s="230"/>
      <c r="P2849" s="230"/>
      <c r="Q2849" s="230"/>
      <c r="R2849" s="230"/>
      <c r="S2849" s="230"/>
      <c r="T2849" s="231"/>
      <c r="AT2849" s="232" t="s">
        <v>274</v>
      </c>
      <c r="AU2849" s="232" t="s">
        <v>88</v>
      </c>
      <c r="AV2849" s="12" t="s">
        <v>88</v>
      </c>
      <c r="AW2849" s="12" t="s">
        <v>41</v>
      </c>
      <c r="AX2849" s="12" t="s">
        <v>78</v>
      </c>
      <c r="AY2849" s="232" t="s">
        <v>209</v>
      </c>
    </row>
    <row r="2850" spans="2:65" s="12" customFormat="1" ht="13.5">
      <c r="B2850" s="222"/>
      <c r="C2850" s="223"/>
      <c r="D2850" s="219" t="s">
        <v>274</v>
      </c>
      <c r="E2850" s="224" t="s">
        <v>34</v>
      </c>
      <c r="F2850" s="225" t="s">
        <v>3188</v>
      </c>
      <c r="G2850" s="223"/>
      <c r="H2850" s="226">
        <v>3.06</v>
      </c>
      <c r="I2850" s="227"/>
      <c r="J2850" s="223"/>
      <c r="K2850" s="223"/>
      <c r="L2850" s="228"/>
      <c r="M2850" s="229"/>
      <c r="N2850" s="230"/>
      <c r="O2850" s="230"/>
      <c r="P2850" s="230"/>
      <c r="Q2850" s="230"/>
      <c r="R2850" s="230"/>
      <c r="S2850" s="230"/>
      <c r="T2850" s="231"/>
      <c r="AT2850" s="232" t="s">
        <v>274</v>
      </c>
      <c r="AU2850" s="232" t="s">
        <v>88</v>
      </c>
      <c r="AV2850" s="12" t="s">
        <v>88</v>
      </c>
      <c r="AW2850" s="12" t="s">
        <v>41</v>
      </c>
      <c r="AX2850" s="12" t="s">
        <v>78</v>
      </c>
      <c r="AY2850" s="232" t="s">
        <v>209</v>
      </c>
    </row>
    <row r="2851" spans="2:65" s="13" customFormat="1" ht="13.5">
      <c r="B2851" s="233"/>
      <c r="C2851" s="234"/>
      <c r="D2851" s="219" t="s">
        <v>274</v>
      </c>
      <c r="E2851" s="235" t="s">
        <v>34</v>
      </c>
      <c r="F2851" s="236" t="s">
        <v>302</v>
      </c>
      <c r="G2851" s="234"/>
      <c r="H2851" s="237">
        <v>51.66</v>
      </c>
      <c r="I2851" s="238"/>
      <c r="J2851" s="234"/>
      <c r="K2851" s="234"/>
      <c r="L2851" s="239"/>
      <c r="M2851" s="240"/>
      <c r="N2851" s="241"/>
      <c r="O2851" s="241"/>
      <c r="P2851" s="241"/>
      <c r="Q2851" s="241"/>
      <c r="R2851" s="241"/>
      <c r="S2851" s="241"/>
      <c r="T2851" s="242"/>
      <c r="AT2851" s="243" t="s">
        <v>274</v>
      </c>
      <c r="AU2851" s="243" t="s">
        <v>88</v>
      </c>
      <c r="AV2851" s="13" t="s">
        <v>228</v>
      </c>
      <c r="AW2851" s="13" t="s">
        <v>41</v>
      </c>
      <c r="AX2851" s="13" t="s">
        <v>86</v>
      </c>
      <c r="AY2851" s="243" t="s">
        <v>209</v>
      </c>
    </row>
    <row r="2852" spans="2:65" s="12" customFormat="1" ht="13.5">
      <c r="B2852" s="222"/>
      <c r="C2852" s="223"/>
      <c r="D2852" s="219" t="s">
        <v>274</v>
      </c>
      <c r="E2852" s="223"/>
      <c r="F2852" s="225" t="s">
        <v>3198</v>
      </c>
      <c r="G2852" s="223"/>
      <c r="H2852" s="226">
        <v>56.826000000000001</v>
      </c>
      <c r="I2852" s="227"/>
      <c r="J2852" s="223"/>
      <c r="K2852" s="223"/>
      <c r="L2852" s="228"/>
      <c r="M2852" s="229"/>
      <c r="N2852" s="230"/>
      <c r="O2852" s="230"/>
      <c r="P2852" s="230"/>
      <c r="Q2852" s="230"/>
      <c r="R2852" s="230"/>
      <c r="S2852" s="230"/>
      <c r="T2852" s="231"/>
      <c r="AT2852" s="232" t="s">
        <v>274</v>
      </c>
      <c r="AU2852" s="232" t="s">
        <v>88</v>
      </c>
      <c r="AV2852" s="12" t="s">
        <v>88</v>
      </c>
      <c r="AW2852" s="12" t="s">
        <v>6</v>
      </c>
      <c r="AX2852" s="12" t="s">
        <v>86</v>
      </c>
      <c r="AY2852" s="232" t="s">
        <v>209</v>
      </c>
    </row>
    <row r="2853" spans="2:65" s="1" customFormat="1" ht="16.5" customHeight="1">
      <c r="B2853" s="43"/>
      <c r="C2853" s="203" t="s">
        <v>3199</v>
      </c>
      <c r="D2853" s="203" t="s">
        <v>212</v>
      </c>
      <c r="E2853" s="204" t="s">
        <v>3200</v>
      </c>
      <c r="F2853" s="205" t="s">
        <v>3201</v>
      </c>
      <c r="G2853" s="206" t="s">
        <v>351</v>
      </c>
      <c r="H2853" s="207">
        <v>3.24</v>
      </c>
      <c r="I2853" s="208"/>
      <c r="J2853" s="209">
        <f>ROUND(I2853*H2853,2)</f>
        <v>0</v>
      </c>
      <c r="K2853" s="205" t="s">
        <v>216</v>
      </c>
      <c r="L2853" s="63"/>
      <c r="M2853" s="210" t="s">
        <v>34</v>
      </c>
      <c r="N2853" s="211" t="s">
        <v>49</v>
      </c>
      <c r="O2853" s="44"/>
      <c r="P2853" s="212">
        <f>O2853*H2853</f>
        <v>0</v>
      </c>
      <c r="Q2853" s="212">
        <v>0</v>
      </c>
      <c r="R2853" s="212">
        <f>Q2853*H2853</f>
        <v>0</v>
      </c>
      <c r="S2853" s="212">
        <v>0</v>
      </c>
      <c r="T2853" s="213">
        <f>S2853*H2853</f>
        <v>0</v>
      </c>
      <c r="AR2853" s="25" t="s">
        <v>287</v>
      </c>
      <c r="AT2853" s="25" t="s">
        <v>212</v>
      </c>
      <c r="AU2853" s="25" t="s">
        <v>88</v>
      </c>
      <c r="AY2853" s="25" t="s">
        <v>209</v>
      </c>
      <c r="BE2853" s="214">
        <f>IF(N2853="základní",J2853,0)</f>
        <v>0</v>
      </c>
      <c r="BF2853" s="214">
        <f>IF(N2853="snížená",J2853,0)</f>
        <v>0</v>
      </c>
      <c r="BG2853" s="214">
        <f>IF(N2853="zákl. přenesená",J2853,0)</f>
        <v>0</v>
      </c>
      <c r="BH2853" s="214">
        <f>IF(N2853="sníž. přenesená",J2853,0)</f>
        <v>0</v>
      </c>
      <c r="BI2853" s="214">
        <f>IF(N2853="nulová",J2853,0)</f>
        <v>0</v>
      </c>
      <c r="BJ2853" s="25" t="s">
        <v>86</v>
      </c>
      <c r="BK2853" s="214">
        <f>ROUND(I2853*H2853,2)</f>
        <v>0</v>
      </c>
      <c r="BL2853" s="25" t="s">
        <v>287</v>
      </c>
      <c r="BM2853" s="25" t="s">
        <v>3202</v>
      </c>
    </row>
    <row r="2854" spans="2:65" s="1" customFormat="1" ht="67.5">
      <c r="B2854" s="43"/>
      <c r="C2854" s="65"/>
      <c r="D2854" s="219" t="s">
        <v>272</v>
      </c>
      <c r="E2854" s="65"/>
      <c r="F2854" s="220" t="s">
        <v>3203</v>
      </c>
      <c r="G2854" s="65"/>
      <c r="H2854" s="65"/>
      <c r="I2854" s="174"/>
      <c r="J2854" s="65"/>
      <c r="K2854" s="65"/>
      <c r="L2854" s="63"/>
      <c r="M2854" s="221"/>
      <c r="N2854" s="44"/>
      <c r="O2854" s="44"/>
      <c r="P2854" s="44"/>
      <c r="Q2854" s="44"/>
      <c r="R2854" s="44"/>
      <c r="S2854" s="44"/>
      <c r="T2854" s="80"/>
      <c r="AT2854" s="25" t="s">
        <v>272</v>
      </c>
      <c r="AU2854" s="25" t="s">
        <v>88</v>
      </c>
    </row>
    <row r="2855" spans="2:65" s="14" customFormat="1" ht="13.5">
      <c r="B2855" s="254"/>
      <c r="C2855" s="255"/>
      <c r="D2855" s="219" t="s">
        <v>274</v>
      </c>
      <c r="E2855" s="256" t="s">
        <v>34</v>
      </c>
      <c r="F2855" s="257" t="s">
        <v>3204</v>
      </c>
      <c r="G2855" s="255"/>
      <c r="H2855" s="256" t="s">
        <v>34</v>
      </c>
      <c r="I2855" s="258"/>
      <c r="J2855" s="255"/>
      <c r="K2855" s="255"/>
      <c r="L2855" s="259"/>
      <c r="M2855" s="260"/>
      <c r="N2855" s="261"/>
      <c r="O2855" s="261"/>
      <c r="P2855" s="261"/>
      <c r="Q2855" s="261"/>
      <c r="R2855" s="261"/>
      <c r="S2855" s="261"/>
      <c r="T2855" s="262"/>
      <c r="AT2855" s="263" t="s">
        <v>274</v>
      </c>
      <c r="AU2855" s="263" t="s">
        <v>88</v>
      </c>
      <c r="AV2855" s="14" t="s">
        <v>86</v>
      </c>
      <c r="AW2855" s="14" t="s">
        <v>41</v>
      </c>
      <c r="AX2855" s="14" t="s">
        <v>78</v>
      </c>
      <c r="AY2855" s="263" t="s">
        <v>209</v>
      </c>
    </row>
    <row r="2856" spans="2:65" s="12" customFormat="1" ht="13.5">
      <c r="B2856" s="222"/>
      <c r="C2856" s="223"/>
      <c r="D2856" s="219" t="s">
        <v>274</v>
      </c>
      <c r="E2856" s="224" t="s">
        <v>34</v>
      </c>
      <c r="F2856" s="225" t="s">
        <v>3205</v>
      </c>
      <c r="G2856" s="223"/>
      <c r="H2856" s="226">
        <v>1.62</v>
      </c>
      <c r="I2856" s="227"/>
      <c r="J2856" s="223"/>
      <c r="K2856" s="223"/>
      <c r="L2856" s="228"/>
      <c r="M2856" s="229"/>
      <c r="N2856" s="230"/>
      <c r="O2856" s="230"/>
      <c r="P2856" s="230"/>
      <c r="Q2856" s="230"/>
      <c r="R2856" s="230"/>
      <c r="S2856" s="230"/>
      <c r="T2856" s="231"/>
      <c r="AT2856" s="232" t="s">
        <v>274</v>
      </c>
      <c r="AU2856" s="232" t="s">
        <v>88</v>
      </c>
      <c r="AV2856" s="12" t="s">
        <v>88</v>
      </c>
      <c r="AW2856" s="12" t="s">
        <v>41</v>
      </c>
      <c r="AX2856" s="12" t="s">
        <v>78</v>
      </c>
      <c r="AY2856" s="232" t="s">
        <v>209</v>
      </c>
    </row>
    <row r="2857" spans="2:65" s="12" customFormat="1" ht="13.5">
      <c r="B2857" s="222"/>
      <c r="C2857" s="223"/>
      <c r="D2857" s="219" t="s">
        <v>274</v>
      </c>
      <c r="E2857" s="224" t="s">
        <v>34</v>
      </c>
      <c r="F2857" s="225" t="s">
        <v>3206</v>
      </c>
      <c r="G2857" s="223"/>
      <c r="H2857" s="226">
        <v>1.62</v>
      </c>
      <c r="I2857" s="227"/>
      <c r="J2857" s="223"/>
      <c r="K2857" s="223"/>
      <c r="L2857" s="228"/>
      <c r="M2857" s="229"/>
      <c r="N2857" s="230"/>
      <c r="O2857" s="230"/>
      <c r="P2857" s="230"/>
      <c r="Q2857" s="230"/>
      <c r="R2857" s="230"/>
      <c r="S2857" s="230"/>
      <c r="T2857" s="231"/>
      <c r="AT2857" s="232" t="s">
        <v>274</v>
      </c>
      <c r="AU2857" s="232" t="s">
        <v>88</v>
      </c>
      <c r="AV2857" s="12" t="s">
        <v>88</v>
      </c>
      <c r="AW2857" s="12" t="s">
        <v>41</v>
      </c>
      <c r="AX2857" s="12" t="s">
        <v>78</v>
      </c>
      <c r="AY2857" s="232" t="s">
        <v>209</v>
      </c>
    </row>
    <row r="2858" spans="2:65" s="13" customFormat="1" ht="13.5">
      <c r="B2858" s="233"/>
      <c r="C2858" s="234"/>
      <c r="D2858" s="219" t="s">
        <v>274</v>
      </c>
      <c r="E2858" s="235" t="s">
        <v>34</v>
      </c>
      <c r="F2858" s="236" t="s">
        <v>302</v>
      </c>
      <c r="G2858" s="234"/>
      <c r="H2858" s="237">
        <v>3.24</v>
      </c>
      <c r="I2858" s="238"/>
      <c r="J2858" s="234"/>
      <c r="K2858" s="234"/>
      <c r="L2858" s="239"/>
      <c r="M2858" s="240"/>
      <c r="N2858" s="241"/>
      <c r="O2858" s="241"/>
      <c r="P2858" s="241"/>
      <c r="Q2858" s="241"/>
      <c r="R2858" s="241"/>
      <c r="S2858" s="241"/>
      <c r="T2858" s="242"/>
      <c r="AT2858" s="243" t="s">
        <v>274</v>
      </c>
      <c r="AU2858" s="243" t="s">
        <v>88</v>
      </c>
      <c r="AV2858" s="13" t="s">
        <v>228</v>
      </c>
      <c r="AW2858" s="13" t="s">
        <v>41</v>
      </c>
      <c r="AX2858" s="13" t="s">
        <v>86</v>
      </c>
      <c r="AY2858" s="243" t="s">
        <v>209</v>
      </c>
    </row>
    <row r="2859" spans="2:65" s="1" customFormat="1" ht="16.5" customHeight="1">
      <c r="B2859" s="43"/>
      <c r="C2859" s="244" t="s">
        <v>3207</v>
      </c>
      <c r="D2859" s="244" t="s">
        <v>348</v>
      </c>
      <c r="E2859" s="245" t="s">
        <v>3208</v>
      </c>
      <c r="F2859" s="246" t="s">
        <v>3209</v>
      </c>
      <c r="G2859" s="247" t="s">
        <v>351</v>
      </c>
      <c r="H2859" s="248">
        <v>1.62</v>
      </c>
      <c r="I2859" s="249"/>
      <c r="J2859" s="250">
        <f>ROUND(I2859*H2859,2)</f>
        <v>0</v>
      </c>
      <c r="K2859" s="246" t="s">
        <v>216</v>
      </c>
      <c r="L2859" s="251"/>
      <c r="M2859" s="252" t="s">
        <v>34</v>
      </c>
      <c r="N2859" s="253" t="s">
        <v>49</v>
      </c>
      <c r="O2859" s="44"/>
      <c r="P2859" s="212">
        <f>O2859*H2859</f>
        <v>0</v>
      </c>
      <c r="Q2859" s="212">
        <v>1.7999999999999999E-2</v>
      </c>
      <c r="R2859" s="212">
        <f>Q2859*H2859</f>
        <v>2.9159999999999998E-2</v>
      </c>
      <c r="S2859" s="212">
        <v>0</v>
      </c>
      <c r="T2859" s="213">
        <f>S2859*H2859</f>
        <v>0</v>
      </c>
      <c r="AR2859" s="25" t="s">
        <v>672</v>
      </c>
      <c r="AT2859" s="25" t="s">
        <v>348</v>
      </c>
      <c r="AU2859" s="25" t="s">
        <v>88</v>
      </c>
      <c r="AY2859" s="25" t="s">
        <v>209</v>
      </c>
      <c r="BE2859" s="214">
        <f>IF(N2859="základní",J2859,0)</f>
        <v>0</v>
      </c>
      <c r="BF2859" s="214">
        <f>IF(N2859="snížená",J2859,0)</f>
        <v>0</v>
      </c>
      <c r="BG2859" s="214">
        <f>IF(N2859="zákl. přenesená",J2859,0)</f>
        <v>0</v>
      </c>
      <c r="BH2859" s="214">
        <f>IF(N2859="sníž. přenesená",J2859,0)</f>
        <v>0</v>
      </c>
      <c r="BI2859" s="214">
        <f>IF(N2859="nulová",J2859,0)</f>
        <v>0</v>
      </c>
      <c r="BJ2859" s="25" t="s">
        <v>86</v>
      </c>
      <c r="BK2859" s="214">
        <f>ROUND(I2859*H2859,2)</f>
        <v>0</v>
      </c>
      <c r="BL2859" s="25" t="s">
        <v>287</v>
      </c>
      <c r="BM2859" s="25" t="s">
        <v>3210</v>
      </c>
    </row>
    <row r="2860" spans="2:65" s="12" customFormat="1" ht="13.5">
      <c r="B2860" s="222"/>
      <c r="C2860" s="223"/>
      <c r="D2860" s="219" t="s">
        <v>274</v>
      </c>
      <c r="E2860" s="224" t="s">
        <v>34</v>
      </c>
      <c r="F2860" s="225" t="s">
        <v>3206</v>
      </c>
      <c r="G2860" s="223"/>
      <c r="H2860" s="226">
        <v>1.62</v>
      </c>
      <c r="I2860" s="227"/>
      <c r="J2860" s="223"/>
      <c r="K2860" s="223"/>
      <c r="L2860" s="228"/>
      <c r="M2860" s="229"/>
      <c r="N2860" s="230"/>
      <c r="O2860" s="230"/>
      <c r="P2860" s="230"/>
      <c r="Q2860" s="230"/>
      <c r="R2860" s="230"/>
      <c r="S2860" s="230"/>
      <c r="T2860" s="231"/>
      <c r="AT2860" s="232" t="s">
        <v>274</v>
      </c>
      <c r="AU2860" s="232" t="s">
        <v>88</v>
      </c>
      <c r="AV2860" s="12" t="s">
        <v>88</v>
      </c>
      <c r="AW2860" s="12" t="s">
        <v>41</v>
      </c>
      <c r="AX2860" s="12" t="s">
        <v>86</v>
      </c>
      <c r="AY2860" s="232" t="s">
        <v>209</v>
      </c>
    </row>
    <row r="2861" spans="2:65" s="1" customFormat="1" ht="16.5" customHeight="1">
      <c r="B2861" s="43"/>
      <c r="C2861" s="244" t="s">
        <v>3211</v>
      </c>
      <c r="D2861" s="244" t="s">
        <v>348</v>
      </c>
      <c r="E2861" s="245" t="s">
        <v>3212</v>
      </c>
      <c r="F2861" s="246" t="s">
        <v>3213</v>
      </c>
      <c r="G2861" s="247" t="s">
        <v>351</v>
      </c>
      <c r="H2861" s="248">
        <v>1.62</v>
      </c>
      <c r="I2861" s="249"/>
      <c r="J2861" s="250">
        <f>ROUND(I2861*H2861,2)</f>
        <v>0</v>
      </c>
      <c r="K2861" s="246" t="s">
        <v>216</v>
      </c>
      <c r="L2861" s="251"/>
      <c r="M2861" s="252" t="s">
        <v>34</v>
      </c>
      <c r="N2861" s="253" t="s">
        <v>49</v>
      </c>
      <c r="O2861" s="44"/>
      <c r="P2861" s="212">
        <f>O2861*H2861</f>
        <v>0</v>
      </c>
      <c r="Q2861" s="212">
        <v>0.01</v>
      </c>
      <c r="R2861" s="212">
        <f>Q2861*H2861</f>
        <v>1.6200000000000003E-2</v>
      </c>
      <c r="S2861" s="212">
        <v>0</v>
      </c>
      <c r="T2861" s="213">
        <f>S2861*H2861</f>
        <v>0</v>
      </c>
      <c r="AR2861" s="25" t="s">
        <v>672</v>
      </c>
      <c r="AT2861" s="25" t="s">
        <v>348</v>
      </c>
      <c r="AU2861" s="25" t="s">
        <v>88</v>
      </c>
      <c r="AY2861" s="25" t="s">
        <v>209</v>
      </c>
      <c r="BE2861" s="214">
        <f>IF(N2861="základní",J2861,0)</f>
        <v>0</v>
      </c>
      <c r="BF2861" s="214">
        <f>IF(N2861="snížená",J2861,0)</f>
        <v>0</v>
      </c>
      <c r="BG2861" s="214">
        <f>IF(N2861="zákl. přenesená",J2861,0)</f>
        <v>0</v>
      </c>
      <c r="BH2861" s="214">
        <f>IF(N2861="sníž. přenesená",J2861,0)</f>
        <v>0</v>
      </c>
      <c r="BI2861" s="214">
        <f>IF(N2861="nulová",J2861,0)</f>
        <v>0</v>
      </c>
      <c r="BJ2861" s="25" t="s">
        <v>86</v>
      </c>
      <c r="BK2861" s="214">
        <f>ROUND(I2861*H2861,2)</f>
        <v>0</v>
      </c>
      <c r="BL2861" s="25" t="s">
        <v>287</v>
      </c>
      <c r="BM2861" s="25" t="s">
        <v>3214</v>
      </c>
    </row>
    <row r="2862" spans="2:65" s="12" customFormat="1" ht="13.5">
      <c r="B2862" s="222"/>
      <c r="C2862" s="223"/>
      <c r="D2862" s="219" t="s">
        <v>274</v>
      </c>
      <c r="E2862" s="224" t="s">
        <v>34</v>
      </c>
      <c r="F2862" s="225" t="s">
        <v>3205</v>
      </c>
      <c r="G2862" s="223"/>
      <c r="H2862" s="226">
        <v>1.62</v>
      </c>
      <c r="I2862" s="227"/>
      <c r="J2862" s="223"/>
      <c r="K2862" s="223"/>
      <c r="L2862" s="228"/>
      <c r="M2862" s="229"/>
      <c r="N2862" s="230"/>
      <c r="O2862" s="230"/>
      <c r="P2862" s="230"/>
      <c r="Q2862" s="230"/>
      <c r="R2862" s="230"/>
      <c r="S2862" s="230"/>
      <c r="T2862" s="231"/>
      <c r="AT2862" s="232" t="s">
        <v>274</v>
      </c>
      <c r="AU2862" s="232" t="s">
        <v>88</v>
      </c>
      <c r="AV2862" s="12" t="s">
        <v>88</v>
      </c>
      <c r="AW2862" s="12" t="s">
        <v>41</v>
      </c>
      <c r="AX2862" s="12" t="s">
        <v>86</v>
      </c>
      <c r="AY2862" s="232" t="s">
        <v>209</v>
      </c>
    </row>
    <row r="2863" spans="2:65" s="1" customFormat="1" ht="25.5" customHeight="1">
      <c r="B2863" s="43"/>
      <c r="C2863" s="203" t="s">
        <v>3215</v>
      </c>
      <c r="D2863" s="203" t="s">
        <v>212</v>
      </c>
      <c r="E2863" s="204" t="s">
        <v>3216</v>
      </c>
      <c r="F2863" s="205" t="s">
        <v>3217</v>
      </c>
      <c r="G2863" s="206" t="s">
        <v>317</v>
      </c>
      <c r="H2863" s="207">
        <v>10.8</v>
      </c>
      <c r="I2863" s="208"/>
      <c r="J2863" s="209">
        <f>ROUND(I2863*H2863,2)</f>
        <v>0</v>
      </c>
      <c r="K2863" s="205" t="s">
        <v>216</v>
      </c>
      <c r="L2863" s="63"/>
      <c r="M2863" s="210" t="s">
        <v>34</v>
      </c>
      <c r="N2863" s="211" t="s">
        <v>49</v>
      </c>
      <c r="O2863" s="44"/>
      <c r="P2863" s="212">
        <f>O2863*H2863</f>
        <v>0</v>
      </c>
      <c r="Q2863" s="212">
        <v>0</v>
      </c>
      <c r="R2863" s="212">
        <f>Q2863*H2863</f>
        <v>0</v>
      </c>
      <c r="S2863" s="212">
        <v>0</v>
      </c>
      <c r="T2863" s="213">
        <f>S2863*H2863</f>
        <v>0</v>
      </c>
      <c r="AR2863" s="25" t="s">
        <v>287</v>
      </c>
      <c r="AT2863" s="25" t="s">
        <v>212</v>
      </c>
      <c r="AU2863" s="25" t="s">
        <v>88</v>
      </c>
      <c r="AY2863" s="25" t="s">
        <v>209</v>
      </c>
      <c r="BE2863" s="214">
        <f>IF(N2863="základní",J2863,0)</f>
        <v>0</v>
      </c>
      <c r="BF2863" s="214">
        <f>IF(N2863="snížená",J2863,0)</f>
        <v>0</v>
      </c>
      <c r="BG2863" s="214">
        <f>IF(N2863="zákl. přenesená",J2863,0)</f>
        <v>0</v>
      </c>
      <c r="BH2863" s="214">
        <f>IF(N2863="sníž. přenesená",J2863,0)</f>
        <v>0</v>
      </c>
      <c r="BI2863" s="214">
        <f>IF(N2863="nulová",J2863,0)</f>
        <v>0</v>
      </c>
      <c r="BJ2863" s="25" t="s">
        <v>86</v>
      </c>
      <c r="BK2863" s="214">
        <f>ROUND(I2863*H2863,2)</f>
        <v>0</v>
      </c>
      <c r="BL2863" s="25" t="s">
        <v>287</v>
      </c>
      <c r="BM2863" s="25" t="s">
        <v>3218</v>
      </c>
    </row>
    <row r="2864" spans="2:65" s="1" customFormat="1" ht="67.5">
      <c r="B2864" s="43"/>
      <c r="C2864" s="65"/>
      <c r="D2864" s="219" t="s">
        <v>272</v>
      </c>
      <c r="E2864" s="65"/>
      <c r="F2864" s="220" t="s">
        <v>3203</v>
      </c>
      <c r="G2864" s="65"/>
      <c r="H2864" s="65"/>
      <c r="I2864" s="174"/>
      <c r="J2864" s="65"/>
      <c r="K2864" s="65"/>
      <c r="L2864" s="63"/>
      <c r="M2864" s="221"/>
      <c r="N2864" s="44"/>
      <c r="O2864" s="44"/>
      <c r="P2864" s="44"/>
      <c r="Q2864" s="44"/>
      <c r="R2864" s="44"/>
      <c r="S2864" s="44"/>
      <c r="T2864" s="80"/>
      <c r="AT2864" s="25" t="s">
        <v>272</v>
      </c>
      <c r="AU2864" s="25" t="s">
        <v>88</v>
      </c>
    </row>
    <row r="2865" spans="2:65" s="14" customFormat="1" ht="13.5">
      <c r="B2865" s="254"/>
      <c r="C2865" s="255"/>
      <c r="D2865" s="219" t="s">
        <v>274</v>
      </c>
      <c r="E2865" s="256" t="s">
        <v>34</v>
      </c>
      <c r="F2865" s="257" t="s">
        <v>3219</v>
      </c>
      <c r="G2865" s="255"/>
      <c r="H2865" s="256" t="s">
        <v>34</v>
      </c>
      <c r="I2865" s="258"/>
      <c r="J2865" s="255"/>
      <c r="K2865" s="255"/>
      <c r="L2865" s="259"/>
      <c r="M2865" s="260"/>
      <c r="N2865" s="261"/>
      <c r="O2865" s="261"/>
      <c r="P2865" s="261"/>
      <c r="Q2865" s="261"/>
      <c r="R2865" s="261"/>
      <c r="S2865" s="261"/>
      <c r="T2865" s="262"/>
      <c r="AT2865" s="263" t="s">
        <v>274</v>
      </c>
      <c r="AU2865" s="263" t="s">
        <v>88</v>
      </c>
      <c r="AV2865" s="14" t="s">
        <v>86</v>
      </c>
      <c r="AW2865" s="14" t="s">
        <v>41</v>
      </c>
      <c r="AX2865" s="14" t="s">
        <v>78</v>
      </c>
      <c r="AY2865" s="263" t="s">
        <v>209</v>
      </c>
    </row>
    <row r="2866" spans="2:65" s="12" customFormat="1" ht="13.5">
      <c r="B2866" s="222"/>
      <c r="C2866" s="223"/>
      <c r="D2866" s="219" t="s">
        <v>274</v>
      </c>
      <c r="E2866" s="224" t="s">
        <v>34</v>
      </c>
      <c r="F2866" s="225" t="s">
        <v>3220</v>
      </c>
      <c r="G2866" s="223"/>
      <c r="H2866" s="226">
        <v>5.4</v>
      </c>
      <c r="I2866" s="227"/>
      <c r="J2866" s="223"/>
      <c r="K2866" s="223"/>
      <c r="L2866" s="228"/>
      <c r="M2866" s="229"/>
      <c r="N2866" s="230"/>
      <c r="O2866" s="230"/>
      <c r="P2866" s="230"/>
      <c r="Q2866" s="230"/>
      <c r="R2866" s="230"/>
      <c r="S2866" s="230"/>
      <c r="T2866" s="231"/>
      <c r="AT2866" s="232" t="s">
        <v>274</v>
      </c>
      <c r="AU2866" s="232" t="s">
        <v>88</v>
      </c>
      <c r="AV2866" s="12" t="s">
        <v>88</v>
      </c>
      <c r="AW2866" s="12" t="s">
        <v>41</v>
      </c>
      <c r="AX2866" s="12" t="s">
        <v>78</v>
      </c>
      <c r="AY2866" s="232" t="s">
        <v>209</v>
      </c>
    </row>
    <row r="2867" spans="2:65" s="12" customFormat="1" ht="13.5">
      <c r="B2867" s="222"/>
      <c r="C2867" s="223"/>
      <c r="D2867" s="219" t="s">
        <v>274</v>
      </c>
      <c r="E2867" s="224" t="s">
        <v>34</v>
      </c>
      <c r="F2867" s="225" t="s">
        <v>3221</v>
      </c>
      <c r="G2867" s="223"/>
      <c r="H2867" s="226">
        <v>5.4</v>
      </c>
      <c r="I2867" s="227"/>
      <c r="J2867" s="223"/>
      <c r="K2867" s="223"/>
      <c r="L2867" s="228"/>
      <c r="M2867" s="229"/>
      <c r="N2867" s="230"/>
      <c r="O2867" s="230"/>
      <c r="P2867" s="230"/>
      <c r="Q2867" s="230"/>
      <c r="R2867" s="230"/>
      <c r="S2867" s="230"/>
      <c r="T2867" s="231"/>
      <c r="AT2867" s="232" t="s">
        <v>274</v>
      </c>
      <c r="AU2867" s="232" t="s">
        <v>88</v>
      </c>
      <c r="AV2867" s="12" t="s">
        <v>88</v>
      </c>
      <c r="AW2867" s="12" t="s">
        <v>41</v>
      </c>
      <c r="AX2867" s="12" t="s">
        <v>78</v>
      </c>
      <c r="AY2867" s="232" t="s">
        <v>209</v>
      </c>
    </row>
    <row r="2868" spans="2:65" s="13" customFormat="1" ht="13.5">
      <c r="B2868" s="233"/>
      <c r="C2868" s="234"/>
      <c r="D2868" s="219" t="s">
        <v>274</v>
      </c>
      <c r="E2868" s="235" t="s">
        <v>34</v>
      </c>
      <c r="F2868" s="236" t="s">
        <v>302</v>
      </c>
      <c r="G2868" s="234"/>
      <c r="H2868" s="237">
        <v>10.8</v>
      </c>
      <c r="I2868" s="238"/>
      <c r="J2868" s="234"/>
      <c r="K2868" s="234"/>
      <c r="L2868" s="239"/>
      <c r="M2868" s="240"/>
      <c r="N2868" s="241"/>
      <c r="O2868" s="241"/>
      <c r="P2868" s="241"/>
      <c r="Q2868" s="241"/>
      <c r="R2868" s="241"/>
      <c r="S2868" s="241"/>
      <c r="T2868" s="242"/>
      <c r="AT2868" s="243" t="s">
        <v>274</v>
      </c>
      <c r="AU2868" s="243" t="s">
        <v>88</v>
      </c>
      <c r="AV2868" s="13" t="s">
        <v>228</v>
      </c>
      <c r="AW2868" s="13" t="s">
        <v>41</v>
      </c>
      <c r="AX2868" s="13" t="s">
        <v>86</v>
      </c>
      <c r="AY2868" s="243" t="s">
        <v>209</v>
      </c>
    </row>
    <row r="2869" spans="2:65" s="1" customFormat="1" ht="16.5" customHeight="1">
      <c r="B2869" s="43"/>
      <c r="C2869" s="244" t="s">
        <v>3222</v>
      </c>
      <c r="D2869" s="244" t="s">
        <v>348</v>
      </c>
      <c r="E2869" s="245" t="s">
        <v>3223</v>
      </c>
      <c r="F2869" s="246" t="s">
        <v>3224</v>
      </c>
      <c r="G2869" s="247" t="s">
        <v>317</v>
      </c>
      <c r="H2869" s="248">
        <v>11.34</v>
      </c>
      <c r="I2869" s="249"/>
      <c r="J2869" s="250">
        <f>ROUND(I2869*H2869,2)</f>
        <v>0</v>
      </c>
      <c r="K2869" s="246" t="s">
        <v>216</v>
      </c>
      <c r="L2869" s="251"/>
      <c r="M2869" s="252" t="s">
        <v>34</v>
      </c>
      <c r="N2869" s="253" t="s">
        <v>49</v>
      </c>
      <c r="O2869" s="44"/>
      <c r="P2869" s="212">
        <f>O2869*H2869</f>
        <v>0</v>
      </c>
      <c r="Q2869" s="212">
        <v>2.0000000000000001E-4</v>
      </c>
      <c r="R2869" s="212">
        <f>Q2869*H2869</f>
        <v>2.2680000000000001E-3</v>
      </c>
      <c r="S2869" s="212">
        <v>0</v>
      </c>
      <c r="T2869" s="213">
        <f>S2869*H2869</f>
        <v>0</v>
      </c>
      <c r="AR2869" s="25" t="s">
        <v>672</v>
      </c>
      <c r="AT2869" s="25" t="s">
        <v>348</v>
      </c>
      <c r="AU2869" s="25" t="s">
        <v>88</v>
      </c>
      <c r="AY2869" s="25" t="s">
        <v>209</v>
      </c>
      <c r="BE2869" s="214">
        <f>IF(N2869="základní",J2869,0)</f>
        <v>0</v>
      </c>
      <c r="BF2869" s="214">
        <f>IF(N2869="snížená",J2869,0)</f>
        <v>0</v>
      </c>
      <c r="BG2869" s="214">
        <f>IF(N2869="zákl. přenesená",J2869,0)</f>
        <v>0</v>
      </c>
      <c r="BH2869" s="214">
        <f>IF(N2869="sníž. přenesená",J2869,0)</f>
        <v>0</v>
      </c>
      <c r="BI2869" s="214">
        <f>IF(N2869="nulová",J2869,0)</f>
        <v>0</v>
      </c>
      <c r="BJ2869" s="25" t="s">
        <v>86</v>
      </c>
      <c r="BK2869" s="214">
        <f>ROUND(I2869*H2869,2)</f>
        <v>0</v>
      </c>
      <c r="BL2869" s="25" t="s">
        <v>287</v>
      </c>
      <c r="BM2869" s="25" t="s">
        <v>3225</v>
      </c>
    </row>
    <row r="2870" spans="2:65" s="12" customFormat="1" ht="13.5">
      <c r="B2870" s="222"/>
      <c r="C2870" s="223"/>
      <c r="D2870" s="219" t="s">
        <v>274</v>
      </c>
      <c r="E2870" s="223"/>
      <c r="F2870" s="225" t="s">
        <v>3226</v>
      </c>
      <c r="G2870" s="223"/>
      <c r="H2870" s="226">
        <v>11.34</v>
      </c>
      <c r="I2870" s="227"/>
      <c r="J2870" s="223"/>
      <c r="K2870" s="223"/>
      <c r="L2870" s="228"/>
      <c r="M2870" s="229"/>
      <c r="N2870" s="230"/>
      <c r="O2870" s="230"/>
      <c r="P2870" s="230"/>
      <c r="Q2870" s="230"/>
      <c r="R2870" s="230"/>
      <c r="S2870" s="230"/>
      <c r="T2870" s="231"/>
      <c r="AT2870" s="232" t="s">
        <v>274</v>
      </c>
      <c r="AU2870" s="232" t="s">
        <v>88</v>
      </c>
      <c r="AV2870" s="12" t="s">
        <v>88</v>
      </c>
      <c r="AW2870" s="12" t="s">
        <v>6</v>
      </c>
      <c r="AX2870" s="12" t="s">
        <v>86</v>
      </c>
      <c r="AY2870" s="232" t="s">
        <v>209</v>
      </c>
    </row>
    <row r="2871" spans="2:65" s="1" customFormat="1" ht="25.5" customHeight="1">
      <c r="B2871" s="43"/>
      <c r="C2871" s="203" t="s">
        <v>3227</v>
      </c>
      <c r="D2871" s="203" t="s">
        <v>212</v>
      </c>
      <c r="E2871" s="204" t="s">
        <v>3228</v>
      </c>
      <c r="F2871" s="205" t="s">
        <v>3229</v>
      </c>
      <c r="G2871" s="206" t="s">
        <v>317</v>
      </c>
      <c r="H2871" s="207">
        <v>19.7</v>
      </c>
      <c r="I2871" s="208"/>
      <c r="J2871" s="209">
        <f>ROUND(I2871*H2871,2)</f>
        <v>0</v>
      </c>
      <c r="K2871" s="205" t="s">
        <v>216</v>
      </c>
      <c r="L2871" s="63"/>
      <c r="M2871" s="210" t="s">
        <v>34</v>
      </c>
      <c r="N2871" s="211" t="s">
        <v>49</v>
      </c>
      <c r="O2871" s="44"/>
      <c r="P2871" s="212">
        <f>O2871*H2871</f>
        <v>0</v>
      </c>
      <c r="Q2871" s="212">
        <v>5.0000000000000002E-5</v>
      </c>
      <c r="R2871" s="212">
        <f>Q2871*H2871</f>
        <v>9.8499999999999998E-4</v>
      </c>
      <c r="S2871" s="212">
        <v>0</v>
      </c>
      <c r="T2871" s="213">
        <f>S2871*H2871</f>
        <v>0</v>
      </c>
      <c r="AR2871" s="25" t="s">
        <v>287</v>
      </c>
      <c r="AT2871" s="25" t="s">
        <v>212</v>
      </c>
      <c r="AU2871" s="25" t="s">
        <v>88</v>
      </c>
      <c r="AY2871" s="25" t="s">
        <v>209</v>
      </c>
      <c r="BE2871" s="214">
        <f>IF(N2871="základní",J2871,0)</f>
        <v>0</v>
      </c>
      <c r="BF2871" s="214">
        <f>IF(N2871="snížená",J2871,0)</f>
        <v>0</v>
      </c>
      <c r="BG2871" s="214">
        <f>IF(N2871="zákl. přenesená",J2871,0)</f>
        <v>0</v>
      </c>
      <c r="BH2871" s="214">
        <f>IF(N2871="sníž. přenesená",J2871,0)</f>
        <v>0</v>
      </c>
      <c r="BI2871" s="214">
        <f>IF(N2871="nulová",J2871,0)</f>
        <v>0</v>
      </c>
      <c r="BJ2871" s="25" t="s">
        <v>86</v>
      </c>
      <c r="BK2871" s="214">
        <f>ROUND(I2871*H2871,2)</f>
        <v>0</v>
      </c>
      <c r="BL2871" s="25" t="s">
        <v>287</v>
      </c>
      <c r="BM2871" s="25" t="s">
        <v>3230</v>
      </c>
    </row>
    <row r="2872" spans="2:65" s="12" customFormat="1" ht="13.5">
      <c r="B2872" s="222"/>
      <c r="C2872" s="223"/>
      <c r="D2872" s="219" t="s">
        <v>274</v>
      </c>
      <c r="E2872" s="224" t="s">
        <v>34</v>
      </c>
      <c r="F2872" s="225" t="s">
        <v>3231</v>
      </c>
      <c r="G2872" s="223"/>
      <c r="H2872" s="226">
        <v>2.8</v>
      </c>
      <c r="I2872" s="227"/>
      <c r="J2872" s="223"/>
      <c r="K2872" s="223"/>
      <c r="L2872" s="228"/>
      <c r="M2872" s="229"/>
      <c r="N2872" s="230"/>
      <c r="O2872" s="230"/>
      <c r="P2872" s="230"/>
      <c r="Q2872" s="230"/>
      <c r="R2872" s="230"/>
      <c r="S2872" s="230"/>
      <c r="T2872" s="231"/>
      <c r="AT2872" s="232" t="s">
        <v>274</v>
      </c>
      <c r="AU2872" s="232" t="s">
        <v>88</v>
      </c>
      <c r="AV2872" s="12" t="s">
        <v>88</v>
      </c>
      <c r="AW2872" s="12" t="s">
        <v>41</v>
      </c>
      <c r="AX2872" s="12" t="s">
        <v>78</v>
      </c>
      <c r="AY2872" s="232" t="s">
        <v>209</v>
      </c>
    </row>
    <row r="2873" spans="2:65" s="12" customFormat="1" ht="13.5">
      <c r="B2873" s="222"/>
      <c r="C2873" s="223"/>
      <c r="D2873" s="219" t="s">
        <v>274</v>
      </c>
      <c r="E2873" s="224" t="s">
        <v>34</v>
      </c>
      <c r="F2873" s="225" t="s">
        <v>3232</v>
      </c>
      <c r="G2873" s="223"/>
      <c r="H2873" s="226">
        <v>2.9</v>
      </c>
      <c r="I2873" s="227"/>
      <c r="J2873" s="223"/>
      <c r="K2873" s="223"/>
      <c r="L2873" s="228"/>
      <c r="M2873" s="229"/>
      <c r="N2873" s="230"/>
      <c r="O2873" s="230"/>
      <c r="P2873" s="230"/>
      <c r="Q2873" s="230"/>
      <c r="R2873" s="230"/>
      <c r="S2873" s="230"/>
      <c r="T2873" s="231"/>
      <c r="AT2873" s="232" t="s">
        <v>274</v>
      </c>
      <c r="AU2873" s="232" t="s">
        <v>88</v>
      </c>
      <c r="AV2873" s="12" t="s">
        <v>88</v>
      </c>
      <c r="AW2873" s="12" t="s">
        <v>6</v>
      </c>
      <c r="AX2873" s="12" t="s">
        <v>78</v>
      </c>
      <c r="AY2873" s="232" t="s">
        <v>209</v>
      </c>
    </row>
    <row r="2874" spans="2:65" s="12" customFormat="1" ht="13.5">
      <c r="B2874" s="222"/>
      <c r="C2874" s="223"/>
      <c r="D2874" s="219" t="s">
        <v>274</v>
      </c>
      <c r="E2874" s="224" t="s">
        <v>34</v>
      </c>
      <c r="F2874" s="225" t="s">
        <v>3233</v>
      </c>
      <c r="G2874" s="223"/>
      <c r="H2874" s="226">
        <v>2.7</v>
      </c>
      <c r="I2874" s="227"/>
      <c r="J2874" s="223"/>
      <c r="K2874" s="223"/>
      <c r="L2874" s="228"/>
      <c r="M2874" s="229"/>
      <c r="N2874" s="230"/>
      <c r="O2874" s="230"/>
      <c r="P2874" s="230"/>
      <c r="Q2874" s="230"/>
      <c r="R2874" s="230"/>
      <c r="S2874" s="230"/>
      <c r="T2874" s="231"/>
      <c r="AT2874" s="232" t="s">
        <v>274</v>
      </c>
      <c r="AU2874" s="232" t="s">
        <v>88</v>
      </c>
      <c r="AV2874" s="12" t="s">
        <v>88</v>
      </c>
      <c r="AW2874" s="12" t="s">
        <v>41</v>
      </c>
      <c r="AX2874" s="12" t="s">
        <v>78</v>
      </c>
      <c r="AY2874" s="232" t="s">
        <v>209</v>
      </c>
    </row>
    <row r="2875" spans="2:65" s="12" customFormat="1" ht="13.5">
      <c r="B2875" s="222"/>
      <c r="C2875" s="223"/>
      <c r="D2875" s="219" t="s">
        <v>274</v>
      </c>
      <c r="E2875" s="224" t="s">
        <v>34</v>
      </c>
      <c r="F2875" s="225" t="s">
        <v>3234</v>
      </c>
      <c r="G2875" s="223"/>
      <c r="H2875" s="226">
        <v>9.3000000000000007</v>
      </c>
      <c r="I2875" s="227"/>
      <c r="J2875" s="223"/>
      <c r="K2875" s="223"/>
      <c r="L2875" s="228"/>
      <c r="M2875" s="229"/>
      <c r="N2875" s="230"/>
      <c r="O2875" s="230"/>
      <c r="P2875" s="230"/>
      <c r="Q2875" s="230"/>
      <c r="R2875" s="230"/>
      <c r="S2875" s="230"/>
      <c r="T2875" s="231"/>
      <c r="AT2875" s="232" t="s">
        <v>274</v>
      </c>
      <c r="AU2875" s="232" t="s">
        <v>88</v>
      </c>
      <c r="AV2875" s="12" t="s">
        <v>88</v>
      </c>
      <c r="AW2875" s="12" t="s">
        <v>41</v>
      </c>
      <c r="AX2875" s="12" t="s">
        <v>78</v>
      </c>
      <c r="AY2875" s="232" t="s">
        <v>209</v>
      </c>
    </row>
    <row r="2876" spans="2:65" s="12" customFormat="1" ht="13.5">
      <c r="B2876" s="222"/>
      <c r="C2876" s="223"/>
      <c r="D2876" s="219" t="s">
        <v>274</v>
      </c>
      <c r="E2876" s="224" t="s">
        <v>34</v>
      </c>
      <c r="F2876" s="225" t="s">
        <v>3235</v>
      </c>
      <c r="G2876" s="223"/>
      <c r="H2876" s="226">
        <v>2</v>
      </c>
      <c r="I2876" s="227"/>
      <c r="J2876" s="223"/>
      <c r="K2876" s="223"/>
      <c r="L2876" s="228"/>
      <c r="M2876" s="229"/>
      <c r="N2876" s="230"/>
      <c r="O2876" s="230"/>
      <c r="P2876" s="230"/>
      <c r="Q2876" s="230"/>
      <c r="R2876" s="230"/>
      <c r="S2876" s="230"/>
      <c r="T2876" s="231"/>
      <c r="AT2876" s="232" t="s">
        <v>274</v>
      </c>
      <c r="AU2876" s="232" t="s">
        <v>88</v>
      </c>
      <c r="AV2876" s="12" t="s">
        <v>88</v>
      </c>
      <c r="AW2876" s="12" t="s">
        <v>41</v>
      </c>
      <c r="AX2876" s="12" t="s">
        <v>78</v>
      </c>
      <c r="AY2876" s="232" t="s">
        <v>209</v>
      </c>
    </row>
    <row r="2877" spans="2:65" s="13" customFormat="1" ht="13.5">
      <c r="B2877" s="233"/>
      <c r="C2877" s="234"/>
      <c r="D2877" s="219" t="s">
        <v>274</v>
      </c>
      <c r="E2877" s="235" t="s">
        <v>34</v>
      </c>
      <c r="F2877" s="236" t="s">
        <v>302</v>
      </c>
      <c r="G2877" s="234"/>
      <c r="H2877" s="237">
        <v>19.7</v>
      </c>
      <c r="I2877" s="238"/>
      <c r="J2877" s="234"/>
      <c r="K2877" s="234"/>
      <c r="L2877" s="239"/>
      <c r="M2877" s="240"/>
      <c r="N2877" s="241"/>
      <c r="O2877" s="241"/>
      <c r="P2877" s="241"/>
      <c r="Q2877" s="241"/>
      <c r="R2877" s="241"/>
      <c r="S2877" s="241"/>
      <c r="T2877" s="242"/>
      <c r="AT2877" s="243" t="s">
        <v>274</v>
      </c>
      <c r="AU2877" s="243" t="s">
        <v>88</v>
      </c>
      <c r="AV2877" s="13" t="s">
        <v>228</v>
      </c>
      <c r="AW2877" s="13" t="s">
        <v>41</v>
      </c>
      <c r="AX2877" s="13" t="s">
        <v>86</v>
      </c>
      <c r="AY2877" s="243" t="s">
        <v>209</v>
      </c>
    </row>
    <row r="2878" spans="2:65" s="1" customFormat="1" ht="16.5" customHeight="1">
      <c r="B2878" s="43"/>
      <c r="C2878" s="244" t="s">
        <v>3236</v>
      </c>
      <c r="D2878" s="244" t="s">
        <v>348</v>
      </c>
      <c r="E2878" s="245" t="s">
        <v>3237</v>
      </c>
      <c r="F2878" s="246" t="s">
        <v>3238</v>
      </c>
      <c r="G2878" s="247" t="s">
        <v>317</v>
      </c>
      <c r="H2878" s="248">
        <v>19.7</v>
      </c>
      <c r="I2878" s="249"/>
      <c r="J2878" s="250">
        <f>ROUND(I2878*H2878,2)</f>
        <v>0</v>
      </c>
      <c r="K2878" s="246" t="s">
        <v>34</v>
      </c>
      <c r="L2878" s="251"/>
      <c r="M2878" s="252" t="s">
        <v>34</v>
      </c>
      <c r="N2878" s="253" t="s">
        <v>49</v>
      </c>
      <c r="O2878" s="44"/>
      <c r="P2878" s="212">
        <f>O2878*H2878</f>
        <v>0</v>
      </c>
      <c r="Q2878" s="212">
        <v>0</v>
      </c>
      <c r="R2878" s="212">
        <f>Q2878*H2878</f>
        <v>0</v>
      </c>
      <c r="S2878" s="212">
        <v>0</v>
      </c>
      <c r="T2878" s="213">
        <f>S2878*H2878</f>
        <v>0</v>
      </c>
      <c r="AR2878" s="25" t="s">
        <v>672</v>
      </c>
      <c r="AT2878" s="25" t="s">
        <v>348</v>
      </c>
      <c r="AU2878" s="25" t="s">
        <v>88</v>
      </c>
      <c r="AY2878" s="25" t="s">
        <v>209</v>
      </c>
      <c r="BE2878" s="214">
        <f>IF(N2878="základní",J2878,0)</f>
        <v>0</v>
      </c>
      <c r="BF2878" s="214">
        <f>IF(N2878="snížená",J2878,0)</f>
        <v>0</v>
      </c>
      <c r="BG2878" s="214">
        <f>IF(N2878="zákl. přenesená",J2878,0)</f>
        <v>0</v>
      </c>
      <c r="BH2878" s="214">
        <f>IF(N2878="sníž. přenesená",J2878,0)</f>
        <v>0</v>
      </c>
      <c r="BI2878" s="214">
        <f>IF(N2878="nulová",J2878,0)</f>
        <v>0</v>
      </c>
      <c r="BJ2878" s="25" t="s">
        <v>86</v>
      </c>
      <c r="BK2878" s="214">
        <f>ROUND(I2878*H2878,2)</f>
        <v>0</v>
      </c>
      <c r="BL2878" s="25" t="s">
        <v>287</v>
      </c>
      <c r="BM2878" s="25" t="s">
        <v>3239</v>
      </c>
    </row>
    <row r="2879" spans="2:65" s="1" customFormat="1" ht="25.5" customHeight="1">
      <c r="B2879" s="43"/>
      <c r="C2879" s="203" t="s">
        <v>3240</v>
      </c>
      <c r="D2879" s="203" t="s">
        <v>212</v>
      </c>
      <c r="E2879" s="204" t="s">
        <v>3241</v>
      </c>
      <c r="F2879" s="205" t="s">
        <v>3242</v>
      </c>
      <c r="G2879" s="206" t="s">
        <v>317</v>
      </c>
      <c r="H2879" s="207">
        <v>8.4</v>
      </c>
      <c r="I2879" s="208"/>
      <c r="J2879" s="209">
        <f>ROUND(I2879*H2879,2)</f>
        <v>0</v>
      </c>
      <c r="K2879" s="205" t="s">
        <v>34</v>
      </c>
      <c r="L2879" s="63"/>
      <c r="M2879" s="210" t="s">
        <v>34</v>
      </c>
      <c r="N2879" s="211" t="s">
        <v>49</v>
      </c>
      <c r="O2879" s="44"/>
      <c r="P2879" s="212">
        <f>O2879*H2879</f>
        <v>0</v>
      </c>
      <c r="Q2879" s="212">
        <v>0</v>
      </c>
      <c r="R2879" s="212">
        <f>Q2879*H2879</f>
        <v>0</v>
      </c>
      <c r="S2879" s="212">
        <v>0</v>
      </c>
      <c r="T2879" s="213">
        <f>S2879*H2879</f>
        <v>0</v>
      </c>
      <c r="AR2879" s="25" t="s">
        <v>287</v>
      </c>
      <c r="AT2879" s="25" t="s">
        <v>212</v>
      </c>
      <c r="AU2879" s="25" t="s">
        <v>88</v>
      </c>
      <c r="AY2879" s="25" t="s">
        <v>209</v>
      </c>
      <c r="BE2879" s="214">
        <f>IF(N2879="základní",J2879,0)</f>
        <v>0</v>
      </c>
      <c r="BF2879" s="214">
        <f>IF(N2879="snížená",J2879,0)</f>
        <v>0</v>
      </c>
      <c r="BG2879" s="214">
        <f>IF(N2879="zákl. přenesená",J2879,0)</f>
        <v>0</v>
      </c>
      <c r="BH2879" s="214">
        <f>IF(N2879="sníž. přenesená",J2879,0)</f>
        <v>0</v>
      </c>
      <c r="BI2879" s="214">
        <f>IF(N2879="nulová",J2879,0)</f>
        <v>0</v>
      </c>
      <c r="BJ2879" s="25" t="s">
        <v>86</v>
      </c>
      <c r="BK2879" s="214">
        <f>ROUND(I2879*H2879,2)</f>
        <v>0</v>
      </c>
      <c r="BL2879" s="25" t="s">
        <v>287</v>
      </c>
      <c r="BM2879" s="25" t="s">
        <v>3243</v>
      </c>
    </row>
    <row r="2880" spans="2:65" s="14" customFormat="1" ht="13.5">
      <c r="B2880" s="254"/>
      <c r="C2880" s="255"/>
      <c r="D2880" s="219" t="s">
        <v>274</v>
      </c>
      <c r="E2880" s="256" t="s">
        <v>34</v>
      </c>
      <c r="F2880" s="257" t="s">
        <v>3244</v>
      </c>
      <c r="G2880" s="255"/>
      <c r="H2880" s="256" t="s">
        <v>34</v>
      </c>
      <c r="I2880" s="258"/>
      <c r="J2880" s="255"/>
      <c r="K2880" s="255"/>
      <c r="L2880" s="259"/>
      <c r="M2880" s="260"/>
      <c r="N2880" s="261"/>
      <c r="O2880" s="261"/>
      <c r="P2880" s="261"/>
      <c r="Q2880" s="261"/>
      <c r="R2880" s="261"/>
      <c r="S2880" s="261"/>
      <c r="T2880" s="262"/>
      <c r="AT2880" s="263" t="s">
        <v>274</v>
      </c>
      <c r="AU2880" s="263" t="s">
        <v>88</v>
      </c>
      <c r="AV2880" s="14" t="s">
        <v>86</v>
      </c>
      <c r="AW2880" s="14" t="s">
        <v>41</v>
      </c>
      <c r="AX2880" s="14" t="s">
        <v>78</v>
      </c>
      <c r="AY2880" s="263" t="s">
        <v>209</v>
      </c>
    </row>
    <row r="2881" spans="2:65" s="14" customFormat="1" ht="13.5">
      <c r="B2881" s="254"/>
      <c r="C2881" s="255"/>
      <c r="D2881" s="219" t="s">
        <v>274</v>
      </c>
      <c r="E2881" s="256" t="s">
        <v>34</v>
      </c>
      <c r="F2881" s="257" t="s">
        <v>3245</v>
      </c>
      <c r="G2881" s="255"/>
      <c r="H2881" s="256" t="s">
        <v>34</v>
      </c>
      <c r="I2881" s="258"/>
      <c r="J2881" s="255"/>
      <c r="K2881" s="255"/>
      <c r="L2881" s="259"/>
      <c r="M2881" s="260"/>
      <c r="N2881" s="261"/>
      <c r="O2881" s="261"/>
      <c r="P2881" s="261"/>
      <c r="Q2881" s="261"/>
      <c r="R2881" s="261"/>
      <c r="S2881" s="261"/>
      <c r="T2881" s="262"/>
      <c r="AT2881" s="263" t="s">
        <v>274</v>
      </c>
      <c r="AU2881" s="263" t="s">
        <v>88</v>
      </c>
      <c r="AV2881" s="14" t="s">
        <v>86</v>
      </c>
      <c r="AW2881" s="14" t="s">
        <v>41</v>
      </c>
      <c r="AX2881" s="14" t="s">
        <v>78</v>
      </c>
      <c r="AY2881" s="263" t="s">
        <v>209</v>
      </c>
    </row>
    <row r="2882" spans="2:65" s="12" customFormat="1" ht="13.5">
      <c r="B2882" s="222"/>
      <c r="C2882" s="223"/>
      <c r="D2882" s="219" t="s">
        <v>274</v>
      </c>
      <c r="E2882" s="224" t="s">
        <v>34</v>
      </c>
      <c r="F2882" s="225" t="s">
        <v>3246</v>
      </c>
      <c r="G2882" s="223"/>
      <c r="H2882" s="226">
        <v>2.95</v>
      </c>
      <c r="I2882" s="227"/>
      <c r="J2882" s="223"/>
      <c r="K2882" s="223"/>
      <c r="L2882" s="228"/>
      <c r="M2882" s="229"/>
      <c r="N2882" s="230"/>
      <c r="O2882" s="230"/>
      <c r="P2882" s="230"/>
      <c r="Q2882" s="230"/>
      <c r="R2882" s="230"/>
      <c r="S2882" s="230"/>
      <c r="T2882" s="231"/>
      <c r="AT2882" s="232" t="s">
        <v>274</v>
      </c>
      <c r="AU2882" s="232" t="s">
        <v>88</v>
      </c>
      <c r="AV2882" s="12" t="s">
        <v>88</v>
      </c>
      <c r="AW2882" s="12" t="s">
        <v>41</v>
      </c>
      <c r="AX2882" s="12" t="s">
        <v>78</v>
      </c>
      <c r="AY2882" s="232" t="s">
        <v>209</v>
      </c>
    </row>
    <row r="2883" spans="2:65" s="12" customFormat="1" ht="13.5">
      <c r="B2883" s="222"/>
      <c r="C2883" s="223"/>
      <c r="D2883" s="219" t="s">
        <v>274</v>
      </c>
      <c r="E2883" s="224" t="s">
        <v>34</v>
      </c>
      <c r="F2883" s="225" t="s">
        <v>3247</v>
      </c>
      <c r="G2883" s="223"/>
      <c r="H2883" s="226">
        <v>5.45</v>
      </c>
      <c r="I2883" s="227"/>
      <c r="J2883" s="223"/>
      <c r="K2883" s="223"/>
      <c r="L2883" s="228"/>
      <c r="M2883" s="229"/>
      <c r="N2883" s="230"/>
      <c r="O2883" s="230"/>
      <c r="P2883" s="230"/>
      <c r="Q2883" s="230"/>
      <c r="R2883" s="230"/>
      <c r="S2883" s="230"/>
      <c r="T2883" s="231"/>
      <c r="AT2883" s="232" t="s">
        <v>274</v>
      </c>
      <c r="AU2883" s="232" t="s">
        <v>88</v>
      </c>
      <c r="AV2883" s="12" t="s">
        <v>88</v>
      </c>
      <c r="AW2883" s="12" t="s">
        <v>41</v>
      </c>
      <c r="AX2883" s="12" t="s">
        <v>78</v>
      </c>
      <c r="AY2883" s="232" t="s">
        <v>209</v>
      </c>
    </row>
    <row r="2884" spans="2:65" s="13" customFormat="1" ht="13.5">
      <c r="B2884" s="233"/>
      <c r="C2884" s="234"/>
      <c r="D2884" s="219" t="s">
        <v>274</v>
      </c>
      <c r="E2884" s="235" t="s">
        <v>34</v>
      </c>
      <c r="F2884" s="236" t="s">
        <v>302</v>
      </c>
      <c r="G2884" s="234"/>
      <c r="H2884" s="237">
        <v>8.4</v>
      </c>
      <c r="I2884" s="238"/>
      <c r="J2884" s="234"/>
      <c r="K2884" s="234"/>
      <c r="L2884" s="239"/>
      <c r="M2884" s="240"/>
      <c r="N2884" s="241"/>
      <c r="O2884" s="241"/>
      <c r="P2884" s="241"/>
      <c r="Q2884" s="241"/>
      <c r="R2884" s="241"/>
      <c r="S2884" s="241"/>
      <c r="T2884" s="242"/>
      <c r="AT2884" s="243" t="s">
        <v>274</v>
      </c>
      <c r="AU2884" s="243" t="s">
        <v>88</v>
      </c>
      <c r="AV2884" s="13" t="s">
        <v>228</v>
      </c>
      <c r="AW2884" s="13" t="s">
        <v>41</v>
      </c>
      <c r="AX2884" s="13" t="s">
        <v>86</v>
      </c>
      <c r="AY2884" s="243" t="s">
        <v>209</v>
      </c>
    </row>
    <row r="2885" spans="2:65" s="1" customFormat="1" ht="16.5" customHeight="1">
      <c r="B2885" s="43"/>
      <c r="C2885" s="244" t="s">
        <v>3248</v>
      </c>
      <c r="D2885" s="244" t="s">
        <v>348</v>
      </c>
      <c r="E2885" s="245" t="s">
        <v>3249</v>
      </c>
      <c r="F2885" s="246" t="s">
        <v>3250</v>
      </c>
      <c r="G2885" s="247" t="s">
        <v>317</v>
      </c>
      <c r="H2885" s="248">
        <v>8.82</v>
      </c>
      <c r="I2885" s="249"/>
      <c r="J2885" s="250">
        <f>ROUND(I2885*H2885,2)</f>
        <v>0</v>
      </c>
      <c r="K2885" s="246" t="s">
        <v>34</v>
      </c>
      <c r="L2885" s="251"/>
      <c r="M2885" s="252" t="s">
        <v>34</v>
      </c>
      <c r="N2885" s="253" t="s">
        <v>49</v>
      </c>
      <c r="O2885" s="44"/>
      <c r="P2885" s="212">
        <f>O2885*H2885</f>
        <v>0</v>
      </c>
      <c r="Q2885" s="212">
        <v>0</v>
      </c>
      <c r="R2885" s="212">
        <f>Q2885*H2885</f>
        <v>0</v>
      </c>
      <c r="S2885" s="212">
        <v>0</v>
      </c>
      <c r="T2885" s="213">
        <f>S2885*H2885</f>
        <v>0</v>
      </c>
      <c r="AR2885" s="25" t="s">
        <v>672</v>
      </c>
      <c r="AT2885" s="25" t="s">
        <v>348</v>
      </c>
      <c r="AU2885" s="25" t="s">
        <v>88</v>
      </c>
      <c r="AY2885" s="25" t="s">
        <v>209</v>
      </c>
      <c r="BE2885" s="214">
        <f>IF(N2885="základní",J2885,0)</f>
        <v>0</v>
      </c>
      <c r="BF2885" s="214">
        <f>IF(N2885="snížená",J2885,0)</f>
        <v>0</v>
      </c>
      <c r="BG2885" s="214">
        <f>IF(N2885="zákl. přenesená",J2885,0)</f>
        <v>0</v>
      </c>
      <c r="BH2885" s="214">
        <f>IF(N2885="sníž. přenesená",J2885,0)</f>
        <v>0</v>
      </c>
      <c r="BI2885" s="214">
        <f>IF(N2885="nulová",J2885,0)</f>
        <v>0</v>
      </c>
      <c r="BJ2885" s="25" t="s">
        <v>86</v>
      </c>
      <c r="BK2885" s="214">
        <f>ROUND(I2885*H2885,2)</f>
        <v>0</v>
      </c>
      <c r="BL2885" s="25" t="s">
        <v>287</v>
      </c>
      <c r="BM2885" s="25" t="s">
        <v>3251</v>
      </c>
    </row>
    <row r="2886" spans="2:65" s="12" customFormat="1" ht="13.5">
      <c r="B2886" s="222"/>
      <c r="C2886" s="223"/>
      <c r="D2886" s="219" t="s">
        <v>274</v>
      </c>
      <c r="E2886" s="223"/>
      <c r="F2886" s="225" t="s">
        <v>3252</v>
      </c>
      <c r="G2886" s="223"/>
      <c r="H2886" s="226">
        <v>8.82</v>
      </c>
      <c r="I2886" s="227"/>
      <c r="J2886" s="223"/>
      <c r="K2886" s="223"/>
      <c r="L2886" s="228"/>
      <c r="M2886" s="229"/>
      <c r="N2886" s="230"/>
      <c r="O2886" s="230"/>
      <c r="P2886" s="230"/>
      <c r="Q2886" s="230"/>
      <c r="R2886" s="230"/>
      <c r="S2886" s="230"/>
      <c r="T2886" s="231"/>
      <c r="AT2886" s="232" t="s">
        <v>274</v>
      </c>
      <c r="AU2886" s="232" t="s">
        <v>88</v>
      </c>
      <c r="AV2886" s="12" t="s">
        <v>88</v>
      </c>
      <c r="AW2886" s="12" t="s">
        <v>6</v>
      </c>
      <c r="AX2886" s="12" t="s">
        <v>86</v>
      </c>
      <c r="AY2886" s="232" t="s">
        <v>209</v>
      </c>
    </row>
    <row r="2887" spans="2:65" s="1" customFormat="1" ht="16.5" customHeight="1">
      <c r="B2887" s="43"/>
      <c r="C2887" s="203" t="s">
        <v>3253</v>
      </c>
      <c r="D2887" s="203" t="s">
        <v>212</v>
      </c>
      <c r="E2887" s="204" t="s">
        <v>3254</v>
      </c>
      <c r="F2887" s="205" t="s">
        <v>3255</v>
      </c>
      <c r="G2887" s="206" t="s">
        <v>2261</v>
      </c>
      <c r="H2887" s="207">
        <v>183.393</v>
      </c>
      <c r="I2887" s="208"/>
      <c r="J2887" s="209">
        <f>ROUND(I2887*H2887,2)</f>
        <v>0</v>
      </c>
      <c r="K2887" s="205" t="s">
        <v>34</v>
      </c>
      <c r="L2887" s="63"/>
      <c r="M2887" s="210" t="s">
        <v>34</v>
      </c>
      <c r="N2887" s="211" t="s">
        <v>49</v>
      </c>
      <c r="O2887" s="44"/>
      <c r="P2887" s="212">
        <f>O2887*H2887</f>
        <v>0</v>
      </c>
      <c r="Q2887" s="212">
        <v>0</v>
      </c>
      <c r="R2887" s="212">
        <f>Q2887*H2887</f>
        <v>0</v>
      </c>
      <c r="S2887" s="212">
        <v>0</v>
      </c>
      <c r="T2887" s="213">
        <f>S2887*H2887</f>
        <v>0</v>
      </c>
      <c r="AR2887" s="25" t="s">
        <v>287</v>
      </c>
      <c r="AT2887" s="25" t="s">
        <v>212</v>
      </c>
      <c r="AU2887" s="25" t="s">
        <v>88</v>
      </c>
      <c r="AY2887" s="25" t="s">
        <v>209</v>
      </c>
      <c r="BE2887" s="214">
        <f>IF(N2887="základní",J2887,0)</f>
        <v>0</v>
      </c>
      <c r="BF2887" s="214">
        <f>IF(N2887="snížená",J2887,0)</f>
        <v>0</v>
      </c>
      <c r="BG2887" s="214">
        <f>IF(N2887="zákl. přenesená",J2887,0)</f>
        <v>0</v>
      </c>
      <c r="BH2887" s="214">
        <f>IF(N2887="sníž. přenesená",J2887,0)</f>
        <v>0</v>
      </c>
      <c r="BI2887" s="214">
        <f>IF(N2887="nulová",J2887,0)</f>
        <v>0</v>
      </c>
      <c r="BJ2887" s="25" t="s">
        <v>86</v>
      </c>
      <c r="BK2887" s="214">
        <f>ROUND(I2887*H2887,2)</f>
        <v>0</v>
      </c>
      <c r="BL2887" s="25" t="s">
        <v>287</v>
      </c>
      <c r="BM2887" s="25" t="s">
        <v>3256</v>
      </c>
    </row>
    <row r="2888" spans="2:65" s="12" customFormat="1" ht="13.5">
      <c r="B2888" s="222"/>
      <c r="C2888" s="223"/>
      <c r="D2888" s="219" t="s">
        <v>274</v>
      </c>
      <c r="E2888" s="224" t="s">
        <v>34</v>
      </c>
      <c r="F2888" s="225" t="s">
        <v>3257</v>
      </c>
      <c r="G2888" s="223"/>
      <c r="H2888" s="226">
        <v>183.393</v>
      </c>
      <c r="I2888" s="227"/>
      <c r="J2888" s="223"/>
      <c r="K2888" s="223"/>
      <c r="L2888" s="228"/>
      <c r="M2888" s="229"/>
      <c r="N2888" s="230"/>
      <c r="O2888" s="230"/>
      <c r="P2888" s="230"/>
      <c r="Q2888" s="230"/>
      <c r="R2888" s="230"/>
      <c r="S2888" s="230"/>
      <c r="T2888" s="231"/>
      <c r="AT2888" s="232" t="s">
        <v>274</v>
      </c>
      <c r="AU2888" s="232" t="s">
        <v>88</v>
      </c>
      <c r="AV2888" s="12" t="s">
        <v>88</v>
      </c>
      <c r="AW2888" s="12" t="s">
        <v>41</v>
      </c>
      <c r="AX2888" s="12" t="s">
        <v>86</v>
      </c>
      <c r="AY2888" s="232" t="s">
        <v>209</v>
      </c>
    </row>
    <row r="2889" spans="2:65" s="1" customFormat="1" ht="16.5" customHeight="1">
      <c r="B2889" s="43"/>
      <c r="C2889" s="203" t="s">
        <v>3258</v>
      </c>
      <c r="D2889" s="203" t="s">
        <v>212</v>
      </c>
      <c r="E2889" s="204" t="s">
        <v>3259</v>
      </c>
      <c r="F2889" s="205" t="s">
        <v>3260</v>
      </c>
      <c r="G2889" s="206" t="s">
        <v>336</v>
      </c>
      <c r="H2889" s="207">
        <v>1</v>
      </c>
      <c r="I2889" s="208"/>
      <c r="J2889" s="209">
        <f t="shared" ref="J2889:J2894" si="60">ROUND(I2889*H2889,2)</f>
        <v>0</v>
      </c>
      <c r="K2889" s="205" t="s">
        <v>34</v>
      </c>
      <c r="L2889" s="63"/>
      <c r="M2889" s="210" t="s">
        <v>34</v>
      </c>
      <c r="N2889" s="211" t="s">
        <v>49</v>
      </c>
      <c r="O2889" s="44"/>
      <c r="P2889" s="212">
        <f t="shared" ref="P2889:P2894" si="61">O2889*H2889</f>
        <v>0</v>
      </c>
      <c r="Q2889" s="212">
        <v>0</v>
      </c>
      <c r="R2889" s="212">
        <f t="shared" ref="R2889:R2894" si="62">Q2889*H2889</f>
        <v>0</v>
      </c>
      <c r="S2889" s="212">
        <v>0</v>
      </c>
      <c r="T2889" s="213">
        <f t="shared" ref="T2889:T2894" si="63">S2889*H2889</f>
        <v>0</v>
      </c>
      <c r="AR2889" s="25" t="s">
        <v>287</v>
      </c>
      <c r="AT2889" s="25" t="s">
        <v>212</v>
      </c>
      <c r="AU2889" s="25" t="s">
        <v>88</v>
      </c>
      <c r="AY2889" s="25" t="s">
        <v>209</v>
      </c>
      <c r="BE2889" s="214">
        <f t="shared" ref="BE2889:BE2894" si="64">IF(N2889="základní",J2889,0)</f>
        <v>0</v>
      </c>
      <c r="BF2889" s="214">
        <f t="shared" ref="BF2889:BF2894" si="65">IF(N2889="snížená",J2889,0)</f>
        <v>0</v>
      </c>
      <c r="BG2889" s="214">
        <f t="shared" ref="BG2889:BG2894" si="66">IF(N2889="zákl. přenesená",J2889,0)</f>
        <v>0</v>
      </c>
      <c r="BH2889" s="214">
        <f t="shared" ref="BH2889:BH2894" si="67">IF(N2889="sníž. přenesená",J2889,0)</f>
        <v>0</v>
      </c>
      <c r="BI2889" s="214">
        <f t="shared" ref="BI2889:BI2894" si="68">IF(N2889="nulová",J2889,0)</f>
        <v>0</v>
      </c>
      <c r="BJ2889" s="25" t="s">
        <v>86</v>
      </c>
      <c r="BK2889" s="214">
        <f t="shared" ref="BK2889:BK2894" si="69">ROUND(I2889*H2889,2)</f>
        <v>0</v>
      </c>
      <c r="BL2889" s="25" t="s">
        <v>287</v>
      </c>
      <c r="BM2889" s="25" t="s">
        <v>3261</v>
      </c>
    </row>
    <row r="2890" spans="2:65" s="1" customFormat="1" ht="16.5" customHeight="1">
      <c r="B2890" s="43"/>
      <c r="C2890" s="203" t="s">
        <v>3262</v>
      </c>
      <c r="D2890" s="203" t="s">
        <v>212</v>
      </c>
      <c r="E2890" s="204" t="s">
        <v>3263</v>
      </c>
      <c r="F2890" s="205" t="s">
        <v>3264</v>
      </c>
      <c r="G2890" s="206" t="s">
        <v>317</v>
      </c>
      <c r="H2890" s="207">
        <v>14.2</v>
      </c>
      <c r="I2890" s="208"/>
      <c r="J2890" s="209">
        <f t="shared" si="60"/>
        <v>0</v>
      </c>
      <c r="K2890" s="205" t="s">
        <v>34</v>
      </c>
      <c r="L2890" s="63"/>
      <c r="M2890" s="210" t="s">
        <v>34</v>
      </c>
      <c r="N2890" s="211" t="s">
        <v>49</v>
      </c>
      <c r="O2890" s="44"/>
      <c r="P2890" s="212">
        <f t="shared" si="61"/>
        <v>0</v>
      </c>
      <c r="Q2890" s="212">
        <v>0</v>
      </c>
      <c r="R2890" s="212">
        <f t="shared" si="62"/>
        <v>0</v>
      </c>
      <c r="S2890" s="212">
        <v>0</v>
      </c>
      <c r="T2890" s="213">
        <f t="shared" si="63"/>
        <v>0</v>
      </c>
      <c r="AR2890" s="25" t="s">
        <v>287</v>
      </c>
      <c r="AT2890" s="25" t="s">
        <v>212</v>
      </c>
      <c r="AU2890" s="25" t="s">
        <v>88</v>
      </c>
      <c r="AY2890" s="25" t="s">
        <v>209</v>
      </c>
      <c r="BE2890" s="214">
        <f t="shared" si="64"/>
        <v>0</v>
      </c>
      <c r="BF2890" s="214">
        <f t="shared" si="65"/>
        <v>0</v>
      </c>
      <c r="BG2890" s="214">
        <f t="shared" si="66"/>
        <v>0</v>
      </c>
      <c r="BH2890" s="214">
        <f t="shared" si="67"/>
        <v>0</v>
      </c>
      <c r="BI2890" s="214">
        <f t="shared" si="68"/>
        <v>0</v>
      </c>
      <c r="BJ2890" s="25" t="s">
        <v>86</v>
      </c>
      <c r="BK2890" s="214">
        <f t="shared" si="69"/>
        <v>0</v>
      </c>
      <c r="BL2890" s="25" t="s">
        <v>287</v>
      </c>
      <c r="BM2890" s="25" t="s">
        <v>3265</v>
      </c>
    </row>
    <row r="2891" spans="2:65" s="1" customFormat="1" ht="16.5" customHeight="1">
      <c r="B2891" s="43"/>
      <c r="C2891" s="203" t="s">
        <v>3266</v>
      </c>
      <c r="D2891" s="203" t="s">
        <v>212</v>
      </c>
      <c r="E2891" s="204" t="s">
        <v>3267</v>
      </c>
      <c r="F2891" s="205" t="s">
        <v>3268</v>
      </c>
      <c r="G2891" s="206" t="s">
        <v>351</v>
      </c>
      <c r="H2891" s="207">
        <v>17.5</v>
      </c>
      <c r="I2891" s="208"/>
      <c r="J2891" s="209">
        <f t="shared" si="60"/>
        <v>0</v>
      </c>
      <c r="K2891" s="205" t="s">
        <v>34</v>
      </c>
      <c r="L2891" s="63"/>
      <c r="M2891" s="210" t="s">
        <v>34</v>
      </c>
      <c r="N2891" s="211" t="s">
        <v>49</v>
      </c>
      <c r="O2891" s="44"/>
      <c r="P2891" s="212">
        <f t="shared" si="61"/>
        <v>0</v>
      </c>
      <c r="Q2891" s="212">
        <v>0</v>
      </c>
      <c r="R2891" s="212">
        <f t="shared" si="62"/>
        <v>0</v>
      </c>
      <c r="S2891" s="212">
        <v>0</v>
      </c>
      <c r="T2891" s="213">
        <f t="shared" si="63"/>
        <v>0</v>
      </c>
      <c r="AR2891" s="25" t="s">
        <v>287</v>
      </c>
      <c r="AT2891" s="25" t="s">
        <v>212</v>
      </c>
      <c r="AU2891" s="25" t="s">
        <v>88</v>
      </c>
      <c r="AY2891" s="25" t="s">
        <v>209</v>
      </c>
      <c r="BE2891" s="214">
        <f t="shared" si="64"/>
        <v>0</v>
      </c>
      <c r="BF2891" s="214">
        <f t="shared" si="65"/>
        <v>0</v>
      </c>
      <c r="BG2891" s="214">
        <f t="shared" si="66"/>
        <v>0</v>
      </c>
      <c r="BH2891" s="214">
        <f t="shared" si="67"/>
        <v>0</v>
      </c>
      <c r="BI2891" s="214">
        <f t="shared" si="68"/>
        <v>0</v>
      </c>
      <c r="BJ2891" s="25" t="s">
        <v>86</v>
      </c>
      <c r="BK2891" s="214">
        <f t="shared" si="69"/>
        <v>0</v>
      </c>
      <c r="BL2891" s="25" t="s">
        <v>287</v>
      </c>
      <c r="BM2891" s="25" t="s">
        <v>3269</v>
      </c>
    </row>
    <row r="2892" spans="2:65" s="1" customFormat="1" ht="16.5" customHeight="1">
      <c r="B2892" s="43"/>
      <c r="C2892" s="203" t="s">
        <v>3270</v>
      </c>
      <c r="D2892" s="203" t="s">
        <v>212</v>
      </c>
      <c r="E2892" s="204" t="s">
        <v>3271</v>
      </c>
      <c r="F2892" s="205" t="s">
        <v>3272</v>
      </c>
      <c r="G2892" s="206" t="s">
        <v>317</v>
      </c>
      <c r="H2892" s="207">
        <v>3.35</v>
      </c>
      <c r="I2892" s="208"/>
      <c r="J2892" s="209">
        <f t="shared" si="60"/>
        <v>0</v>
      </c>
      <c r="K2892" s="205" t="s">
        <v>34</v>
      </c>
      <c r="L2892" s="63"/>
      <c r="M2892" s="210" t="s">
        <v>34</v>
      </c>
      <c r="N2892" s="211" t="s">
        <v>49</v>
      </c>
      <c r="O2892" s="44"/>
      <c r="P2892" s="212">
        <f t="shared" si="61"/>
        <v>0</v>
      </c>
      <c r="Q2892" s="212">
        <v>0</v>
      </c>
      <c r="R2892" s="212">
        <f t="shared" si="62"/>
        <v>0</v>
      </c>
      <c r="S2892" s="212">
        <v>0</v>
      </c>
      <c r="T2892" s="213">
        <f t="shared" si="63"/>
        <v>0</v>
      </c>
      <c r="AR2892" s="25" t="s">
        <v>287</v>
      </c>
      <c r="AT2892" s="25" t="s">
        <v>212</v>
      </c>
      <c r="AU2892" s="25" t="s">
        <v>88</v>
      </c>
      <c r="AY2892" s="25" t="s">
        <v>209</v>
      </c>
      <c r="BE2892" s="214">
        <f t="shared" si="64"/>
        <v>0</v>
      </c>
      <c r="BF2892" s="214">
        <f t="shared" si="65"/>
        <v>0</v>
      </c>
      <c r="BG2892" s="214">
        <f t="shared" si="66"/>
        <v>0</v>
      </c>
      <c r="BH2892" s="214">
        <f t="shared" si="67"/>
        <v>0</v>
      </c>
      <c r="BI2892" s="214">
        <f t="shared" si="68"/>
        <v>0</v>
      </c>
      <c r="BJ2892" s="25" t="s">
        <v>86</v>
      </c>
      <c r="BK2892" s="214">
        <f t="shared" si="69"/>
        <v>0</v>
      </c>
      <c r="BL2892" s="25" t="s">
        <v>287</v>
      </c>
      <c r="BM2892" s="25" t="s">
        <v>3273</v>
      </c>
    </row>
    <row r="2893" spans="2:65" s="1" customFormat="1" ht="16.5" customHeight="1">
      <c r="B2893" s="43"/>
      <c r="C2893" s="203" t="s">
        <v>3274</v>
      </c>
      <c r="D2893" s="203" t="s">
        <v>212</v>
      </c>
      <c r="E2893" s="204" t="s">
        <v>3275</v>
      </c>
      <c r="F2893" s="205" t="s">
        <v>3276</v>
      </c>
      <c r="G2893" s="206" t="s">
        <v>317</v>
      </c>
      <c r="H2893" s="207">
        <v>12.7</v>
      </c>
      <c r="I2893" s="208"/>
      <c r="J2893" s="209">
        <f t="shared" si="60"/>
        <v>0</v>
      </c>
      <c r="K2893" s="205" t="s">
        <v>34</v>
      </c>
      <c r="L2893" s="63"/>
      <c r="M2893" s="210" t="s">
        <v>34</v>
      </c>
      <c r="N2893" s="211" t="s">
        <v>49</v>
      </c>
      <c r="O2893" s="44"/>
      <c r="P2893" s="212">
        <f t="shared" si="61"/>
        <v>0</v>
      </c>
      <c r="Q2893" s="212">
        <v>0</v>
      </c>
      <c r="R2893" s="212">
        <f t="shared" si="62"/>
        <v>0</v>
      </c>
      <c r="S2893" s="212">
        <v>0</v>
      </c>
      <c r="T2893" s="213">
        <f t="shared" si="63"/>
        <v>0</v>
      </c>
      <c r="AR2893" s="25" t="s">
        <v>287</v>
      </c>
      <c r="AT2893" s="25" t="s">
        <v>212</v>
      </c>
      <c r="AU2893" s="25" t="s">
        <v>88</v>
      </c>
      <c r="AY2893" s="25" t="s">
        <v>209</v>
      </c>
      <c r="BE2893" s="214">
        <f t="shared" si="64"/>
        <v>0</v>
      </c>
      <c r="BF2893" s="214">
        <f t="shared" si="65"/>
        <v>0</v>
      </c>
      <c r="BG2893" s="214">
        <f t="shared" si="66"/>
        <v>0</v>
      </c>
      <c r="BH2893" s="214">
        <f t="shared" si="67"/>
        <v>0</v>
      </c>
      <c r="BI2893" s="214">
        <f t="shared" si="68"/>
        <v>0</v>
      </c>
      <c r="BJ2893" s="25" t="s">
        <v>86</v>
      </c>
      <c r="BK2893" s="214">
        <f t="shared" si="69"/>
        <v>0</v>
      </c>
      <c r="BL2893" s="25" t="s">
        <v>287</v>
      </c>
      <c r="BM2893" s="25" t="s">
        <v>3277</v>
      </c>
    </row>
    <row r="2894" spans="2:65" s="1" customFormat="1" ht="16.5" customHeight="1">
      <c r="B2894" s="43"/>
      <c r="C2894" s="203" t="s">
        <v>3278</v>
      </c>
      <c r="D2894" s="203" t="s">
        <v>212</v>
      </c>
      <c r="E2894" s="204" t="s">
        <v>3279</v>
      </c>
      <c r="F2894" s="205" t="s">
        <v>3280</v>
      </c>
      <c r="G2894" s="206" t="s">
        <v>351</v>
      </c>
      <c r="H2894" s="207">
        <v>11.656000000000001</v>
      </c>
      <c r="I2894" s="208"/>
      <c r="J2894" s="209">
        <f t="shared" si="60"/>
        <v>0</v>
      </c>
      <c r="K2894" s="205" t="s">
        <v>216</v>
      </c>
      <c r="L2894" s="63"/>
      <c r="M2894" s="210" t="s">
        <v>34</v>
      </c>
      <c r="N2894" s="211" t="s">
        <v>49</v>
      </c>
      <c r="O2894" s="44"/>
      <c r="P2894" s="212">
        <f t="shared" si="61"/>
        <v>0</v>
      </c>
      <c r="Q2894" s="212">
        <v>4.0000000000000002E-4</v>
      </c>
      <c r="R2894" s="212">
        <f t="shared" si="62"/>
        <v>4.6624000000000006E-3</v>
      </c>
      <c r="S2894" s="212">
        <v>0</v>
      </c>
      <c r="T2894" s="213">
        <f t="shared" si="63"/>
        <v>0</v>
      </c>
      <c r="AR2894" s="25" t="s">
        <v>287</v>
      </c>
      <c r="AT2894" s="25" t="s">
        <v>212</v>
      </c>
      <c r="AU2894" s="25" t="s">
        <v>88</v>
      </c>
      <c r="AY2894" s="25" t="s">
        <v>209</v>
      </c>
      <c r="BE2894" s="214">
        <f t="shared" si="64"/>
        <v>0</v>
      </c>
      <c r="BF2894" s="214">
        <f t="shared" si="65"/>
        <v>0</v>
      </c>
      <c r="BG2894" s="214">
        <f t="shared" si="66"/>
        <v>0</v>
      </c>
      <c r="BH2894" s="214">
        <f t="shared" si="67"/>
        <v>0</v>
      </c>
      <c r="BI2894" s="214">
        <f t="shared" si="68"/>
        <v>0</v>
      </c>
      <c r="BJ2894" s="25" t="s">
        <v>86</v>
      </c>
      <c r="BK2894" s="214">
        <f t="shared" si="69"/>
        <v>0</v>
      </c>
      <c r="BL2894" s="25" t="s">
        <v>287</v>
      </c>
      <c r="BM2894" s="25" t="s">
        <v>3281</v>
      </c>
    </row>
    <row r="2895" spans="2:65" s="1" customFormat="1" ht="40.5">
      <c r="B2895" s="43"/>
      <c r="C2895" s="65"/>
      <c r="D2895" s="219" t="s">
        <v>272</v>
      </c>
      <c r="E2895" s="65"/>
      <c r="F2895" s="220" t="s">
        <v>3282</v>
      </c>
      <c r="G2895" s="65"/>
      <c r="H2895" s="65"/>
      <c r="I2895" s="174"/>
      <c r="J2895" s="65"/>
      <c r="K2895" s="65"/>
      <c r="L2895" s="63"/>
      <c r="M2895" s="221"/>
      <c r="N2895" s="44"/>
      <c r="O2895" s="44"/>
      <c r="P2895" s="44"/>
      <c r="Q2895" s="44"/>
      <c r="R2895" s="44"/>
      <c r="S2895" s="44"/>
      <c r="T2895" s="80"/>
      <c r="AT2895" s="25" t="s">
        <v>272</v>
      </c>
      <c r="AU2895" s="25" t="s">
        <v>88</v>
      </c>
    </row>
    <row r="2896" spans="2:65" s="12" customFormat="1" ht="13.5">
      <c r="B2896" s="222"/>
      <c r="C2896" s="223"/>
      <c r="D2896" s="219" t="s">
        <v>274</v>
      </c>
      <c r="E2896" s="224" t="s">
        <v>34</v>
      </c>
      <c r="F2896" s="225" t="s">
        <v>3283</v>
      </c>
      <c r="G2896" s="223"/>
      <c r="H2896" s="226">
        <v>11.656000000000001</v>
      </c>
      <c r="I2896" s="227"/>
      <c r="J2896" s="223"/>
      <c r="K2896" s="223"/>
      <c r="L2896" s="228"/>
      <c r="M2896" s="229"/>
      <c r="N2896" s="230"/>
      <c r="O2896" s="230"/>
      <c r="P2896" s="230"/>
      <c r="Q2896" s="230"/>
      <c r="R2896" s="230"/>
      <c r="S2896" s="230"/>
      <c r="T2896" s="231"/>
      <c r="AT2896" s="232" t="s">
        <v>274</v>
      </c>
      <c r="AU2896" s="232" t="s">
        <v>88</v>
      </c>
      <c r="AV2896" s="12" t="s">
        <v>88</v>
      </c>
      <c r="AW2896" s="12" t="s">
        <v>41</v>
      </c>
      <c r="AX2896" s="12" t="s">
        <v>86</v>
      </c>
      <c r="AY2896" s="232" t="s">
        <v>209</v>
      </c>
    </row>
    <row r="2897" spans="2:65" s="1" customFormat="1" ht="38.25" customHeight="1">
      <c r="B2897" s="43"/>
      <c r="C2897" s="244" t="s">
        <v>3284</v>
      </c>
      <c r="D2897" s="244" t="s">
        <v>348</v>
      </c>
      <c r="E2897" s="245" t="s">
        <v>3285</v>
      </c>
      <c r="F2897" s="246" t="s">
        <v>3286</v>
      </c>
      <c r="G2897" s="247" t="s">
        <v>336</v>
      </c>
      <c r="H2897" s="248">
        <v>1</v>
      </c>
      <c r="I2897" s="249"/>
      <c r="J2897" s="250">
        <f>ROUND(I2897*H2897,2)</f>
        <v>0</v>
      </c>
      <c r="K2897" s="246" t="s">
        <v>34</v>
      </c>
      <c r="L2897" s="251"/>
      <c r="M2897" s="252" t="s">
        <v>34</v>
      </c>
      <c r="N2897" s="253" t="s">
        <v>49</v>
      </c>
      <c r="O2897" s="44"/>
      <c r="P2897" s="212">
        <f>O2897*H2897</f>
        <v>0</v>
      </c>
      <c r="Q2897" s="212">
        <v>0</v>
      </c>
      <c r="R2897" s="212">
        <f>Q2897*H2897</f>
        <v>0</v>
      </c>
      <c r="S2897" s="212">
        <v>0</v>
      </c>
      <c r="T2897" s="213">
        <f>S2897*H2897</f>
        <v>0</v>
      </c>
      <c r="AR2897" s="25" t="s">
        <v>672</v>
      </c>
      <c r="AT2897" s="25" t="s">
        <v>348</v>
      </c>
      <c r="AU2897" s="25" t="s">
        <v>88</v>
      </c>
      <c r="AY2897" s="25" t="s">
        <v>209</v>
      </c>
      <c r="BE2897" s="214">
        <f>IF(N2897="základní",J2897,0)</f>
        <v>0</v>
      </c>
      <c r="BF2897" s="214">
        <f>IF(N2897="snížená",J2897,0)</f>
        <v>0</v>
      </c>
      <c r="BG2897" s="214">
        <f>IF(N2897="zákl. přenesená",J2897,0)</f>
        <v>0</v>
      </c>
      <c r="BH2897" s="214">
        <f>IF(N2897="sníž. přenesená",J2897,0)</f>
        <v>0</v>
      </c>
      <c r="BI2897" s="214">
        <f>IF(N2897="nulová",J2897,0)</f>
        <v>0</v>
      </c>
      <c r="BJ2897" s="25" t="s">
        <v>86</v>
      </c>
      <c r="BK2897" s="214">
        <f>ROUND(I2897*H2897,2)</f>
        <v>0</v>
      </c>
      <c r="BL2897" s="25" t="s">
        <v>287</v>
      </c>
      <c r="BM2897" s="25" t="s">
        <v>3287</v>
      </c>
    </row>
    <row r="2898" spans="2:65" s="1" customFormat="1" ht="16.5" customHeight="1">
      <c r="B2898" s="43"/>
      <c r="C2898" s="203" t="s">
        <v>3288</v>
      </c>
      <c r="D2898" s="203" t="s">
        <v>212</v>
      </c>
      <c r="E2898" s="204" t="s">
        <v>3289</v>
      </c>
      <c r="F2898" s="205" t="s">
        <v>3290</v>
      </c>
      <c r="G2898" s="206" t="s">
        <v>357</v>
      </c>
      <c r="H2898" s="207">
        <v>4</v>
      </c>
      <c r="I2898" s="208"/>
      <c r="J2898" s="209">
        <f>ROUND(I2898*H2898,2)</f>
        <v>0</v>
      </c>
      <c r="K2898" s="205" t="s">
        <v>216</v>
      </c>
      <c r="L2898" s="63"/>
      <c r="M2898" s="210" t="s">
        <v>34</v>
      </c>
      <c r="N2898" s="211" t="s">
        <v>49</v>
      </c>
      <c r="O2898" s="44"/>
      <c r="P2898" s="212">
        <f>O2898*H2898</f>
        <v>0</v>
      </c>
      <c r="Q2898" s="212">
        <v>0</v>
      </c>
      <c r="R2898" s="212">
        <f>Q2898*H2898</f>
        <v>0</v>
      </c>
      <c r="S2898" s="212">
        <v>0</v>
      </c>
      <c r="T2898" s="213">
        <f>S2898*H2898</f>
        <v>0</v>
      </c>
      <c r="AR2898" s="25" t="s">
        <v>287</v>
      </c>
      <c r="AT2898" s="25" t="s">
        <v>212</v>
      </c>
      <c r="AU2898" s="25" t="s">
        <v>88</v>
      </c>
      <c r="AY2898" s="25" t="s">
        <v>209</v>
      </c>
      <c r="BE2898" s="214">
        <f>IF(N2898="základní",J2898,0)</f>
        <v>0</v>
      </c>
      <c r="BF2898" s="214">
        <f>IF(N2898="snížená",J2898,0)</f>
        <v>0</v>
      </c>
      <c r="BG2898" s="214">
        <f>IF(N2898="zákl. přenesená",J2898,0)</f>
        <v>0</v>
      </c>
      <c r="BH2898" s="214">
        <f>IF(N2898="sníž. přenesená",J2898,0)</f>
        <v>0</v>
      </c>
      <c r="BI2898" s="214">
        <f>IF(N2898="nulová",J2898,0)</f>
        <v>0</v>
      </c>
      <c r="BJ2898" s="25" t="s">
        <v>86</v>
      </c>
      <c r="BK2898" s="214">
        <f>ROUND(I2898*H2898,2)</f>
        <v>0</v>
      </c>
      <c r="BL2898" s="25" t="s">
        <v>287</v>
      </c>
      <c r="BM2898" s="25" t="s">
        <v>3291</v>
      </c>
    </row>
    <row r="2899" spans="2:65" s="1" customFormat="1" ht="40.5">
      <c r="B2899" s="43"/>
      <c r="C2899" s="65"/>
      <c r="D2899" s="219" t="s">
        <v>272</v>
      </c>
      <c r="E2899" s="65"/>
      <c r="F2899" s="220" t="s">
        <v>3282</v>
      </c>
      <c r="G2899" s="65"/>
      <c r="H2899" s="65"/>
      <c r="I2899" s="174"/>
      <c r="J2899" s="65"/>
      <c r="K2899" s="65"/>
      <c r="L2899" s="63"/>
      <c r="M2899" s="221"/>
      <c r="N2899" s="44"/>
      <c r="O2899" s="44"/>
      <c r="P2899" s="44"/>
      <c r="Q2899" s="44"/>
      <c r="R2899" s="44"/>
      <c r="S2899" s="44"/>
      <c r="T2899" s="80"/>
      <c r="AT2899" s="25" t="s">
        <v>272</v>
      </c>
      <c r="AU2899" s="25" t="s">
        <v>88</v>
      </c>
    </row>
    <row r="2900" spans="2:65" s="12" customFormat="1" ht="13.5">
      <c r="B2900" s="222"/>
      <c r="C2900" s="223"/>
      <c r="D2900" s="219" t="s">
        <v>274</v>
      </c>
      <c r="E2900" s="224" t="s">
        <v>34</v>
      </c>
      <c r="F2900" s="225" t="s">
        <v>3292</v>
      </c>
      <c r="G2900" s="223"/>
      <c r="H2900" s="226">
        <v>4</v>
      </c>
      <c r="I2900" s="227"/>
      <c r="J2900" s="223"/>
      <c r="K2900" s="223"/>
      <c r="L2900" s="228"/>
      <c r="M2900" s="229"/>
      <c r="N2900" s="230"/>
      <c r="O2900" s="230"/>
      <c r="P2900" s="230"/>
      <c r="Q2900" s="230"/>
      <c r="R2900" s="230"/>
      <c r="S2900" s="230"/>
      <c r="T2900" s="231"/>
      <c r="AT2900" s="232" t="s">
        <v>274</v>
      </c>
      <c r="AU2900" s="232" t="s">
        <v>88</v>
      </c>
      <c r="AV2900" s="12" t="s">
        <v>88</v>
      </c>
      <c r="AW2900" s="12" t="s">
        <v>41</v>
      </c>
      <c r="AX2900" s="12" t="s">
        <v>86</v>
      </c>
      <c r="AY2900" s="232" t="s">
        <v>209</v>
      </c>
    </row>
    <row r="2901" spans="2:65" s="1" customFormat="1" ht="38.25" customHeight="1">
      <c r="B2901" s="43"/>
      <c r="C2901" s="244" t="s">
        <v>3293</v>
      </c>
      <c r="D2901" s="244" t="s">
        <v>348</v>
      </c>
      <c r="E2901" s="245" t="s">
        <v>3294</v>
      </c>
      <c r="F2901" s="246" t="s">
        <v>3295</v>
      </c>
      <c r="G2901" s="247" t="s">
        <v>336</v>
      </c>
      <c r="H2901" s="248">
        <v>4</v>
      </c>
      <c r="I2901" s="249"/>
      <c r="J2901" s="250">
        <f>ROUND(I2901*H2901,2)</f>
        <v>0</v>
      </c>
      <c r="K2901" s="246" t="s">
        <v>34</v>
      </c>
      <c r="L2901" s="251"/>
      <c r="M2901" s="252" t="s">
        <v>34</v>
      </c>
      <c r="N2901" s="253" t="s">
        <v>49</v>
      </c>
      <c r="O2901" s="44"/>
      <c r="P2901" s="212">
        <f>O2901*H2901</f>
        <v>0</v>
      </c>
      <c r="Q2901" s="212">
        <v>0</v>
      </c>
      <c r="R2901" s="212">
        <f>Q2901*H2901</f>
        <v>0</v>
      </c>
      <c r="S2901" s="212">
        <v>0</v>
      </c>
      <c r="T2901" s="213">
        <f>S2901*H2901</f>
        <v>0</v>
      </c>
      <c r="AR2901" s="25" t="s">
        <v>672</v>
      </c>
      <c r="AT2901" s="25" t="s">
        <v>348</v>
      </c>
      <c r="AU2901" s="25" t="s">
        <v>88</v>
      </c>
      <c r="AY2901" s="25" t="s">
        <v>209</v>
      </c>
      <c r="BE2901" s="214">
        <f>IF(N2901="základní",J2901,0)</f>
        <v>0</v>
      </c>
      <c r="BF2901" s="214">
        <f>IF(N2901="snížená",J2901,0)</f>
        <v>0</v>
      </c>
      <c r="BG2901" s="214">
        <f>IF(N2901="zákl. přenesená",J2901,0)</f>
        <v>0</v>
      </c>
      <c r="BH2901" s="214">
        <f>IF(N2901="sníž. přenesená",J2901,0)</f>
        <v>0</v>
      </c>
      <c r="BI2901" s="214">
        <f>IF(N2901="nulová",J2901,0)</f>
        <v>0</v>
      </c>
      <c r="BJ2901" s="25" t="s">
        <v>86</v>
      </c>
      <c r="BK2901" s="214">
        <f>ROUND(I2901*H2901,2)</f>
        <v>0</v>
      </c>
      <c r="BL2901" s="25" t="s">
        <v>287</v>
      </c>
      <c r="BM2901" s="25" t="s">
        <v>3296</v>
      </c>
    </row>
    <row r="2902" spans="2:65" s="1" customFormat="1" ht="16.5" customHeight="1">
      <c r="B2902" s="43"/>
      <c r="C2902" s="203" t="s">
        <v>3297</v>
      </c>
      <c r="D2902" s="203" t="s">
        <v>212</v>
      </c>
      <c r="E2902" s="204" t="s">
        <v>3298</v>
      </c>
      <c r="F2902" s="205" t="s">
        <v>3299</v>
      </c>
      <c r="G2902" s="206" t="s">
        <v>357</v>
      </c>
      <c r="H2902" s="207">
        <v>2</v>
      </c>
      <c r="I2902" s="208"/>
      <c r="J2902" s="209">
        <f>ROUND(I2902*H2902,2)</f>
        <v>0</v>
      </c>
      <c r="K2902" s="205" t="s">
        <v>216</v>
      </c>
      <c r="L2902" s="63"/>
      <c r="M2902" s="210" t="s">
        <v>34</v>
      </c>
      <c r="N2902" s="211" t="s">
        <v>49</v>
      </c>
      <c r="O2902" s="44"/>
      <c r="P2902" s="212">
        <f>O2902*H2902</f>
        <v>0</v>
      </c>
      <c r="Q2902" s="212">
        <v>0</v>
      </c>
      <c r="R2902" s="212">
        <f>Q2902*H2902</f>
        <v>0</v>
      </c>
      <c r="S2902" s="212">
        <v>0</v>
      </c>
      <c r="T2902" s="213">
        <f>S2902*H2902</f>
        <v>0</v>
      </c>
      <c r="AR2902" s="25" t="s">
        <v>287</v>
      </c>
      <c r="AT2902" s="25" t="s">
        <v>212</v>
      </c>
      <c r="AU2902" s="25" t="s">
        <v>88</v>
      </c>
      <c r="AY2902" s="25" t="s">
        <v>209</v>
      </c>
      <c r="BE2902" s="214">
        <f>IF(N2902="základní",J2902,0)</f>
        <v>0</v>
      </c>
      <c r="BF2902" s="214">
        <f>IF(N2902="snížená",J2902,0)</f>
        <v>0</v>
      </c>
      <c r="BG2902" s="214">
        <f>IF(N2902="zákl. přenesená",J2902,0)</f>
        <v>0</v>
      </c>
      <c r="BH2902" s="214">
        <f>IF(N2902="sníž. přenesená",J2902,0)</f>
        <v>0</v>
      </c>
      <c r="BI2902" s="214">
        <f>IF(N2902="nulová",J2902,0)</f>
        <v>0</v>
      </c>
      <c r="BJ2902" s="25" t="s">
        <v>86</v>
      </c>
      <c r="BK2902" s="214">
        <f>ROUND(I2902*H2902,2)</f>
        <v>0</v>
      </c>
      <c r="BL2902" s="25" t="s">
        <v>287</v>
      </c>
      <c r="BM2902" s="25" t="s">
        <v>3300</v>
      </c>
    </row>
    <row r="2903" spans="2:65" s="1" customFormat="1" ht="40.5">
      <c r="B2903" s="43"/>
      <c r="C2903" s="65"/>
      <c r="D2903" s="219" t="s">
        <v>272</v>
      </c>
      <c r="E2903" s="65"/>
      <c r="F2903" s="220" t="s">
        <v>3282</v>
      </c>
      <c r="G2903" s="65"/>
      <c r="H2903" s="65"/>
      <c r="I2903" s="174"/>
      <c r="J2903" s="65"/>
      <c r="K2903" s="65"/>
      <c r="L2903" s="63"/>
      <c r="M2903" s="221"/>
      <c r="N2903" s="44"/>
      <c r="O2903" s="44"/>
      <c r="P2903" s="44"/>
      <c r="Q2903" s="44"/>
      <c r="R2903" s="44"/>
      <c r="S2903" s="44"/>
      <c r="T2903" s="80"/>
      <c r="AT2903" s="25" t="s">
        <v>272</v>
      </c>
      <c r="AU2903" s="25" t="s">
        <v>88</v>
      </c>
    </row>
    <row r="2904" spans="2:65" s="12" customFormat="1" ht="13.5">
      <c r="B2904" s="222"/>
      <c r="C2904" s="223"/>
      <c r="D2904" s="219" t="s">
        <v>274</v>
      </c>
      <c r="E2904" s="224" t="s">
        <v>34</v>
      </c>
      <c r="F2904" s="225" t="s">
        <v>3301</v>
      </c>
      <c r="G2904" s="223"/>
      <c r="H2904" s="226">
        <v>2</v>
      </c>
      <c r="I2904" s="227"/>
      <c r="J2904" s="223"/>
      <c r="K2904" s="223"/>
      <c r="L2904" s="228"/>
      <c r="M2904" s="229"/>
      <c r="N2904" s="230"/>
      <c r="O2904" s="230"/>
      <c r="P2904" s="230"/>
      <c r="Q2904" s="230"/>
      <c r="R2904" s="230"/>
      <c r="S2904" s="230"/>
      <c r="T2904" s="231"/>
      <c r="AT2904" s="232" t="s">
        <v>274</v>
      </c>
      <c r="AU2904" s="232" t="s">
        <v>88</v>
      </c>
      <c r="AV2904" s="12" t="s">
        <v>88</v>
      </c>
      <c r="AW2904" s="12" t="s">
        <v>41</v>
      </c>
      <c r="AX2904" s="12" t="s">
        <v>86</v>
      </c>
      <c r="AY2904" s="232" t="s">
        <v>209</v>
      </c>
    </row>
    <row r="2905" spans="2:65" s="1" customFormat="1" ht="51" customHeight="1">
      <c r="B2905" s="43"/>
      <c r="C2905" s="244" t="s">
        <v>3302</v>
      </c>
      <c r="D2905" s="244" t="s">
        <v>348</v>
      </c>
      <c r="E2905" s="245" t="s">
        <v>3303</v>
      </c>
      <c r="F2905" s="246" t="s">
        <v>3304</v>
      </c>
      <c r="G2905" s="247" t="s">
        <v>336</v>
      </c>
      <c r="H2905" s="248">
        <v>2</v>
      </c>
      <c r="I2905" s="249"/>
      <c r="J2905" s="250">
        <f>ROUND(I2905*H2905,2)</f>
        <v>0</v>
      </c>
      <c r="K2905" s="246" t="s">
        <v>34</v>
      </c>
      <c r="L2905" s="251"/>
      <c r="M2905" s="252" t="s">
        <v>34</v>
      </c>
      <c r="N2905" s="253" t="s">
        <v>49</v>
      </c>
      <c r="O2905" s="44"/>
      <c r="P2905" s="212">
        <f>O2905*H2905</f>
        <v>0</v>
      </c>
      <c r="Q2905" s="212">
        <v>0</v>
      </c>
      <c r="R2905" s="212">
        <f>Q2905*H2905</f>
        <v>0</v>
      </c>
      <c r="S2905" s="212">
        <v>0</v>
      </c>
      <c r="T2905" s="213">
        <f>S2905*H2905</f>
        <v>0</v>
      </c>
      <c r="AR2905" s="25" t="s">
        <v>672</v>
      </c>
      <c r="AT2905" s="25" t="s">
        <v>348</v>
      </c>
      <c r="AU2905" s="25" t="s">
        <v>88</v>
      </c>
      <c r="AY2905" s="25" t="s">
        <v>209</v>
      </c>
      <c r="BE2905" s="214">
        <f>IF(N2905="základní",J2905,0)</f>
        <v>0</v>
      </c>
      <c r="BF2905" s="214">
        <f>IF(N2905="snížená",J2905,0)</f>
        <v>0</v>
      </c>
      <c r="BG2905" s="214">
        <f>IF(N2905="zákl. přenesená",J2905,0)</f>
        <v>0</v>
      </c>
      <c r="BH2905" s="214">
        <f>IF(N2905="sníž. přenesená",J2905,0)</f>
        <v>0</v>
      </c>
      <c r="BI2905" s="214">
        <f>IF(N2905="nulová",J2905,0)</f>
        <v>0</v>
      </c>
      <c r="BJ2905" s="25" t="s">
        <v>86</v>
      </c>
      <c r="BK2905" s="214">
        <f>ROUND(I2905*H2905,2)</f>
        <v>0</v>
      </c>
      <c r="BL2905" s="25" t="s">
        <v>287</v>
      </c>
      <c r="BM2905" s="25" t="s">
        <v>3305</v>
      </c>
    </row>
    <row r="2906" spans="2:65" s="1" customFormat="1" ht="25.5" customHeight="1">
      <c r="B2906" s="43"/>
      <c r="C2906" s="244" t="s">
        <v>3306</v>
      </c>
      <c r="D2906" s="244" t="s">
        <v>348</v>
      </c>
      <c r="E2906" s="245" t="s">
        <v>3307</v>
      </c>
      <c r="F2906" s="246" t="s">
        <v>3308</v>
      </c>
      <c r="G2906" s="247" t="s">
        <v>336</v>
      </c>
      <c r="H2906" s="248">
        <v>1</v>
      </c>
      <c r="I2906" s="249"/>
      <c r="J2906" s="250">
        <f>ROUND(I2906*H2906,2)</f>
        <v>0</v>
      </c>
      <c r="K2906" s="246" t="s">
        <v>34</v>
      </c>
      <c r="L2906" s="251"/>
      <c r="M2906" s="252" t="s">
        <v>34</v>
      </c>
      <c r="N2906" s="253" t="s">
        <v>49</v>
      </c>
      <c r="O2906" s="44"/>
      <c r="P2906" s="212">
        <f>O2906*H2906</f>
        <v>0</v>
      </c>
      <c r="Q2906" s="212">
        <v>0</v>
      </c>
      <c r="R2906" s="212">
        <f>Q2906*H2906</f>
        <v>0</v>
      </c>
      <c r="S2906" s="212">
        <v>0</v>
      </c>
      <c r="T2906" s="213">
        <f>S2906*H2906</f>
        <v>0</v>
      </c>
      <c r="AR2906" s="25" t="s">
        <v>672</v>
      </c>
      <c r="AT2906" s="25" t="s">
        <v>348</v>
      </c>
      <c r="AU2906" s="25" t="s">
        <v>88</v>
      </c>
      <c r="AY2906" s="25" t="s">
        <v>209</v>
      </c>
      <c r="BE2906" s="214">
        <f>IF(N2906="základní",J2906,0)</f>
        <v>0</v>
      </c>
      <c r="BF2906" s="214">
        <f>IF(N2906="snížená",J2906,0)</f>
        <v>0</v>
      </c>
      <c r="BG2906" s="214">
        <f>IF(N2906="zákl. přenesená",J2906,0)</f>
        <v>0</v>
      </c>
      <c r="BH2906" s="214">
        <f>IF(N2906="sníž. přenesená",J2906,0)</f>
        <v>0</v>
      </c>
      <c r="BI2906" s="214">
        <f>IF(N2906="nulová",J2906,0)</f>
        <v>0</v>
      </c>
      <c r="BJ2906" s="25" t="s">
        <v>86</v>
      </c>
      <c r="BK2906" s="214">
        <f>ROUND(I2906*H2906,2)</f>
        <v>0</v>
      </c>
      <c r="BL2906" s="25" t="s">
        <v>287</v>
      </c>
      <c r="BM2906" s="25" t="s">
        <v>3309</v>
      </c>
    </row>
    <row r="2907" spans="2:65" s="1" customFormat="1" ht="27">
      <c r="B2907" s="43"/>
      <c r="C2907" s="65"/>
      <c r="D2907" s="219" t="s">
        <v>1712</v>
      </c>
      <c r="E2907" s="65"/>
      <c r="F2907" s="220" t="s">
        <v>3310</v>
      </c>
      <c r="G2907" s="65"/>
      <c r="H2907" s="65"/>
      <c r="I2907" s="174"/>
      <c r="J2907" s="65"/>
      <c r="K2907" s="65"/>
      <c r="L2907" s="63"/>
      <c r="M2907" s="221"/>
      <c r="N2907" s="44"/>
      <c r="O2907" s="44"/>
      <c r="P2907" s="44"/>
      <c r="Q2907" s="44"/>
      <c r="R2907" s="44"/>
      <c r="S2907" s="44"/>
      <c r="T2907" s="80"/>
      <c r="AT2907" s="25" t="s">
        <v>1712</v>
      </c>
      <c r="AU2907" s="25" t="s">
        <v>88</v>
      </c>
    </row>
    <row r="2908" spans="2:65" s="1" customFormat="1" ht="25.5" customHeight="1">
      <c r="B2908" s="43"/>
      <c r="C2908" s="203" t="s">
        <v>3311</v>
      </c>
      <c r="D2908" s="203" t="s">
        <v>212</v>
      </c>
      <c r="E2908" s="204" t="s">
        <v>3312</v>
      </c>
      <c r="F2908" s="205" t="s">
        <v>3313</v>
      </c>
      <c r="G2908" s="206" t="s">
        <v>351</v>
      </c>
      <c r="H2908" s="207">
        <v>8.57</v>
      </c>
      <c r="I2908" s="208"/>
      <c r="J2908" s="209">
        <f>ROUND(I2908*H2908,2)</f>
        <v>0</v>
      </c>
      <c r="K2908" s="205" t="s">
        <v>216</v>
      </c>
      <c r="L2908" s="63"/>
      <c r="M2908" s="210" t="s">
        <v>34</v>
      </c>
      <c r="N2908" s="211" t="s">
        <v>49</v>
      </c>
      <c r="O2908" s="44"/>
      <c r="P2908" s="212">
        <f>O2908*H2908</f>
        <v>0</v>
      </c>
      <c r="Q2908" s="212">
        <v>2.5000000000000001E-4</v>
      </c>
      <c r="R2908" s="212">
        <f>Q2908*H2908</f>
        <v>2.1425000000000003E-3</v>
      </c>
      <c r="S2908" s="212">
        <v>0</v>
      </c>
      <c r="T2908" s="213">
        <f>S2908*H2908</f>
        <v>0</v>
      </c>
      <c r="AR2908" s="25" t="s">
        <v>228</v>
      </c>
      <c r="AT2908" s="25" t="s">
        <v>212</v>
      </c>
      <c r="AU2908" s="25" t="s">
        <v>88</v>
      </c>
      <c r="AY2908" s="25" t="s">
        <v>209</v>
      </c>
      <c r="BE2908" s="214">
        <f>IF(N2908="základní",J2908,0)</f>
        <v>0</v>
      </c>
      <c r="BF2908" s="214">
        <f>IF(N2908="snížená",J2908,0)</f>
        <v>0</v>
      </c>
      <c r="BG2908" s="214">
        <f>IF(N2908="zákl. přenesená",J2908,0)</f>
        <v>0</v>
      </c>
      <c r="BH2908" s="214">
        <f>IF(N2908="sníž. přenesená",J2908,0)</f>
        <v>0</v>
      </c>
      <c r="BI2908" s="214">
        <f>IF(N2908="nulová",J2908,0)</f>
        <v>0</v>
      </c>
      <c r="BJ2908" s="25" t="s">
        <v>86</v>
      </c>
      <c r="BK2908" s="214">
        <f>ROUND(I2908*H2908,2)</f>
        <v>0</v>
      </c>
      <c r="BL2908" s="25" t="s">
        <v>228</v>
      </c>
      <c r="BM2908" s="25" t="s">
        <v>3314</v>
      </c>
    </row>
    <row r="2909" spans="2:65" s="1" customFormat="1" ht="121.5">
      <c r="B2909" s="43"/>
      <c r="C2909" s="65"/>
      <c r="D2909" s="219" t="s">
        <v>272</v>
      </c>
      <c r="E2909" s="65"/>
      <c r="F2909" s="220" t="s">
        <v>3315</v>
      </c>
      <c r="G2909" s="65"/>
      <c r="H2909" s="65"/>
      <c r="I2909" s="174"/>
      <c r="J2909" s="65"/>
      <c r="K2909" s="65"/>
      <c r="L2909" s="63"/>
      <c r="M2909" s="221"/>
      <c r="N2909" s="44"/>
      <c r="O2909" s="44"/>
      <c r="P2909" s="44"/>
      <c r="Q2909" s="44"/>
      <c r="R2909" s="44"/>
      <c r="S2909" s="44"/>
      <c r="T2909" s="80"/>
      <c r="AT2909" s="25" t="s">
        <v>272</v>
      </c>
      <c r="AU2909" s="25" t="s">
        <v>88</v>
      </c>
    </row>
    <row r="2910" spans="2:65" s="12" customFormat="1" ht="13.5">
      <c r="B2910" s="222"/>
      <c r="C2910" s="223"/>
      <c r="D2910" s="219" t="s">
        <v>274</v>
      </c>
      <c r="E2910" s="224" t="s">
        <v>34</v>
      </c>
      <c r="F2910" s="225" t="s">
        <v>3316</v>
      </c>
      <c r="G2910" s="223"/>
      <c r="H2910" s="226">
        <v>4.41</v>
      </c>
      <c r="I2910" s="227"/>
      <c r="J2910" s="223"/>
      <c r="K2910" s="223"/>
      <c r="L2910" s="228"/>
      <c r="M2910" s="229"/>
      <c r="N2910" s="230"/>
      <c r="O2910" s="230"/>
      <c r="P2910" s="230"/>
      <c r="Q2910" s="230"/>
      <c r="R2910" s="230"/>
      <c r="S2910" s="230"/>
      <c r="T2910" s="231"/>
      <c r="AT2910" s="232" t="s">
        <v>274</v>
      </c>
      <c r="AU2910" s="232" t="s">
        <v>88</v>
      </c>
      <c r="AV2910" s="12" t="s">
        <v>88</v>
      </c>
      <c r="AW2910" s="12" t="s">
        <v>41</v>
      </c>
      <c r="AX2910" s="12" t="s">
        <v>78</v>
      </c>
      <c r="AY2910" s="232" t="s">
        <v>209</v>
      </c>
    </row>
    <row r="2911" spans="2:65" s="12" customFormat="1" ht="13.5">
      <c r="B2911" s="222"/>
      <c r="C2911" s="223"/>
      <c r="D2911" s="219" t="s">
        <v>274</v>
      </c>
      <c r="E2911" s="224" t="s">
        <v>34</v>
      </c>
      <c r="F2911" s="225" t="s">
        <v>3317</v>
      </c>
      <c r="G2911" s="223"/>
      <c r="H2911" s="226">
        <v>2.3199999999999998</v>
      </c>
      <c r="I2911" s="227"/>
      <c r="J2911" s="223"/>
      <c r="K2911" s="223"/>
      <c r="L2911" s="228"/>
      <c r="M2911" s="229"/>
      <c r="N2911" s="230"/>
      <c r="O2911" s="230"/>
      <c r="P2911" s="230"/>
      <c r="Q2911" s="230"/>
      <c r="R2911" s="230"/>
      <c r="S2911" s="230"/>
      <c r="T2911" s="231"/>
      <c r="AT2911" s="232" t="s">
        <v>274</v>
      </c>
      <c r="AU2911" s="232" t="s">
        <v>88</v>
      </c>
      <c r="AV2911" s="12" t="s">
        <v>88</v>
      </c>
      <c r="AW2911" s="12" t="s">
        <v>41</v>
      </c>
      <c r="AX2911" s="12" t="s">
        <v>78</v>
      </c>
      <c r="AY2911" s="232" t="s">
        <v>209</v>
      </c>
    </row>
    <row r="2912" spans="2:65" s="12" customFormat="1" ht="13.5">
      <c r="B2912" s="222"/>
      <c r="C2912" s="223"/>
      <c r="D2912" s="219" t="s">
        <v>274</v>
      </c>
      <c r="E2912" s="224" t="s">
        <v>34</v>
      </c>
      <c r="F2912" s="225" t="s">
        <v>3318</v>
      </c>
      <c r="G2912" s="223"/>
      <c r="H2912" s="226">
        <v>1.84</v>
      </c>
      <c r="I2912" s="227"/>
      <c r="J2912" s="223"/>
      <c r="K2912" s="223"/>
      <c r="L2912" s="228"/>
      <c r="M2912" s="229"/>
      <c r="N2912" s="230"/>
      <c r="O2912" s="230"/>
      <c r="P2912" s="230"/>
      <c r="Q2912" s="230"/>
      <c r="R2912" s="230"/>
      <c r="S2912" s="230"/>
      <c r="T2912" s="231"/>
      <c r="AT2912" s="232" t="s">
        <v>274</v>
      </c>
      <c r="AU2912" s="232" t="s">
        <v>88</v>
      </c>
      <c r="AV2912" s="12" t="s">
        <v>88</v>
      </c>
      <c r="AW2912" s="12" t="s">
        <v>41</v>
      </c>
      <c r="AX2912" s="12" t="s">
        <v>78</v>
      </c>
      <c r="AY2912" s="232" t="s">
        <v>209</v>
      </c>
    </row>
    <row r="2913" spans="2:65" s="13" customFormat="1" ht="13.5">
      <c r="B2913" s="233"/>
      <c r="C2913" s="234"/>
      <c r="D2913" s="219" t="s">
        <v>274</v>
      </c>
      <c r="E2913" s="235" t="s">
        <v>34</v>
      </c>
      <c r="F2913" s="236" t="s">
        <v>302</v>
      </c>
      <c r="G2913" s="234"/>
      <c r="H2913" s="237">
        <v>8.57</v>
      </c>
      <c r="I2913" s="238"/>
      <c r="J2913" s="234"/>
      <c r="K2913" s="234"/>
      <c r="L2913" s="239"/>
      <c r="M2913" s="240"/>
      <c r="N2913" s="241"/>
      <c r="O2913" s="241"/>
      <c r="P2913" s="241"/>
      <c r="Q2913" s="241"/>
      <c r="R2913" s="241"/>
      <c r="S2913" s="241"/>
      <c r="T2913" s="242"/>
      <c r="AT2913" s="243" t="s">
        <v>274</v>
      </c>
      <c r="AU2913" s="243" t="s">
        <v>88</v>
      </c>
      <c r="AV2913" s="13" t="s">
        <v>228</v>
      </c>
      <c r="AW2913" s="13" t="s">
        <v>41</v>
      </c>
      <c r="AX2913" s="13" t="s">
        <v>86</v>
      </c>
      <c r="AY2913" s="243" t="s">
        <v>209</v>
      </c>
    </row>
    <row r="2914" spans="2:65" s="1" customFormat="1" ht="38.25" customHeight="1">
      <c r="B2914" s="43"/>
      <c r="C2914" s="244" t="s">
        <v>3319</v>
      </c>
      <c r="D2914" s="244" t="s">
        <v>348</v>
      </c>
      <c r="E2914" s="245" t="s">
        <v>3320</v>
      </c>
      <c r="F2914" s="246" t="s">
        <v>3321</v>
      </c>
      <c r="G2914" s="247" t="s">
        <v>336</v>
      </c>
      <c r="H2914" s="248">
        <v>4</v>
      </c>
      <c r="I2914" s="249"/>
      <c r="J2914" s="250">
        <f>ROUND(I2914*H2914,2)</f>
        <v>0</v>
      </c>
      <c r="K2914" s="246" t="s">
        <v>34</v>
      </c>
      <c r="L2914" s="251"/>
      <c r="M2914" s="252" t="s">
        <v>34</v>
      </c>
      <c r="N2914" s="253" t="s">
        <v>49</v>
      </c>
      <c r="O2914" s="44"/>
      <c r="P2914" s="212">
        <f>O2914*H2914</f>
        <v>0</v>
      </c>
      <c r="Q2914" s="212">
        <v>0</v>
      </c>
      <c r="R2914" s="212">
        <f>Q2914*H2914</f>
        <v>0</v>
      </c>
      <c r="S2914" s="212">
        <v>0</v>
      </c>
      <c r="T2914" s="213">
        <f>S2914*H2914</f>
        <v>0</v>
      </c>
      <c r="AR2914" s="25" t="s">
        <v>247</v>
      </c>
      <c r="AT2914" s="25" t="s">
        <v>348</v>
      </c>
      <c r="AU2914" s="25" t="s">
        <v>88</v>
      </c>
      <c r="AY2914" s="25" t="s">
        <v>209</v>
      </c>
      <c r="BE2914" s="214">
        <f>IF(N2914="základní",J2914,0)</f>
        <v>0</v>
      </c>
      <c r="BF2914" s="214">
        <f>IF(N2914="snížená",J2914,0)</f>
        <v>0</v>
      </c>
      <c r="BG2914" s="214">
        <f>IF(N2914="zákl. přenesená",J2914,0)</f>
        <v>0</v>
      </c>
      <c r="BH2914" s="214">
        <f>IF(N2914="sníž. přenesená",J2914,0)</f>
        <v>0</v>
      </c>
      <c r="BI2914" s="214">
        <f>IF(N2914="nulová",J2914,0)</f>
        <v>0</v>
      </c>
      <c r="BJ2914" s="25" t="s">
        <v>86</v>
      </c>
      <c r="BK2914" s="214">
        <f>ROUND(I2914*H2914,2)</f>
        <v>0</v>
      </c>
      <c r="BL2914" s="25" t="s">
        <v>228</v>
      </c>
      <c r="BM2914" s="25" t="s">
        <v>3322</v>
      </c>
    </row>
    <row r="2915" spans="2:65" s="1" customFormat="1" ht="38.25" customHeight="1">
      <c r="B2915" s="43"/>
      <c r="C2915" s="244" t="s">
        <v>3323</v>
      </c>
      <c r="D2915" s="244" t="s">
        <v>348</v>
      </c>
      <c r="E2915" s="245" t="s">
        <v>3324</v>
      </c>
      <c r="F2915" s="246" t="s">
        <v>3325</v>
      </c>
      <c r="G2915" s="247" t="s">
        <v>336</v>
      </c>
      <c r="H2915" s="248">
        <v>2</v>
      </c>
      <c r="I2915" s="249"/>
      <c r="J2915" s="250">
        <f>ROUND(I2915*H2915,2)</f>
        <v>0</v>
      </c>
      <c r="K2915" s="246" t="s">
        <v>34</v>
      </c>
      <c r="L2915" s="251"/>
      <c r="M2915" s="252" t="s">
        <v>34</v>
      </c>
      <c r="N2915" s="253" t="s">
        <v>49</v>
      </c>
      <c r="O2915" s="44"/>
      <c r="P2915" s="212">
        <f>O2915*H2915</f>
        <v>0</v>
      </c>
      <c r="Q2915" s="212">
        <v>0</v>
      </c>
      <c r="R2915" s="212">
        <f>Q2915*H2915</f>
        <v>0</v>
      </c>
      <c r="S2915" s="212">
        <v>0</v>
      </c>
      <c r="T2915" s="213">
        <f>S2915*H2915</f>
        <v>0</v>
      </c>
      <c r="AR2915" s="25" t="s">
        <v>247</v>
      </c>
      <c r="AT2915" s="25" t="s">
        <v>348</v>
      </c>
      <c r="AU2915" s="25" t="s">
        <v>88</v>
      </c>
      <c r="AY2915" s="25" t="s">
        <v>209</v>
      </c>
      <c r="BE2915" s="214">
        <f>IF(N2915="základní",J2915,0)</f>
        <v>0</v>
      </c>
      <c r="BF2915" s="214">
        <f>IF(N2915="snížená",J2915,0)</f>
        <v>0</v>
      </c>
      <c r="BG2915" s="214">
        <f>IF(N2915="zákl. přenesená",J2915,0)</f>
        <v>0</v>
      </c>
      <c r="BH2915" s="214">
        <f>IF(N2915="sníž. přenesená",J2915,0)</f>
        <v>0</v>
      </c>
      <c r="BI2915" s="214">
        <f>IF(N2915="nulová",J2915,0)</f>
        <v>0</v>
      </c>
      <c r="BJ2915" s="25" t="s">
        <v>86</v>
      </c>
      <c r="BK2915" s="214">
        <f>ROUND(I2915*H2915,2)</f>
        <v>0</v>
      </c>
      <c r="BL2915" s="25" t="s">
        <v>228</v>
      </c>
      <c r="BM2915" s="25" t="s">
        <v>3326</v>
      </c>
    </row>
    <row r="2916" spans="2:65" s="1" customFormat="1" ht="38.25" customHeight="1">
      <c r="B2916" s="43"/>
      <c r="C2916" s="244" t="s">
        <v>3327</v>
      </c>
      <c r="D2916" s="244" t="s">
        <v>348</v>
      </c>
      <c r="E2916" s="245" t="s">
        <v>3328</v>
      </c>
      <c r="F2916" s="246" t="s">
        <v>3329</v>
      </c>
      <c r="G2916" s="247" t="s">
        <v>34</v>
      </c>
      <c r="H2916" s="248">
        <v>1</v>
      </c>
      <c r="I2916" s="249"/>
      <c r="J2916" s="250">
        <f>ROUND(I2916*H2916,2)</f>
        <v>0</v>
      </c>
      <c r="K2916" s="246" t="s">
        <v>34</v>
      </c>
      <c r="L2916" s="251"/>
      <c r="M2916" s="252" t="s">
        <v>34</v>
      </c>
      <c r="N2916" s="253" t="s">
        <v>49</v>
      </c>
      <c r="O2916" s="44"/>
      <c r="P2916" s="212">
        <f>O2916*H2916</f>
        <v>0</v>
      </c>
      <c r="Q2916" s="212">
        <v>0</v>
      </c>
      <c r="R2916" s="212">
        <f>Q2916*H2916</f>
        <v>0</v>
      </c>
      <c r="S2916" s="212">
        <v>0</v>
      </c>
      <c r="T2916" s="213">
        <f>S2916*H2916</f>
        <v>0</v>
      </c>
      <c r="AR2916" s="25" t="s">
        <v>247</v>
      </c>
      <c r="AT2916" s="25" t="s">
        <v>348</v>
      </c>
      <c r="AU2916" s="25" t="s">
        <v>88</v>
      </c>
      <c r="AY2916" s="25" t="s">
        <v>209</v>
      </c>
      <c r="BE2916" s="214">
        <f>IF(N2916="základní",J2916,0)</f>
        <v>0</v>
      </c>
      <c r="BF2916" s="214">
        <f>IF(N2916="snížená",J2916,0)</f>
        <v>0</v>
      </c>
      <c r="BG2916" s="214">
        <f>IF(N2916="zákl. přenesená",J2916,0)</f>
        <v>0</v>
      </c>
      <c r="BH2916" s="214">
        <f>IF(N2916="sníž. přenesená",J2916,0)</f>
        <v>0</v>
      </c>
      <c r="BI2916" s="214">
        <f>IF(N2916="nulová",J2916,0)</f>
        <v>0</v>
      </c>
      <c r="BJ2916" s="25" t="s">
        <v>86</v>
      </c>
      <c r="BK2916" s="214">
        <f>ROUND(I2916*H2916,2)</f>
        <v>0</v>
      </c>
      <c r="BL2916" s="25" t="s">
        <v>228</v>
      </c>
      <c r="BM2916" s="25" t="s">
        <v>3330</v>
      </c>
    </row>
    <row r="2917" spans="2:65" s="1" customFormat="1" ht="25.5" customHeight="1">
      <c r="B2917" s="43"/>
      <c r="C2917" s="203" t="s">
        <v>3331</v>
      </c>
      <c r="D2917" s="203" t="s">
        <v>212</v>
      </c>
      <c r="E2917" s="204" t="s">
        <v>3332</v>
      </c>
      <c r="F2917" s="205" t="s">
        <v>3333</v>
      </c>
      <c r="G2917" s="206" t="s">
        <v>351</v>
      </c>
      <c r="H2917" s="207">
        <v>2.0579999999999998</v>
      </c>
      <c r="I2917" s="208"/>
      <c r="J2917" s="209">
        <f>ROUND(I2917*H2917,2)</f>
        <v>0</v>
      </c>
      <c r="K2917" s="205" t="s">
        <v>216</v>
      </c>
      <c r="L2917" s="63"/>
      <c r="M2917" s="210" t="s">
        <v>34</v>
      </c>
      <c r="N2917" s="211" t="s">
        <v>49</v>
      </c>
      <c r="O2917" s="44"/>
      <c r="P2917" s="212">
        <f>O2917*H2917</f>
        <v>0</v>
      </c>
      <c r="Q2917" s="212">
        <v>2.5000000000000001E-4</v>
      </c>
      <c r="R2917" s="212">
        <f>Q2917*H2917</f>
        <v>5.1449999999999998E-4</v>
      </c>
      <c r="S2917" s="212">
        <v>0</v>
      </c>
      <c r="T2917" s="213">
        <f>S2917*H2917</f>
        <v>0</v>
      </c>
      <c r="AR2917" s="25" t="s">
        <v>287</v>
      </c>
      <c r="AT2917" s="25" t="s">
        <v>212</v>
      </c>
      <c r="AU2917" s="25" t="s">
        <v>88</v>
      </c>
      <c r="AY2917" s="25" t="s">
        <v>209</v>
      </c>
      <c r="BE2917" s="214">
        <f>IF(N2917="základní",J2917,0)</f>
        <v>0</v>
      </c>
      <c r="BF2917" s="214">
        <f>IF(N2917="snížená",J2917,0)</f>
        <v>0</v>
      </c>
      <c r="BG2917" s="214">
        <f>IF(N2917="zákl. přenesená",J2917,0)</f>
        <v>0</v>
      </c>
      <c r="BH2917" s="214">
        <f>IF(N2917="sníž. přenesená",J2917,0)</f>
        <v>0</v>
      </c>
      <c r="BI2917" s="214">
        <f>IF(N2917="nulová",J2917,0)</f>
        <v>0</v>
      </c>
      <c r="BJ2917" s="25" t="s">
        <v>86</v>
      </c>
      <c r="BK2917" s="214">
        <f>ROUND(I2917*H2917,2)</f>
        <v>0</v>
      </c>
      <c r="BL2917" s="25" t="s">
        <v>287</v>
      </c>
      <c r="BM2917" s="25" t="s">
        <v>3334</v>
      </c>
    </row>
    <row r="2918" spans="2:65" s="1" customFormat="1" ht="121.5">
      <c r="B2918" s="43"/>
      <c r="C2918" s="65"/>
      <c r="D2918" s="219" t="s">
        <v>272</v>
      </c>
      <c r="E2918" s="65"/>
      <c r="F2918" s="220" t="s">
        <v>3315</v>
      </c>
      <c r="G2918" s="65"/>
      <c r="H2918" s="65"/>
      <c r="I2918" s="174"/>
      <c r="J2918" s="65"/>
      <c r="K2918" s="65"/>
      <c r="L2918" s="63"/>
      <c r="M2918" s="221"/>
      <c r="N2918" s="44"/>
      <c r="O2918" s="44"/>
      <c r="P2918" s="44"/>
      <c r="Q2918" s="44"/>
      <c r="R2918" s="44"/>
      <c r="S2918" s="44"/>
      <c r="T2918" s="80"/>
      <c r="AT2918" s="25" t="s">
        <v>272</v>
      </c>
      <c r="AU2918" s="25" t="s">
        <v>88</v>
      </c>
    </row>
    <row r="2919" spans="2:65" s="12" customFormat="1" ht="13.5">
      <c r="B2919" s="222"/>
      <c r="C2919" s="223"/>
      <c r="D2919" s="219" t="s">
        <v>274</v>
      </c>
      <c r="E2919" s="224" t="s">
        <v>34</v>
      </c>
      <c r="F2919" s="225" t="s">
        <v>3335</v>
      </c>
      <c r="G2919" s="223"/>
      <c r="H2919" s="226">
        <v>2.0579999999999998</v>
      </c>
      <c r="I2919" s="227"/>
      <c r="J2919" s="223"/>
      <c r="K2919" s="223"/>
      <c r="L2919" s="228"/>
      <c r="M2919" s="229"/>
      <c r="N2919" s="230"/>
      <c r="O2919" s="230"/>
      <c r="P2919" s="230"/>
      <c r="Q2919" s="230"/>
      <c r="R2919" s="230"/>
      <c r="S2919" s="230"/>
      <c r="T2919" s="231"/>
      <c r="AT2919" s="232" t="s">
        <v>274</v>
      </c>
      <c r="AU2919" s="232" t="s">
        <v>88</v>
      </c>
      <c r="AV2919" s="12" t="s">
        <v>88</v>
      </c>
      <c r="AW2919" s="12" t="s">
        <v>41</v>
      </c>
      <c r="AX2919" s="12" t="s">
        <v>86</v>
      </c>
      <c r="AY2919" s="232" t="s">
        <v>209</v>
      </c>
    </row>
    <row r="2920" spans="2:65" s="1" customFormat="1" ht="38.25" customHeight="1">
      <c r="B2920" s="43"/>
      <c r="C2920" s="244" t="s">
        <v>3336</v>
      </c>
      <c r="D2920" s="244" t="s">
        <v>348</v>
      </c>
      <c r="E2920" s="245" t="s">
        <v>3337</v>
      </c>
      <c r="F2920" s="246" t="s">
        <v>3338</v>
      </c>
      <c r="G2920" s="247" t="s">
        <v>336</v>
      </c>
      <c r="H2920" s="248">
        <v>1</v>
      </c>
      <c r="I2920" s="249"/>
      <c r="J2920" s="250">
        <f>ROUND(I2920*H2920,2)</f>
        <v>0</v>
      </c>
      <c r="K2920" s="246" t="s">
        <v>34</v>
      </c>
      <c r="L2920" s="251"/>
      <c r="M2920" s="252" t="s">
        <v>34</v>
      </c>
      <c r="N2920" s="253" t="s">
        <v>49</v>
      </c>
      <c r="O2920" s="44"/>
      <c r="P2920" s="212">
        <f>O2920*H2920</f>
        <v>0</v>
      </c>
      <c r="Q2920" s="212">
        <v>0</v>
      </c>
      <c r="R2920" s="212">
        <f>Q2920*H2920</f>
        <v>0</v>
      </c>
      <c r="S2920" s="212">
        <v>0</v>
      </c>
      <c r="T2920" s="213">
        <f>S2920*H2920</f>
        <v>0</v>
      </c>
      <c r="AR2920" s="25" t="s">
        <v>672</v>
      </c>
      <c r="AT2920" s="25" t="s">
        <v>348</v>
      </c>
      <c r="AU2920" s="25" t="s">
        <v>88</v>
      </c>
      <c r="AY2920" s="25" t="s">
        <v>209</v>
      </c>
      <c r="BE2920" s="214">
        <f>IF(N2920="základní",J2920,0)</f>
        <v>0</v>
      </c>
      <c r="BF2920" s="214">
        <f>IF(N2920="snížená",J2920,0)</f>
        <v>0</v>
      </c>
      <c r="BG2920" s="214">
        <f>IF(N2920="zákl. přenesená",J2920,0)</f>
        <v>0</v>
      </c>
      <c r="BH2920" s="214">
        <f>IF(N2920="sníž. přenesená",J2920,0)</f>
        <v>0</v>
      </c>
      <c r="BI2920" s="214">
        <f>IF(N2920="nulová",J2920,0)</f>
        <v>0</v>
      </c>
      <c r="BJ2920" s="25" t="s">
        <v>86</v>
      </c>
      <c r="BK2920" s="214">
        <f>ROUND(I2920*H2920,2)</f>
        <v>0</v>
      </c>
      <c r="BL2920" s="25" t="s">
        <v>287</v>
      </c>
      <c r="BM2920" s="25" t="s">
        <v>3339</v>
      </c>
    </row>
    <row r="2921" spans="2:65" s="1" customFormat="1" ht="25.5" customHeight="1">
      <c r="B2921" s="43"/>
      <c r="C2921" s="203" t="s">
        <v>3340</v>
      </c>
      <c r="D2921" s="203" t="s">
        <v>212</v>
      </c>
      <c r="E2921" s="204" t="s">
        <v>3341</v>
      </c>
      <c r="F2921" s="205" t="s">
        <v>3342</v>
      </c>
      <c r="G2921" s="206" t="s">
        <v>351</v>
      </c>
      <c r="H2921" s="207">
        <v>237.50399999999999</v>
      </c>
      <c r="I2921" s="208"/>
      <c r="J2921" s="209">
        <f>ROUND(I2921*H2921,2)</f>
        <v>0</v>
      </c>
      <c r="K2921" s="205" t="s">
        <v>216</v>
      </c>
      <c r="L2921" s="63"/>
      <c r="M2921" s="210" t="s">
        <v>34</v>
      </c>
      <c r="N2921" s="211" t="s">
        <v>49</v>
      </c>
      <c r="O2921" s="44"/>
      <c r="P2921" s="212">
        <f>O2921*H2921</f>
        <v>0</v>
      </c>
      <c r="Q2921" s="212">
        <v>2.5000000000000001E-4</v>
      </c>
      <c r="R2921" s="212">
        <f>Q2921*H2921</f>
        <v>5.9375999999999998E-2</v>
      </c>
      <c r="S2921" s="212">
        <v>0</v>
      </c>
      <c r="T2921" s="213">
        <f>S2921*H2921</f>
        <v>0</v>
      </c>
      <c r="AR2921" s="25" t="s">
        <v>287</v>
      </c>
      <c r="AT2921" s="25" t="s">
        <v>212</v>
      </c>
      <c r="AU2921" s="25" t="s">
        <v>88</v>
      </c>
      <c r="AY2921" s="25" t="s">
        <v>209</v>
      </c>
      <c r="BE2921" s="214">
        <f>IF(N2921="základní",J2921,0)</f>
        <v>0</v>
      </c>
      <c r="BF2921" s="214">
        <f>IF(N2921="snížená",J2921,0)</f>
        <v>0</v>
      </c>
      <c r="BG2921" s="214">
        <f>IF(N2921="zákl. přenesená",J2921,0)</f>
        <v>0</v>
      </c>
      <c r="BH2921" s="214">
        <f>IF(N2921="sníž. přenesená",J2921,0)</f>
        <v>0</v>
      </c>
      <c r="BI2921" s="214">
        <f>IF(N2921="nulová",J2921,0)</f>
        <v>0</v>
      </c>
      <c r="BJ2921" s="25" t="s">
        <v>86</v>
      </c>
      <c r="BK2921" s="214">
        <f>ROUND(I2921*H2921,2)</f>
        <v>0</v>
      </c>
      <c r="BL2921" s="25" t="s">
        <v>287</v>
      </c>
      <c r="BM2921" s="25" t="s">
        <v>3343</v>
      </c>
    </row>
    <row r="2922" spans="2:65" s="1" customFormat="1" ht="121.5">
      <c r="B2922" s="43"/>
      <c r="C2922" s="65"/>
      <c r="D2922" s="219" t="s">
        <v>272</v>
      </c>
      <c r="E2922" s="65"/>
      <c r="F2922" s="220" t="s">
        <v>3315</v>
      </c>
      <c r="G2922" s="65"/>
      <c r="H2922" s="65"/>
      <c r="I2922" s="174"/>
      <c r="J2922" s="65"/>
      <c r="K2922" s="65"/>
      <c r="L2922" s="63"/>
      <c r="M2922" s="221"/>
      <c r="N2922" s="44"/>
      <c r="O2922" s="44"/>
      <c r="P2922" s="44"/>
      <c r="Q2922" s="44"/>
      <c r="R2922" s="44"/>
      <c r="S2922" s="44"/>
      <c r="T2922" s="80"/>
      <c r="AT2922" s="25" t="s">
        <v>272</v>
      </c>
      <c r="AU2922" s="25" t="s">
        <v>88</v>
      </c>
    </row>
    <row r="2923" spans="2:65" s="12" customFormat="1" ht="13.5">
      <c r="B2923" s="222"/>
      <c r="C2923" s="223"/>
      <c r="D2923" s="219" t="s">
        <v>274</v>
      </c>
      <c r="E2923" s="224" t="s">
        <v>34</v>
      </c>
      <c r="F2923" s="225" t="s">
        <v>3344</v>
      </c>
      <c r="G2923" s="223"/>
      <c r="H2923" s="226">
        <v>7</v>
      </c>
      <c r="I2923" s="227"/>
      <c r="J2923" s="223"/>
      <c r="K2923" s="223"/>
      <c r="L2923" s="228"/>
      <c r="M2923" s="229"/>
      <c r="N2923" s="230"/>
      <c r="O2923" s="230"/>
      <c r="P2923" s="230"/>
      <c r="Q2923" s="230"/>
      <c r="R2923" s="230"/>
      <c r="S2923" s="230"/>
      <c r="T2923" s="231"/>
      <c r="AT2923" s="232" t="s">
        <v>274</v>
      </c>
      <c r="AU2923" s="232" t="s">
        <v>88</v>
      </c>
      <c r="AV2923" s="12" t="s">
        <v>88</v>
      </c>
      <c r="AW2923" s="12" t="s">
        <v>41</v>
      </c>
      <c r="AX2923" s="12" t="s">
        <v>78</v>
      </c>
      <c r="AY2923" s="232" t="s">
        <v>209</v>
      </c>
    </row>
    <row r="2924" spans="2:65" s="12" customFormat="1" ht="13.5">
      <c r="B2924" s="222"/>
      <c r="C2924" s="223"/>
      <c r="D2924" s="219" t="s">
        <v>274</v>
      </c>
      <c r="E2924" s="224" t="s">
        <v>34</v>
      </c>
      <c r="F2924" s="225" t="s">
        <v>3345</v>
      </c>
      <c r="G2924" s="223"/>
      <c r="H2924" s="226">
        <v>4.62</v>
      </c>
      <c r="I2924" s="227"/>
      <c r="J2924" s="223"/>
      <c r="K2924" s="223"/>
      <c r="L2924" s="228"/>
      <c r="M2924" s="229"/>
      <c r="N2924" s="230"/>
      <c r="O2924" s="230"/>
      <c r="P2924" s="230"/>
      <c r="Q2924" s="230"/>
      <c r="R2924" s="230"/>
      <c r="S2924" s="230"/>
      <c r="T2924" s="231"/>
      <c r="AT2924" s="232" t="s">
        <v>274</v>
      </c>
      <c r="AU2924" s="232" t="s">
        <v>88</v>
      </c>
      <c r="AV2924" s="12" t="s">
        <v>88</v>
      </c>
      <c r="AW2924" s="12" t="s">
        <v>41</v>
      </c>
      <c r="AX2924" s="12" t="s">
        <v>78</v>
      </c>
      <c r="AY2924" s="232" t="s">
        <v>209</v>
      </c>
    </row>
    <row r="2925" spans="2:65" s="12" customFormat="1" ht="13.5">
      <c r="B2925" s="222"/>
      <c r="C2925" s="223"/>
      <c r="D2925" s="219" t="s">
        <v>274</v>
      </c>
      <c r="E2925" s="224" t="s">
        <v>34</v>
      </c>
      <c r="F2925" s="225" t="s">
        <v>3346</v>
      </c>
      <c r="G2925" s="223"/>
      <c r="H2925" s="226">
        <v>14.8</v>
      </c>
      <c r="I2925" s="227"/>
      <c r="J2925" s="223"/>
      <c r="K2925" s="223"/>
      <c r="L2925" s="228"/>
      <c r="M2925" s="229"/>
      <c r="N2925" s="230"/>
      <c r="O2925" s="230"/>
      <c r="P2925" s="230"/>
      <c r="Q2925" s="230"/>
      <c r="R2925" s="230"/>
      <c r="S2925" s="230"/>
      <c r="T2925" s="231"/>
      <c r="AT2925" s="232" t="s">
        <v>274</v>
      </c>
      <c r="AU2925" s="232" t="s">
        <v>88</v>
      </c>
      <c r="AV2925" s="12" t="s">
        <v>88</v>
      </c>
      <c r="AW2925" s="12" t="s">
        <v>41</v>
      </c>
      <c r="AX2925" s="12" t="s">
        <v>78</v>
      </c>
      <c r="AY2925" s="232" t="s">
        <v>209</v>
      </c>
    </row>
    <row r="2926" spans="2:65" s="12" customFormat="1" ht="13.5">
      <c r="B2926" s="222"/>
      <c r="C2926" s="223"/>
      <c r="D2926" s="219" t="s">
        <v>274</v>
      </c>
      <c r="E2926" s="224" t="s">
        <v>34</v>
      </c>
      <c r="F2926" s="225" t="s">
        <v>3347</v>
      </c>
      <c r="G2926" s="223"/>
      <c r="H2926" s="226">
        <v>3.153</v>
      </c>
      <c r="I2926" s="227"/>
      <c r="J2926" s="223"/>
      <c r="K2926" s="223"/>
      <c r="L2926" s="228"/>
      <c r="M2926" s="229"/>
      <c r="N2926" s="230"/>
      <c r="O2926" s="230"/>
      <c r="P2926" s="230"/>
      <c r="Q2926" s="230"/>
      <c r="R2926" s="230"/>
      <c r="S2926" s="230"/>
      <c r="T2926" s="231"/>
      <c r="AT2926" s="232" t="s">
        <v>274</v>
      </c>
      <c r="AU2926" s="232" t="s">
        <v>88</v>
      </c>
      <c r="AV2926" s="12" t="s">
        <v>88</v>
      </c>
      <c r="AW2926" s="12" t="s">
        <v>41</v>
      </c>
      <c r="AX2926" s="12" t="s">
        <v>78</v>
      </c>
      <c r="AY2926" s="232" t="s">
        <v>209</v>
      </c>
    </row>
    <row r="2927" spans="2:65" s="12" customFormat="1" ht="13.5">
      <c r="B2927" s="222"/>
      <c r="C2927" s="223"/>
      <c r="D2927" s="219" t="s">
        <v>274</v>
      </c>
      <c r="E2927" s="224" t="s">
        <v>34</v>
      </c>
      <c r="F2927" s="225" t="s">
        <v>3348</v>
      </c>
      <c r="G2927" s="223"/>
      <c r="H2927" s="226">
        <v>17.908000000000001</v>
      </c>
      <c r="I2927" s="227"/>
      <c r="J2927" s="223"/>
      <c r="K2927" s="223"/>
      <c r="L2927" s="228"/>
      <c r="M2927" s="229"/>
      <c r="N2927" s="230"/>
      <c r="O2927" s="230"/>
      <c r="P2927" s="230"/>
      <c r="Q2927" s="230"/>
      <c r="R2927" s="230"/>
      <c r="S2927" s="230"/>
      <c r="T2927" s="231"/>
      <c r="AT2927" s="232" t="s">
        <v>274</v>
      </c>
      <c r="AU2927" s="232" t="s">
        <v>88</v>
      </c>
      <c r="AV2927" s="12" t="s">
        <v>88</v>
      </c>
      <c r="AW2927" s="12" t="s">
        <v>41</v>
      </c>
      <c r="AX2927" s="12" t="s">
        <v>78</v>
      </c>
      <c r="AY2927" s="232" t="s">
        <v>209</v>
      </c>
    </row>
    <row r="2928" spans="2:65" s="12" customFormat="1" ht="13.5">
      <c r="B2928" s="222"/>
      <c r="C2928" s="223"/>
      <c r="D2928" s="219" t="s">
        <v>274</v>
      </c>
      <c r="E2928" s="224" t="s">
        <v>34</v>
      </c>
      <c r="F2928" s="225" t="s">
        <v>3349</v>
      </c>
      <c r="G2928" s="223"/>
      <c r="H2928" s="226">
        <v>54.680999999999997</v>
      </c>
      <c r="I2928" s="227"/>
      <c r="J2928" s="223"/>
      <c r="K2928" s="223"/>
      <c r="L2928" s="228"/>
      <c r="M2928" s="229"/>
      <c r="N2928" s="230"/>
      <c r="O2928" s="230"/>
      <c r="P2928" s="230"/>
      <c r="Q2928" s="230"/>
      <c r="R2928" s="230"/>
      <c r="S2928" s="230"/>
      <c r="T2928" s="231"/>
      <c r="AT2928" s="232" t="s">
        <v>274</v>
      </c>
      <c r="AU2928" s="232" t="s">
        <v>88</v>
      </c>
      <c r="AV2928" s="12" t="s">
        <v>88</v>
      </c>
      <c r="AW2928" s="12" t="s">
        <v>41</v>
      </c>
      <c r="AX2928" s="12" t="s">
        <v>78</v>
      </c>
      <c r="AY2928" s="232" t="s">
        <v>209</v>
      </c>
    </row>
    <row r="2929" spans="2:65" s="12" customFormat="1" ht="13.5">
      <c r="B2929" s="222"/>
      <c r="C2929" s="223"/>
      <c r="D2929" s="219" t="s">
        <v>274</v>
      </c>
      <c r="E2929" s="224" t="s">
        <v>34</v>
      </c>
      <c r="F2929" s="225" t="s">
        <v>3350</v>
      </c>
      <c r="G2929" s="223"/>
      <c r="H2929" s="226">
        <v>10.47</v>
      </c>
      <c r="I2929" s="227"/>
      <c r="J2929" s="223"/>
      <c r="K2929" s="223"/>
      <c r="L2929" s="228"/>
      <c r="M2929" s="229"/>
      <c r="N2929" s="230"/>
      <c r="O2929" s="230"/>
      <c r="P2929" s="230"/>
      <c r="Q2929" s="230"/>
      <c r="R2929" s="230"/>
      <c r="S2929" s="230"/>
      <c r="T2929" s="231"/>
      <c r="AT2929" s="232" t="s">
        <v>274</v>
      </c>
      <c r="AU2929" s="232" t="s">
        <v>88</v>
      </c>
      <c r="AV2929" s="12" t="s">
        <v>88</v>
      </c>
      <c r="AW2929" s="12" t="s">
        <v>41</v>
      </c>
      <c r="AX2929" s="12" t="s">
        <v>78</v>
      </c>
      <c r="AY2929" s="232" t="s">
        <v>209</v>
      </c>
    </row>
    <row r="2930" spans="2:65" s="12" customFormat="1" ht="13.5">
      <c r="B2930" s="222"/>
      <c r="C2930" s="223"/>
      <c r="D2930" s="219" t="s">
        <v>274</v>
      </c>
      <c r="E2930" s="224" t="s">
        <v>34</v>
      </c>
      <c r="F2930" s="225" t="s">
        <v>3351</v>
      </c>
      <c r="G2930" s="223"/>
      <c r="H2930" s="226">
        <v>16.298999999999999</v>
      </c>
      <c r="I2930" s="227"/>
      <c r="J2930" s="223"/>
      <c r="K2930" s="223"/>
      <c r="L2930" s="228"/>
      <c r="M2930" s="229"/>
      <c r="N2930" s="230"/>
      <c r="O2930" s="230"/>
      <c r="P2930" s="230"/>
      <c r="Q2930" s="230"/>
      <c r="R2930" s="230"/>
      <c r="S2930" s="230"/>
      <c r="T2930" s="231"/>
      <c r="AT2930" s="232" t="s">
        <v>274</v>
      </c>
      <c r="AU2930" s="232" t="s">
        <v>88</v>
      </c>
      <c r="AV2930" s="12" t="s">
        <v>88</v>
      </c>
      <c r="AW2930" s="12" t="s">
        <v>41</v>
      </c>
      <c r="AX2930" s="12" t="s">
        <v>78</v>
      </c>
      <c r="AY2930" s="232" t="s">
        <v>209</v>
      </c>
    </row>
    <row r="2931" spans="2:65" s="12" customFormat="1" ht="13.5">
      <c r="B2931" s="222"/>
      <c r="C2931" s="223"/>
      <c r="D2931" s="219" t="s">
        <v>274</v>
      </c>
      <c r="E2931" s="224" t="s">
        <v>34</v>
      </c>
      <c r="F2931" s="225" t="s">
        <v>3352</v>
      </c>
      <c r="G2931" s="223"/>
      <c r="H2931" s="226">
        <v>13.448</v>
      </c>
      <c r="I2931" s="227"/>
      <c r="J2931" s="223"/>
      <c r="K2931" s="223"/>
      <c r="L2931" s="228"/>
      <c r="M2931" s="229"/>
      <c r="N2931" s="230"/>
      <c r="O2931" s="230"/>
      <c r="P2931" s="230"/>
      <c r="Q2931" s="230"/>
      <c r="R2931" s="230"/>
      <c r="S2931" s="230"/>
      <c r="T2931" s="231"/>
      <c r="AT2931" s="232" t="s">
        <v>274</v>
      </c>
      <c r="AU2931" s="232" t="s">
        <v>88</v>
      </c>
      <c r="AV2931" s="12" t="s">
        <v>88</v>
      </c>
      <c r="AW2931" s="12" t="s">
        <v>41</v>
      </c>
      <c r="AX2931" s="12" t="s">
        <v>78</v>
      </c>
      <c r="AY2931" s="232" t="s">
        <v>209</v>
      </c>
    </row>
    <row r="2932" spans="2:65" s="12" customFormat="1" ht="13.5">
      <c r="B2932" s="222"/>
      <c r="C2932" s="223"/>
      <c r="D2932" s="219" t="s">
        <v>274</v>
      </c>
      <c r="E2932" s="224" t="s">
        <v>34</v>
      </c>
      <c r="F2932" s="225" t="s">
        <v>3353</v>
      </c>
      <c r="G2932" s="223"/>
      <c r="H2932" s="226">
        <v>10.906000000000001</v>
      </c>
      <c r="I2932" s="227"/>
      <c r="J2932" s="223"/>
      <c r="K2932" s="223"/>
      <c r="L2932" s="228"/>
      <c r="M2932" s="229"/>
      <c r="N2932" s="230"/>
      <c r="O2932" s="230"/>
      <c r="P2932" s="230"/>
      <c r="Q2932" s="230"/>
      <c r="R2932" s="230"/>
      <c r="S2932" s="230"/>
      <c r="T2932" s="231"/>
      <c r="AT2932" s="232" t="s">
        <v>274</v>
      </c>
      <c r="AU2932" s="232" t="s">
        <v>88</v>
      </c>
      <c r="AV2932" s="12" t="s">
        <v>88</v>
      </c>
      <c r="AW2932" s="12" t="s">
        <v>41</v>
      </c>
      <c r="AX2932" s="12" t="s">
        <v>78</v>
      </c>
      <c r="AY2932" s="232" t="s">
        <v>209</v>
      </c>
    </row>
    <row r="2933" spans="2:65" s="12" customFormat="1" ht="13.5">
      <c r="B2933" s="222"/>
      <c r="C2933" s="223"/>
      <c r="D2933" s="219" t="s">
        <v>274</v>
      </c>
      <c r="E2933" s="224" t="s">
        <v>34</v>
      </c>
      <c r="F2933" s="225" t="s">
        <v>3354</v>
      </c>
      <c r="G2933" s="223"/>
      <c r="H2933" s="226">
        <v>19.338000000000001</v>
      </c>
      <c r="I2933" s="227"/>
      <c r="J2933" s="223"/>
      <c r="K2933" s="223"/>
      <c r="L2933" s="228"/>
      <c r="M2933" s="229"/>
      <c r="N2933" s="230"/>
      <c r="O2933" s="230"/>
      <c r="P2933" s="230"/>
      <c r="Q2933" s="230"/>
      <c r="R2933" s="230"/>
      <c r="S2933" s="230"/>
      <c r="T2933" s="231"/>
      <c r="AT2933" s="232" t="s">
        <v>274</v>
      </c>
      <c r="AU2933" s="232" t="s">
        <v>88</v>
      </c>
      <c r="AV2933" s="12" t="s">
        <v>88</v>
      </c>
      <c r="AW2933" s="12" t="s">
        <v>41</v>
      </c>
      <c r="AX2933" s="12" t="s">
        <v>78</v>
      </c>
      <c r="AY2933" s="232" t="s">
        <v>209</v>
      </c>
    </row>
    <row r="2934" spans="2:65" s="12" customFormat="1" ht="13.5">
      <c r="B2934" s="222"/>
      <c r="C2934" s="223"/>
      <c r="D2934" s="219" t="s">
        <v>274</v>
      </c>
      <c r="E2934" s="224" t="s">
        <v>34</v>
      </c>
      <c r="F2934" s="225" t="s">
        <v>3355</v>
      </c>
      <c r="G2934" s="223"/>
      <c r="H2934" s="226">
        <v>24.4</v>
      </c>
      <c r="I2934" s="227"/>
      <c r="J2934" s="223"/>
      <c r="K2934" s="223"/>
      <c r="L2934" s="228"/>
      <c r="M2934" s="229"/>
      <c r="N2934" s="230"/>
      <c r="O2934" s="230"/>
      <c r="P2934" s="230"/>
      <c r="Q2934" s="230"/>
      <c r="R2934" s="230"/>
      <c r="S2934" s="230"/>
      <c r="T2934" s="231"/>
      <c r="AT2934" s="232" t="s">
        <v>274</v>
      </c>
      <c r="AU2934" s="232" t="s">
        <v>88</v>
      </c>
      <c r="AV2934" s="12" t="s">
        <v>88</v>
      </c>
      <c r="AW2934" s="12" t="s">
        <v>41</v>
      </c>
      <c r="AX2934" s="12" t="s">
        <v>78</v>
      </c>
      <c r="AY2934" s="232" t="s">
        <v>209</v>
      </c>
    </row>
    <row r="2935" spans="2:65" s="12" customFormat="1" ht="13.5">
      <c r="B2935" s="222"/>
      <c r="C2935" s="223"/>
      <c r="D2935" s="219" t="s">
        <v>274</v>
      </c>
      <c r="E2935" s="224" t="s">
        <v>34</v>
      </c>
      <c r="F2935" s="225" t="s">
        <v>3356</v>
      </c>
      <c r="G2935" s="223"/>
      <c r="H2935" s="226">
        <v>3.7130000000000001</v>
      </c>
      <c r="I2935" s="227"/>
      <c r="J2935" s="223"/>
      <c r="K2935" s="223"/>
      <c r="L2935" s="228"/>
      <c r="M2935" s="229"/>
      <c r="N2935" s="230"/>
      <c r="O2935" s="230"/>
      <c r="P2935" s="230"/>
      <c r="Q2935" s="230"/>
      <c r="R2935" s="230"/>
      <c r="S2935" s="230"/>
      <c r="T2935" s="231"/>
      <c r="AT2935" s="232" t="s">
        <v>274</v>
      </c>
      <c r="AU2935" s="232" t="s">
        <v>88</v>
      </c>
      <c r="AV2935" s="12" t="s">
        <v>88</v>
      </c>
      <c r="AW2935" s="12" t="s">
        <v>41</v>
      </c>
      <c r="AX2935" s="12" t="s">
        <v>78</v>
      </c>
      <c r="AY2935" s="232" t="s">
        <v>209</v>
      </c>
    </row>
    <row r="2936" spans="2:65" s="12" customFormat="1" ht="13.5">
      <c r="B2936" s="222"/>
      <c r="C2936" s="223"/>
      <c r="D2936" s="219" t="s">
        <v>274</v>
      </c>
      <c r="E2936" s="224" t="s">
        <v>34</v>
      </c>
      <c r="F2936" s="225" t="s">
        <v>3357</v>
      </c>
      <c r="G2936" s="223"/>
      <c r="H2936" s="226">
        <v>7.26</v>
      </c>
      <c r="I2936" s="227"/>
      <c r="J2936" s="223"/>
      <c r="K2936" s="223"/>
      <c r="L2936" s="228"/>
      <c r="M2936" s="229"/>
      <c r="N2936" s="230"/>
      <c r="O2936" s="230"/>
      <c r="P2936" s="230"/>
      <c r="Q2936" s="230"/>
      <c r="R2936" s="230"/>
      <c r="S2936" s="230"/>
      <c r="T2936" s="231"/>
      <c r="AT2936" s="232" t="s">
        <v>274</v>
      </c>
      <c r="AU2936" s="232" t="s">
        <v>88</v>
      </c>
      <c r="AV2936" s="12" t="s">
        <v>88</v>
      </c>
      <c r="AW2936" s="12" t="s">
        <v>41</v>
      </c>
      <c r="AX2936" s="12" t="s">
        <v>78</v>
      </c>
      <c r="AY2936" s="232" t="s">
        <v>209</v>
      </c>
    </row>
    <row r="2937" spans="2:65" s="12" customFormat="1" ht="13.5">
      <c r="B2937" s="222"/>
      <c r="C2937" s="223"/>
      <c r="D2937" s="219" t="s">
        <v>274</v>
      </c>
      <c r="E2937" s="224" t="s">
        <v>34</v>
      </c>
      <c r="F2937" s="225" t="s">
        <v>3358</v>
      </c>
      <c r="G2937" s="223"/>
      <c r="H2937" s="226">
        <v>5.13</v>
      </c>
      <c r="I2937" s="227"/>
      <c r="J2937" s="223"/>
      <c r="K2937" s="223"/>
      <c r="L2937" s="228"/>
      <c r="M2937" s="229"/>
      <c r="N2937" s="230"/>
      <c r="O2937" s="230"/>
      <c r="P2937" s="230"/>
      <c r="Q2937" s="230"/>
      <c r="R2937" s="230"/>
      <c r="S2937" s="230"/>
      <c r="T2937" s="231"/>
      <c r="AT2937" s="232" t="s">
        <v>274</v>
      </c>
      <c r="AU2937" s="232" t="s">
        <v>88</v>
      </c>
      <c r="AV2937" s="12" t="s">
        <v>88</v>
      </c>
      <c r="AW2937" s="12" t="s">
        <v>41</v>
      </c>
      <c r="AX2937" s="12" t="s">
        <v>78</v>
      </c>
      <c r="AY2937" s="232" t="s">
        <v>209</v>
      </c>
    </row>
    <row r="2938" spans="2:65" s="12" customFormat="1" ht="13.5">
      <c r="B2938" s="222"/>
      <c r="C2938" s="223"/>
      <c r="D2938" s="219" t="s">
        <v>274</v>
      </c>
      <c r="E2938" s="224" t="s">
        <v>34</v>
      </c>
      <c r="F2938" s="225" t="s">
        <v>3359</v>
      </c>
      <c r="G2938" s="223"/>
      <c r="H2938" s="226">
        <v>6.84</v>
      </c>
      <c r="I2938" s="227"/>
      <c r="J2938" s="223"/>
      <c r="K2938" s="223"/>
      <c r="L2938" s="228"/>
      <c r="M2938" s="229"/>
      <c r="N2938" s="230"/>
      <c r="O2938" s="230"/>
      <c r="P2938" s="230"/>
      <c r="Q2938" s="230"/>
      <c r="R2938" s="230"/>
      <c r="S2938" s="230"/>
      <c r="T2938" s="231"/>
      <c r="AT2938" s="232" t="s">
        <v>274</v>
      </c>
      <c r="AU2938" s="232" t="s">
        <v>88</v>
      </c>
      <c r="AV2938" s="12" t="s">
        <v>88</v>
      </c>
      <c r="AW2938" s="12" t="s">
        <v>41</v>
      </c>
      <c r="AX2938" s="12" t="s">
        <v>78</v>
      </c>
      <c r="AY2938" s="232" t="s">
        <v>209</v>
      </c>
    </row>
    <row r="2939" spans="2:65" s="12" customFormat="1" ht="13.5">
      <c r="B2939" s="222"/>
      <c r="C2939" s="223"/>
      <c r="D2939" s="219" t="s">
        <v>274</v>
      </c>
      <c r="E2939" s="224" t="s">
        <v>34</v>
      </c>
      <c r="F2939" s="225" t="s">
        <v>3360</v>
      </c>
      <c r="G2939" s="223"/>
      <c r="H2939" s="226">
        <v>17.538</v>
      </c>
      <c r="I2939" s="227"/>
      <c r="J2939" s="223"/>
      <c r="K2939" s="223"/>
      <c r="L2939" s="228"/>
      <c r="M2939" s="229"/>
      <c r="N2939" s="230"/>
      <c r="O2939" s="230"/>
      <c r="P2939" s="230"/>
      <c r="Q2939" s="230"/>
      <c r="R2939" s="230"/>
      <c r="S2939" s="230"/>
      <c r="T2939" s="231"/>
      <c r="AT2939" s="232" t="s">
        <v>274</v>
      </c>
      <c r="AU2939" s="232" t="s">
        <v>88</v>
      </c>
      <c r="AV2939" s="12" t="s">
        <v>88</v>
      </c>
      <c r="AW2939" s="12" t="s">
        <v>41</v>
      </c>
      <c r="AX2939" s="12" t="s">
        <v>78</v>
      </c>
      <c r="AY2939" s="232" t="s">
        <v>209</v>
      </c>
    </row>
    <row r="2940" spans="2:65" s="13" customFormat="1" ht="13.5">
      <c r="B2940" s="233"/>
      <c r="C2940" s="234"/>
      <c r="D2940" s="219" t="s">
        <v>274</v>
      </c>
      <c r="E2940" s="235" t="s">
        <v>34</v>
      </c>
      <c r="F2940" s="236" t="s">
        <v>302</v>
      </c>
      <c r="G2940" s="234"/>
      <c r="H2940" s="237">
        <v>237.50399999999999</v>
      </c>
      <c r="I2940" s="238"/>
      <c r="J2940" s="234"/>
      <c r="K2940" s="234"/>
      <c r="L2940" s="239"/>
      <c r="M2940" s="240"/>
      <c r="N2940" s="241"/>
      <c r="O2940" s="241"/>
      <c r="P2940" s="241"/>
      <c r="Q2940" s="241"/>
      <c r="R2940" s="241"/>
      <c r="S2940" s="241"/>
      <c r="T2940" s="242"/>
      <c r="AT2940" s="243" t="s">
        <v>274</v>
      </c>
      <c r="AU2940" s="243" t="s">
        <v>88</v>
      </c>
      <c r="AV2940" s="13" t="s">
        <v>228</v>
      </c>
      <c r="AW2940" s="13" t="s">
        <v>41</v>
      </c>
      <c r="AX2940" s="13" t="s">
        <v>86</v>
      </c>
      <c r="AY2940" s="243" t="s">
        <v>209</v>
      </c>
    </row>
    <row r="2941" spans="2:65" s="1" customFormat="1" ht="38.25" customHeight="1">
      <c r="B2941" s="43"/>
      <c r="C2941" s="244" t="s">
        <v>3361</v>
      </c>
      <c r="D2941" s="244" t="s">
        <v>348</v>
      </c>
      <c r="E2941" s="245" t="s">
        <v>3362</v>
      </c>
      <c r="F2941" s="246" t="s">
        <v>3363</v>
      </c>
      <c r="G2941" s="247" t="s">
        <v>336</v>
      </c>
      <c r="H2941" s="248">
        <v>2</v>
      </c>
      <c r="I2941" s="249"/>
      <c r="J2941" s="250">
        <f t="shared" ref="J2941:J2960" si="70">ROUND(I2941*H2941,2)</f>
        <v>0</v>
      </c>
      <c r="K2941" s="246" t="s">
        <v>34</v>
      </c>
      <c r="L2941" s="251"/>
      <c r="M2941" s="252" t="s">
        <v>34</v>
      </c>
      <c r="N2941" s="253" t="s">
        <v>49</v>
      </c>
      <c r="O2941" s="44"/>
      <c r="P2941" s="212">
        <f t="shared" ref="P2941:P2960" si="71">O2941*H2941</f>
        <v>0</v>
      </c>
      <c r="Q2941" s="212">
        <v>0</v>
      </c>
      <c r="R2941" s="212">
        <f t="shared" ref="R2941:R2960" si="72">Q2941*H2941</f>
        <v>0</v>
      </c>
      <c r="S2941" s="212">
        <v>0</v>
      </c>
      <c r="T2941" s="213">
        <f t="shared" ref="T2941:T2960" si="73">S2941*H2941</f>
        <v>0</v>
      </c>
      <c r="AR2941" s="25" t="s">
        <v>672</v>
      </c>
      <c r="AT2941" s="25" t="s">
        <v>348</v>
      </c>
      <c r="AU2941" s="25" t="s">
        <v>88</v>
      </c>
      <c r="AY2941" s="25" t="s">
        <v>209</v>
      </c>
      <c r="BE2941" s="214">
        <f t="shared" ref="BE2941:BE2960" si="74">IF(N2941="základní",J2941,0)</f>
        <v>0</v>
      </c>
      <c r="BF2941" s="214">
        <f t="shared" ref="BF2941:BF2960" si="75">IF(N2941="snížená",J2941,0)</f>
        <v>0</v>
      </c>
      <c r="BG2941" s="214">
        <f t="shared" ref="BG2941:BG2960" si="76">IF(N2941="zákl. přenesená",J2941,0)</f>
        <v>0</v>
      </c>
      <c r="BH2941" s="214">
        <f t="shared" ref="BH2941:BH2960" si="77">IF(N2941="sníž. přenesená",J2941,0)</f>
        <v>0</v>
      </c>
      <c r="BI2941" s="214">
        <f t="shared" ref="BI2941:BI2960" si="78">IF(N2941="nulová",J2941,0)</f>
        <v>0</v>
      </c>
      <c r="BJ2941" s="25" t="s">
        <v>86</v>
      </c>
      <c r="BK2941" s="214">
        <f t="shared" ref="BK2941:BK2960" si="79">ROUND(I2941*H2941,2)</f>
        <v>0</v>
      </c>
      <c r="BL2941" s="25" t="s">
        <v>287</v>
      </c>
      <c r="BM2941" s="25" t="s">
        <v>3364</v>
      </c>
    </row>
    <row r="2942" spans="2:65" s="1" customFormat="1" ht="38.25" customHeight="1">
      <c r="B2942" s="43"/>
      <c r="C2942" s="244" t="s">
        <v>3365</v>
      </c>
      <c r="D2942" s="244" t="s">
        <v>348</v>
      </c>
      <c r="E2942" s="245" t="s">
        <v>3366</v>
      </c>
      <c r="F2942" s="246" t="s">
        <v>3367</v>
      </c>
      <c r="G2942" s="247" t="s">
        <v>336</v>
      </c>
      <c r="H2942" s="248">
        <v>1</v>
      </c>
      <c r="I2942" s="249"/>
      <c r="J2942" s="250">
        <f t="shared" si="70"/>
        <v>0</v>
      </c>
      <c r="K2942" s="246" t="s">
        <v>34</v>
      </c>
      <c r="L2942" s="251"/>
      <c r="M2942" s="252" t="s">
        <v>34</v>
      </c>
      <c r="N2942" s="253" t="s">
        <v>49</v>
      </c>
      <c r="O2942" s="44"/>
      <c r="P2942" s="212">
        <f t="shared" si="71"/>
        <v>0</v>
      </c>
      <c r="Q2942" s="212">
        <v>0</v>
      </c>
      <c r="R2942" s="212">
        <f t="shared" si="72"/>
        <v>0</v>
      </c>
      <c r="S2942" s="212">
        <v>0</v>
      </c>
      <c r="T2942" s="213">
        <f t="shared" si="73"/>
        <v>0</v>
      </c>
      <c r="AR2942" s="25" t="s">
        <v>672</v>
      </c>
      <c r="AT2942" s="25" t="s">
        <v>348</v>
      </c>
      <c r="AU2942" s="25" t="s">
        <v>88</v>
      </c>
      <c r="AY2942" s="25" t="s">
        <v>209</v>
      </c>
      <c r="BE2942" s="214">
        <f t="shared" si="74"/>
        <v>0</v>
      </c>
      <c r="BF2942" s="214">
        <f t="shared" si="75"/>
        <v>0</v>
      </c>
      <c r="BG2942" s="214">
        <f t="shared" si="76"/>
        <v>0</v>
      </c>
      <c r="BH2942" s="214">
        <f t="shared" si="77"/>
        <v>0</v>
      </c>
      <c r="BI2942" s="214">
        <f t="shared" si="78"/>
        <v>0</v>
      </c>
      <c r="BJ2942" s="25" t="s">
        <v>86</v>
      </c>
      <c r="BK2942" s="214">
        <f t="shared" si="79"/>
        <v>0</v>
      </c>
      <c r="BL2942" s="25" t="s">
        <v>287</v>
      </c>
      <c r="BM2942" s="25" t="s">
        <v>3368</v>
      </c>
    </row>
    <row r="2943" spans="2:65" s="1" customFormat="1" ht="51" customHeight="1">
      <c r="B2943" s="43"/>
      <c r="C2943" s="244" t="s">
        <v>3369</v>
      </c>
      <c r="D2943" s="244" t="s">
        <v>348</v>
      </c>
      <c r="E2943" s="245" t="s">
        <v>3370</v>
      </c>
      <c r="F2943" s="246" t="s">
        <v>3371</v>
      </c>
      <c r="G2943" s="247" t="s">
        <v>336</v>
      </c>
      <c r="H2943" s="248">
        <v>1</v>
      </c>
      <c r="I2943" s="249"/>
      <c r="J2943" s="250">
        <f t="shared" si="70"/>
        <v>0</v>
      </c>
      <c r="K2943" s="246" t="s">
        <v>34</v>
      </c>
      <c r="L2943" s="251"/>
      <c r="M2943" s="252" t="s">
        <v>34</v>
      </c>
      <c r="N2943" s="253" t="s">
        <v>49</v>
      </c>
      <c r="O2943" s="44"/>
      <c r="P2943" s="212">
        <f t="shared" si="71"/>
        <v>0</v>
      </c>
      <c r="Q2943" s="212">
        <v>0</v>
      </c>
      <c r="R2943" s="212">
        <f t="shared" si="72"/>
        <v>0</v>
      </c>
      <c r="S2943" s="212">
        <v>0</v>
      </c>
      <c r="T2943" s="213">
        <f t="shared" si="73"/>
        <v>0</v>
      </c>
      <c r="AR2943" s="25" t="s">
        <v>672</v>
      </c>
      <c r="AT2943" s="25" t="s">
        <v>348</v>
      </c>
      <c r="AU2943" s="25" t="s">
        <v>88</v>
      </c>
      <c r="AY2943" s="25" t="s">
        <v>209</v>
      </c>
      <c r="BE2943" s="214">
        <f t="shared" si="74"/>
        <v>0</v>
      </c>
      <c r="BF2943" s="214">
        <f t="shared" si="75"/>
        <v>0</v>
      </c>
      <c r="BG2943" s="214">
        <f t="shared" si="76"/>
        <v>0</v>
      </c>
      <c r="BH2943" s="214">
        <f t="shared" si="77"/>
        <v>0</v>
      </c>
      <c r="BI2943" s="214">
        <f t="shared" si="78"/>
        <v>0</v>
      </c>
      <c r="BJ2943" s="25" t="s">
        <v>86</v>
      </c>
      <c r="BK2943" s="214">
        <f t="shared" si="79"/>
        <v>0</v>
      </c>
      <c r="BL2943" s="25" t="s">
        <v>287</v>
      </c>
      <c r="BM2943" s="25" t="s">
        <v>3372</v>
      </c>
    </row>
    <row r="2944" spans="2:65" s="1" customFormat="1" ht="38.25" customHeight="1">
      <c r="B2944" s="43"/>
      <c r="C2944" s="244" t="s">
        <v>3373</v>
      </c>
      <c r="D2944" s="244" t="s">
        <v>348</v>
      </c>
      <c r="E2944" s="245" t="s">
        <v>3374</v>
      </c>
      <c r="F2944" s="246" t="s">
        <v>3375</v>
      </c>
      <c r="G2944" s="247" t="s">
        <v>336</v>
      </c>
      <c r="H2944" s="248">
        <v>1</v>
      </c>
      <c r="I2944" s="249"/>
      <c r="J2944" s="250">
        <f t="shared" si="70"/>
        <v>0</v>
      </c>
      <c r="K2944" s="246" t="s">
        <v>34</v>
      </c>
      <c r="L2944" s="251"/>
      <c r="M2944" s="252" t="s">
        <v>34</v>
      </c>
      <c r="N2944" s="253" t="s">
        <v>49</v>
      </c>
      <c r="O2944" s="44"/>
      <c r="P2944" s="212">
        <f t="shared" si="71"/>
        <v>0</v>
      </c>
      <c r="Q2944" s="212">
        <v>0</v>
      </c>
      <c r="R2944" s="212">
        <f t="shared" si="72"/>
        <v>0</v>
      </c>
      <c r="S2944" s="212">
        <v>0</v>
      </c>
      <c r="T2944" s="213">
        <f t="shared" si="73"/>
        <v>0</v>
      </c>
      <c r="AR2944" s="25" t="s">
        <v>672</v>
      </c>
      <c r="AT2944" s="25" t="s">
        <v>348</v>
      </c>
      <c r="AU2944" s="25" t="s">
        <v>88</v>
      </c>
      <c r="AY2944" s="25" t="s">
        <v>209</v>
      </c>
      <c r="BE2944" s="214">
        <f t="shared" si="74"/>
        <v>0</v>
      </c>
      <c r="BF2944" s="214">
        <f t="shared" si="75"/>
        <v>0</v>
      </c>
      <c r="BG2944" s="214">
        <f t="shared" si="76"/>
        <v>0</v>
      </c>
      <c r="BH2944" s="214">
        <f t="shared" si="77"/>
        <v>0</v>
      </c>
      <c r="BI2944" s="214">
        <f t="shared" si="78"/>
        <v>0</v>
      </c>
      <c r="BJ2944" s="25" t="s">
        <v>86</v>
      </c>
      <c r="BK2944" s="214">
        <f t="shared" si="79"/>
        <v>0</v>
      </c>
      <c r="BL2944" s="25" t="s">
        <v>287</v>
      </c>
      <c r="BM2944" s="25" t="s">
        <v>3376</v>
      </c>
    </row>
    <row r="2945" spans="2:65" s="1" customFormat="1" ht="38.25" customHeight="1">
      <c r="B2945" s="43"/>
      <c r="C2945" s="244" t="s">
        <v>3377</v>
      </c>
      <c r="D2945" s="244" t="s">
        <v>348</v>
      </c>
      <c r="E2945" s="245" t="s">
        <v>3378</v>
      </c>
      <c r="F2945" s="246" t="s">
        <v>3379</v>
      </c>
      <c r="G2945" s="247" t="s">
        <v>336</v>
      </c>
      <c r="H2945" s="248">
        <v>1</v>
      </c>
      <c r="I2945" s="249"/>
      <c r="J2945" s="250">
        <f t="shared" si="70"/>
        <v>0</v>
      </c>
      <c r="K2945" s="246" t="s">
        <v>34</v>
      </c>
      <c r="L2945" s="251"/>
      <c r="M2945" s="252" t="s">
        <v>34</v>
      </c>
      <c r="N2945" s="253" t="s">
        <v>49</v>
      </c>
      <c r="O2945" s="44"/>
      <c r="P2945" s="212">
        <f t="shared" si="71"/>
        <v>0</v>
      </c>
      <c r="Q2945" s="212">
        <v>0</v>
      </c>
      <c r="R2945" s="212">
        <f t="shared" si="72"/>
        <v>0</v>
      </c>
      <c r="S2945" s="212">
        <v>0</v>
      </c>
      <c r="T2945" s="213">
        <f t="shared" si="73"/>
        <v>0</v>
      </c>
      <c r="AR2945" s="25" t="s">
        <v>672</v>
      </c>
      <c r="AT2945" s="25" t="s">
        <v>348</v>
      </c>
      <c r="AU2945" s="25" t="s">
        <v>88</v>
      </c>
      <c r="AY2945" s="25" t="s">
        <v>209</v>
      </c>
      <c r="BE2945" s="214">
        <f t="shared" si="74"/>
        <v>0</v>
      </c>
      <c r="BF2945" s="214">
        <f t="shared" si="75"/>
        <v>0</v>
      </c>
      <c r="BG2945" s="214">
        <f t="shared" si="76"/>
        <v>0</v>
      </c>
      <c r="BH2945" s="214">
        <f t="shared" si="77"/>
        <v>0</v>
      </c>
      <c r="BI2945" s="214">
        <f t="shared" si="78"/>
        <v>0</v>
      </c>
      <c r="BJ2945" s="25" t="s">
        <v>86</v>
      </c>
      <c r="BK2945" s="214">
        <f t="shared" si="79"/>
        <v>0</v>
      </c>
      <c r="BL2945" s="25" t="s">
        <v>287</v>
      </c>
      <c r="BM2945" s="25" t="s">
        <v>3380</v>
      </c>
    </row>
    <row r="2946" spans="2:65" s="1" customFormat="1" ht="38.25" customHeight="1">
      <c r="B2946" s="43"/>
      <c r="C2946" s="244" t="s">
        <v>3381</v>
      </c>
      <c r="D2946" s="244" t="s">
        <v>348</v>
      </c>
      <c r="E2946" s="245" t="s">
        <v>3382</v>
      </c>
      <c r="F2946" s="246" t="s">
        <v>3383</v>
      </c>
      <c r="G2946" s="247" t="s">
        <v>336</v>
      </c>
      <c r="H2946" s="248">
        <v>1</v>
      </c>
      <c r="I2946" s="249"/>
      <c r="J2946" s="250">
        <f t="shared" si="70"/>
        <v>0</v>
      </c>
      <c r="K2946" s="246" t="s">
        <v>34</v>
      </c>
      <c r="L2946" s="251"/>
      <c r="M2946" s="252" t="s">
        <v>34</v>
      </c>
      <c r="N2946" s="253" t="s">
        <v>49</v>
      </c>
      <c r="O2946" s="44"/>
      <c r="P2946" s="212">
        <f t="shared" si="71"/>
        <v>0</v>
      </c>
      <c r="Q2946" s="212">
        <v>0</v>
      </c>
      <c r="R2946" s="212">
        <f t="shared" si="72"/>
        <v>0</v>
      </c>
      <c r="S2946" s="212">
        <v>0</v>
      </c>
      <c r="T2946" s="213">
        <f t="shared" si="73"/>
        <v>0</v>
      </c>
      <c r="AR2946" s="25" t="s">
        <v>672</v>
      </c>
      <c r="AT2946" s="25" t="s">
        <v>348</v>
      </c>
      <c r="AU2946" s="25" t="s">
        <v>88</v>
      </c>
      <c r="AY2946" s="25" t="s">
        <v>209</v>
      </c>
      <c r="BE2946" s="214">
        <f t="shared" si="74"/>
        <v>0</v>
      </c>
      <c r="BF2946" s="214">
        <f t="shared" si="75"/>
        <v>0</v>
      </c>
      <c r="BG2946" s="214">
        <f t="shared" si="76"/>
        <v>0</v>
      </c>
      <c r="BH2946" s="214">
        <f t="shared" si="77"/>
        <v>0</v>
      </c>
      <c r="BI2946" s="214">
        <f t="shared" si="78"/>
        <v>0</v>
      </c>
      <c r="BJ2946" s="25" t="s">
        <v>86</v>
      </c>
      <c r="BK2946" s="214">
        <f t="shared" si="79"/>
        <v>0</v>
      </c>
      <c r="BL2946" s="25" t="s">
        <v>287</v>
      </c>
      <c r="BM2946" s="25" t="s">
        <v>3384</v>
      </c>
    </row>
    <row r="2947" spans="2:65" s="1" customFormat="1" ht="38.25" customHeight="1">
      <c r="B2947" s="43"/>
      <c r="C2947" s="244" t="s">
        <v>3385</v>
      </c>
      <c r="D2947" s="244" t="s">
        <v>348</v>
      </c>
      <c r="E2947" s="245" t="s">
        <v>3386</v>
      </c>
      <c r="F2947" s="246" t="s">
        <v>3387</v>
      </c>
      <c r="G2947" s="247" t="s">
        <v>336</v>
      </c>
      <c r="H2947" s="248">
        <v>1</v>
      </c>
      <c r="I2947" s="249"/>
      <c r="J2947" s="250">
        <f t="shared" si="70"/>
        <v>0</v>
      </c>
      <c r="K2947" s="246" t="s">
        <v>34</v>
      </c>
      <c r="L2947" s="251"/>
      <c r="M2947" s="252" t="s">
        <v>34</v>
      </c>
      <c r="N2947" s="253" t="s">
        <v>49</v>
      </c>
      <c r="O2947" s="44"/>
      <c r="P2947" s="212">
        <f t="shared" si="71"/>
        <v>0</v>
      </c>
      <c r="Q2947" s="212">
        <v>0</v>
      </c>
      <c r="R2947" s="212">
        <f t="shared" si="72"/>
        <v>0</v>
      </c>
      <c r="S2947" s="212">
        <v>0</v>
      </c>
      <c r="T2947" s="213">
        <f t="shared" si="73"/>
        <v>0</v>
      </c>
      <c r="AR2947" s="25" t="s">
        <v>672</v>
      </c>
      <c r="AT2947" s="25" t="s">
        <v>348</v>
      </c>
      <c r="AU2947" s="25" t="s">
        <v>88</v>
      </c>
      <c r="AY2947" s="25" t="s">
        <v>209</v>
      </c>
      <c r="BE2947" s="214">
        <f t="shared" si="74"/>
        <v>0</v>
      </c>
      <c r="BF2947" s="214">
        <f t="shared" si="75"/>
        <v>0</v>
      </c>
      <c r="BG2947" s="214">
        <f t="shared" si="76"/>
        <v>0</v>
      </c>
      <c r="BH2947" s="214">
        <f t="shared" si="77"/>
        <v>0</v>
      </c>
      <c r="BI2947" s="214">
        <f t="shared" si="78"/>
        <v>0</v>
      </c>
      <c r="BJ2947" s="25" t="s">
        <v>86</v>
      </c>
      <c r="BK2947" s="214">
        <f t="shared" si="79"/>
        <v>0</v>
      </c>
      <c r="BL2947" s="25" t="s">
        <v>287</v>
      </c>
      <c r="BM2947" s="25" t="s">
        <v>3388</v>
      </c>
    </row>
    <row r="2948" spans="2:65" s="1" customFormat="1" ht="38.25" customHeight="1">
      <c r="B2948" s="43"/>
      <c r="C2948" s="244" t="s">
        <v>3389</v>
      </c>
      <c r="D2948" s="244" t="s">
        <v>348</v>
      </c>
      <c r="E2948" s="245" t="s">
        <v>3390</v>
      </c>
      <c r="F2948" s="246" t="s">
        <v>3391</v>
      </c>
      <c r="G2948" s="247" t="s">
        <v>336</v>
      </c>
      <c r="H2948" s="248">
        <v>1</v>
      </c>
      <c r="I2948" s="249"/>
      <c r="J2948" s="250">
        <f t="shared" si="70"/>
        <v>0</v>
      </c>
      <c r="K2948" s="246" t="s">
        <v>34</v>
      </c>
      <c r="L2948" s="251"/>
      <c r="M2948" s="252" t="s">
        <v>34</v>
      </c>
      <c r="N2948" s="253" t="s">
        <v>49</v>
      </c>
      <c r="O2948" s="44"/>
      <c r="P2948" s="212">
        <f t="shared" si="71"/>
        <v>0</v>
      </c>
      <c r="Q2948" s="212">
        <v>0</v>
      </c>
      <c r="R2948" s="212">
        <f t="shared" si="72"/>
        <v>0</v>
      </c>
      <c r="S2948" s="212">
        <v>0</v>
      </c>
      <c r="T2948" s="213">
        <f t="shared" si="73"/>
        <v>0</v>
      </c>
      <c r="AR2948" s="25" t="s">
        <v>672</v>
      </c>
      <c r="AT2948" s="25" t="s">
        <v>348</v>
      </c>
      <c r="AU2948" s="25" t="s">
        <v>88</v>
      </c>
      <c r="AY2948" s="25" t="s">
        <v>209</v>
      </c>
      <c r="BE2948" s="214">
        <f t="shared" si="74"/>
        <v>0</v>
      </c>
      <c r="BF2948" s="214">
        <f t="shared" si="75"/>
        <v>0</v>
      </c>
      <c r="BG2948" s="214">
        <f t="shared" si="76"/>
        <v>0</v>
      </c>
      <c r="BH2948" s="214">
        <f t="shared" si="77"/>
        <v>0</v>
      </c>
      <c r="BI2948" s="214">
        <f t="shared" si="78"/>
        <v>0</v>
      </c>
      <c r="BJ2948" s="25" t="s">
        <v>86</v>
      </c>
      <c r="BK2948" s="214">
        <f t="shared" si="79"/>
        <v>0</v>
      </c>
      <c r="BL2948" s="25" t="s">
        <v>287</v>
      </c>
      <c r="BM2948" s="25" t="s">
        <v>3392</v>
      </c>
    </row>
    <row r="2949" spans="2:65" s="1" customFormat="1" ht="38.25" customHeight="1">
      <c r="B2949" s="43"/>
      <c r="C2949" s="244" t="s">
        <v>3393</v>
      </c>
      <c r="D2949" s="244" t="s">
        <v>348</v>
      </c>
      <c r="E2949" s="245" t="s">
        <v>3394</v>
      </c>
      <c r="F2949" s="246" t="s">
        <v>3395</v>
      </c>
      <c r="G2949" s="247" t="s">
        <v>336</v>
      </c>
      <c r="H2949" s="248">
        <v>1</v>
      </c>
      <c r="I2949" s="249"/>
      <c r="J2949" s="250">
        <f t="shared" si="70"/>
        <v>0</v>
      </c>
      <c r="K2949" s="246" t="s">
        <v>34</v>
      </c>
      <c r="L2949" s="251"/>
      <c r="M2949" s="252" t="s">
        <v>34</v>
      </c>
      <c r="N2949" s="253" t="s">
        <v>49</v>
      </c>
      <c r="O2949" s="44"/>
      <c r="P2949" s="212">
        <f t="shared" si="71"/>
        <v>0</v>
      </c>
      <c r="Q2949" s="212">
        <v>0</v>
      </c>
      <c r="R2949" s="212">
        <f t="shared" si="72"/>
        <v>0</v>
      </c>
      <c r="S2949" s="212">
        <v>0</v>
      </c>
      <c r="T2949" s="213">
        <f t="shared" si="73"/>
        <v>0</v>
      </c>
      <c r="AR2949" s="25" t="s">
        <v>672</v>
      </c>
      <c r="AT2949" s="25" t="s">
        <v>348</v>
      </c>
      <c r="AU2949" s="25" t="s">
        <v>88</v>
      </c>
      <c r="AY2949" s="25" t="s">
        <v>209</v>
      </c>
      <c r="BE2949" s="214">
        <f t="shared" si="74"/>
        <v>0</v>
      </c>
      <c r="BF2949" s="214">
        <f t="shared" si="75"/>
        <v>0</v>
      </c>
      <c r="BG2949" s="214">
        <f t="shared" si="76"/>
        <v>0</v>
      </c>
      <c r="BH2949" s="214">
        <f t="shared" si="77"/>
        <v>0</v>
      </c>
      <c r="BI2949" s="214">
        <f t="shared" si="78"/>
        <v>0</v>
      </c>
      <c r="BJ2949" s="25" t="s">
        <v>86</v>
      </c>
      <c r="BK2949" s="214">
        <f t="shared" si="79"/>
        <v>0</v>
      </c>
      <c r="BL2949" s="25" t="s">
        <v>287</v>
      </c>
      <c r="BM2949" s="25" t="s">
        <v>3396</v>
      </c>
    </row>
    <row r="2950" spans="2:65" s="1" customFormat="1" ht="38.25" customHeight="1">
      <c r="B2950" s="43"/>
      <c r="C2950" s="244" t="s">
        <v>3397</v>
      </c>
      <c r="D2950" s="244" t="s">
        <v>348</v>
      </c>
      <c r="E2950" s="245" t="s">
        <v>3398</v>
      </c>
      <c r="F2950" s="246" t="s">
        <v>3399</v>
      </c>
      <c r="G2950" s="247" t="s">
        <v>336</v>
      </c>
      <c r="H2950" s="248">
        <v>1</v>
      </c>
      <c r="I2950" s="249"/>
      <c r="J2950" s="250">
        <f t="shared" si="70"/>
        <v>0</v>
      </c>
      <c r="K2950" s="246" t="s">
        <v>34</v>
      </c>
      <c r="L2950" s="251"/>
      <c r="M2950" s="252" t="s">
        <v>34</v>
      </c>
      <c r="N2950" s="253" t="s">
        <v>49</v>
      </c>
      <c r="O2950" s="44"/>
      <c r="P2950" s="212">
        <f t="shared" si="71"/>
        <v>0</v>
      </c>
      <c r="Q2950" s="212">
        <v>0</v>
      </c>
      <c r="R2950" s="212">
        <f t="shared" si="72"/>
        <v>0</v>
      </c>
      <c r="S2950" s="212">
        <v>0</v>
      </c>
      <c r="T2950" s="213">
        <f t="shared" si="73"/>
        <v>0</v>
      </c>
      <c r="AR2950" s="25" t="s">
        <v>672</v>
      </c>
      <c r="AT2950" s="25" t="s">
        <v>348</v>
      </c>
      <c r="AU2950" s="25" t="s">
        <v>88</v>
      </c>
      <c r="AY2950" s="25" t="s">
        <v>209</v>
      </c>
      <c r="BE2950" s="214">
        <f t="shared" si="74"/>
        <v>0</v>
      </c>
      <c r="BF2950" s="214">
        <f t="shared" si="75"/>
        <v>0</v>
      </c>
      <c r="BG2950" s="214">
        <f t="shared" si="76"/>
        <v>0</v>
      </c>
      <c r="BH2950" s="214">
        <f t="shared" si="77"/>
        <v>0</v>
      </c>
      <c r="BI2950" s="214">
        <f t="shared" si="78"/>
        <v>0</v>
      </c>
      <c r="BJ2950" s="25" t="s">
        <v>86</v>
      </c>
      <c r="BK2950" s="214">
        <f t="shared" si="79"/>
        <v>0</v>
      </c>
      <c r="BL2950" s="25" t="s">
        <v>287</v>
      </c>
      <c r="BM2950" s="25" t="s">
        <v>3400</v>
      </c>
    </row>
    <row r="2951" spans="2:65" s="1" customFormat="1" ht="38.25" customHeight="1">
      <c r="B2951" s="43"/>
      <c r="C2951" s="244" t="s">
        <v>3401</v>
      </c>
      <c r="D2951" s="244" t="s">
        <v>348</v>
      </c>
      <c r="E2951" s="245" t="s">
        <v>3402</v>
      </c>
      <c r="F2951" s="246" t="s">
        <v>3403</v>
      </c>
      <c r="G2951" s="247" t="s">
        <v>336</v>
      </c>
      <c r="H2951" s="248">
        <v>1</v>
      </c>
      <c r="I2951" s="249"/>
      <c r="J2951" s="250">
        <f t="shared" si="70"/>
        <v>0</v>
      </c>
      <c r="K2951" s="246" t="s">
        <v>34</v>
      </c>
      <c r="L2951" s="251"/>
      <c r="M2951" s="252" t="s">
        <v>34</v>
      </c>
      <c r="N2951" s="253" t="s">
        <v>49</v>
      </c>
      <c r="O2951" s="44"/>
      <c r="P2951" s="212">
        <f t="shared" si="71"/>
        <v>0</v>
      </c>
      <c r="Q2951" s="212">
        <v>0</v>
      </c>
      <c r="R2951" s="212">
        <f t="shared" si="72"/>
        <v>0</v>
      </c>
      <c r="S2951" s="212">
        <v>0</v>
      </c>
      <c r="T2951" s="213">
        <f t="shared" si="73"/>
        <v>0</v>
      </c>
      <c r="AR2951" s="25" t="s">
        <v>672</v>
      </c>
      <c r="AT2951" s="25" t="s">
        <v>348</v>
      </c>
      <c r="AU2951" s="25" t="s">
        <v>88</v>
      </c>
      <c r="AY2951" s="25" t="s">
        <v>209</v>
      </c>
      <c r="BE2951" s="214">
        <f t="shared" si="74"/>
        <v>0</v>
      </c>
      <c r="BF2951" s="214">
        <f t="shared" si="75"/>
        <v>0</v>
      </c>
      <c r="BG2951" s="214">
        <f t="shared" si="76"/>
        <v>0</v>
      </c>
      <c r="BH2951" s="214">
        <f t="shared" si="77"/>
        <v>0</v>
      </c>
      <c r="BI2951" s="214">
        <f t="shared" si="78"/>
        <v>0</v>
      </c>
      <c r="BJ2951" s="25" t="s">
        <v>86</v>
      </c>
      <c r="BK2951" s="214">
        <f t="shared" si="79"/>
        <v>0</v>
      </c>
      <c r="BL2951" s="25" t="s">
        <v>287</v>
      </c>
      <c r="BM2951" s="25" t="s">
        <v>3404</v>
      </c>
    </row>
    <row r="2952" spans="2:65" s="1" customFormat="1" ht="38.25" customHeight="1">
      <c r="B2952" s="43"/>
      <c r="C2952" s="244" t="s">
        <v>3405</v>
      </c>
      <c r="D2952" s="244" t="s">
        <v>348</v>
      </c>
      <c r="E2952" s="245" t="s">
        <v>3406</v>
      </c>
      <c r="F2952" s="246" t="s">
        <v>3407</v>
      </c>
      <c r="G2952" s="247" t="s">
        <v>336</v>
      </c>
      <c r="H2952" s="248">
        <v>1</v>
      </c>
      <c r="I2952" s="249"/>
      <c r="J2952" s="250">
        <f t="shared" si="70"/>
        <v>0</v>
      </c>
      <c r="K2952" s="246" t="s">
        <v>34</v>
      </c>
      <c r="L2952" s="251"/>
      <c r="M2952" s="252" t="s">
        <v>34</v>
      </c>
      <c r="N2952" s="253" t="s">
        <v>49</v>
      </c>
      <c r="O2952" s="44"/>
      <c r="P2952" s="212">
        <f t="shared" si="71"/>
        <v>0</v>
      </c>
      <c r="Q2952" s="212">
        <v>0</v>
      </c>
      <c r="R2952" s="212">
        <f t="shared" si="72"/>
        <v>0</v>
      </c>
      <c r="S2952" s="212">
        <v>0</v>
      </c>
      <c r="T2952" s="213">
        <f t="shared" si="73"/>
        <v>0</v>
      </c>
      <c r="AR2952" s="25" t="s">
        <v>672</v>
      </c>
      <c r="AT2952" s="25" t="s">
        <v>348</v>
      </c>
      <c r="AU2952" s="25" t="s">
        <v>88</v>
      </c>
      <c r="AY2952" s="25" t="s">
        <v>209</v>
      </c>
      <c r="BE2952" s="214">
        <f t="shared" si="74"/>
        <v>0</v>
      </c>
      <c r="BF2952" s="214">
        <f t="shared" si="75"/>
        <v>0</v>
      </c>
      <c r="BG2952" s="214">
        <f t="shared" si="76"/>
        <v>0</v>
      </c>
      <c r="BH2952" s="214">
        <f t="shared" si="77"/>
        <v>0</v>
      </c>
      <c r="BI2952" s="214">
        <f t="shared" si="78"/>
        <v>0</v>
      </c>
      <c r="BJ2952" s="25" t="s">
        <v>86</v>
      </c>
      <c r="BK2952" s="214">
        <f t="shared" si="79"/>
        <v>0</v>
      </c>
      <c r="BL2952" s="25" t="s">
        <v>287</v>
      </c>
      <c r="BM2952" s="25" t="s">
        <v>3408</v>
      </c>
    </row>
    <row r="2953" spans="2:65" s="1" customFormat="1" ht="38.25" customHeight="1">
      <c r="B2953" s="43"/>
      <c r="C2953" s="244" t="s">
        <v>3409</v>
      </c>
      <c r="D2953" s="244" t="s">
        <v>348</v>
      </c>
      <c r="E2953" s="245" t="s">
        <v>3410</v>
      </c>
      <c r="F2953" s="246" t="s">
        <v>3411</v>
      </c>
      <c r="G2953" s="247" t="s">
        <v>336</v>
      </c>
      <c r="H2953" s="248">
        <v>1</v>
      </c>
      <c r="I2953" s="249"/>
      <c r="J2953" s="250">
        <f t="shared" si="70"/>
        <v>0</v>
      </c>
      <c r="K2953" s="246" t="s">
        <v>34</v>
      </c>
      <c r="L2953" s="251"/>
      <c r="M2953" s="252" t="s">
        <v>34</v>
      </c>
      <c r="N2953" s="253" t="s">
        <v>49</v>
      </c>
      <c r="O2953" s="44"/>
      <c r="P2953" s="212">
        <f t="shared" si="71"/>
        <v>0</v>
      </c>
      <c r="Q2953" s="212">
        <v>0</v>
      </c>
      <c r="R2953" s="212">
        <f t="shared" si="72"/>
        <v>0</v>
      </c>
      <c r="S2953" s="212">
        <v>0</v>
      </c>
      <c r="T2953" s="213">
        <f t="shared" si="73"/>
        <v>0</v>
      </c>
      <c r="AR2953" s="25" t="s">
        <v>672</v>
      </c>
      <c r="AT2953" s="25" t="s">
        <v>348</v>
      </c>
      <c r="AU2953" s="25" t="s">
        <v>88</v>
      </c>
      <c r="AY2953" s="25" t="s">
        <v>209</v>
      </c>
      <c r="BE2953" s="214">
        <f t="shared" si="74"/>
        <v>0</v>
      </c>
      <c r="BF2953" s="214">
        <f t="shared" si="75"/>
        <v>0</v>
      </c>
      <c r="BG2953" s="214">
        <f t="shared" si="76"/>
        <v>0</v>
      </c>
      <c r="BH2953" s="214">
        <f t="shared" si="77"/>
        <v>0</v>
      </c>
      <c r="BI2953" s="214">
        <f t="shared" si="78"/>
        <v>0</v>
      </c>
      <c r="BJ2953" s="25" t="s">
        <v>86</v>
      </c>
      <c r="BK2953" s="214">
        <f t="shared" si="79"/>
        <v>0</v>
      </c>
      <c r="BL2953" s="25" t="s">
        <v>287</v>
      </c>
      <c r="BM2953" s="25" t="s">
        <v>3412</v>
      </c>
    </row>
    <row r="2954" spans="2:65" s="1" customFormat="1" ht="38.25" customHeight="1">
      <c r="B2954" s="43"/>
      <c r="C2954" s="244" t="s">
        <v>2388</v>
      </c>
      <c r="D2954" s="244" t="s">
        <v>348</v>
      </c>
      <c r="E2954" s="245" t="s">
        <v>3413</v>
      </c>
      <c r="F2954" s="246" t="s">
        <v>3414</v>
      </c>
      <c r="G2954" s="247" t="s">
        <v>336</v>
      </c>
      <c r="H2954" s="248">
        <v>1</v>
      </c>
      <c r="I2954" s="249"/>
      <c r="J2954" s="250">
        <f t="shared" si="70"/>
        <v>0</v>
      </c>
      <c r="K2954" s="246" t="s">
        <v>34</v>
      </c>
      <c r="L2954" s="251"/>
      <c r="M2954" s="252" t="s">
        <v>34</v>
      </c>
      <c r="N2954" s="253" t="s">
        <v>49</v>
      </c>
      <c r="O2954" s="44"/>
      <c r="P2954" s="212">
        <f t="shared" si="71"/>
        <v>0</v>
      </c>
      <c r="Q2954" s="212">
        <v>0</v>
      </c>
      <c r="R2954" s="212">
        <f t="shared" si="72"/>
        <v>0</v>
      </c>
      <c r="S2954" s="212">
        <v>0</v>
      </c>
      <c r="T2954" s="213">
        <f t="shared" si="73"/>
        <v>0</v>
      </c>
      <c r="AR2954" s="25" t="s">
        <v>672</v>
      </c>
      <c r="AT2954" s="25" t="s">
        <v>348</v>
      </c>
      <c r="AU2954" s="25" t="s">
        <v>88</v>
      </c>
      <c r="AY2954" s="25" t="s">
        <v>209</v>
      </c>
      <c r="BE2954" s="214">
        <f t="shared" si="74"/>
        <v>0</v>
      </c>
      <c r="BF2954" s="214">
        <f t="shared" si="75"/>
        <v>0</v>
      </c>
      <c r="BG2954" s="214">
        <f t="shared" si="76"/>
        <v>0</v>
      </c>
      <c r="BH2954" s="214">
        <f t="shared" si="77"/>
        <v>0</v>
      </c>
      <c r="BI2954" s="214">
        <f t="shared" si="78"/>
        <v>0</v>
      </c>
      <c r="BJ2954" s="25" t="s">
        <v>86</v>
      </c>
      <c r="BK2954" s="214">
        <f t="shared" si="79"/>
        <v>0</v>
      </c>
      <c r="BL2954" s="25" t="s">
        <v>287</v>
      </c>
      <c r="BM2954" s="25" t="s">
        <v>3415</v>
      </c>
    </row>
    <row r="2955" spans="2:65" s="1" customFormat="1" ht="38.25" customHeight="1">
      <c r="B2955" s="43"/>
      <c r="C2955" s="244" t="s">
        <v>3416</v>
      </c>
      <c r="D2955" s="244" t="s">
        <v>348</v>
      </c>
      <c r="E2955" s="245" t="s">
        <v>3417</v>
      </c>
      <c r="F2955" s="246" t="s">
        <v>3418</v>
      </c>
      <c r="G2955" s="247" t="s">
        <v>336</v>
      </c>
      <c r="H2955" s="248">
        <v>1</v>
      </c>
      <c r="I2955" s="249"/>
      <c r="J2955" s="250">
        <f t="shared" si="70"/>
        <v>0</v>
      </c>
      <c r="K2955" s="246" t="s">
        <v>34</v>
      </c>
      <c r="L2955" s="251"/>
      <c r="M2955" s="252" t="s">
        <v>34</v>
      </c>
      <c r="N2955" s="253" t="s">
        <v>49</v>
      </c>
      <c r="O2955" s="44"/>
      <c r="P2955" s="212">
        <f t="shared" si="71"/>
        <v>0</v>
      </c>
      <c r="Q2955" s="212">
        <v>0</v>
      </c>
      <c r="R2955" s="212">
        <f t="shared" si="72"/>
        <v>0</v>
      </c>
      <c r="S2955" s="212">
        <v>0</v>
      </c>
      <c r="T2955" s="213">
        <f t="shared" si="73"/>
        <v>0</v>
      </c>
      <c r="AR2955" s="25" t="s">
        <v>672</v>
      </c>
      <c r="AT2955" s="25" t="s">
        <v>348</v>
      </c>
      <c r="AU2955" s="25" t="s">
        <v>88</v>
      </c>
      <c r="AY2955" s="25" t="s">
        <v>209</v>
      </c>
      <c r="BE2955" s="214">
        <f t="shared" si="74"/>
        <v>0</v>
      </c>
      <c r="BF2955" s="214">
        <f t="shared" si="75"/>
        <v>0</v>
      </c>
      <c r="BG2955" s="214">
        <f t="shared" si="76"/>
        <v>0</v>
      </c>
      <c r="BH2955" s="214">
        <f t="shared" si="77"/>
        <v>0</v>
      </c>
      <c r="BI2955" s="214">
        <f t="shared" si="78"/>
        <v>0</v>
      </c>
      <c r="BJ2955" s="25" t="s">
        <v>86</v>
      </c>
      <c r="BK2955" s="214">
        <f t="shared" si="79"/>
        <v>0</v>
      </c>
      <c r="BL2955" s="25" t="s">
        <v>287</v>
      </c>
      <c r="BM2955" s="25" t="s">
        <v>3419</v>
      </c>
    </row>
    <row r="2956" spans="2:65" s="1" customFormat="1" ht="38.25" customHeight="1">
      <c r="B2956" s="43"/>
      <c r="C2956" s="244" t="s">
        <v>3420</v>
      </c>
      <c r="D2956" s="244" t="s">
        <v>348</v>
      </c>
      <c r="E2956" s="245" t="s">
        <v>3421</v>
      </c>
      <c r="F2956" s="246" t="s">
        <v>3422</v>
      </c>
      <c r="G2956" s="247" t="s">
        <v>336</v>
      </c>
      <c r="H2956" s="248">
        <v>1</v>
      </c>
      <c r="I2956" s="249"/>
      <c r="J2956" s="250">
        <f t="shared" si="70"/>
        <v>0</v>
      </c>
      <c r="K2956" s="246" t="s">
        <v>34</v>
      </c>
      <c r="L2956" s="251"/>
      <c r="M2956" s="252" t="s">
        <v>34</v>
      </c>
      <c r="N2956" s="253" t="s">
        <v>49</v>
      </c>
      <c r="O2956" s="44"/>
      <c r="P2956" s="212">
        <f t="shared" si="71"/>
        <v>0</v>
      </c>
      <c r="Q2956" s="212">
        <v>0</v>
      </c>
      <c r="R2956" s="212">
        <f t="shared" si="72"/>
        <v>0</v>
      </c>
      <c r="S2956" s="212">
        <v>0</v>
      </c>
      <c r="T2956" s="213">
        <f t="shared" si="73"/>
        <v>0</v>
      </c>
      <c r="AR2956" s="25" t="s">
        <v>672</v>
      </c>
      <c r="AT2956" s="25" t="s">
        <v>348</v>
      </c>
      <c r="AU2956" s="25" t="s">
        <v>88</v>
      </c>
      <c r="AY2956" s="25" t="s">
        <v>209</v>
      </c>
      <c r="BE2956" s="214">
        <f t="shared" si="74"/>
        <v>0</v>
      </c>
      <c r="BF2956" s="214">
        <f t="shared" si="75"/>
        <v>0</v>
      </c>
      <c r="BG2956" s="214">
        <f t="shared" si="76"/>
        <v>0</v>
      </c>
      <c r="BH2956" s="214">
        <f t="shared" si="77"/>
        <v>0</v>
      </c>
      <c r="BI2956" s="214">
        <f t="shared" si="78"/>
        <v>0</v>
      </c>
      <c r="BJ2956" s="25" t="s">
        <v>86</v>
      </c>
      <c r="BK2956" s="214">
        <f t="shared" si="79"/>
        <v>0</v>
      </c>
      <c r="BL2956" s="25" t="s">
        <v>287</v>
      </c>
      <c r="BM2956" s="25" t="s">
        <v>3423</v>
      </c>
    </row>
    <row r="2957" spans="2:65" s="1" customFormat="1" ht="38.25" customHeight="1">
      <c r="B2957" s="43"/>
      <c r="C2957" s="244" t="s">
        <v>3424</v>
      </c>
      <c r="D2957" s="244" t="s">
        <v>348</v>
      </c>
      <c r="E2957" s="245" t="s">
        <v>3425</v>
      </c>
      <c r="F2957" s="246" t="s">
        <v>3426</v>
      </c>
      <c r="G2957" s="247" t="s">
        <v>336</v>
      </c>
      <c r="H2957" s="248">
        <v>1</v>
      </c>
      <c r="I2957" s="249"/>
      <c r="J2957" s="250">
        <f t="shared" si="70"/>
        <v>0</v>
      </c>
      <c r="K2957" s="246" t="s">
        <v>34</v>
      </c>
      <c r="L2957" s="251"/>
      <c r="M2957" s="252" t="s">
        <v>34</v>
      </c>
      <c r="N2957" s="253" t="s">
        <v>49</v>
      </c>
      <c r="O2957" s="44"/>
      <c r="P2957" s="212">
        <f t="shared" si="71"/>
        <v>0</v>
      </c>
      <c r="Q2957" s="212">
        <v>0</v>
      </c>
      <c r="R2957" s="212">
        <f t="shared" si="72"/>
        <v>0</v>
      </c>
      <c r="S2957" s="212">
        <v>0</v>
      </c>
      <c r="T2957" s="213">
        <f t="shared" si="73"/>
        <v>0</v>
      </c>
      <c r="AR2957" s="25" t="s">
        <v>672</v>
      </c>
      <c r="AT2957" s="25" t="s">
        <v>348</v>
      </c>
      <c r="AU2957" s="25" t="s">
        <v>88</v>
      </c>
      <c r="AY2957" s="25" t="s">
        <v>209</v>
      </c>
      <c r="BE2957" s="214">
        <f t="shared" si="74"/>
        <v>0</v>
      </c>
      <c r="BF2957" s="214">
        <f t="shared" si="75"/>
        <v>0</v>
      </c>
      <c r="BG2957" s="214">
        <f t="shared" si="76"/>
        <v>0</v>
      </c>
      <c r="BH2957" s="214">
        <f t="shared" si="77"/>
        <v>0</v>
      </c>
      <c r="BI2957" s="214">
        <f t="shared" si="78"/>
        <v>0</v>
      </c>
      <c r="BJ2957" s="25" t="s">
        <v>86</v>
      </c>
      <c r="BK2957" s="214">
        <f t="shared" si="79"/>
        <v>0</v>
      </c>
      <c r="BL2957" s="25" t="s">
        <v>287</v>
      </c>
      <c r="BM2957" s="25" t="s">
        <v>3427</v>
      </c>
    </row>
    <row r="2958" spans="2:65" s="1" customFormat="1" ht="16.5" customHeight="1">
      <c r="B2958" s="43"/>
      <c r="C2958" s="203" t="s">
        <v>3428</v>
      </c>
      <c r="D2958" s="203" t="s">
        <v>212</v>
      </c>
      <c r="E2958" s="204" t="s">
        <v>3429</v>
      </c>
      <c r="F2958" s="205" t="s">
        <v>3430</v>
      </c>
      <c r="G2958" s="206" t="s">
        <v>3431</v>
      </c>
      <c r="H2958" s="207">
        <v>1</v>
      </c>
      <c r="I2958" s="208"/>
      <c r="J2958" s="209">
        <f t="shared" si="70"/>
        <v>0</v>
      </c>
      <c r="K2958" s="205" t="s">
        <v>34</v>
      </c>
      <c r="L2958" s="63"/>
      <c r="M2958" s="210" t="s">
        <v>34</v>
      </c>
      <c r="N2958" s="211" t="s">
        <v>49</v>
      </c>
      <c r="O2958" s="44"/>
      <c r="P2958" s="212">
        <f t="shared" si="71"/>
        <v>0</v>
      </c>
      <c r="Q2958" s="212">
        <v>0</v>
      </c>
      <c r="R2958" s="212">
        <f t="shared" si="72"/>
        <v>0</v>
      </c>
      <c r="S2958" s="212">
        <v>0</v>
      </c>
      <c r="T2958" s="213">
        <f t="shared" si="73"/>
        <v>0</v>
      </c>
      <c r="AR2958" s="25" t="s">
        <v>287</v>
      </c>
      <c r="AT2958" s="25" t="s">
        <v>212</v>
      </c>
      <c r="AU2958" s="25" t="s">
        <v>88</v>
      </c>
      <c r="AY2958" s="25" t="s">
        <v>209</v>
      </c>
      <c r="BE2958" s="214">
        <f t="shared" si="74"/>
        <v>0</v>
      </c>
      <c r="BF2958" s="214">
        <f t="shared" si="75"/>
        <v>0</v>
      </c>
      <c r="BG2958" s="214">
        <f t="shared" si="76"/>
        <v>0</v>
      </c>
      <c r="BH2958" s="214">
        <f t="shared" si="77"/>
        <v>0</v>
      </c>
      <c r="BI2958" s="214">
        <f t="shared" si="78"/>
        <v>0</v>
      </c>
      <c r="BJ2958" s="25" t="s">
        <v>86</v>
      </c>
      <c r="BK2958" s="214">
        <f t="shared" si="79"/>
        <v>0</v>
      </c>
      <c r="BL2958" s="25" t="s">
        <v>287</v>
      </c>
      <c r="BM2958" s="25" t="s">
        <v>3432</v>
      </c>
    </row>
    <row r="2959" spans="2:65" s="1" customFormat="1" ht="16.5" customHeight="1">
      <c r="B2959" s="43"/>
      <c r="C2959" s="203" t="s">
        <v>3433</v>
      </c>
      <c r="D2959" s="203" t="s">
        <v>212</v>
      </c>
      <c r="E2959" s="204" t="s">
        <v>3434</v>
      </c>
      <c r="F2959" s="205" t="s">
        <v>3435</v>
      </c>
      <c r="G2959" s="206" t="s">
        <v>3431</v>
      </c>
      <c r="H2959" s="207">
        <v>1</v>
      </c>
      <c r="I2959" s="208"/>
      <c r="J2959" s="209">
        <f t="shared" si="70"/>
        <v>0</v>
      </c>
      <c r="K2959" s="205" t="s">
        <v>34</v>
      </c>
      <c r="L2959" s="63"/>
      <c r="M2959" s="210" t="s">
        <v>34</v>
      </c>
      <c r="N2959" s="211" t="s">
        <v>49</v>
      </c>
      <c r="O2959" s="44"/>
      <c r="P2959" s="212">
        <f t="shared" si="71"/>
        <v>0</v>
      </c>
      <c r="Q2959" s="212">
        <v>0</v>
      </c>
      <c r="R2959" s="212">
        <f t="shared" si="72"/>
        <v>0</v>
      </c>
      <c r="S2959" s="212">
        <v>0</v>
      </c>
      <c r="T2959" s="213">
        <f t="shared" si="73"/>
        <v>0</v>
      </c>
      <c r="AR2959" s="25" t="s">
        <v>287</v>
      </c>
      <c r="AT2959" s="25" t="s">
        <v>212</v>
      </c>
      <c r="AU2959" s="25" t="s">
        <v>88</v>
      </c>
      <c r="AY2959" s="25" t="s">
        <v>209</v>
      </c>
      <c r="BE2959" s="214">
        <f t="shared" si="74"/>
        <v>0</v>
      </c>
      <c r="BF2959" s="214">
        <f t="shared" si="75"/>
        <v>0</v>
      </c>
      <c r="BG2959" s="214">
        <f t="shared" si="76"/>
        <v>0</v>
      </c>
      <c r="BH2959" s="214">
        <f t="shared" si="77"/>
        <v>0</v>
      </c>
      <c r="BI2959" s="214">
        <f t="shared" si="78"/>
        <v>0</v>
      </c>
      <c r="BJ2959" s="25" t="s">
        <v>86</v>
      </c>
      <c r="BK2959" s="214">
        <f t="shared" si="79"/>
        <v>0</v>
      </c>
      <c r="BL2959" s="25" t="s">
        <v>287</v>
      </c>
      <c r="BM2959" s="25" t="s">
        <v>3436</v>
      </c>
    </row>
    <row r="2960" spans="2:65" s="1" customFormat="1" ht="16.5" customHeight="1">
      <c r="B2960" s="43"/>
      <c r="C2960" s="203" t="s">
        <v>3437</v>
      </c>
      <c r="D2960" s="203" t="s">
        <v>212</v>
      </c>
      <c r="E2960" s="204" t="s">
        <v>3438</v>
      </c>
      <c r="F2960" s="205" t="s">
        <v>3439</v>
      </c>
      <c r="G2960" s="206" t="s">
        <v>357</v>
      </c>
      <c r="H2960" s="207">
        <v>3</v>
      </c>
      <c r="I2960" s="208"/>
      <c r="J2960" s="209">
        <f t="shared" si="70"/>
        <v>0</v>
      </c>
      <c r="K2960" s="205" t="s">
        <v>216</v>
      </c>
      <c r="L2960" s="63"/>
      <c r="M2960" s="210" t="s">
        <v>34</v>
      </c>
      <c r="N2960" s="211" t="s">
        <v>49</v>
      </c>
      <c r="O2960" s="44"/>
      <c r="P2960" s="212">
        <f t="shared" si="71"/>
        <v>0</v>
      </c>
      <c r="Q2960" s="212">
        <v>0</v>
      </c>
      <c r="R2960" s="212">
        <f t="shared" si="72"/>
        <v>0</v>
      </c>
      <c r="S2960" s="212">
        <v>0</v>
      </c>
      <c r="T2960" s="213">
        <f t="shared" si="73"/>
        <v>0</v>
      </c>
      <c r="AR2960" s="25" t="s">
        <v>287</v>
      </c>
      <c r="AT2960" s="25" t="s">
        <v>212</v>
      </c>
      <c r="AU2960" s="25" t="s">
        <v>88</v>
      </c>
      <c r="AY2960" s="25" t="s">
        <v>209</v>
      </c>
      <c r="BE2960" s="214">
        <f t="shared" si="74"/>
        <v>0</v>
      </c>
      <c r="BF2960" s="214">
        <f t="shared" si="75"/>
        <v>0</v>
      </c>
      <c r="BG2960" s="214">
        <f t="shared" si="76"/>
        <v>0</v>
      </c>
      <c r="BH2960" s="214">
        <f t="shared" si="77"/>
        <v>0</v>
      </c>
      <c r="BI2960" s="214">
        <f t="shared" si="78"/>
        <v>0</v>
      </c>
      <c r="BJ2960" s="25" t="s">
        <v>86</v>
      </c>
      <c r="BK2960" s="214">
        <f t="shared" si="79"/>
        <v>0</v>
      </c>
      <c r="BL2960" s="25" t="s">
        <v>287</v>
      </c>
      <c r="BM2960" s="25" t="s">
        <v>3440</v>
      </c>
    </row>
    <row r="2961" spans="2:65" s="1" customFormat="1" ht="148.5">
      <c r="B2961" s="43"/>
      <c r="C2961" s="65"/>
      <c r="D2961" s="219" t="s">
        <v>272</v>
      </c>
      <c r="E2961" s="65"/>
      <c r="F2961" s="220" t="s">
        <v>3441</v>
      </c>
      <c r="G2961" s="65"/>
      <c r="H2961" s="65"/>
      <c r="I2961" s="174"/>
      <c r="J2961" s="65"/>
      <c r="K2961" s="65"/>
      <c r="L2961" s="63"/>
      <c r="M2961" s="221"/>
      <c r="N2961" s="44"/>
      <c r="O2961" s="44"/>
      <c r="P2961" s="44"/>
      <c r="Q2961" s="44"/>
      <c r="R2961" s="44"/>
      <c r="S2961" s="44"/>
      <c r="T2961" s="80"/>
      <c r="AT2961" s="25" t="s">
        <v>272</v>
      </c>
      <c r="AU2961" s="25" t="s">
        <v>88</v>
      </c>
    </row>
    <row r="2962" spans="2:65" s="14" customFormat="1" ht="13.5">
      <c r="B2962" s="254"/>
      <c r="C2962" s="255"/>
      <c r="D2962" s="219" t="s">
        <v>274</v>
      </c>
      <c r="E2962" s="256" t="s">
        <v>34</v>
      </c>
      <c r="F2962" s="257" t="s">
        <v>2892</v>
      </c>
      <c r="G2962" s="255"/>
      <c r="H2962" s="256" t="s">
        <v>34</v>
      </c>
      <c r="I2962" s="258"/>
      <c r="J2962" s="255"/>
      <c r="K2962" s="255"/>
      <c r="L2962" s="259"/>
      <c r="M2962" s="260"/>
      <c r="N2962" s="261"/>
      <c r="O2962" s="261"/>
      <c r="P2962" s="261"/>
      <c r="Q2962" s="261"/>
      <c r="R2962" s="261"/>
      <c r="S2962" s="261"/>
      <c r="T2962" s="262"/>
      <c r="AT2962" s="263" t="s">
        <v>274</v>
      </c>
      <c r="AU2962" s="263" t="s">
        <v>88</v>
      </c>
      <c r="AV2962" s="14" t="s">
        <v>86</v>
      </c>
      <c r="AW2962" s="14" t="s">
        <v>41</v>
      </c>
      <c r="AX2962" s="14" t="s">
        <v>78</v>
      </c>
      <c r="AY2962" s="263" t="s">
        <v>209</v>
      </c>
    </row>
    <row r="2963" spans="2:65" s="12" customFormat="1" ht="13.5">
      <c r="B2963" s="222"/>
      <c r="C2963" s="223"/>
      <c r="D2963" s="219" t="s">
        <v>274</v>
      </c>
      <c r="E2963" s="224" t="s">
        <v>34</v>
      </c>
      <c r="F2963" s="225" t="s">
        <v>3442</v>
      </c>
      <c r="G2963" s="223"/>
      <c r="H2963" s="226">
        <v>1</v>
      </c>
      <c r="I2963" s="227"/>
      <c r="J2963" s="223"/>
      <c r="K2963" s="223"/>
      <c r="L2963" s="228"/>
      <c r="M2963" s="229"/>
      <c r="N2963" s="230"/>
      <c r="O2963" s="230"/>
      <c r="P2963" s="230"/>
      <c r="Q2963" s="230"/>
      <c r="R2963" s="230"/>
      <c r="S2963" s="230"/>
      <c r="T2963" s="231"/>
      <c r="AT2963" s="232" t="s">
        <v>274</v>
      </c>
      <c r="AU2963" s="232" t="s">
        <v>88</v>
      </c>
      <c r="AV2963" s="12" t="s">
        <v>88</v>
      </c>
      <c r="AW2963" s="12" t="s">
        <v>41</v>
      </c>
      <c r="AX2963" s="12" t="s">
        <v>78</v>
      </c>
      <c r="AY2963" s="232" t="s">
        <v>209</v>
      </c>
    </row>
    <row r="2964" spans="2:65" s="12" customFormat="1" ht="13.5">
      <c r="B2964" s="222"/>
      <c r="C2964" s="223"/>
      <c r="D2964" s="219" t="s">
        <v>274</v>
      </c>
      <c r="E2964" s="224" t="s">
        <v>34</v>
      </c>
      <c r="F2964" s="225" t="s">
        <v>3443</v>
      </c>
      <c r="G2964" s="223"/>
      <c r="H2964" s="226">
        <v>1</v>
      </c>
      <c r="I2964" s="227"/>
      <c r="J2964" s="223"/>
      <c r="K2964" s="223"/>
      <c r="L2964" s="228"/>
      <c r="M2964" s="229"/>
      <c r="N2964" s="230"/>
      <c r="O2964" s="230"/>
      <c r="P2964" s="230"/>
      <c r="Q2964" s="230"/>
      <c r="R2964" s="230"/>
      <c r="S2964" s="230"/>
      <c r="T2964" s="231"/>
      <c r="AT2964" s="232" t="s">
        <v>274</v>
      </c>
      <c r="AU2964" s="232" t="s">
        <v>88</v>
      </c>
      <c r="AV2964" s="12" t="s">
        <v>88</v>
      </c>
      <c r="AW2964" s="12" t="s">
        <v>41</v>
      </c>
      <c r="AX2964" s="12" t="s">
        <v>78</v>
      </c>
      <c r="AY2964" s="232" t="s">
        <v>209</v>
      </c>
    </row>
    <row r="2965" spans="2:65" s="12" customFormat="1" ht="13.5">
      <c r="B2965" s="222"/>
      <c r="C2965" s="223"/>
      <c r="D2965" s="219" t="s">
        <v>274</v>
      </c>
      <c r="E2965" s="224" t="s">
        <v>34</v>
      </c>
      <c r="F2965" s="225" t="s">
        <v>3444</v>
      </c>
      <c r="G2965" s="223"/>
      <c r="H2965" s="226">
        <v>1</v>
      </c>
      <c r="I2965" s="227"/>
      <c r="J2965" s="223"/>
      <c r="K2965" s="223"/>
      <c r="L2965" s="228"/>
      <c r="M2965" s="229"/>
      <c r="N2965" s="230"/>
      <c r="O2965" s="230"/>
      <c r="P2965" s="230"/>
      <c r="Q2965" s="230"/>
      <c r="R2965" s="230"/>
      <c r="S2965" s="230"/>
      <c r="T2965" s="231"/>
      <c r="AT2965" s="232" t="s">
        <v>274</v>
      </c>
      <c r="AU2965" s="232" t="s">
        <v>88</v>
      </c>
      <c r="AV2965" s="12" t="s">
        <v>88</v>
      </c>
      <c r="AW2965" s="12" t="s">
        <v>41</v>
      </c>
      <c r="AX2965" s="12" t="s">
        <v>78</v>
      </c>
      <c r="AY2965" s="232" t="s">
        <v>209</v>
      </c>
    </row>
    <row r="2966" spans="2:65" s="13" customFormat="1" ht="13.5">
      <c r="B2966" s="233"/>
      <c r="C2966" s="234"/>
      <c r="D2966" s="219" t="s">
        <v>274</v>
      </c>
      <c r="E2966" s="235" t="s">
        <v>34</v>
      </c>
      <c r="F2966" s="236" t="s">
        <v>302</v>
      </c>
      <c r="G2966" s="234"/>
      <c r="H2966" s="237">
        <v>3</v>
      </c>
      <c r="I2966" s="238"/>
      <c r="J2966" s="234"/>
      <c r="K2966" s="234"/>
      <c r="L2966" s="239"/>
      <c r="M2966" s="240"/>
      <c r="N2966" s="241"/>
      <c r="O2966" s="241"/>
      <c r="P2966" s="241"/>
      <c r="Q2966" s="241"/>
      <c r="R2966" s="241"/>
      <c r="S2966" s="241"/>
      <c r="T2966" s="242"/>
      <c r="AT2966" s="243" t="s">
        <v>274</v>
      </c>
      <c r="AU2966" s="243" t="s">
        <v>88</v>
      </c>
      <c r="AV2966" s="13" t="s">
        <v>228</v>
      </c>
      <c r="AW2966" s="13" t="s">
        <v>41</v>
      </c>
      <c r="AX2966" s="13" t="s">
        <v>86</v>
      </c>
      <c r="AY2966" s="243" t="s">
        <v>209</v>
      </c>
    </row>
    <row r="2967" spans="2:65" s="1" customFormat="1" ht="38.25" customHeight="1">
      <c r="B2967" s="43"/>
      <c r="C2967" s="244" t="s">
        <v>3445</v>
      </c>
      <c r="D2967" s="244" t="s">
        <v>348</v>
      </c>
      <c r="E2967" s="245" t="s">
        <v>3446</v>
      </c>
      <c r="F2967" s="246" t="s">
        <v>3447</v>
      </c>
      <c r="G2967" s="247" t="s">
        <v>336</v>
      </c>
      <c r="H2967" s="248">
        <v>1</v>
      </c>
      <c r="I2967" s="249"/>
      <c r="J2967" s="250">
        <f>ROUND(I2967*H2967,2)</f>
        <v>0</v>
      </c>
      <c r="K2967" s="246" t="s">
        <v>34</v>
      </c>
      <c r="L2967" s="251"/>
      <c r="M2967" s="252" t="s">
        <v>34</v>
      </c>
      <c r="N2967" s="253" t="s">
        <v>49</v>
      </c>
      <c r="O2967" s="44"/>
      <c r="P2967" s="212">
        <f>O2967*H2967</f>
        <v>0</v>
      </c>
      <c r="Q2967" s="212">
        <v>0</v>
      </c>
      <c r="R2967" s="212">
        <f>Q2967*H2967</f>
        <v>0</v>
      </c>
      <c r="S2967" s="212">
        <v>0</v>
      </c>
      <c r="T2967" s="213">
        <f>S2967*H2967</f>
        <v>0</v>
      </c>
      <c r="AR2967" s="25" t="s">
        <v>672</v>
      </c>
      <c r="AT2967" s="25" t="s">
        <v>348</v>
      </c>
      <c r="AU2967" s="25" t="s">
        <v>88</v>
      </c>
      <c r="AY2967" s="25" t="s">
        <v>209</v>
      </c>
      <c r="BE2967" s="214">
        <f>IF(N2967="základní",J2967,0)</f>
        <v>0</v>
      </c>
      <c r="BF2967" s="214">
        <f>IF(N2967="snížená",J2967,0)</f>
        <v>0</v>
      </c>
      <c r="BG2967" s="214">
        <f>IF(N2967="zákl. přenesená",J2967,0)</f>
        <v>0</v>
      </c>
      <c r="BH2967" s="214">
        <f>IF(N2967="sníž. přenesená",J2967,0)</f>
        <v>0</v>
      </c>
      <c r="BI2967" s="214">
        <f>IF(N2967="nulová",J2967,0)</f>
        <v>0</v>
      </c>
      <c r="BJ2967" s="25" t="s">
        <v>86</v>
      </c>
      <c r="BK2967" s="214">
        <f>ROUND(I2967*H2967,2)</f>
        <v>0</v>
      </c>
      <c r="BL2967" s="25" t="s">
        <v>287</v>
      </c>
      <c r="BM2967" s="25" t="s">
        <v>3448</v>
      </c>
    </row>
    <row r="2968" spans="2:65" s="1" customFormat="1" ht="38.25" customHeight="1">
      <c r="B2968" s="43"/>
      <c r="C2968" s="244" t="s">
        <v>3449</v>
      </c>
      <c r="D2968" s="244" t="s">
        <v>348</v>
      </c>
      <c r="E2968" s="245" t="s">
        <v>3450</v>
      </c>
      <c r="F2968" s="246" t="s">
        <v>3451</v>
      </c>
      <c r="G2968" s="247" t="s">
        <v>336</v>
      </c>
      <c r="H2968" s="248">
        <v>1</v>
      </c>
      <c r="I2968" s="249"/>
      <c r="J2968" s="250">
        <f>ROUND(I2968*H2968,2)</f>
        <v>0</v>
      </c>
      <c r="K2968" s="246" t="s">
        <v>34</v>
      </c>
      <c r="L2968" s="251"/>
      <c r="M2968" s="252" t="s">
        <v>34</v>
      </c>
      <c r="N2968" s="253" t="s">
        <v>49</v>
      </c>
      <c r="O2968" s="44"/>
      <c r="P2968" s="212">
        <f>O2968*H2968</f>
        <v>0</v>
      </c>
      <c r="Q2968" s="212">
        <v>0</v>
      </c>
      <c r="R2968" s="212">
        <f>Q2968*H2968</f>
        <v>0</v>
      </c>
      <c r="S2968" s="212">
        <v>0</v>
      </c>
      <c r="T2968" s="213">
        <f>S2968*H2968</f>
        <v>0</v>
      </c>
      <c r="AR2968" s="25" t="s">
        <v>672</v>
      </c>
      <c r="AT2968" s="25" t="s">
        <v>348</v>
      </c>
      <c r="AU2968" s="25" t="s">
        <v>88</v>
      </c>
      <c r="AY2968" s="25" t="s">
        <v>209</v>
      </c>
      <c r="BE2968" s="214">
        <f>IF(N2968="základní",J2968,0)</f>
        <v>0</v>
      </c>
      <c r="BF2968" s="214">
        <f>IF(N2968="snížená",J2968,0)</f>
        <v>0</v>
      </c>
      <c r="BG2968" s="214">
        <f>IF(N2968="zákl. přenesená",J2968,0)</f>
        <v>0</v>
      </c>
      <c r="BH2968" s="214">
        <f>IF(N2968="sníž. přenesená",J2968,0)</f>
        <v>0</v>
      </c>
      <c r="BI2968" s="214">
        <f>IF(N2968="nulová",J2968,0)</f>
        <v>0</v>
      </c>
      <c r="BJ2968" s="25" t="s">
        <v>86</v>
      </c>
      <c r="BK2968" s="214">
        <f>ROUND(I2968*H2968,2)</f>
        <v>0</v>
      </c>
      <c r="BL2968" s="25" t="s">
        <v>287</v>
      </c>
      <c r="BM2968" s="25" t="s">
        <v>3452</v>
      </c>
    </row>
    <row r="2969" spans="2:65" s="1" customFormat="1" ht="38.25" customHeight="1">
      <c r="B2969" s="43"/>
      <c r="C2969" s="244" t="s">
        <v>3453</v>
      </c>
      <c r="D2969" s="244" t="s">
        <v>348</v>
      </c>
      <c r="E2969" s="245" t="s">
        <v>3454</v>
      </c>
      <c r="F2969" s="246" t="s">
        <v>3455</v>
      </c>
      <c r="G2969" s="247" t="s">
        <v>336</v>
      </c>
      <c r="H2969" s="248">
        <v>1</v>
      </c>
      <c r="I2969" s="249"/>
      <c r="J2969" s="250">
        <f>ROUND(I2969*H2969,2)</f>
        <v>0</v>
      </c>
      <c r="K2969" s="246" t="s">
        <v>34</v>
      </c>
      <c r="L2969" s="251"/>
      <c r="M2969" s="252" t="s">
        <v>34</v>
      </c>
      <c r="N2969" s="253" t="s">
        <v>49</v>
      </c>
      <c r="O2969" s="44"/>
      <c r="P2969" s="212">
        <f>O2969*H2969</f>
        <v>0</v>
      </c>
      <c r="Q2969" s="212">
        <v>0</v>
      </c>
      <c r="R2969" s="212">
        <f>Q2969*H2969</f>
        <v>0</v>
      </c>
      <c r="S2969" s="212">
        <v>0</v>
      </c>
      <c r="T2969" s="213">
        <f>S2969*H2969</f>
        <v>0</v>
      </c>
      <c r="AR2969" s="25" t="s">
        <v>672</v>
      </c>
      <c r="AT2969" s="25" t="s">
        <v>348</v>
      </c>
      <c r="AU2969" s="25" t="s">
        <v>88</v>
      </c>
      <c r="AY2969" s="25" t="s">
        <v>209</v>
      </c>
      <c r="BE2969" s="214">
        <f>IF(N2969="základní",J2969,0)</f>
        <v>0</v>
      </c>
      <c r="BF2969" s="214">
        <f>IF(N2969="snížená",J2969,0)</f>
        <v>0</v>
      </c>
      <c r="BG2969" s="214">
        <f>IF(N2969="zákl. přenesená",J2969,0)</f>
        <v>0</v>
      </c>
      <c r="BH2969" s="214">
        <f>IF(N2969="sníž. přenesená",J2969,0)</f>
        <v>0</v>
      </c>
      <c r="BI2969" s="214">
        <f>IF(N2969="nulová",J2969,0)</f>
        <v>0</v>
      </c>
      <c r="BJ2969" s="25" t="s">
        <v>86</v>
      </c>
      <c r="BK2969" s="214">
        <f>ROUND(I2969*H2969,2)</f>
        <v>0</v>
      </c>
      <c r="BL2969" s="25" t="s">
        <v>287</v>
      </c>
      <c r="BM2969" s="25" t="s">
        <v>3456</v>
      </c>
    </row>
    <row r="2970" spans="2:65" s="1" customFormat="1" ht="16.5" customHeight="1">
      <c r="B2970" s="43"/>
      <c r="C2970" s="203" t="s">
        <v>3457</v>
      </c>
      <c r="D2970" s="203" t="s">
        <v>212</v>
      </c>
      <c r="E2970" s="204" t="s">
        <v>3458</v>
      </c>
      <c r="F2970" s="205" t="s">
        <v>3459</v>
      </c>
      <c r="G2970" s="206" t="s">
        <v>357</v>
      </c>
      <c r="H2970" s="207">
        <v>2</v>
      </c>
      <c r="I2970" s="208"/>
      <c r="J2970" s="209">
        <f>ROUND(I2970*H2970,2)</f>
        <v>0</v>
      </c>
      <c r="K2970" s="205" t="s">
        <v>216</v>
      </c>
      <c r="L2970" s="63"/>
      <c r="M2970" s="210" t="s">
        <v>34</v>
      </c>
      <c r="N2970" s="211" t="s">
        <v>49</v>
      </c>
      <c r="O2970" s="44"/>
      <c r="P2970" s="212">
        <f>O2970*H2970</f>
        <v>0</v>
      </c>
      <c r="Q2970" s="212">
        <v>0</v>
      </c>
      <c r="R2970" s="212">
        <f>Q2970*H2970</f>
        <v>0</v>
      </c>
      <c r="S2970" s="212">
        <v>0</v>
      </c>
      <c r="T2970" s="213">
        <f>S2970*H2970</f>
        <v>0</v>
      </c>
      <c r="AR2970" s="25" t="s">
        <v>287</v>
      </c>
      <c r="AT2970" s="25" t="s">
        <v>212</v>
      </c>
      <c r="AU2970" s="25" t="s">
        <v>88</v>
      </c>
      <c r="AY2970" s="25" t="s">
        <v>209</v>
      </c>
      <c r="BE2970" s="214">
        <f>IF(N2970="základní",J2970,0)</f>
        <v>0</v>
      </c>
      <c r="BF2970" s="214">
        <f>IF(N2970="snížená",J2970,0)</f>
        <v>0</v>
      </c>
      <c r="BG2970" s="214">
        <f>IF(N2970="zákl. přenesená",J2970,0)</f>
        <v>0</v>
      </c>
      <c r="BH2970" s="214">
        <f>IF(N2970="sníž. přenesená",J2970,0)</f>
        <v>0</v>
      </c>
      <c r="BI2970" s="214">
        <f>IF(N2970="nulová",J2970,0)</f>
        <v>0</v>
      </c>
      <c r="BJ2970" s="25" t="s">
        <v>86</v>
      </c>
      <c r="BK2970" s="214">
        <f>ROUND(I2970*H2970,2)</f>
        <v>0</v>
      </c>
      <c r="BL2970" s="25" t="s">
        <v>287</v>
      </c>
      <c r="BM2970" s="25" t="s">
        <v>3460</v>
      </c>
    </row>
    <row r="2971" spans="2:65" s="1" customFormat="1" ht="148.5">
      <c r="B2971" s="43"/>
      <c r="C2971" s="65"/>
      <c r="D2971" s="219" t="s">
        <v>272</v>
      </c>
      <c r="E2971" s="65"/>
      <c r="F2971" s="220" t="s">
        <v>3441</v>
      </c>
      <c r="G2971" s="65"/>
      <c r="H2971" s="65"/>
      <c r="I2971" s="174"/>
      <c r="J2971" s="65"/>
      <c r="K2971" s="65"/>
      <c r="L2971" s="63"/>
      <c r="M2971" s="221"/>
      <c r="N2971" s="44"/>
      <c r="O2971" s="44"/>
      <c r="P2971" s="44"/>
      <c r="Q2971" s="44"/>
      <c r="R2971" s="44"/>
      <c r="S2971" s="44"/>
      <c r="T2971" s="80"/>
      <c r="AT2971" s="25" t="s">
        <v>272</v>
      </c>
      <c r="AU2971" s="25" t="s">
        <v>88</v>
      </c>
    </row>
    <row r="2972" spans="2:65" s="14" customFormat="1" ht="13.5">
      <c r="B2972" s="254"/>
      <c r="C2972" s="255"/>
      <c r="D2972" s="219" t="s">
        <v>274</v>
      </c>
      <c r="E2972" s="256" t="s">
        <v>34</v>
      </c>
      <c r="F2972" s="257" t="s">
        <v>2892</v>
      </c>
      <c r="G2972" s="255"/>
      <c r="H2972" s="256" t="s">
        <v>34</v>
      </c>
      <c r="I2972" s="258"/>
      <c r="J2972" s="255"/>
      <c r="K2972" s="255"/>
      <c r="L2972" s="259"/>
      <c r="M2972" s="260"/>
      <c r="N2972" s="261"/>
      <c r="O2972" s="261"/>
      <c r="P2972" s="261"/>
      <c r="Q2972" s="261"/>
      <c r="R2972" s="261"/>
      <c r="S2972" s="261"/>
      <c r="T2972" s="262"/>
      <c r="AT2972" s="263" t="s">
        <v>274</v>
      </c>
      <c r="AU2972" s="263" t="s">
        <v>88</v>
      </c>
      <c r="AV2972" s="14" t="s">
        <v>86</v>
      </c>
      <c r="AW2972" s="14" t="s">
        <v>41</v>
      </c>
      <c r="AX2972" s="14" t="s">
        <v>78</v>
      </c>
      <c r="AY2972" s="263" t="s">
        <v>209</v>
      </c>
    </row>
    <row r="2973" spans="2:65" s="12" customFormat="1" ht="13.5">
      <c r="B2973" s="222"/>
      <c r="C2973" s="223"/>
      <c r="D2973" s="219" t="s">
        <v>274</v>
      </c>
      <c r="E2973" s="224" t="s">
        <v>34</v>
      </c>
      <c r="F2973" s="225" t="s">
        <v>3461</v>
      </c>
      <c r="G2973" s="223"/>
      <c r="H2973" s="226">
        <v>1</v>
      </c>
      <c r="I2973" s="227"/>
      <c r="J2973" s="223"/>
      <c r="K2973" s="223"/>
      <c r="L2973" s="228"/>
      <c r="M2973" s="229"/>
      <c r="N2973" s="230"/>
      <c r="O2973" s="230"/>
      <c r="P2973" s="230"/>
      <c r="Q2973" s="230"/>
      <c r="R2973" s="230"/>
      <c r="S2973" s="230"/>
      <c r="T2973" s="231"/>
      <c r="AT2973" s="232" t="s">
        <v>274</v>
      </c>
      <c r="AU2973" s="232" t="s">
        <v>88</v>
      </c>
      <c r="AV2973" s="12" t="s">
        <v>88</v>
      </c>
      <c r="AW2973" s="12" t="s">
        <v>41</v>
      </c>
      <c r="AX2973" s="12" t="s">
        <v>78</v>
      </c>
      <c r="AY2973" s="232" t="s">
        <v>209</v>
      </c>
    </row>
    <row r="2974" spans="2:65" s="12" customFormat="1" ht="13.5">
      <c r="B2974" s="222"/>
      <c r="C2974" s="223"/>
      <c r="D2974" s="219" t="s">
        <v>274</v>
      </c>
      <c r="E2974" s="224" t="s">
        <v>34</v>
      </c>
      <c r="F2974" s="225" t="s">
        <v>3462</v>
      </c>
      <c r="G2974" s="223"/>
      <c r="H2974" s="226">
        <v>1</v>
      </c>
      <c r="I2974" s="227"/>
      <c r="J2974" s="223"/>
      <c r="K2974" s="223"/>
      <c r="L2974" s="228"/>
      <c r="M2974" s="229"/>
      <c r="N2974" s="230"/>
      <c r="O2974" s="230"/>
      <c r="P2974" s="230"/>
      <c r="Q2974" s="230"/>
      <c r="R2974" s="230"/>
      <c r="S2974" s="230"/>
      <c r="T2974" s="231"/>
      <c r="AT2974" s="232" t="s">
        <v>274</v>
      </c>
      <c r="AU2974" s="232" t="s">
        <v>88</v>
      </c>
      <c r="AV2974" s="12" t="s">
        <v>88</v>
      </c>
      <c r="AW2974" s="12" t="s">
        <v>41</v>
      </c>
      <c r="AX2974" s="12" t="s">
        <v>78</v>
      </c>
      <c r="AY2974" s="232" t="s">
        <v>209</v>
      </c>
    </row>
    <row r="2975" spans="2:65" s="13" customFormat="1" ht="13.5">
      <c r="B2975" s="233"/>
      <c r="C2975" s="234"/>
      <c r="D2975" s="219" t="s">
        <v>274</v>
      </c>
      <c r="E2975" s="235" t="s">
        <v>34</v>
      </c>
      <c r="F2975" s="236" t="s">
        <v>302</v>
      </c>
      <c r="G2975" s="234"/>
      <c r="H2975" s="237">
        <v>2</v>
      </c>
      <c r="I2975" s="238"/>
      <c r="J2975" s="234"/>
      <c r="K2975" s="234"/>
      <c r="L2975" s="239"/>
      <c r="M2975" s="240"/>
      <c r="N2975" s="241"/>
      <c r="O2975" s="241"/>
      <c r="P2975" s="241"/>
      <c r="Q2975" s="241"/>
      <c r="R2975" s="241"/>
      <c r="S2975" s="241"/>
      <c r="T2975" s="242"/>
      <c r="AT2975" s="243" t="s">
        <v>274</v>
      </c>
      <c r="AU2975" s="243" t="s">
        <v>88</v>
      </c>
      <c r="AV2975" s="13" t="s">
        <v>228</v>
      </c>
      <c r="AW2975" s="13" t="s">
        <v>41</v>
      </c>
      <c r="AX2975" s="13" t="s">
        <v>86</v>
      </c>
      <c r="AY2975" s="243" t="s">
        <v>209</v>
      </c>
    </row>
    <row r="2976" spans="2:65" s="1" customFormat="1" ht="38.25" customHeight="1">
      <c r="B2976" s="43"/>
      <c r="C2976" s="244" t="s">
        <v>3463</v>
      </c>
      <c r="D2976" s="244" t="s">
        <v>348</v>
      </c>
      <c r="E2976" s="245" t="s">
        <v>3464</v>
      </c>
      <c r="F2976" s="246" t="s">
        <v>3465</v>
      </c>
      <c r="G2976" s="247" t="s">
        <v>336</v>
      </c>
      <c r="H2976" s="248">
        <v>1</v>
      </c>
      <c r="I2976" s="249"/>
      <c r="J2976" s="250">
        <f>ROUND(I2976*H2976,2)</f>
        <v>0</v>
      </c>
      <c r="K2976" s="246" t="s">
        <v>34</v>
      </c>
      <c r="L2976" s="251"/>
      <c r="M2976" s="252" t="s">
        <v>34</v>
      </c>
      <c r="N2976" s="253" t="s">
        <v>49</v>
      </c>
      <c r="O2976" s="44"/>
      <c r="P2976" s="212">
        <f>O2976*H2976</f>
        <v>0</v>
      </c>
      <c r="Q2976" s="212">
        <v>0</v>
      </c>
      <c r="R2976" s="212">
        <f>Q2976*H2976</f>
        <v>0</v>
      </c>
      <c r="S2976" s="212">
        <v>0</v>
      </c>
      <c r="T2976" s="213">
        <f>S2976*H2976</f>
        <v>0</v>
      </c>
      <c r="AR2976" s="25" t="s">
        <v>672</v>
      </c>
      <c r="AT2976" s="25" t="s">
        <v>348</v>
      </c>
      <c r="AU2976" s="25" t="s">
        <v>88</v>
      </c>
      <c r="AY2976" s="25" t="s">
        <v>209</v>
      </c>
      <c r="BE2976" s="214">
        <f>IF(N2976="základní",J2976,0)</f>
        <v>0</v>
      </c>
      <c r="BF2976" s="214">
        <f>IF(N2976="snížená",J2976,0)</f>
        <v>0</v>
      </c>
      <c r="BG2976" s="214">
        <f>IF(N2976="zákl. přenesená",J2976,0)</f>
        <v>0</v>
      </c>
      <c r="BH2976" s="214">
        <f>IF(N2976="sníž. přenesená",J2976,0)</f>
        <v>0</v>
      </c>
      <c r="BI2976" s="214">
        <f>IF(N2976="nulová",J2976,0)</f>
        <v>0</v>
      </c>
      <c r="BJ2976" s="25" t="s">
        <v>86</v>
      </c>
      <c r="BK2976" s="214">
        <f>ROUND(I2976*H2976,2)</f>
        <v>0</v>
      </c>
      <c r="BL2976" s="25" t="s">
        <v>287</v>
      </c>
      <c r="BM2976" s="25" t="s">
        <v>3466</v>
      </c>
    </row>
    <row r="2977" spans="2:65" s="1" customFormat="1" ht="38.25" customHeight="1">
      <c r="B2977" s="43"/>
      <c r="C2977" s="244" t="s">
        <v>3467</v>
      </c>
      <c r="D2977" s="244" t="s">
        <v>348</v>
      </c>
      <c r="E2977" s="245" t="s">
        <v>3468</v>
      </c>
      <c r="F2977" s="246" t="s">
        <v>3469</v>
      </c>
      <c r="G2977" s="247" t="s">
        <v>336</v>
      </c>
      <c r="H2977" s="248">
        <v>1</v>
      </c>
      <c r="I2977" s="249"/>
      <c r="J2977" s="250">
        <f>ROUND(I2977*H2977,2)</f>
        <v>0</v>
      </c>
      <c r="K2977" s="246" t="s">
        <v>34</v>
      </c>
      <c r="L2977" s="251"/>
      <c r="M2977" s="252" t="s">
        <v>34</v>
      </c>
      <c r="N2977" s="253" t="s">
        <v>49</v>
      </c>
      <c r="O2977" s="44"/>
      <c r="P2977" s="212">
        <f>O2977*H2977</f>
        <v>0</v>
      </c>
      <c r="Q2977" s="212">
        <v>0</v>
      </c>
      <c r="R2977" s="212">
        <f>Q2977*H2977</f>
        <v>0</v>
      </c>
      <c r="S2977" s="212">
        <v>0</v>
      </c>
      <c r="T2977" s="213">
        <f>S2977*H2977</f>
        <v>0</v>
      </c>
      <c r="AR2977" s="25" t="s">
        <v>672</v>
      </c>
      <c r="AT2977" s="25" t="s">
        <v>348</v>
      </c>
      <c r="AU2977" s="25" t="s">
        <v>88</v>
      </c>
      <c r="AY2977" s="25" t="s">
        <v>209</v>
      </c>
      <c r="BE2977" s="214">
        <f>IF(N2977="základní",J2977,0)</f>
        <v>0</v>
      </c>
      <c r="BF2977" s="214">
        <f>IF(N2977="snížená",J2977,0)</f>
        <v>0</v>
      </c>
      <c r="BG2977" s="214">
        <f>IF(N2977="zákl. přenesená",J2977,0)</f>
        <v>0</v>
      </c>
      <c r="BH2977" s="214">
        <f>IF(N2977="sníž. přenesená",J2977,0)</f>
        <v>0</v>
      </c>
      <c r="BI2977" s="214">
        <f>IF(N2977="nulová",J2977,0)</f>
        <v>0</v>
      </c>
      <c r="BJ2977" s="25" t="s">
        <v>86</v>
      </c>
      <c r="BK2977" s="214">
        <f>ROUND(I2977*H2977,2)</f>
        <v>0</v>
      </c>
      <c r="BL2977" s="25" t="s">
        <v>287</v>
      </c>
      <c r="BM2977" s="25" t="s">
        <v>3470</v>
      </c>
    </row>
    <row r="2978" spans="2:65" s="1" customFormat="1" ht="16.5" customHeight="1">
      <c r="B2978" s="43"/>
      <c r="C2978" s="203" t="s">
        <v>3471</v>
      </c>
      <c r="D2978" s="203" t="s">
        <v>212</v>
      </c>
      <c r="E2978" s="204" t="s">
        <v>3472</v>
      </c>
      <c r="F2978" s="205" t="s">
        <v>3473</v>
      </c>
      <c r="G2978" s="206" t="s">
        <v>357</v>
      </c>
      <c r="H2978" s="207">
        <v>1</v>
      </c>
      <c r="I2978" s="208"/>
      <c r="J2978" s="209">
        <f>ROUND(I2978*H2978,2)</f>
        <v>0</v>
      </c>
      <c r="K2978" s="205" t="s">
        <v>216</v>
      </c>
      <c r="L2978" s="63"/>
      <c r="M2978" s="210" t="s">
        <v>34</v>
      </c>
      <c r="N2978" s="211" t="s">
        <v>49</v>
      </c>
      <c r="O2978" s="44"/>
      <c r="P2978" s="212">
        <f>O2978*H2978</f>
        <v>0</v>
      </c>
      <c r="Q2978" s="212">
        <v>0</v>
      </c>
      <c r="R2978" s="212">
        <f>Q2978*H2978</f>
        <v>0</v>
      </c>
      <c r="S2978" s="212">
        <v>0</v>
      </c>
      <c r="T2978" s="213">
        <f>S2978*H2978</f>
        <v>0</v>
      </c>
      <c r="AR2978" s="25" t="s">
        <v>287</v>
      </c>
      <c r="AT2978" s="25" t="s">
        <v>212</v>
      </c>
      <c r="AU2978" s="25" t="s">
        <v>88</v>
      </c>
      <c r="AY2978" s="25" t="s">
        <v>209</v>
      </c>
      <c r="BE2978" s="214">
        <f>IF(N2978="základní",J2978,0)</f>
        <v>0</v>
      </c>
      <c r="BF2978" s="214">
        <f>IF(N2978="snížená",J2978,0)</f>
        <v>0</v>
      </c>
      <c r="BG2978" s="214">
        <f>IF(N2978="zákl. přenesená",J2978,0)</f>
        <v>0</v>
      </c>
      <c r="BH2978" s="214">
        <f>IF(N2978="sníž. přenesená",J2978,0)</f>
        <v>0</v>
      </c>
      <c r="BI2978" s="214">
        <f>IF(N2978="nulová",J2978,0)</f>
        <v>0</v>
      </c>
      <c r="BJ2978" s="25" t="s">
        <v>86</v>
      </c>
      <c r="BK2978" s="214">
        <f>ROUND(I2978*H2978,2)</f>
        <v>0</v>
      </c>
      <c r="BL2978" s="25" t="s">
        <v>287</v>
      </c>
      <c r="BM2978" s="25" t="s">
        <v>3474</v>
      </c>
    </row>
    <row r="2979" spans="2:65" s="1" customFormat="1" ht="148.5">
      <c r="B2979" s="43"/>
      <c r="C2979" s="65"/>
      <c r="D2979" s="219" t="s">
        <v>272</v>
      </c>
      <c r="E2979" s="65"/>
      <c r="F2979" s="220" t="s">
        <v>3441</v>
      </c>
      <c r="G2979" s="65"/>
      <c r="H2979" s="65"/>
      <c r="I2979" s="174"/>
      <c r="J2979" s="65"/>
      <c r="K2979" s="65"/>
      <c r="L2979" s="63"/>
      <c r="M2979" s="221"/>
      <c r="N2979" s="44"/>
      <c r="O2979" s="44"/>
      <c r="P2979" s="44"/>
      <c r="Q2979" s="44"/>
      <c r="R2979" s="44"/>
      <c r="S2979" s="44"/>
      <c r="T2979" s="80"/>
      <c r="AT2979" s="25" t="s">
        <v>272</v>
      </c>
      <c r="AU2979" s="25" t="s">
        <v>88</v>
      </c>
    </row>
    <row r="2980" spans="2:65" s="14" customFormat="1" ht="13.5">
      <c r="B2980" s="254"/>
      <c r="C2980" s="255"/>
      <c r="D2980" s="219" t="s">
        <v>274</v>
      </c>
      <c r="E2980" s="256" t="s">
        <v>34</v>
      </c>
      <c r="F2980" s="257" t="s">
        <v>2892</v>
      </c>
      <c r="G2980" s="255"/>
      <c r="H2980" s="256" t="s">
        <v>34</v>
      </c>
      <c r="I2980" s="258"/>
      <c r="J2980" s="255"/>
      <c r="K2980" s="255"/>
      <c r="L2980" s="259"/>
      <c r="M2980" s="260"/>
      <c r="N2980" s="261"/>
      <c r="O2980" s="261"/>
      <c r="P2980" s="261"/>
      <c r="Q2980" s="261"/>
      <c r="R2980" s="261"/>
      <c r="S2980" s="261"/>
      <c r="T2980" s="262"/>
      <c r="AT2980" s="263" t="s">
        <v>274</v>
      </c>
      <c r="AU2980" s="263" t="s">
        <v>88</v>
      </c>
      <c r="AV2980" s="14" t="s">
        <v>86</v>
      </c>
      <c r="AW2980" s="14" t="s">
        <v>41</v>
      </c>
      <c r="AX2980" s="14" t="s">
        <v>78</v>
      </c>
      <c r="AY2980" s="263" t="s">
        <v>209</v>
      </c>
    </row>
    <row r="2981" spans="2:65" s="12" customFormat="1" ht="13.5">
      <c r="B2981" s="222"/>
      <c r="C2981" s="223"/>
      <c r="D2981" s="219" t="s">
        <v>274</v>
      </c>
      <c r="E2981" s="224" t="s">
        <v>34</v>
      </c>
      <c r="F2981" s="225" t="s">
        <v>3475</v>
      </c>
      <c r="G2981" s="223"/>
      <c r="H2981" s="226">
        <v>1</v>
      </c>
      <c r="I2981" s="227"/>
      <c r="J2981" s="223"/>
      <c r="K2981" s="223"/>
      <c r="L2981" s="228"/>
      <c r="M2981" s="229"/>
      <c r="N2981" s="230"/>
      <c r="O2981" s="230"/>
      <c r="P2981" s="230"/>
      <c r="Q2981" s="230"/>
      <c r="R2981" s="230"/>
      <c r="S2981" s="230"/>
      <c r="T2981" s="231"/>
      <c r="AT2981" s="232" t="s">
        <v>274</v>
      </c>
      <c r="AU2981" s="232" t="s">
        <v>88</v>
      </c>
      <c r="AV2981" s="12" t="s">
        <v>88</v>
      </c>
      <c r="AW2981" s="12" t="s">
        <v>41</v>
      </c>
      <c r="AX2981" s="12" t="s">
        <v>86</v>
      </c>
      <c r="AY2981" s="232" t="s">
        <v>209</v>
      </c>
    </row>
    <row r="2982" spans="2:65" s="1" customFormat="1" ht="38.25" customHeight="1">
      <c r="B2982" s="43"/>
      <c r="C2982" s="244" t="s">
        <v>3476</v>
      </c>
      <c r="D2982" s="244" t="s">
        <v>348</v>
      </c>
      <c r="E2982" s="245" t="s">
        <v>3477</v>
      </c>
      <c r="F2982" s="246" t="s">
        <v>3478</v>
      </c>
      <c r="G2982" s="247" t="s">
        <v>336</v>
      </c>
      <c r="H2982" s="248">
        <v>1</v>
      </c>
      <c r="I2982" s="249"/>
      <c r="J2982" s="250">
        <f>ROUND(I2982*H2982,2)</f>
        <v>0</v>
      </c>
      <c r="K2982" s="246" t="s">
        <v>34</v>
      </c>
      <c r="L2982" s="251"/>
      <c r="M2982" s="252" t="s">
        <v>34</v>
      </c>
      <c r="N2982" s="253" t="s">
        <v>49</v>
      </c>
      <c r="O2982" s="44"/>
      <c r="P2982" s="212">
        <f>O2982*H2982</f>
        <v>0</v>
      </c>
      <c r="Q2982" s="212">
        <v>0</v>
      </c>
      <c r="R2982" s="212">
        <f>Q2982*H2982</f>
        <v>0</v>
      </c>
      <c r="S2982" s="212">
        <v>0</v>
      </c>
      <c r="T2982" s="213">
        <f>S2982*H2982</f>
        <v>0</v>
      </c>
      <c r="AR2982" s="25" t="s">
        <v>672</v>
      </c>
      <c r="AT2982" s="25" t="s">
        <v>348</v>
      </c>
      <c r="AU2982" s="25" t="s">
        <v>88</v>
      </c>
      <c r="AY2982" s="25" t="s">
        <v>209</v>
      </c>
      <c r="BE2982" s="214">
        <f>IF(N2982="základní",J2982,0)</f>
        <v>0</v>
      </c>
      <c r="BF2982" s="214">
        <f>IF(N2982="snížená",J2982,0)</f>
        <v>0</v>
      </c>
      <c r="BG2982" s="214">
        <f>IF(N2982="zákl. přenesená",J2982,0)</f>
        <v>0</v>
      </c>
      <c r="BH2982" s="214">
        <f>IF(N2982="sníž. přenesená",J2982,0)</f>
        <v>0</v>
      </c>
      <c r="BI2982" s="214">
        <f>IF(N2982="nulová",J2982,0)</f>
        <v>0</v>
      </c>
      <c r="BJ2982" s="25" t="s">
        <v>86</v>
      </c>
      <c r="BK2982" s="214">
        <f>ROUND(I2982*H2982,2)</f>
        <v>0</v>
      </c>
      <c r="BL2982" s="25" t="s">
        <v>287</v>
      </c>
      <c r="BM2982" s="25" t="s">
        <v>3479</v>
      </c>
    </row>
    <row r="2983" spans="2:65" s="1" customFormat="1" ht="16.5" customHeight="1">
      <c r="B2983" s="43"/>
      <c r="C2983" s="203" t="s">
        <v>3480</v>
      </c>
      <c r="D2983" s="203" t="s">
        <v>212</v>
      </c>
      <c r="E2983" s="204" t="s">
        <v>3481</v>
      </c>
      <c r="F2983" s="205" t="s">
        <v>3482</v>
      </c>
      <c r="G2983" s="206" t="s">
        <v>357</v>
      </c>
      <c r="H2983" s="207">
        <v>4</v>
      </c>
      <c r="I2983" s="208"/>
      <c r="J2983" s="209">
        <f>ROUND(I2983*H2983,2)</f>
        <v>0</v>
      </c>
      <c r="K2983" s="205" t="s">
        <v>216</v>
      </c>
      <c r="L2983" s="63"/>
      <c r="M2983" s="210" t="s">
        <v>34</v>
      </c>
      <c r="N2983" s="211" t="s">
        <v>49</v>
      </c>
      <c r="O2983" s="44"/>
      <c r="P2983" s="212">
        <f>O2983*H2983</f>
        <v>0</v>
      </c>
      <c r="Q2983" s="212">
        <v>0</v>
      </c>
      <c r="R2983" s="212">
        <f>Q2983*H2983</f>
        <v>0</v>
      </c>
      <c r="S2983" s="212">
        <v>0</v>
      </c>
      <c r="T2983" s="213">
        <f>S2983*H2983</f>
        <v>0</v>
      </c>
      <c r="AR2983" s="25" t="s">
        <v>228</v>
      </c>
      <c r="AT2983" s="25" t="s">
        <v>212</v>
      </c>
      <c r="AU2983" s="25" t="s">
        <v>88</v>
      </c>
      <c r="AY2983" s="25" t="s">
        <v>209</v>
      </c>
      <c r="BE2983" s="214">
        <f>IF(N2983="základní",J2983,0)</f>
        <v>0</v>
      </c>
      <c r="BF2983" s="214">
        <f>IF(N2983="snížená",J2983,0)</f>
        <v>0</v>
      </c>
      <c r="BG2983" s="214">
        <f>IF(N2983="zákl. přenesená",J2983,0)</f>
        <v>0</v>
      </c>
      <c r="BH2983" s="214">
        <f>IF(N2983="sníž. přenesená",J2983,0)</f>
        <v>0</v>
      </c>
      <c r="BI2983" s="214">
        <f>IF(N2983="nulová",J2983,0)</f>
        <v>0</v>
      </c>
      <c r="BJ2983" s="25" t="s">
        <v>86</v>
      </c>
      <c r="BK2983" s="214">
        <f>ROUND(I2983*H2983,2)</f>
        <v>0</v>
      </c>
      <c r="BL2983" s="25" t="s">
        <v>228</v>
      </c>
      <c r="BM2983" s="25" t="s">
        <v>3483</v>
      </c>
    </row>
    <row r="2984" spans="2:65" s="1" customFormat="1" ht="148.5">
      <c r="B2984" s="43"/>
      <c r="C2984" s="65"/>
      <c r="D2984" s="219" t="s">
        <v>272</v>
      </c>
      <c r="E2984" s="65"/>
      <c r="F2984" s="220" t="s">
        <v>3441</v>
      </c>
      <c r="G2984" s="65"/>
      <c r="H2984" s="65"/>
      <c r="I2984" s="174"/>
      <c r="J2984" s="65"/>
      <c r="K2984" s="65"/>
      <c r="L2984" s="63"/>
      <c r="M2984" s="221"/>
      <c r="N2984" s="44"/>
      <c r="O2984" s="44"/>
      <c r="P2984" s="44"/>
      <c r="Q2984" s="44"/>
      <c r="R2984" s="44"/>
      <c r="S2984" s="44"/>
      <c r="T2984" s="80"/>
      <c r="AT2984" s="25" t="s">
        <v>272</v>
      </c>
      <c r="AU2984" s="25" t="s">
        <v>88</v>
      </c>
    </row>
    <row r="2985" spans="2:65" s="14" customFormat="1" ht="13.5">
      <c r="B2985" s="254"/>
      <c r="C2985" s="255"/>
      <c r="D2985" s="219" t="s">
        <v>274</v>
      </c>
      <c r="E2985" s="256" t="s">
        <v>34</v>
      </c>
      <c r="F2985" s="257" t="s">
        <v>2892</v>
      </c>
      <c r="G2985" s="255"/>
      <c r="H2985" s="256" t="s">
        <v>34</v>
      </c>
      <c r="I2985" s="258"/>
      <c r="J2985" s="255"/>
      <c r="K2985" s="255"/>
      <c r="L2985" s="259"/>
      <c r="M2985" s="260"/>
      <c r="N2985" s="261"/>
      <c r="O2985" s="261"/>
      <c r="P2985" s="261"/>
      <c r="Q2985" s="261"/>
      <c r="R2985" s="261"/>
      <c r="S2985" s="261"/>
      <c r="T2985" s="262"/>
      <c r="AT2985" s="263" t="s">
        <v>274</v>
      </c>
      <c r="AU2985" s="263" t="s">
        <v>88</v>
      </c>
      <c r="AV2985" s="14" t="s">
        <v>86</v>
      </c>
      <c r="AW2985" s="14" t="s">
        <v>41</v>
      </c>
      <c r="AX2985" s="14" t="s">
        <v>78</v>
      </c>
      <c r="AY2985" s="263" t="s">
        <v>209</v>
      </c>
    </row>
    <row r="2986" spans="2:65" s="14" customFormat="1" ht="13.5">
      <c r="B2986" s="254"/>
      <c r="C2986" s="255"/>
      <c r="D2986" s="219" t="s">
        <v>274</v>
      </c>
      <c r="E2986" s="256" t="s">
        <v>34</v>
      </c>
      <c r="F2986" s="257" t="s">
        <v>3484</v>
      </c>
      <c r="G2986" s="255"/>
      <c r="H2986" s="256" t="s">
        <v>34</v>
      </c>
      <c r="I2986" s="258"/>
      <c r="J2986" s="255"/>
      <c r="K2986" s="255"/>
      <c r="L2986" s="259"/>
      <c r="M2986" s="260"/>
      <c r="N2986" s="261"/>
      <c r="O2986" s="261"/>
      <c r="P2986" s="261"/>
      <c r="Q2986" s="261"/>
      <c r="R2986" s="261"/>
      <c r="S2986" s="261"/>
      <c r="T2986" s="262"/>
      <c r="AT2986" s="263" t="s">
        <v>274</v>
      </c>
      <c r="AU2986" s="263" t="s">
        <v>88</v>
      </c>
      <c r="AV2986" s="14" t="s">
        <v>86</v>
      </c>
      <c r="AW2986" s="14" t="s">
        <v>41</v>
      </c>
      <c r="AX2986" s="14" t="s">
        <v>78</v>
      </c>
      <c r="AY2986" s="263" t="s">
        <v>209</v>
      </c>
    </row>
    <row r="2987" spans="2:65" s="12" customFormat="1" ht="13.5">
      <c r="B2987" s="222"/>
      <c r="C2987" s="223"/>
      <c r="D2987" s="219" t="s">
        <v>274</v>
      </c>
      <c r="E2987" s="224" t="s">
        <v>34</v>
      </c>
      <c r="F2987" s="225" t="s">
        <v>3485</v>
      </c>
      <c r="G2987" s="223"/>
      <c r="H2987" s="226">
        <v>1</v>
      </c>
      <c r="I2987" s="227"/>
      <c r="J2987" s="223"/>
      <c r="K2987" s="223"/>
      <c r="L2987" s="228"/>
      <c r="M2987" s="229"/>
      <c r="N2987" s="230"/>
      <c r="O2987" s="230"/>
      <c r="P2987" s="230"/>
      <c r="Q2987" s="230"/>
      <c r="R2987" s="230"/>
      <c r="S2987" s="230"/>
      <c r="T2987" s="231"/>
      <c r="AT2987" s="232" t="s">
        <v>274</v>
      </c>
      <c r="AU2987" s="232" t="s">
        <v>88</v>
      </c>
      <c r="AV2987" s="12" t="s">
        <v>88</v>
      </c>
      <c r="AW2987" s="12" t="s">
        <v>41</v>
      </c>
      <c r="AX2987" s="12" t="s">
        <v>78</v>
      </c>
      <c r="AY2987" s="232" t="s">
        <v>209</v>
      </c>
    </row>
    <row r="2988" spans="2:65" s="12" customFormat="1" ht="13.5">
      <c r="B2988" s="222"/>
      <c r="C2988" s="223"/>
      <c r="D2988" s="219" t="s">
        <v>274</v>
      </c>
      <c r="E2988" s="224" t="s">
        <v>34</v>
      </c>
      <c r="F2988" s="225" t="s">
        <v>3486</v>
      </c>
      <c r="G2988" s="223"/>
      <c r="H2988" s="226">
        <v>1</v>
      </c>
      <c r="I2988" s="227"/>
      <c r="J2988" s="223"/>
      <c r="K2988" s="223"/>
      <c r="L2988" s="228"/>
      <c r="M2988" s="229"/>
      <c r="N2988" s="230"/>
      <c r="O2988" s="230"/>
      <c r="P2988" s="230"/>
      <c r="Q2988" s="230"/>
      <c r="R2988" s="230"/>
      <c r="S2988" s="230"/>
      <c r="T2988" s="231"/>
      <c r="AT2988" s="232" t="s">
        <v>274</v>
      </c>
      <c r="AU2988" s="232" t="s">
        <v>88</v>
      </c>
      <c r="AV2988" s="12" t="s">
        <v>88</v>
      </c>
      <c r="AW2988" s="12" t="s">
        <v>41</v>
      </c>
      <c r="AX2988" s="12" t="s">
        <v>78</v>
      </c>
      <c r="AY2988" s="232" t="s">
        <v>209</v>
      </c>
    </row>
    <row r="2989" spans="2:65" s="12" customFormat="1" ht="13.5">
      <c r="B2989" s="222"/>
      <c r="C2989" s="223"/>
      <c r="D2989" s="219" t="s">
        <v>274</v>
      </c>
      <c r="E2989" s="224" t="s">
        <v>34</v>
      </c>
      <c r="F2989" s="225" t="s">
        <v>3487</v>
      </c>
      <c r="G2989" s="223"/>
      <c r="H2989" s="226">
        <v>1</v>
      </c>
      <c r="I2989" s="227"/>
      <c r="J2989" s="223"/>
      <c r="K2989" s="223"/>
      <c r="L2989" s="228"/>
      <c r="M2989" s="229"/>
      <c r="N2989" s="230"/>
      <c r="O2989" s="230"/>
      <c r="P2989" s="230"/>
      <c r="Q2989" s="230"/>
      <c r="R2989" s="230"/>
      <c r="S2989" s="230"/>
      <c r="T2989" s="231"/>
      <c r="AT2989" s="232" t="s">
        <v>274</v>
      </c>
      <c r="AU2989" s="232" t="s">
        <v>88</v>
      </c>
      <c r="AV2989" s="12" t="s">
        <v>88</v>
      </c>
      <c r="AW2989" s="12" t="s">
        <v>41</v>
      </c>
      <c r="AX2989" s="12" t="s">
        <v>78</v>
      </c>
      <c r="AY2989" s="232" t="s">
        <v>209</v>
      </c>
    </row>
    <row r="2990" spans="2:65" s="12" customFormat="1" ht="13.5">
      <c r="B2990" s="222"/>
      <c r="C2990" s="223"/>
      <c r="D2990" s="219" t="s">
        <v>274</v>
      </c>
      <c r="E2990" s="224" t="s">
        <v>34</v>
      </c>
      <c r="F2990" s="225" t="s">
        <v>3488</v>
      </c>
      <c r="G2990" s="223"/>
      <c r="H2990" s="226">
        <v>1</v>
      </c>
      <c r="I2990" s="227"/>
      <c r="J2990" s="223"/>
      <c r="K2990" s="223"/>
      <c r="L2990" s="228"/>
      <c r="M2990" s="229"/>
      <c r="N2990" s="230"/>
      <c r="O2990" s="230"/>
      <c r="P2990" s="230"/>
      <c r="Q2990" s="230"/>
      <c r="R2990" s="230"/>
      <c r="S2990" s="230"/>
      <c r="T2990" s="231"/>
      <c r="AT2990" s="232" t="s">
        <v>274</v>
      </c>
      <c r="AU2990" s="232" t="s">
        <v>88</v>
      </c>
      <c r="AV2990" s="12" t="s">
        <v>88</v>
      </c>
      <c r="AW2990" s="12" t="s">
        <v>41</v>
      </c>
      <c r="AX2990" s="12" t="s">
        <v>78</v>
      </c>
      <c r="AY2990" s="232" t="s">
        <v>209</v>
      </c>
    </row>
    <row r="2991" spans="2:65" s="13" customFormat="1" ht="13.5">
      <c r="B2991" s="233"/>
      <c r="C2991" s="234"/>
      <c r="D2991" s="219" t="s">
        <v>274</v>
      </c>
      <c r="E2991" s="235" t="s">
        <v>34</v>
      </c>
      <c r="F2991" s="236" t="s">
        <v>302</v>
      </c>
      <c r="G2991" s="234"/>
      <c r="H2991" s="237">
        <v>4</v>
      </c>
      <c r="I2991" s="238"/>
      <c r="J2991" s="234"/>
      <c r="K2991" s="234"/>
      <c r="L2991" s="239"/>
      <c r="M2991" s="240"/>
      <c r="N2991" s="241"/>
      <c r="O2991" s="241"/>
      <c r="P2991" s="241"/>
      <c r="Q2991" s="241"/>
      <c r="R2991" s="241"/>
      <c r="S2991" s="241"/>
      <c r="T2991" s="242"/>
      <c r="AT2991" s="243" t="s">
        <v>274</v>
      </c>
      <c r="AU2991" s="243" t="s">
        <v>88</v>
      </c>
      <c r="AV2991" s="13" t="s">
        <v>228</v>
      </c>
      <c r="AW2991" s="13" t="s">
        <v>41</v>
      </c>
      <c r="AX2991" s="13" t="s">
        <v>86</v>
      </c>
      <c r="AY2991" s="243" t="s">
        <v>209</v>
      </c>
    </row>
    <row r="2992" spans="2:65" s="1" customFormat="1" ht="16.5" customHeight="1">
      <c r="B2992" s="43"/>
      <c r="C2992" s="244" t="s">
        <v>3489</v>
      </c>
      <c r="D2992" s="244" t="s">
        <v>348</v>
      </c>
      <c r="E2992" s="245" t="s">
        <v>3127</v>
      </c>
      <c r="F2992" s="246" t="s">
        <v>3128</v>
      </c>
      <c r="G2992" s="247" t="s">
        <v>357</v>
      </c>
      <c r="H2992" s="248">
        <v>4</v>
      </c>
      <c r="I2992" s="249"/>
      <c r="J2992" s="250">
        <f>ROUND(I2992*H2992,2)</f>
        <v>0</v>
      </c>
      <c r="K2992" s="246" t="s">
        <v>216</v>
      </c>
      <c r="L2992" s="251"/>
      <c r="M2992" s="252" t="s">
        <v>34</v>
      </c>
      <c r="N2992" s="253" t="s">
        <v>49</v>
      </c>
      <c r="O2992" s="44"/>
      <c r="P2992" s="212">
        <f>O2992*H2992</f>
        <v>0</v>
      </c>
      <c r="Q2992" s="212">
        <v>2.3999999999999998E-3</v>
      </c>
      <c r="R2992" s="212">
        <f>Q2992*H2992</f>
        <v>9.5999999999999992E-3</v>
      </c>
      <c r="S2992" s="212">
        <v>0</v>
      </c>
      <c r="T2992" s="213">
        <f>S2992*H2992</f>
        <v>0</v>
      </c>
      <c r="AR2992" s="25" t="s">
        <v>247</v>
      </c>
      <c r="AT2992" s="25" t="s">
        <v>348</v>
      </c>
      <c r="AU2992" s="25" t="s">
        <v>88</v>
      </c>
      <c r="AY2992" s="25" t="s">
        <v>209</v>
      </c>
      <c r="BE2992" s="214">
        <f>IF(N2992="základní",J2992,0)</f>
        <v>0</v>
      </c>
      <c r="BF2992" s="214">
        <f>IF(N2992="snížená",J2992,0)</f>
        <v>0</v>
      </c>
      <c r="BG2992" s="214">
        <f>IF(N2992="zákl. přenesená",J2992,0)</f>
        <v>0</v>
      </c>
      <c r="BH2992" s="214">
        <f>IF(N2992="sníž. přenesená",J2992,0)</f>
        <v>0</v>
      </c>
      <c r="BI2992" s="214">
        <f>IF(N2992="nulová",J2992,0)</f>
        <v>0</v>
      </c>
      <c r="BJ2992" s="25" t="s">
        <v>86</v>
      </c>
      <c r="BK2992" s="214">
        <f>ROUND(I2992*H2992,2)</f>
        <v>0</v>
      </c>
      <c r="BL2992" s="25" t="s">
        <v>228</v>
      </c>
      <c r="BM2992" s="25" t="s">
        <v>3490</v>
      </c>
    </row>
    <row r="2993" spans="2:65" s="1" customFormat="1" ht="16.5" customHeight="1">
      <c r="B2993" s="43"/>
      <c r="C2993" s="203" t="s">
        <v>3491</v>
      </c>
      <c r="D2993" s="203" t="s">
        <v>212</v>
      </c>
      <c r="E2993" s="204" t="s">
        <v>3492</v>
      </c>
      <c r="F2993" s="205" t="s">
        <v>3493</v>
      </c>
      <c r="G2993" s="206" t="s">
        <v>336</v>
      </c>
      <c r="H2993" s="207">
        <v>1</v>
      </c>
      <c r="I2993" s="208"/>
      <c r="J2993" s="209">
        <f>ROUND(I2993*H2993,2)</f>
        <v>0</v>
      </c>
      <c r="K2993" s="205" t="s">
        <v>34</v>
      </c>
      <c r="L2993" s="63"/>
      <c r="M2993" s="210" t="s">
        <v>34</v>
      </c>
      <c r="N2993" s="211" t="s">
        <v>49</v>
      </c>
      <c r="O2993" s="44"/>
      <c r="P2993" s="212">
        <f>O2993*H2993</f>
        <v>0</v>
      </c>
      <c r="Q2993" s="212">
        <v>0</v>
      </c>
      <c r="R2993" s="212">
        <f>Q2993*H2993</f>
        <v>0</v>
      </c>
      <c r="S2993" s="212">
        <v>0</v>
      </c>
      <c r="T2993" s="213">
        <f>S2993*H2993</f>
        <v>0</v>
      </c>
      <c r="AR2993" s="25" t="s">
        <v>287</v>
      </c>
      <c r="AT2993" s="25" t="s">
        <v>212</v>
      </c>
      <c r="AU2993" s="25" t="s">
        <v>88</v>
      </c>
      <c r="AY2993" s="25" t="s">
        <v>209</v>
      </c>
      <c r="BE2993" s="214">
        <f>IF(N2993="základní",J2993,0)</f>
        <v>0</v>
      </c>
      <c r="BF2993" s="214">
        <f>IF(N2993="snížená",J2993,0)</f>
        <v>0</v>
      </c>
      <c r="BG2993" s="214">
        <f>IF(N2993="zákl. přenesená",J2993,0)</f>
        <v>0</v>
      </c>
      <c r="BH2993" s="214">
        <f>IF(N2993="sníž. přenesená",J2993,0)</f>
        <v>0</v>
      </c>
      <c r="BI2993" s="214">
        <f>IF(N2993="nulová",J2993,0)</f>
        <v>0</v>
      </c>
      <c r="BJ2993" s="25" t="s">
        <v>86</v>
      </c>
      <c r="BK2993" s="214">
        <f>ROUND(I2993*H2993,2)</f>
        <v>0</v>
      </c>
      <c r="BL2993" s="25" t="s">
        <v>287</v>
      </c>
      <c r="BM2993" s="25" t="s">
        <v>3494</v>
      </c>
    </row>
    <row r="2994" spans="2:65" s="1" customFormat="1" ht="16.5" customHeight="1">
      <c r="B2994" s="43"/>
      <c r="C2994" s="203" t="s">
        <v>3495</v>
      </c>
      <c r="D2994" s="203" t="s">
        <v>212</v>
      </c>
      <c r="E2994" s="204" t="s">
        <v>3496</v>
      </c>
      <c r="F2994" s="205" t="s">
        <v>3497</v>
      </c>
      <c r="G2994" s="206" t="s">
        <v>2261</v>
      </c>
      <c r="H2994" s="207">
        <v>909.90499999999997</v>
      </c>
      <c r="I2994" s="208"/>
      <c r="J2994" s="209">
        <f>ROUND(I2994*H2994,2)</f>
        <v>0</v>
      </c>
      <c r="K2994" s="205" t="s">
        <v>216</v>
      </c>
      <c r="L2994" s="63"/>
      <c r="M2994" s="210" t="s">
        <v>34</v>
      </c>
      <c r="N2994" s="211" t="s">
        <v>49</v>
      </c>
      <c r="O2994" s="44"/>
      <c r="P2994" s="212">
        <f>O2994*H2994</f>
        <v>0</v>
      </c>
      <c r="Q2994" s="212">
        <v>6.9999999999999994E-5</v>
      </c>
      <c r="R2994" s="212">
        <f>Q2994*H2994</f>
        <v>6.3693349999999996E-2</v>
      </c>
      <c r="S2994" s="212">
        <v>0</v>
      </c>
      <c r="T2994" s="213">
        <f>S2994*H2994</f>
        <v>0</v>
      </c>
      <c r="AR2994" s="25" t="s">
        <v>287</v>
      </c>
      <c r="AT2994" s="25" t="s">
        <v>212</v>
      </c>
      <c r="AU2994" s="25" t="s">
        <v>88</v>
      </c>
      <c r="AY2994" s="25" t="s">
        <v>209</v>
      </c>
      <c r="BE2994" s="214">
        <f>IF(N2994="základní",J2994,0)</f>
        <v>0</v>
      </c>
      <c r="BF2994" s="214">
        <f>IF(N2994="snížená",J2994,0)</f>
        <v>0</v>
      </c>
      <c r="BG2994" s="214">
        <f>IF(N2994="zákl. přenesená",J2994,0)</f>
        <v>0</v>
      </c>
      <c r="BH2994" s="214">
        <f>IF(N2994="sníž. přenesená",J2994,0)</f>
        <v>0</v>
      </c>
      <c r="BI2994" s="214">
        <f>IF(N2994="nulová",J2994,0)</f>
        <v>0</v>
      </c>
      <c r="BJ2994" s="25" t="s">
        <v>86</v>
      </c>
      <c r="BK2994" s="214">
        <f>ROUND(I2994*H2994,2)</f>
        <v>0</v>
      </c>
      <c r="BL2994" s="25" t="s">
        <v>287</v>
      </c>
      <c r="BM2994" s="25" t="s">
        <v>3498</v>
      </c>
    </row>
    <row r="2995" spans="2:65" s="1" customFormat="1" ht="27">
      <c r="B2995" s="43"/>
      <c r="C2995" s="65"/>
      <c r="D2995" s="219" t="s">
        <v>272</v>
      </c>
      <c r="E2995" s="65"/>
      <c r="F2995" s="220" t="s">
        <v>3499</v>
      </c>
      <c r="G2995" s="65"/>
      <c r="H2995" s="65"/>
      <c r="I2995" s="174"/>
      <c r="J2995" s="65"/>
      <c r="K2995" s="65"/>
      <c r="L2995" s="63"/>
      <c r="M2995" s="221"/>
      <c r="N2995" s="44"/>
      <c r="O2995" s="44"/>
      <c r="P2995" s="44"/>
      <c r="Q2995" s="44"/>
      <c r="R2995" s="44"/>
      <c r="S2995" s="44"/>
      <c r="T2995" s="80"/>
      <c r="AT2995" s="25" t="s">
        <v>272</v>
      </c>
      <c r="AU2995" s="25" t="s">
        <v>88</v>
      </c>
    </row>
    <row r="2996" spans="2:65" s="14" customFormat="1" ht="13.5">
      <c r="B2996" s="254"/>
      <c r="C2996" s="255"/>
      <c r="D2996" s="219" t="s">
        <v>274</v>
      </c>
      <c r="E2996" s="256" t="s">
        <v>34</v>
      </c>
      <c r="F2996" s="257" t="s">
        <v>3500</v>
      </c>
      <c r="G2996" s="255"/>
      <c r="H2996" s="256" t="s">
        <v>34</v>
      </c>
      <c r="I2996" s="258"/>
      <c r="J2996" s="255"/>
      <c r="K2996" s="255"/>
      <c r="L2996" s="259"/>
      <c r="M2996" s="260"/>
      <c r="N2996" s="261"/>
      <c r="O2996" s="261"/>
      <c r="P2996" s="261"/>
      <c r="Q2996" s="261"/>
      <c r="R2996" s="261"/>
      <c r="S2996" s="261"/>
      <c r="T2996" s="262"/>
      <c r="AT2996" s="263" t="s">
        <v>274</v>
      </c>
      <c r="AU2996" s="263" t="s">
        <v>88</v>
      </c>
      <c r="AV2996" s="14" t="s">
        <v>86</v>
      </c>
      <c r="AW2996" s="14" t="s">
        <v>41</v>
      </c>
      <c r="AX2996" s="14" t="s">
        <v>78</v>
      </c>
      <c r="AY2996" s="263" t="s">
        <v>209</v>
      </c>
    </row>
    <row r="2997" spans="2:65" s="14" customFormat="1" ht="13.5">
      <c r="B2997" s="254"/>
      <c r="C2997" s="255"/>
      <c r="D2997" s="219" t="s">
        <v>274</v>
      </c>
      <c r="E2997" s="256" t="s">
        <v>34</v>
      </c>
      <c r="F2997" s="257" t="s">
        <v>3142</v>
      </c>
      <c r="G2997" s="255"/>
      <c r="H2997" s="256" t="s">
        <v>34</v>
      </c>
      <c r="I2997" s="258"/>
      <c r="J2997" s="255"/>
      <c r="K2997" s="255"/>
      <c r="L2997" s="259"/>
      <c r="M2997" s="260"/>
      <c r="N2997" s="261"/>
      <c r="O2997" s="261"/>
      <c r="P2997" s="261"/>
      <c r="Q2997" s="261"/>
      <c r="R2997" s="261"/>
      <c r="S2997" s="261"/>
      <c r="T2997" s="262"/>
      <c r="AT2997" s="263" t="s">
        <v>274</v>
      </c>
      <c r="AU2997" s="263" t="s">
        <v>88</v>
      </c>
      <c r="AV2997" s="14" t="s">
        <v>86</v>
      </c>
      <c r="AW2997" s="14" t="s">
        <v>41</v>
      </c>
      <c r="AX2997" s="14" t="s">
        <v>78</v>
      </c>
      <c r="AY2997" s="263" t="s">
        <v>209</v>
      </c>
    </row>
    <row r="2998" spans="2:65" s="14" customFormat="1" ht="13.5">
      <c r="B2998" s="254"/>
      <c r="C2998" s="255"/>
      <c r="D2998" s="219" t="s">
        <v>274</v>
      </c>
      <c r="E2998" s="256" t="s">
        <v>34</v>
      </c>
      <c r="F2998" s="257" t="s">
        <v>3501</v>
      </c>
      <c r="G2998" s="255"/>
      <c r="H2998" s="256" t="s">
        <v>34</v>
      </c>
      <c r="I2998" s="258"/>
      <c r="J2998" s="255"/>
      <c r="K2998" s="255"/>
      <c r="L2998" s="259"/>
      <c r="M2998" s="260"/>
      <c r="N2998" s="261"/>
      <c r="O2998" s="261"/>
      <c r="P2998" s="261"/>
      <c r="Q2998" s="261"/>
      <c r="R2998" s="261"/>
      <c r="S2998" s="261"/>
      <c r="T2998" s="262"/>
      <c r="AT2998" s="263" t="s">
        <v>274</v>
      </c>
      <c r="AU2998" s="263" t="s">
        <v>88</v>
      </c>
      <c r="AV2998" s="14" t="s">
        <v>86</v>
      </c>
      <c r="AW2998" s="14" t="s">
        <v>41</v>
      </c>
      <c r="AX2998" s="14" t="s">
        <v>78</v>
      </c>
      <c r="AY2998" s="263" t="s">
        <v>209</v>
      </c>
    </row>
    <row r="2999" spans="2:65" s="12" customFormat="1" ht="13.5">
      <c r="B2999" s="222"/>
      <c r="C2999" s="223"/>
      <c r="D2999" s="219" t="s">
        <v>274</v>
      </c>
      <c r="E2999" s="224" t="s">
        <v>34</v>
      </c>
      <c r="F2999" s="225" t="s">
        <v>3502</v>
      </c>
      <c r="G2999" s="223"/>
      <c r="H2999" s="226">
        <v>560</v>
      </c>
      <c r="I2999" s="227"/>
      <c r="J2999" s="223"/>
      <c r="K2999" s="223"/>
      <c r="L2999" s="228"/>
      <c r="M2999" s="229"/>
      <c r="N2999" s="230"/>
      <c r="O2999" s="230"/>
      <c r="P2999" s="230"/>
      <c r="Q2999" s="230"/>
      <c r="R2999" s="230"/>
      <c r="S2999" s="230"/>
      <c r="T2999" s="231"/>
      <c r="AT2999" s="232" t="s">
        <v>274</v>
      </c>
      <c r="AU2999" s="232" t="s">
        <v>88</v>
      </c>
      <c r="AV2999" s="12" t="s">
        <v>88</v>
      </c>
      <c r="AW2999" s="12" t="s">
        <v>41</v>
      </c>
      <c r="AX2999" s="12" t="s">
        <v>78</v>
      </c>
      <c r="AY2999" s="232" t="s">
        <v>209</v>
      </c>
    </row>
    <row r="3000" spans="2:65" s="14" customFormat="1" ht="13.5">
      <c r="B3000" s="254"/>
      <c r="C3000" s="255"/>
      <c r="D3000" s="219" t="s">
        <v>274</v>
      </c>
      <c r="E3000" s="256" t="s">
        <v>34</v>
      </c>
      <c r="F3000" s="257" t="s">
        <v>3503</v>
      </c>
      <c r="G3000" s="255"/>
      <c r="H3000" s="256" t="s">
        <v>34</v>
      </c>
      <c r="I3000" s="258"/>
      <c r="J3000" s="255"/>
      <c r="K3000" s="255"/>
      <c r="L3000" s="259"/>
      <c r="M3000" s="260"/>
      <c r="N3000" s="261"/>
      <c r="O3000" s="261"/>
      <c r="P3000" s="261"/>
      <c r="Q3000" s="261"/>
      <c r="R3000" s="261"/>
      <c r="S3000" s="261"/>
      <c r="T3000" s="262"/>
      <c r="AT3000" s="263" t="s">
        <v>274</v>
      </c>
      <c r="AU3000" s="263" t="s">
        <v>88</v>
      </c>
      <c r="AV3000" s="14" t="s">
        <v>86</v>
      </c>
      <c r="AW3000" s="14" t="s">
        <v>41</v>
      </c>
      <c r="AX3000" s="14" t="s">
        <v>78</v>
      </c>
      <c r="AY3000" s="263" t="s">
        <v>209</v>
      </c>
    </row>
    <row r="3001" spans="2:65" s="14" customFormat="1" ht="13.5">
      <c r="B3001" s="254"/>
      <c r="C3001" s="255"/>
      <c r="D3001" s="219" t="s">
        <v>274</v>
      </c>
      <c r="E3001" s="256" t="s">
        <v>34</v>
      </c>
      <c r="F3001" s="257" t="s">
        <v>3504</v>
      </c>
      <c r="G3001" s="255"/>
      <c r="H3001" s="256" t="s">
        <v>34</v>
      </c>
      <c r="I3001" s="258"/>
      <c r="J3001" s="255"/>
      <c r="K3001" s="255"/>
      <c r="L3001" s="259"/>
      <c r="M3001" s="260"/>
      <c r="N3001" s="261"/>
      <c r="O3001" s="261"/>
      <c r="P3001" s="261"/>
      <c r="Q3001" s="261"/>
      <c r="R3001" s="261"/>
      <c r="S3001" s="261"/>
      <c r="T3001" s="262"/>
      <c r="AT3001" s="263" t="s">
        <v>274</v>
      </c>
      <c r="AU3001" s="263" t="s">
        <v>88</v>
      </c>
      <c r="AV3001" s="14" t="s">
        <v>86</v>
      </c>
      <c r="AW3001" s="14" t="s">
        <v>41</v>
      </c>
      <c r="AX3001" s="14" t="s">
        <v>78</v>
      </c>
      <c r="AY3001" s="263" t="s">
        <v>209</v>
      </c>
    </row>
    <row r="3002" spans="2:65" s="12" customFormat="1" ht="13.5">
      <c r="B3002" s="222"/>
      <c r="C3002" s="223"/>
      <c r="D3002" s="219" t="s">
        <v>274</v>
      </c>
      <c r="E3002" s="224" t="s">
        <v>34</v>
      </c>
      <c r="F3002" s="225" t="s">
        <v>3505</v>
      </c>
      <c r="G3002" s="223"/>
      <c r="H3002" s="226">
        <v>69.905000000000001</v>
      </c>
      <c r="I3002" s="227"/>
      <c r="J3002" s="223"/>
      <c r="K3002" s="223"/>
      <c r="L3002" s="228"/>
      <c r="M3002" s="229"/>
      <c r="N3002" s="230"/>
      <c r="O3002" s="230"/>
      <c r="P3002" s="230"/>
      <c r="Q3002" s="230"/>
      <c r="R3002" s="230"/>
      <c r="S3002" s="230"/>
      <c r="T3002" s="231"/>
      <c r="AT3002" s="232" t="s">
        <v>274</v>
      </c>
      <c r="AU3002" s="232" t="s">
        <v>88</v>
      </c>
      <c r="AV3002" s="12" t="s">
        <v>88</v>
      </c>
      <c r="AW3002" s="12" t="s">
        <v>41</v>
      </c>
      <c r="AX3002" s="12" t="s">
        <v>78</v>
      </c>
      <c r="AY3002" s="232" t="s">
        <v>209</v>
      </c>
    </row>
    <row r="3003" spans="2:65" s="14" customFormat="1" ht="13.5">
      <c r="B3003" s="254"/>
      <c r="C3003" s="255"/>
      <c r="D3003" s="219" t="s">
        <v>274</v>
      </c>
      <c r="E3003" s="256" t="s">
        <v>34</v>
      </c>
      <c r="F3003" s="257" t="s">
        <v>3506</v>
      </c>
      <c r="G3003" s="255"/>
      <c r="H3003" s="256" t="s">
        <v>34</v>
      </c>
      <c r="I3003" s="258"/>
      <c r="J3003" s="255"/>
      <c r="K3003" s="255"/>
      <c r="L3003" s="259"/>
      <c r="M3003" s="260"/>
      <c r="N3003" s="261"/>
      <c r="O3003" s="261"/>
      <c r="P3003" s="261"/>
      <c r="Q3003" s="261"/>
      <c r="R3003" s="261"/>
      <c r="S3003" s="261"/>
      <c r="T3003" s="262"/>
      <c r="AT3003" s="263" t="s">
        <v>274</v>
      </c>
      <c r="AU3003" s="263" t="s">
        <v>88</v>
      </c>
      <c r="AV3003" s="14" t="s">
        <v>86</v>
      </c>
      <c r="AW3003" s="14" t="s">
        <v>41</v>
      </c>
      <c r="AX3003" s="14" t="s">
        <v>78</v>
      </c>
      <c r="AY3003" s="263" t="s">
        <v>209</v>
      </c>
    </row>
    <row r="3004" spans="2:65" s="14" customFormat="1" ht="13.5">
      <c r="B3004" s="254"/>
      <c r="C3004" s="255"/>
      <c r="D3004" s="219" t="s">
        <v>274</v>
      </c>
      <c r="E3004" s="256" t="s">
        <v>34</v>
      </c>
      <c r="F3004" s="257" t="s">
        <v>3507</v>
      </c>
      <c r="G3004" s="255"/>
      <c r="H3004" s="256" t="s">
        <v>34</v>
      </c>
      <c r="I3004" s="258"/>
      <c r="J3004" s="255"/>
      <c r="K3004" s="255"/>
      <c r="L3004" s="259"/>
      <c r="M3004" s="260"/>
      <c r="N3004" s="261"/>
      <c r="O3004" s="261"/>
      <c r="P3004" s="261"/>
      <c r="Q3004" s="261"/>
      <c r="R3004" s="261"/>
      <c r="S3004" s="261"/>
      <c r="T3004" s="262"/>
      <c r="AT3004" s="263" t="s">
        <v>274</v>
      </c>
      <c r="AU3004" s="263" t="s">
        <v>88</v>
      </c>
      <c r="AV3004" s="14" t="s">
        <v>86</v>
      </c>
      <c r="AW3004" s="14" t="s">
        <v>41</v>
      </c>
      <c r="AX3004" s="14" t="s">
        <v>78</v>
      </c>
      <c r="AY3004" s="263" t="s">
        <v>209</v>
      </c>
    </row>
    <row r="3005" spans="2:65" s="12" customFormat="1" ht="13.5">
      <c r="B3005" s="222"/>
      <c r="C3005" s="223"/>
      <c r="D3005" s="219" t="s">
        <v>274</v>
      </c>
      <c r="E3005" s="224" t="s">
        <v>34</v>
      </c>
      <c r="F3005" s="225" t="s">
        <v>710</v>
      </c>
      <c r="G3005" s="223"/>
      <c r="H3005" s="226">
        <v>40</v>
      </c>
      <c r="I3005" s="227"/>
      <c r="J3005" s="223"/>
      <c r="K3005" s="223"/>
      <c r="L3005" s="228"/>
      <c r="M3005" s="229"/>
      <c r="N3005" s="230"/>
      <c r="O3005" s="230"/>
      <c r="P3005" s="230"/>
      <c r="Q3005" s="230"/>
      <c r="R3005" s="230"/>
      <c r="S3005" s="230"/>
      <c r="T3005" s="231"/>
      <c r="AT3005" s="232" t="s">
        <v>274</v>
      </c>
      <c r="AU3005" s="232" t="s">
        <v>88</v>
      </c>
      <c r="AV3005" s="12" t="s">
        <v>88</v>
      </c>
      <c r="AW3005" s="12" t="s">
        <v>41</v>
      </c>
      <c r="AX3005" s="12" t="s">
        <v>78</v>
      </c>
      <c r="AY3005" s="232" t="s">
        <v>209</v>
      </c>
    </row>
    <row r="3006" spans="2:65" s="14" customFormat="1" ht="13.5">
      <c r="B3006" s="254"/>
      <c r="C3006" s="255"/>
      <c r="D3006" s="219" t="s">
        <v>274</v>
      </c>
      <c r="E3006" s="256" t="s">
        <v>34</v>
      </c>
      <c r="F3006" s="257" t="s">
        <v>3508</v>
      </c>
      <c r="G3006" s="255"/>
      <c r="H3006" s="256" t="s">
        <v>34</v>
      </c>
      <c r="I3006" s="258"/>
      <c r="J3006" s="255"/>
      <c r="K3006" s="255"/>
      <c r="L3006" s="259"/>
      <c r="M3006" s="260"/>
      <c r="N3006" s="261"/>
      <c r="O3006" s="261"/>
      <c r="P3006" s="261"/>
      <c r="Q3006" s="261"/>
      <c r="R3006" s="261"/>
      <c r="S3006" s="261"/>
      <c r="T3006" s="262"/>
      <c r="AT3006" s="263" t="s">
        <v>274</v>
      </c>
      <c r="AU3006" s="263" t="s">
        <v>88</v>
      </c>
      <c r="AV3006" s="14" t="s">
        <v>86</v>
      </c>
      <c r="AW3006" s="14" t="s">
        <v>41</v>
      </c>
      <c r="AX3006" s="14" t="s">
        <v>78</v>
      </c>
      <c r="AY3006" s="263" t="s">
        <v>209</v>
      </c>
    </row>
    <row r="3007" spans="2:65" s="14" customFormat="1" ht="13.5">
      <c r="B3007" s="254"/>
      <c r="C3007" s="255"/>
      <c r="D3007" s="219" t="s">
        <v>274</v>
      </c>
      <c r="E3007" s="256" t="s">
        <v>34</v>
      </c>
      <c r="F3007" s="257" t="s">
        <v>3507</v>
      </c>
      <c r="G3007" s="255"/>
      <c r="H3007" s="256" t="s">
        <v>34</v>
      </c>
      <c r="I3007" s="258"/>
      <c r="J3007" s="255"/>
      <c r="K3007" s="255"/>
      <c r="L3007" s="259"/>
      <c r="M3007" s="260"/>
      <c r="N3007" s="261"/>
      <c r="O3007" s="261"/>
      <c r="P3007" s="261"/>
      <c r="Q3007" s="261"/>
      <c r="R3007" s="261"/>
      <c r="S3007" s="261"/>
      <c r="T3007" s="262"/>
      <c r="AT3007" s="263" t="s">
        <v>274</v>
      </c>
      <c r="AU3007" s="263" t="s">
        <v>88</v>
      </c>
      <c r="AV3007" s="14" t="s">
        <v>86</v>
      </c>
      <c r="AW3007" s="14" t="s">
        <v>41</v>
      </c>
      <c r="AX3007" s="14" t="s">
        <v>78</v>
      </c>
      <c r="AY3007" s="263" t="s">
        <v>209</v>
      </c>
    </row>
    <row r="3008" spans="2:65" s="12" customFormat="1" ht="13.5">
      <c r="B3008" s="222"/>
      <c r="C3008" s="223"/>
      <c r="D3008" s="219" t="s">
        <v>274</v>
      </c>
      <c r="E3008" s="224" t="s">
        <v>34</v>
      </c>
      <c r="F3008" s="225" t="s">
        <v>710</v>
      </c>
      <c r="G3008" s="223"/>
      <c r="H3008" s="226">
        <v>40</v>
      </c>
      <c r="I3008" s="227"/>
      <c r="J3008" s="223"/>
      <c r="K3008" s="223"/>
      <c r="L3008" s="228"/>
      <c r="M3008" s="229"/>
      <c r="N3008" s="230"/>
      <c r="O3008" s="230"/>
      <c r="P3008" s="230"/>
      <c r="Q3008" s="230"/>
      <c r="R3008" s="230"/>
      <c r="S3008" s="230"/>
      <c r="T3008" s="231"/>
      <c r="AT3008" s="232" t="s">
        <v>274</v>
      </c>
      <c r="AU3008" s="232" t="s">
        <v>88</v>
      </c>
      <c r="AV3008" s="12" t="s">
        <v>88</v>
      </c>
      <c r="AW3008" s="12" t="s">
        <v>41</v>
      </c>
      <c r="AX3008" s="12" t="s">
        <v>78</v>
      </c>
      <c r="AY3008" s="232" t="s">
        <v>209</v>
      </c>
    </row>
    <row r="3009" spans="2:65" s="14" customFormat="1" ht="13.5">
      <c r="B3009" s="254"/>
      <c r="C3009" s="255"/>
      <c r="D3009" s="219" t="s">
        <v>274</v>
      </c>
      <c r="E3009" s="256" t="s">
        <v>34</v>
      </c>
      <c r="F3009" s="257" t="s">
        <v>3509</v>
      </c>
      <c r="G3009" s="255"/>
      <c r="H3009" s="256" t="s">
        <v>34</v>
      </c>
      <c r="I3009" s="258"/>
      <c r="J3009" s="255"/>
      <c r="K3009" s="255"/>
      <c r="L3009" s="259"/>
      <c r="M3009" s="260"/>
      <c r="N3009" s="261"/>
      <c r="O3009" s="261"/>
      <c r="P3009" s="261"/>
      <c r="Q3009" s="261"/>
      <c r="R3009" s="261"/>
      <c r="S3009" s="261"/>
      <c r="T3009" s="262"/>
      <c r="AT3009" s="263" t="s">
        <v>274</v>
      </c>
      <c r="AU3009" s="263" t="s">
        <v>88</v>
      </c>
      <c r="AV3009" s="14" t="s">
        <v>86</v>
      </c>
      <c r="AW3009" s="14" t="s">
        <v>41</v>
      </c>
      <c r="AX3009" s="14" t="s">
        <v>78</v>
      </c>
      <c r="AY3009" s="263" t="s">
        <v>209</v>
      </c>
    </row>
    <row r="3010" spans="2:65" s="14" customFormat="1" ht="13.5">
      <c r="B3010" s="254"/>
      <c r="C3010" s="255"/>
      <c r="D3010" s="219" t="s">
        <v>274</v>
      </c>
      <c r="E3010" s="256" t="s">
        <v>34</v>
      </c>
      <c r="F3010" s="257" t="s">
        <v>3510</v>
      </c>
      <c r="G3010" s="255"/>
      <c r="H3010" s="256" t="s">
        <v>34</v>
      </c>
      <c r="I3010" s="258"/>
      <c r="J3010" s="255"/>
      <c r="K3010" s="255"/>
      <c r="L3010" s="259"/>
      <c r="M3010" s="260"/>
      <c r="N3010" s="261"/>
      <c r="O3010" s="261"/>
      <c r="P3010" s="261"/>
      <c r="Q3010" s="261"/>
      <c r="R3010" s="261"/>
      <c r="S3010" s="261"/>
      <c r="T3010" s="262"/>
      <c r="AT3010" s="263" t="s">
        <v>274</v>
      </c>
      <c r="AU3010" s="263" t="s">
        <v>88</v>
      </c>
      <c r="AV3010" s="14" t="s">
        <v>86</v>
      </c>
      <c r="AW3010" s="14" t="s">
        <v>41</v>
      </c>
      <c r="AX3010" s="14" t="s">
        <v>78</v>
      </c>
      <c r="AY3010" s="263" t="s">
        <v>209</v>
      </c>
    </row>
    <row r="3011" spans="2:65" s="12" customFormat="1" ht="13.5">
      <c r="B3011" s="222"/>
      <c r="C3011" s="223"/>
      <c r="D3011" s="219" t="s">
        <v>274</v>
      </c>
      <c r="E3011" s="224" t="s">
        <v>34</v>
      </c>
      <c r="F3011" s="225" t="s">
        <v>1247</v>
      </c>
      <c r="G3011" s="223"/>
      <c r="H3011" s="226">
        <v>65</v>
      </c>
      <c r="I3011" s="227"/>
      <c r="J3011" s="223"/>
      <c r="K3011" s="223"/>
      <c r="L3011" s="228"/>
      <c r="M3011" s="229"/>
      <c r="N3011" s="230"/>
      <c r="O3011" s="230"/>
      <c r="P3011" s="230"/>
      <c r="Q3011" s="230"/>
      <c r="R3011" s="230"/>
      <c r="S3011" s="230"/>
      <c r="T3011" s="231"/>
      <c r="AT3011" s="232" t="s">
        <v>274</v>
      </c>
      <c r="AU3011" s="232" t="s">
        <v>88</v>
      </c>
      <c r="AV3011" s="12" t="s">
        <v>88</v>
      </c>
      <c r="AW3011" s="12" t="s">
        <v>41</v>
      </c>
      <c r="AX3011" s="12" t="s">
        <v>78</v>
      </c>
      <c r="AY3011" s="232" t="s">
        <v>209</v>
      </c>
    </row>
    <row r="3012" spans="2:65" s="14" customFormat="1" ht="13.5">
      <c r="B3012" s="254"/>
      <c r="C3012" s="255"/>
      <c r="D3012" s="219" t="s">
        <v>274</v>
      </c>
      <c r="E3012" s="256" t="s">
        <v>34</v>
      </c>
      <c r="F3012" s="257" t="s">
        <v>3511</v>
      </c>
      <c r="G3012" s="255"/>
      <c r="H3012" s="256" t="s">
        <v>34</v>
      </c>
      <c r="I3012" s="258"/>
      <c r="J3012" s="255"/>
      <c r="K3012" s="255"/>
      <c r="L3012" s="259"/>
      <c r="M3012" s="260"/>
      <c r="N3012" s="261"/>
      <c r="O3012" s="261"/>
      <c r="P3012" s="261"/>
      <c r="Q3012" s="261"/>
      <c r="R3012" s="261"/>
      <c r="S3012" s="261"/>
      <c r="T3012" s="262"/>
      <c r="AT3012" s="263" t="s">
        <v>274</v>
      </c>
      <c r="AU3012" s="263" t="s">
        <v>88</v>
      </c>
      <c r="AV3012" s="14" t="s">
        <v>86</v>
      </c>
      <c r="AW3012" s="14" t="s">
        <v>41</v>
      </c>
      <c r="AX3012" s="14" t="s">
        <v>78</v>
      </c>
      <c r="AY3012" s="263" t="s">
        <v>209</v>
      </c>
    </row>
    <row r="3013" spans="2:65" s="14" customFormat="1" ht="13.5">
      <c r="B3013" s="254"/>
      <c r="C3013" s="255"/>
      <c r="D3013" s="219" t="s">
        <v>274</v>
      </c>
      <c r="E3013" s="256" t="s">
        <v>34</v>
      </c>
      <c r="F3013" s="257" t="s">
        <v>3512</v>
      </c>
      <c r="G3013" s="255"/>
      <c r="H3013" s="256" t="s">
        <v>34</v>
      </c>
      <c r="I3013" s="258"/>
      <c r="J3013" s="255"/>
      <c r="K3013" s="255"/>
      <c r="L3013" s="259"/>
      <c r="M3013" s="260"/>
      <c r="N3013" s="261"/>
      <c r="O3013" s="261"/>
      <c r="P3013" s="261"/>
      <c r="Q3013" s="261"/>
      <c r="R3013" s="261"/>
      <c r="S3013" s="261"/>
      <c r="T3013" s="262"/>
      <c r="AT3013" s="263" t="s">
        <v>274</v>
      </c>
      <c r="AU3013" s="263" t="s">
        <v>88</v>
      </c>
      <c r="AV3013" s="14" t="s">
        <v>86</v>
      </c>
      <c r="AW3013" s="14" t="s">
        <v>41</v>
      </c>
      <c r="AX3013" s="14" t="s">
        <v>78</v>
      </c>
      <c r="AY3013" s="263" t="s">
        <v>209</v>
      </c>
    </row>
    <row r="3014" spans="2:65" s="12" customFormat="1" ht="13.5">
      <c r="B3014" s="222"/>
      <c r="C3014" s="223"/>
      <c r="D3014" s="219" t="s">
        <v>274</v>
      </c>
      <c r="E3014" s="224" t="s">
        <v>34</v>
      </c>
      <c r="F3014" s="225" t="s">
        <v>1797</v>
      </c>
      <c r="G3014" s="223"/>
      <c r="H3014" s="226">
        <v>135</v>
      </c>
      <c r="I3014" s="227"/>
      <c r="J3014" s="223"/>
      <c r="K3014" s="223"/>
      <c r="L3014" s="228"/>
      <c r="M3014" s="229"/>
      <c r="N3014" s="230"/>
      <c r="O3014" s="230"/>
      <c r="P3014" s="230"/>
      <c r="Q3014" s="230"/>
      <c r="R3014" s="230"/>
      <c r="S3014" s="230"/>
      <c r="T3014" s="231"/>
      <c r="AT3014" s="232" t="s">
        <v>274</v>
      </c>
      <c r="AU3014" s="232" t="s">
        <v>88</v>
      </c>
      <c r="AV3014" s="12" t="s">
        <v>88</v>
      </c>
      <c r="AW3014" s="12" t="s">
        <v>41</v>
      </c>
      <c r="AX3014" s="12" t="s">
        <v>78</v>
      </c>
      <c r="AY3014" s="232" t="s">
        <v>209</v>
      </c>
    </row>
    <row r="3015" spans="2:65" s="13" customFormat="1" ht="13.5">
      <c r="B3015" s="233"/>
      <c r="C3015" s="234"/>
      <c r="D3015" s="219" t="s">
        <v>274</v>
      </c>
      <c r="E3015" s="235" t="s">
        <v>34</v>
      </c>
      <c r="F3015" s="236" t="s">
        <v>302</v>
      </c>
      <c r="G3015" s="234"/>
      <c r="H3015" s="237">
        <v>909.90499999999997</v>
      </c>
      <c r="I3015" s="238"/>
      <c r="J3015" s="234"/>
      <c r="K3015" s="234"/>
      <c r="L3015" s="239"/>
      <c r="M3015" s="240"/>
      <c r="N3015" s="241"/>
      <c r="O3015" s="241"/>
      <c r="P3015" s="241"/>
      <c r="Q3015" s="241"/>
      <c r="R3015" s="241"/>
      <c r="S3015" s="241"/>
      <c r="T3015" s="242"/>
      <c r="AT3015" s="243" t="s">
        <v>274</v>
      </c>
      <c r="AU3015" s="243" t="s">
        <v>88</v>
      </c>
      <c r="AV3015" s="13" t="s">
        <v>228</v>
      </c>
      <c r="AW3015" s="13" t="s">
        <v>41</v>
      </c>
      <c r="AX3015" s="13" t="s">
        <v>86</v>
      </c>
      <c r="AY3015" s="243" t="s">
        <v>209</v>
      </c>
    </row>
    <row r="3016" spans="2:65" s="1" customFormat="1" ht="16.5" customHeight="1">
      <c r="B3016" s="43"/>
      <c r="C3016" s="244" t="s">
        <v>3513</v>
      </c>
      <c r="D3016" s="244" t="s">
        <v>348</v>
      </c>
      <c r="E3016" s="245" t="s">
        <v>3514</v>
      </c>
      <c r="F3016" s="246" t="s">
        <v>3515</v>
      </c>
      <c r="G3016" s="247" t="s">
        <v>2261</v>
      </c>
      <c r="H3016" s="248">
        <v>560</v>
      </c>
      <c r="I3016" s="249"/>
      <c r="J3016" s="250">
        <f>ROUND(I3016*H3016,2)</f>
        <v>0</v>
      </c>
      <c r="K3016" s="246" t="s">
        <v>34</v>
      </c>
      <c r="L3016" s="251"/>
      <c r="M3016" s="252" t="s">
        <v>34</v>
      </c>
      <c r="N3016" s="253" t="s">
        <v>49</v>
      </c>
      <c r="O3016" s="44"/>
      <c r="P3016" s="212">
        <f>O3016*H3016</f>
        <v>0</v>
      </c>
      <c r="Q3016" s="212">
        <v>0</v>
      </c>
      <c r="R3016" s="212">
        <f>Q3016*H3016</f>
        <v>0</v>
      </c>
      <c r="S3016" s="212">
        <v>0</v>
      </c>
      <c r="T3016" s="213">
        <f>S3016*H3016</f>
        <v>0</v>
      </c>
      <c r="AR3016" s="25" t="s">
        <v>672</v>
      </c>
      <c r="AT3016" s="25" t="s">
        <v>348</v>
      </c>
      <c r="AU3016" s="25" t="s">
        <v>88</v>
      </c>
      <c r="AY3016" s="25" t="s">
        <v>209</v>
      </c>
      <c r="BE3016" s="214">
        <f>IF(N3016="základní",J3016,0)</f>
        <v>0</v>
      </c>
      <c r="BF3016" s="214">
        <f>IF(N3016="snížená",J3016,0)</f>
        <v>0</v>
      </c>
      <c r="BG3016" s="214">
        <f>IF(N3016="zákl. přenesená",J3016,0)</f>
        <v>0</v>
      </c>
      <c r="BH3016" s="214">
        <f>IF(N3016="sníž. přenesená",J3016,0)</f>
        <v>0</v>
      </c>
      <c r="BI3016" s="214">
        <f>IF(N3016="nulová",J3016,0)</f>
        <v>0</v>
      </c>
      <c r="BJ3016" s="25" t="s">
        <v>86</v>
      </c>
      <c r="BK3016" s="214">
        <f>ROUND(I3016*H3016,2)</f>
        <v>0</v>
      </c>
      <c r="BL3016" s="25" t="s">
        <v>287</v>
      </c>
      <c r="BM3016" s="25" t="s">
        <v>3516</v>
      </c>
    </row>
    <row r="3017" spans="2:65" s="1" customFormat="1" ht="16.5" customHeight="1">
      <c r="B3017" s="43"/>
      <c r="C3017" s="244" t="s">
        <v>3517</v>
      </c>
      <c r="D3017" s="244" t="s">
        <v>348</v>
      </c>
      <c r="E3017" s="245" t="s">
        <v>3518</v>
      </c>
      <c r="F3017" s="246" t="s">
        <v>3519</v>
      </c>
      <c r="G3017" s="247" t="s">
        <v>2261</v>
      </c>
      <c r="H3017" s="248">
        <v>384.89600000000002</v>
      </c>
      <c r="I3017" s="249"/>
      <c r="J3017" s="250">
        <f>ROUND(I3017*H3017,2)</f>
        <v>0</v>
      </c>
      <c r="K3017" s="246" t="s">
        <v>34</v>
      </c>
      <c r="L3017" s="251"/>
      <c r="M3017" s="252" t="s">
        <v>34</v>
      </c>
      <c r="N3017" s="253" t="s">
        <v>49</v>
      </c>
      <c r="O3017" s="44"/>
      <c r="P3017" s="212">
        <f>O3017*H3017</f>
        <v>0</v>
      </c>
      <c r="Q3017" s="212">
        <v>1</v>
      </c>
      <c r="R3017" s="212">
        <f>Q3017*H3017</f>
        <v>384.89600000000002</v>
      </c>
      <c r="S3017" s="212">
        <v>0</v>
      </c>
      <c r="T3017" s="213">
        <f>S3017*H3017</f>
        <v>0</v>
      </c>
      <c r="AR3017" s="25" t="s">
        <v>672</v>
      </c>
      <c r="AT3017" s="25" t="s">
        <v>348</v>
      </c>
      <c r="AU3017" s="25" t="s">
        <v>88</v>
      </c>
      <c r="AY3017" s="25" t="s">
        <v>209</v>
      </c>
      <c r="BE3017" s="214">
        <f>IF(N3017="základní",J3017,0)</f>
        <v>0</v>
      </c>
      <c r="BF3017" s="214">
        <f>IF(N3017="snížená",J3017,0)</f>
        <v>0</v>
      </c>
      <c r="BG3017" s="214">
        <f>IF(N3017="zákl. přenesená",J3017,0)</f>
        <v>0</v>
      </c>
      <c r="BH3017" s="214">
        <f>IF(N3017="sníž. přenesená",J3017,0)</f>
        <v>0</v>
      </c>
      <c r="BI3017" s="214">
        <f>IF(N3017="nulová",J3017,0)</f>
        <v>0</v>
      </c>
      <c r="BJ3017" s="25" t="s">
        <v>86</v>
      </c>
      <c r="BK3017" s="214">
        <f>ROUND(I3017*H3017,2)</f>
        <v>0</v>
      </c>
      <c r="BL3017" s="25" t="s">
        <v>287</v>
      </c>
      <c r="BM3017" s="25" t="s">
        <v>3520</v>
      </c>
    </row>
    <row r="3018" spans="2:65" s="14" customFormat="1" ht="13.5">
      <c r="B3018" s="254"/>
      <c r="C3018" s="255"/>
      <c r="D3018" s="219" t="s">
        <v>274</v>
      </c>
      <c r="E3018" s="256" t="s">
        <v>34</v>
      </c>
      <c r="F3018" s="257" t="s">
        <v>3503</v>
      </c>
      <c r="G3018" s="255"/>
      <c r="H3018" s="256" t="s">
        <v>34</v>
      </c>
      <c r="I3018" s="258"/>
      <c r="J3018" s="255"/>
      <c r="K3018" s="255"/>
      <c r="L3018" s="259"/>
      <c r="M3018" s="260"/>
      <c r="N3018" s="261"/>
      <c r="O3018" s="261"/>
      <c r="P3018" s="261"/>
      <c r="Q3018" s="261"/>
      <c r="R3018" s="261"/>
      <c r="S3018" s="261"/>
      <c r="T3018" s="262"/>
      <c r="AT3018" s="263" t="s">
        <v>274</v>
      </c>
      <c r="AU3018" s="263" t="s">
        <v>88</v>
      </c>
      <c r="AV3018" s="14" t="s">
        <v>86</v>
      </c>
      <c r="AW3018" s="14" t="s">
        <v>41</v>
      </c>
      <c r="AX3018" s="14" t="s">
        <v>78</v>
      </c>
      <c r="AY3018" s="263" t="s">
        <v>209</v>
      </c>
    </row>
    <row r="3019" spans="2:65" s="12" customFormat="1" ht="13.5">
      <c r="B3019" s="222"/>
      <c r="C3019" s="223"/>
      <c r="D3019" s="219" t="s">
        <v>274</v>
      </c>
      <c r="E3019" s="224" t="s">
        <v>34</v>
      </c>
      <c r="F3019" s="225" t="s">
        <v>3505</v>
      </c>
      <c r="G3019" s="223"/>
      <c r="H3019" s="226">
        <v>69.905000000000001</v>
      </c>
      <c r="I3019" s="227"/>
      <c r="J3019" s="223"/>
      <c r="K3019" s="223"/>
      <c r="L3019" s="228"/>
      <c r="M3019" s="229"/>
      <c r="N3019" s="230"/>
      <c r="O3019" s="230"/>
      <c r="P3019" s="230"/>
      <c r="Q3019" s="230"/>
      <c r="R3019" s="230"/>
      <c r="S3019" s="230"/>
      <c r="T3019" s="231"/>
      <c r="AT3019" s="232" t="s">
        <v>274</v>
      </c>
      <c r="AU3019" s="232" t="s">
        <v>88</v>
      </c>
      <c r="AV3019" s="12" t="s">
        <v>88</v>
      </c>
      <c r="AW3019" s="12" t="s">
        <v>41</v>
      </c>
      <c r="AX3019" s="12" t="s">
        <v>78</v>
      </c>
      <c r="AY3019" s="232" t="s">
        <v>209</v>
      </c>
    </row>
    <row r="3020" spans="2:65" s="14" customFormat="1" ht="13.5">
      <c r="B3020" s="254"/>
      <c r="C3020" s="255"/>
      <c r="D3020" s="219" t="s">
        <v>274</v>
      </c>
      <c r="E3020" s="256" t="s">
        <v>34</v>
      </c>
      <c r="F3020" s="257" t="s">
        <v>3506</v>
      </c>
      <c r="G3020" s="255"/>
      <c r="H3020" s="256" t="s">
        <v>34</v>
      </c>
      <c r="I3020" s="258"/>
      <c r="J3020" s="255"/>
      <c r="K3020" s="255"/>
      <c r="L3020" s="259"/>
      <c r="M3020" s="260"/>
      <c r="N3020" s="261"/>
      <c r="O3020" s="261"/>
      <c r="P3020" s="261"/>
      <c r="Q3020" s="261"/>
      <c r="R3020" s="261"/>
      <c r="S3020" s="261"/>
      <c r="T3020" s="262"/>
      <c r="AT3020" s="263" t="s">
        <v>274</v>
      </c>
      <c r="AU3020" s="263" t="s">
        <v>88</v>
      </c>
      <c r="AV3020" s="14" t="s">
        <v>86</v>
      </c>
      <c r="AW3020" s="14" t="s">
        <v>41</v>
      </c>
      <c r="AX3020" s="14" t="s">
        <v>78</v>
      </c>
      <c r="AY3020" s="263" t="s">
        <v>209</v>
      </c>
    </row>
    <row r="3021" spans="2:65" s="12" customFormat="1" ht="13.5">
      <c r="B3021" s="222"/>
      <c r="C3021" s="223"/>
      <c r="D3021" s="219" t="s">
        <v>274</v>
      </c>
      <c r="E3021" s="224" t="s">
        <v>34</v>
      </c>
      <c r="F3021" s="225" t="s">
        <v>710</v>
      </c>
      <c r="G3021" s="223"/>
      <c r="H3021" s="226">
        <v>40</v>
      </c>
      <c r="I3021" s="227"/>
      <c r="J3021" s="223"/>
      <c r="K3021" s="223"/>
      <c r="L3021" s="228"/>
      <c r="M3021" s="229"/>
      <c r="N3021" s="230"/>
      <c r="O3021" s="230"/>
      <c r="P3021" s="230"/>
      <c r="Q3021" s="230"/>
      <c r="R3021" s="230"/>
      <c r="S3021" s="230"/>
      <c r="T3021" s="231"/>
      <c r="AT3021" s="232" t="s">
        <v>274</v>
      </c>
      <c r="AU3021" s="232" t="s">
        <v>88</v>
      </c>
      <c r="AV3021" s="12" t="s">
        <v>88</v>
      </c>
      <c r="AW3021" s="12" t="s">
        <v>41</v>
      </c>
      <c r="AX3021" s="12" t="s">
        <v>78</v>
      </c>
      <c r="AY3021" s="232" t="s">
        <v>209</v>
      </c>
    </row>
    <row r="3022" spans="2:65" s="14" customFormat="1" ht="13.5">
      <c r="B3022" s="254"/>
      <c r="C3022" s="255"/>
      <c r="D3022" s="219" t="s">
        <v>274</v>
      </c>
      <c r="E3022" s="256" t="s">
        <v>34</v>
      </c>
      <c r="F3022" s="257" t="s">
        <v>3508</v>
      </c>
      <c r="G3022" s="255"/>
      <c r="H3022" s="256" t="s">
        <v>34</v>
      </c>
      <c r="I3022" s="258"/>
      <c r="J3022" s="255"/>
      <c r="K3022" s="255"/>
      <c r="L3022" s="259"/>
      <c r="M3022" s="260"/>
      <c r="N3022" s="261"/>
      <c r="O3022" s="261"/>
      <c r="P3022" s="261"/>
      <c r="Q3022" s="261"/>
      <c r="R3022" s="261"/>
      <c r="S3022" s="261"/>
      <c r="T3022" s="262"/>
      <c r="AT3022" s="263" t="s">
        <v>274</v>
      </c>
      <c r="AU3022" s="263" t="s">
        <v>88</v>
      </c>
      <c r="AV3022" s="14" t="s">
        <v>86</v>
      </c>
      <c r="AW3022" s="14" t="s">
        <v>41</v>
      </c>
      <c r="AX3022" s="14" t="s">
        <v>78</v>
      </c>
      <c r="AY3022" s="263" t="s">
        <v>209</v>
      </c>
    </row>
    <row r="3023" spans="2:65" s="12" customFormat="1" ht="13.5">
      <c r="B3023" s="222"/>
      <c r="C3023" s="223"/>
      <c r="D3023" s="219" t="s">
        <v>274</v>
      </c>
      <c r="E3023" s="224" t="s">
        <v>34</v>
      </c>
      <c r="F3023" s="225" t="s">
        <v>710</v>
      </c>
      <c r="G3023" s="223"/>
      <c r="H3023" s="226">
        <v>40</v>
      </c>
      <c r="I3023" s="227"/>
      <c r="J3023" s="223"/>
      <c r="K3023" s="223"/>
      <c r="L3023" s="228"/>
      <c r="M3023" s="229"/>
      <c r="N3023" s="230"/>
      <c r="O3023" s="230"/>
      <c r="P3023" s="230"/>
      <c r="Q3023" s="230"/>
      <c r="R3023" s="230"/>
      <c r="S3023" s="230"/>
      <c r="T3023" s="231"/>
      <c r="AT3023" s="232" t="s">
        <v>274</v>
      </c>
      <c r="AU3023" s="232" t="s">
        <v>88</v>
      </c>
      <c r="AV3023" s="12" t="s">
        <v>88</v>
      </c>
      <c r="AW3023" s="12" t="s">
        <v>41</v>
      </c>
      <c r="AX3023" s="12" t="s">
        <v>78</v>
      </c>
      <c r="AY3023" s="232" t="s">
        <v>209</v>
      </c>
    </row>
    <row r="3024" spans="2:65" s="14" customFormat="1" ht="13.5">
      <c r="B3024" s="254"/>
      <c r="C3024" s="255"/>
      <c r="D3024" s="219" t="s">
        <v>274</v>
      </c>
      <c r="E3024" s="256" t="s">
        <v>34</v>
      </c>
      <c r="F3024" s="257" t="s">
        <v>3509</v>
      </c>
      <c r="G3024" s="255"/>
      <c r="H3024" s="256" t="s">
        <v>34</v>
      </c>
      <c r="I3024" s="258"/>
      <c r="J3024" s="255"/>
      <c r="K3024" s="255"/>
      <c r="L3024" s="259"/>
      <c r="M3024" s="260"/>
      <c r="N3024" s="261"/>
      <c r="O3024" s="261"/>
      <c r="P3024" s="261"/>
      <c r="Q3024" s="261"/>
      <c r="R3024" s="261"/>
      <c r="S3024" s="261"/>
      <c r="T3024" s="262"/>
      <c r="AT3024" s="263" t="s">
        <v>274</v>
      </c>
      <c r="AU3024" s="263" t="s">
        <v>88</v>
      </c>
      <c r="AV3024" s="14" t="s">
        <v>86</v>
      </c>
      <c r="AW3024" s="14" t="s">
        <v>41</v>
      </c>
      <c r="AX3024" s="14" t="s">
        <v>78</v>
      </c>
      <c r="AY3024" s="263" t="s">
        <v>209</v>
      </c>
    </row>
    <row r="3025" spans="2:65" s="12" customFormat="1" ht="13.5">
      <c r="B3025" s="222"/>
      <c r="C3025" s="223"/>
      <c r="D3025" s="219" t="s">
        <v>274</v>
      </c>
      <c r="E3025" s="224" t="s">
        <v>34</v>
      </c>
      <c r="F3025" s="225" t="s">
        <v>1247</v>
      </c>
      <c r="G3025" s="223"/>
      <c r="H3025" s="226">
        <v>65</v>
      </c>
      <c r="I3025" s="227"/>
      <c r="J3025" s="223"/>
      <c r="K3025" s="223"/>
      <c r="L3025" s="228"/>
      <c r="M3025" s="229"/>
      <c r="N3025" s="230"/>
      <c r="O3025" s="230"/>
      <c r="P3025" s="230"/>
      <c r="Q3025" s="230"/>
      <c r="R3025" s="230"/>
      <c r="S3025" s="230"/>
      <c r="T3025" s="231"/>
      <c r="AT3025" s="232" t="s">
        <v>274</v>
      </c>
      <c r="AU3025" s="232" t="s">
        <v>88</v>
      </c>
      <c r="AV3025" s="12" t="s">
        <v>88</v>
      </c>
      <c r="AW3025" s="12" t="s">
        <v>41</v>
      </c>
      <c r="AX3025" s="12" t="s">
        <v>78</v>
      </c>
      <c r="AY3025" s="232" t="s">
        <v>209</v>
      </c>
    </row>
    <row r="3026" spans="2:65" s="14" customFormat="1" ht="13.5">
      <c r="B3026" s="254"/>
      <c r="C3026" s="255"/>
      <c r="D3026" s="219" t="s">
        <v>274</v>
      </c>
      <c r="E3026" s="256" t="s">
        <v>34</v>
      </c>
      <c r="F3026" s="257" t="s">
        <v>3511</v>
      </c>
      <c r="G3026" s="255"/>
      <c r="H3026" s="256" t="s">
        <v>34</v>
      </c>
      <c r="I3026" s="258"/>
      <c r="J3026" s="255"/>
      <c r="K3026" s="255"/>
      <c r="L3026" s="259"/>
      <c r="M3026" s="260"/>
      <c r="N3026" s="261"/>
      <c r="O3026" s="261"/>
      <c r="P3026" s="261"/>
      <c r="Q3026" s="261"/>
      <c r="R3026" s="261"/>
      <c r="S3026" s="261"/>
      <c r="T3026" s="262"/>
      <c r="AT3026" s="263" t="s">
        <v>274</v>
      </c>
      <c r="AU3026" s="263" t="s">
        <v>88</v>
      </c>
      <c r="AV3026" s="14" t="s">
        <v>86</v>
      </c>
      <c r="AW3026" s="14" t="s">
        <v>41</v>
      </c>
      <c r="AX3026" s="14" t="s">
        <v>78</v>
      </c>
      <c r="AY3026" s="263" t="s">
        <v>209</v>
      </c>
    </row>
    <row r="3027" spans="2:65" s="12" customFormat="1" ht="13.5">
      <c r="B3027" s="222"/>
      <c r="C3027" s="223"/>
      <c r="D3027" s="219" t="s">
        <v>274</v>
      </c>
      <c r="E3027" s="224" t="s">
        <v>34</v>
      </c>
      <c r="F3027" s="225" t="s">
        <v>1797</v>
      </c>
      <c r="G3027" s="223"/>
      <c r="H3027" s="226">
        <v>135</v>
      </c>
      <c r="I3027" s="227"/>
      <c r="J3027" s="223"/>
      <c r="K3027" s="223"/>
      <c r="L3027" s="228"/>
      <c r="M3027" s="229"/>
      <c r="N3027" s="230"/>
      <c r="O3027" s="230"/>
      <c r="P3027" s="230"/>
      <c r="Q3027" s="230"/>
      <c r="R3027" s="230"/>
      <c r="S3027" s="230"/>
      <c r="T3027" s="231"/>
      <c r="AT3027" s="232" t="s">
        <v>274</v>
      </c>
      <c r="AU3027" s="232" t="s">
        <v>88</v>
      </c>
      <c r="AV3027" s="12" t="s">
        <v>88</v>
      </c>
      <c r="AW3027" s="12" t="s">
        <v>41</v>
      </c>
      <c r="AX3027" s="12" t="s">
        <v>78</v>
      </c>
      <c r="AY3027" s="232" t="s">
        <v>209</v>
      </c>
    </row>
    <row r="3028" spans="2:65" s="13" customFormat="1" ht="13.5">
      <c r="B3028" s="233"/>
      <c r="C3028" s="234"/>
      <c r="D3028" s="219" t="s">
        <v>274</v>
      </c>
      <c r="E3028" s="235" t="s">
        <v>34</v>
      </c>
      <c r="F3028" s="236" t="s">
        <v>302</v>
      </c>
      <c r="G3028" s="234"/>
      <c r="H3028" s="237">
        <v>349.90499999999997</v>
      </c>
      <c r="I3028" s="238"/>
      <c r="J3028" s="234"/>
      <c r="K3028" s="234"/>
      <c r="L3028" s="239"/>
      <c r="M3028" s="240"/>
      <c r="N3028" s="241"/>
      <c r="O3028" s="241"/>
      <c r="P3028" s="241"/>
      <c r="Q3028" s="241"/>
      <c r="R3028" s="241"/>
      <c r="S3028" s="241"/>
      <c r="T3028" s="242"/>
      <c r="AT3028" s="243" t="s">
        <v>274</v>
      </c>
      <c r="AU3028" s="243" t="s">
        <v>88</v>
      </c>
      <c r="AV3028" s="13" t="s">
        <v>228</v>
      </c>
      <c r="AW3028" s="13" t="s">
        <v>41</v>
      </c>
      <c r="AX3028" s="13" t="s">
        <v>86</v>
      </c>
      <c r="AY3028" s="243" t="s">
        <v>209</v>
      </c>
    </row>
    <row r="3029" spans="2:65" s="12" customFormat="1" ht="13.5">
      <c r="B3029" s="222"/>
      <c r="C3029" s="223"/>
      <c r="D3029" s="219" t="s">
        <v>274</v>
      </c>
      <c r="E3029" s="223"/>
      <c r="F3029" s="225" t="s">
        <v>3521</v>
      </c>
      <c r="G3029" s="223"/>
      <c r="H3029" s="226">
        <v>384.89600000000002</v>
      </c>
      <c r="I3029" s="227"/>
      <c r="J3029" s="223"/>
      <c r="K3029" s="223"/>
      <c r="L3029" s="228"/>
      <c r="M3029" s="229"/>
      <c r="N3029" s="230"/>
      <c r="O3029" s="230"/>
      <c r="P3029" s="230"/>
      <c r="Q3029" s="230"/>
      <c r="R3029" s="230"/>
      <c r="S3029" s="230"/>
      <c r="T3029" s="231"/>
      <c r="AT3029" s="232" t="s">
        <v>274</v>
      </c>
      <c r="AU3029" s="232" t="s">
        <v>88</v>
      </c>
      <c r="AV3029" s="12" t="s">
        <v>88</v>
      </c>
      <c r="AW3029" s="12" t="s">
        <v>6</v>
      </c>
      <c r="AX3029" s="12" t="s">
        <v>86</v>
      </c>
      <c r="AY3029" s="232" t="s">
        <v>209</v>
      </c>
    </row>
    <row r="3030" spans="2:65" s="1" customFormat="1" ht="38.25" customHeight="1">
      <c r="B3030" s="43"/>
      <c r="C3030" s="203" t="s">
        <v>3522</v>
      </c>
      <c r="D3030" s="203" t="s">
        <v>212</v>
      </c>
      <c r="E3030" s="204" t="s">
        <v>3523</v>
      </c>
      <c r="F3030" s="205" t="s">
        <v>3524</v>
      </c>
      <c r="G3030" s="206" t="s">
        <v>307</v>
      </c>
      <c r="H3030" s="207">
        <v>385.90100000000001</v>
      </c>
      <c r="I3030" s="208"/>
      <c r="J3030" s="209">
        <f>ROUND(I3030*H3030,2)</f>
        <v>0</v>
      </c>
      <c r="K3030" s="205" t="s">
        <v>216</v>
      </c>
      <c r="L3030" s="63"/>
      <c r="M3030" s="210" t="s">
        <v>34</v>
      </c>
      <c r="N3030" s="211" t="s">
        <v>49</v>
      </c>
      <c r="O3030" s="44"/>
      <c r="P3030" s="212">
        <f>O3030*H3030</f>
        <v>0</v>
      </c>
      <c r="Q3030" s="212">
        <v>0</v>
      </c>
      <c r="R3030" s="212">
        <f>Q3030*H3030</f>
        <v>0</v>
      </c>
      <c r="S3030" s="212">
        <v>0</v>
      </c>
      <c r="T3030" s="213">
        <f>S3030*H3030</f>
        <v>0</v>
      </c>
      <c r="AR3030" s="25" t="s">
        <v>287</v>
      </c>
      <c r="AT3030" s="25" t="s">
        <v>212</v>
      </c>
      <c r="AU3030" s="25" t="s">
        <v>88</v>
      </c>
      <c r="AY3030" s="25" t="s">
        <v>209</v>
      </c>
      <c r="BE3030" s="214">
        <f>IF(N3030="základní",J3030,0)</f>
        <v>0</v>
      </c>
      <c r="BF3030" s="214">
        <f>IF(N3030="snížená",J3030,0)</f>
        <v>0</v>
      </c>
      <c r="BG3030" s="214">
        <f>IF(N3030="zákl. přenesená",J3030,0)</f>
        <v>0</v>
      </c>
      <c r="BH3030" s="214">
        <f>IF(N3030="sníž. přenesená",J3030,0)</f>
        <v>0</v>
      </c>
      <c r="BI3030" s="214">
        <f>IF(N3030="nulová",J3030,0)</f>
        <v>0</v>
      </c>
      <c r="BJ3030" s="25" t="s">
        <v>86</v>
      </c>
      <c r="BK3030" s="214">
        <f>ROUND(I3030*H3030,2)</f>
        <v>0</v>
      </c>
      <c r="BL3030" s="25" t="s">
        <v>287</v>
      </c>
      <c r="BM3030" s="25" t="s">
        <v>3525</v>
      </c>
    </row>
    <row r="3031" spans="2:65" s="1" customFormat="1" ht="121.5">
      <c r="B3031" s="43"/>
      <c r="C3031" s="65"/>
      <c r="D3031" s="219" t="s">
        <v>272</v>
      </c>
      <c r="E3031" s="65"/>
      <c r="F3031" s="220" t="s">
        <v>3526</v>
      </c>
      <c r="G3031" s="65"/>
      <c r="H3031" s="65"/>
      <c r="I3031" s="174"/>
      <c r="J3031" s="65"/>
      <c r="K3031" s="65"/>
      <c r="L3031" s="63"/>
      <c r="M3031" s="221"/>
      <c r="N3031" s="44"/>
      <c r="O3031" s="44"/>
      <c r="P3031" s="44"/>
      <c r="Q3031" s="44"/>
      <c r="R3031" s="44"/>
      <c r="S3031" s="44"/>
      <c r="T3031" s="80"/>
      <c r="AT3031" s="25" t="s">
        <v>272</v>
      </c>
      <c r="AU3031" s="25" t="s">
        <v>88</v>
      </c>
    </row>
    <row r="3032" spans="2:65" s="11" customFormat="1" ht="29.85" customHeight="1">
      <c r="B3032" s="187"/>
      <c r="C3032" s="188"/>
      <c r="D3032" s="189" t="s">
        <v>77</v>
      </c>
      <c r="E3032" s="201" t="s">
        <v>3527</v>
      </c>
      <c r="F3032" s="201" t="s">
        <v>3528</v>
      </c>
      <c r="G3032" s="188"/>
      <c r="H3032" s="188"/>
      <c r="I3032" s="191"/>
      <c r="J3032" s="202">
        <f>BK3032</f>
        <v>0</v>
      </c>
      <c r="K3032" s="188"/>
      <c r="L3032" s="193"/>
      <c r="M3032" s="194"/>
      <c r="N3032" s="195"/>
      <c r="O3032" s="195"/>
      <c r="P3032" s="196">
        <f>SUM(P3033:P3149)</f>
        <v>0</v>
      </c>
      <c r="Q3032" s="195"/>
      <c r="R3032" s="196">
        <f>SUM(R3033:R3149)</f>
        <v>38.008086700000007</v>
      </c>
      <c r="S3032" s="195"/>
      <c r="T3032" s="197">
        <f>SUM(T3033:T3149)</f>
        <v>0</v>
      </c>
      <c r="AR3032" s="198" t="s">
        <v>88</v>
      </c>
      <c r="AT3032" s="199" t="s">
        <v>77</v>
      </c>
      <c r="AU3032" s="199" t="s">
        <v>86</v>
      </c>
      <c r="AY3032" s="198" t="s">
        <v>209</v>
      </c>
      <c r="BK3032" s="200">
        <f>SUM(BK3033:BK3149)</f>
        <v>0</v>
      </c>
    </row>
    <row r="3033" spans="2:65" s="1" customFormat="1" ht="38.25" customHeight="1">
      <c r="B3033" s="43"/>
      <c r="C3033" s="203" t="s">
        <v>3529</v>
      </c>
      <c r="D3033" s="203" t="s">
        <v>212</v>
      </c>
      <c r="E3033" s="204" t="s">
        <v>3530</v>
      </c>
      <c r="F3033" s="205" t="s">
        <v>3531</v>
      </c>
      <c r="G3033" s="206" t="s">
        <v>351</v>
      </c>
      <c r="H3033" s="207">
        <v>831.41</v>
      </c>
      <c r="I3033" s="208"/>
      <c r="J3033" s="209">
        <f>ROUND(I3033*H3033,2)</f>
        <v>0</v>
      </c>
      <c r="K3033" s="205" t="s">
        <v>216</v>
      </c>
      <c r="L3033" s="63"/>
      <c r="M3033" s="210" t="s">
        <v>34</v>
      </c>
      <c r="N3033" s="211" t="s">
        <v>49</v>
      </c>
      <c r="O3033" s="44"/>
      <c r="P3033" s="212">
        <f>O3033*H3033</f>
        <v>0</v>
      </c>
      <c r="Q3033" s="212">
        <v>8.9999999999999993E-3</v>
      </c>
      <c r="R3033" s="212">
        <f>Q3033*H3033</f>
        <v>7.482689999999999</v>
      </c>
      <c r="S3033" s="212">
        <v>0</v>
      </c>
      <c r="T3033" s="213">
        <f>S3033*H3033</f>
        <v>0</v>
      </c>
      <c r="AR3033" s="25" t="s">
        <v>287</v>
      </c>
      <c r="AT3033" s="25" t="s">
        <v>212</v>
      </c>
      <c r="AU3033" s="25" t="s">
        <v>88</v>
      </c>
      <c r="AY3033" s="25" t="s">
        <v>209</v>
      </c>
      <c r="BE3033" s="214">
        <f>IF(N3033="základní",J3033,0)</f>
        <v>0</v>
      </c>
      <c r="BF3033" s="214">
        <f>IF(N3033="snížená",J3033,0)</f>
        <v>0</v>
      </c>
      <c r="BG3033" s="214">
        <f>IF(N3033="zákl. přenesená",J3033,0)</f>
        <v>0</v>
      </c>
      <c r="BH3033" s="214">
        <f>IF(N3033="sníž. přenesená",J3033,0)</f>
        <v>0</v>
      </c>
      <c r="BI3033" s="214">
        <f>IF(N3033="nulová",J3033,0)</f>
        <v>0</v>
      </c>
      <c r="BJ3033" s="25" t="s">
        <v>86</v>
      </c>
      <c r="BK3033" s="214">
        <f>ROUND(I3033*H3033,2)</f>
        <v>0</v>
      </c>
      <c r="BL3033" s="25" t="s">
        <v>287</v>
      </c>
      <c r="BM3033" s="25" t="s">
        <v>3532</v>
      </c>
    </row>
    <row r="3034" spans="2:65" s="14" customFormat="1" ht="13.5">
      <c r="B3034" s="254"/>
      <c r="C3034" s="255"/>
      <c r="D3034" s="219" t="s">
        <v>274</v>
      </c>
      <c r="E3034" s="256" t="s">
        <v>34</v>
      </c>
      <c r="F3034" s="257" t="s">
        <v>3533</v>
      </c>
      <c r="G3034" s="255"/>
      <c r="H3034" s="256" t="s">
        <v>34</v>
      </c>
      <c r="I3034" s="258"/>
      <c r="J3034" s="255"/>
      <c r="K3034" s="255"/>
      <c r="L3034" s="259"/>
      <c r="M3034" s="260"/>
      <c r="N3034" s="261"/>
      <c r="O3034" s="261"/>
      <c r="P3034" s="261"/>
      <c r="Q3034" s="261"/>
      <c r="R3034" s="261"/>
      <c r="S3034" s="261"/>
      <c r="T3034" s="262"/>
      <c r="AT3034" s="263" t="s">
        <v>274</v>
      </c>
      <c r="AU3034" s="263" t="s">
        <v>88</v>
      </c>
      <c r="AV3034" s="14" t="s">
        <v>86</v>
      </c>
      <c r="AW3034" s="14" t="s">
        <v>41</v>
      </c>
      <c r="AX3034" s="14" t="s">
        <v>78</v>
      </c>
      <c r="AY3034" s="263" t="s">
        <v>209</v>
      </c>
    </row>
    <row r="3035" spans="2:65" s="14" customFormat="1" ht="13.5">
      <c r="B3035" s="254"/>
      <c r="C3035" s="255"/>
      <c r="D3035" s="219" t="s">
        <v>274</v>
      </c>
      <c r="E3035" s="256" t="s">
        <v>34</v>
      </c>
      <c r="F3035" s="257" t="s">
        <v>434</v>
      </c>
      <c r="G3035" s="255"/>
      <c r="H3035" s="256" t="s">
        <v>34</v>
      </c>
      <c r="I3035" s="258"/>
      <c r="J3035" s="255"/>
      <c r="K3035" s="255"/>
      <c r="L3035" s="259"/>
      <c r="M3035" s="260"/>
      <c r="N3035" s="261"/>
      <c r="O3035" s="261"/>
      <c r="P3035" s="261"/>
      <c r="Q3035" s="261"/>
      <c r="R3035" s="261"/>
      <c r="S3035" s="261"/>
      <c r="T3035" s="262"/>
      <c r="AT3035" s="263" t="s">
        <v>274</v>
      </c>
      <c r="AU3035" s="263" t="s">
        <v>88</v>
      </c>
      <c r="AV3035" s="14" t="s">
        <v>86</v>
      </c>
      <c r="AW3035" s="14" t="s">
        <v>41</v>
      </c>
      <c r="AX3035" s="14" t="s">
        <v>78</v>
      </c>
      <c r="AY3035" s="263" t="s">
        <v>209</v>
      </c>
    </row>
    <row r="3036" spans="2:65" s="12" customFormat="1" ht="13.5">
      <c r="B3036" s="222"/>
      <c r="C3036" s="223"/>
      <c r="D3036" s="219" t="s">
        <v>274</v>
      </c>
      <c r="E3036" s="224" t="s">
        <v>34</v>
      </c>
      <c r="F3036" s="225" t="s">
        <v>1824</v>
      </c>
      <c r="G3036" s="223"/>
      <c r="H3036" s="226">
        <v>14.85</v>
      </c>
      <c r="I3036" s="227"/>
      <c r="J3036" s="223"/>
      <c r="K3036" s="223"/>
      <c r="L3036" s="228"/>
      <c r="M3036" s="229"/>
      <c r="N3036" s="230"/>
      <c r="O3036" s="230"/>
      <c r="P3036" s="230"/>
      <c r="Q3036" s="230"/>
      <c r="R3036" s="230"/>
      <c r="S3036" s="230"/>
      <c r="T3036" s="231"/>
      <c r="AT3036" s="232" t="s">
        <v>274</v>
      </c>
      <c r="AU3036" s="232" t="s">
        <v>88</v>
      </c>
      <c r="AV3036" s="12" t="s">
        <v>88</v>
      </c>
      <c r="AW3036" s="12" t="s">
        <v>41</v>
      </c>
      <c r="AX3036" s="12" t="s">
        <v>78</v>
      </c>
      <c r="AY3036" s="232" t="s">
        <v>209</v>
      </c>
    </row>
    <row r="3037" spans="2:65" s="12" customFormat="1" ht="13.5">
      <c r="B3037" s="222"/>
      <c r="C3037" s="223"/>
      <c r="D3037" s="219" t="s">
        <v>274</v>
      </c>
      <c r="E3037" s="224" t="s">
        <v>34</v>
      </c>
      <c r="F3037" s="225" t="s">
        <v>1825</v>
      </c>
      <c r="G3037" s="223"/>
      <c r="H3037" s="226">
        <v>151.82</v>
      </c>
      <c r="I3037" s="227"/>
      <c r="J3037" s="223"/>
      <c r="K3037" s="223"/>
      <c r="L3037" s="228"/>
      <c r="M3037" s="229"/>
      <c r="N3037" s="230"/>
      <c r="O3037" s="230"/>
      <c r="P3037" s="230"/>
      <c r="Q3037" s="230"/>
      <c r="R3037" s="230"/>
      <c r="S3037" s="230"/>
      <c r="T3037" s="231"/>
      <c r="AT3037" s="232" t="s">
        <v>274</v>
      </c>
      <c r="AU3037" s="232" t="s">
        <v>88</v>
      </c>
      <c r="AV3037" s="12" t="s">
        <v>88</v>
      </c>
      <c r="AW3037" s="12" t="s">
        <v>41</v>
      </c>
      <c r="AX3037" s="12" t="s">
        <v>78</v>
      </c>
      <c r="AY3037" s="232" t="s">
        <v>209</v>
      </c>
    </row>
    <row r="3038" spans="2:65" s="12" customFormat="1" ht="13.5">
      <c r="B3038" s="222"/>
      <c r="C3038" s="223"/>
      <c r="D3038" s="219" t="s">
        <v>274</v>
      </c>
      <c r="E3038" s="224" t="s">
        <v>34</v>
      </c>
      <c r="F3038" s="225" t="s">
        <v>1826</v>
      </c>
      <c r="G3038" s="223"/>
      <c r="H3038" s="226">
        <v>27.87</v>
      </c>
      <c r="I3038" s="227"/>
      <c r="J3038" s="223"/>
      <c r="K3038" s="223"/>
      <c r="L3038" s="228"/>
      <c r="M3038" s="229"/>
      <c r="N3038" s="230"/>
      <c r="O3038" s="230"/>
      <c r="P3038" s="230"/>
      <c r="Q3038" s="230"/>
      <c r="R3038" s="230"/>
      <c r="S3038" s="230"/>
      <c r="T3038" s="231"/>
      <c r="AT3038" s="232" t="s">
        <v>274</v>
      </c>
      <c r="AU3038" s="232" t="s">
        <v>88</v>
      </c>
      <c r="AV3038" s="12" t="s">
        <v>88</v>
      </c>
      <c r="AW3038" s="12" t="s">
        <v>41</v>
      </c>
      <c r="AX3038" s="12" t="s">
        <v>78</v>
      </c>
      <c r="AY3038" s="232" t="s">
        <v>209</v>
      </c>
    </row>
    <row r="3039" spans="2:65" s="12" customFormat="1" ht="13.5">
      <c r="B3039" s="222"/>
      <c r="C3039" s="223"/>
      <c r="D3039" s="219" t="s">
        <v>274</v>
      </c>
      <c r="E3039" s="224" t="s">
        <v>34</v>
      </c>
      <c r="F3039" s="225" t="s">
        <v>1540</v>
      </c>
      <c r="G3039" s="223"/>
      <c r="H3039" s="226">
        <v>54.71</v>
      </c>
      <c r="I3039" s="227"/>
      <c r="J3039" s="223"/>
      <c r="K3039" s="223"/>
      <c r="L3039" s="228"/>
      <c r="M3039" s="229"/>
      <c r="N3039" s="230"/>
      <c r="O3039" s="230"/>
      <c r="P3039" s="230"/>
      <c r="Q3039" s="230"/>
      <c r="R3039" s="230"/>
      <c r="S3039" s="230"/>
      <c r="T3039" s="231"/>
      <c r="AT3039" s="232" t="s">
        <v>274</v>
      </c>
      <c r="AU3039" s="232" t="s">
        <v>88</v>
      </c>
      <c r="AV3039" s="12" t="s">
        <v>88</v>
      </c>
      <c r="AW3039" s="12" t="s">
        <v>41</v>
      </c>
      <c r="AX3039" s="12" t="s">
        <v>78</v>
      </c>
      <c r="AY3039" s="232" t="s">
        <v>209</v>
      </c>
    </row>
    <row r="3040" spans="2:65" s="12" customFormat="1" ht="13.5">
      <c r="B3040" s="222"/>
      <c r="C3040" s="223"/>
      <c r="D3040" s="219" t="s">
        <v>274</v>
      </c>
      <c r="E3040" s="224" t="s">
        <v>34</v>
      </c>
      <c r="F3040" s="225" t="s">
        <v>1541</v>
      </c>
      <c r="G3040" s="223"/>
      <c r="H3040" s="226">
        <v>100.23</v>
      </c>
      <c r="I3040" s="227"/>
      <c r="J3040" s="223"/>
      <c r="K3040" s="223"/>
      <c r="L3040" s="228"/>
      <c r="M3040" s="229"/>
      <c r="N3040" s="230"/>
      <c r="O3040" s="230"/>
      <c r="P3040" s="230"/>
      <c r="Q3040" s="230"/>
      <c r="R3040" s="230"/>
      <c r="S3040" s="230"/>
      <c r="T3040" s="231"/>
      <c r="AT3040" s="232" t="s">
        <v>274</v>
      </c>
      <c r="AU3040" s="232" t="s">
        <v>88</v>
      </c>
      <c r="AV3040" s="12" t="s">
        <v>88</v>
      </c>
      <c r="AW3040" s="12" t="s">
        <v>41</v>
      </c>
      <c r="AX3040" s="12" t="s">
        <v>78</v>
      </c>
      <c r="AY3040" s="232" t="s">
        <v>209</v>
      </c>
    </row>
    <row r="3041" spans="2:65" s="12" customFormat="1" ht="13.5">
      <c r="B3041" s="222"/>
      <c r="C3041" s="223"/>
      <c r="D3041" s="219" t="s">
        <v>274</v>
      </c>
      <c r="E3041" s="224" t="s">
        <v>34</v>
      </c>
      <c r="F3041" s="225" t="s">
        <v>1551</v>
      </c>
      <c r="G3041" s="223"/>
      <c r="H3041" s="226">
        <v>11.3</v>
      </c>
      <c r="I3041" s="227"/>
      <c r="J3041" s="223"/>
      <c r="K3041" s="223"/>
      <c r="L3041" s="228"/>
      <c r="M3041" s="229"/>
      <c r="N3041" s="230"/>
      <c r="O3041" s="230"/>
      <c r="P3041" s="230"/>
      <c r="Q3041" s="230"/>
      <c r="R3041" s="230"/>
      <c r="S3041" s="230"/>
      <c r="T3041" s="231"/>
      <c r="AT3041" s="232" t="s">
        <v>274</v>
      </c>
      <c r="AU3041" s="232" t="s">
        <v>88</v>
      </c>
      <c r="AV3041" s="12" t="s">
        <v>88</v>
      </c>
      <c r="AW3041" s="12" t="s">
        <v>41</v>
      </c>
      <c r="AX3041" s="12" t="s">
        <v>78</v>
      </c>
      <c r="AY3041" s="232" t="s">
        <v>209</v>
      </c>
    </row>
    <row r="3042" spans="2:65" s="12" customFormat="1" ht="13.5">
      <c r="B3042" s="222"/>
      <c r="C3042" s="223"/>
      <c r="D3042" s="219" t="s">
        <v>274</v>
      </c>
      <c r="E3042" s="224" t="s">
        <v>34</v>
      </c>
      <c r="F3042" s="225" t="s">
        <v>1820</v>
      </c>
      <c r="G3042" s="223"/>
      <c r="H3042" s="226">
        <v>43.01</v>
      </c>
      <c r="I3042" s="227"/>
      <c r="J3042" s="223"/>
      <c r="K3042" s="223"/>
      <c r="L3042" s="228"/>
      <c r="M3042" s="229"/>
      <c r="N3042" s="230"/>
      <c r="O3042" s="230"/>
      <c r="P3042" s="230"/>
      <c r="Q3042" s="230"/>
      <c r="R3042" s="230"/>
      <c r="S3042" s="230"/>
      <c r="T3042" s="231"/>
      <c r="AT3042" s="232" t="s">
        <v>274</v>
      </c>
      <c r="AU3042" s="232" t="s">
        <v>88</v>
      </c>
      <c r="AV3042" s="12" t="s">
        <v>88</v>
      </c>
      <c r="AW3042" s="12" t="s">
        <v>41</v>
      </c>
      <c r="AX3042" s="12" t="s">
        <v>78</v>
      </c>
      <c r="AY3042" s="232" t="s">
        <v>209</v>
      </c>
    </row>
    <row r="3043" spans="2:65" s="12" customFormat="1" ht="13.5">
      <c r="B3043" s="222"/>
      <c r="C3043" s="223"/>
      <c r="D3043" s="219" t="s">
        <v>274</v>
      </c>
      <c r="E3043" s="224" t="s">
        <v>34</v>
      </c>
      <c r="F3043" s="225" t="s">
        <v>565</v>
      </c>
      <c r="G3043" s="223"/>
      <c r="H3043" s="226">
        <v>33.67</v>
      </c>
      <c r="I3043" s="227"/>
      <c r="J3043" s="223"/>
      <c r="K3043" s="223"/>
      <c r="L3043" s="228"/>
      <c r="M3043" s="229"/>
      <c r="N3043" s="230"/>
      <c r="O3043" s="230"/>
      <c r="P3043" s="230"/>
      <c r="Q3043" s="230"/>
      <c r="R3043" s="230"/>
      <c r="S3043" s="230"/>
      <c r="T3043" s="231"/>
      <c r="AT3043" s="232" t="s">
        <v>274</v>
      </c>
      <c r="AU3043" s="232" t="s">
        <v>88</v>
      </c>
      <c r="AV3043" s="12" t="s">
        <v>88</v>
      </c>
      <c r="AW3043" s="12" t="s">
        <v>41</v>
      </c>
      <c r="AX3043" s="12" t="s">
        <v>78</v>
      </c>
      <c r="AY3043" s="232" t="s">
        <v>209</v>
      </c>
    </row>
    <row r="3044" spans="2:65" s="12" customFormat="1" ht="13.5">
      <c r="B3044" s="222"/>
      <c r="C3044" s="223"/>
      <c r="D3044" s="219" t="s">
        <v>274</v>
      </c>
      <c r="E3044" s="224" t="s">
        <v>34</v>
      </c>
      <c r="F3044" s="225" t="s">
        <v>555</v>
      </c>
      <c r="G3044" s="223"/>
      <c r="H3044" s="226">
        <v>116.96</v>
      </c>
      <c r="I3044" s="227"/>
      <c r="J3044" s="223"/>
      <c r="K3044" s="223"/>
      <c r="L3044" s="228"/>
      <c r="M3044" s="229"/>
      <c r="N3044" s="230"/>
      <c r="O3044" s="230"/>
      <c r="P3044" s="230"/>
      <c r="Q3044" s="230"/>
      <c r="R3044" s="230"/>
      <c r="S3044" s="230"/>
      <c r="T3044" s="231"/>
      <c r="AT3044" s="232" t="s">
        <v>274</v>
      </c>
      <c r="AU3044" s="232" t="s">
        <v>88</v>
      </c>
      <c r="AV3044" s="12" t="s">
        <v>88</v>
      </c>
      <c r="AW3044" s="12" t="s">
        <v>41</v>
      </c>
      <c r="AX3044" s="12" t="s">
        <v>78</v>
      </c>
      <c r="AY3044" s="232" t="s">
        <v>209</v>
      </c>
    </row>
    <row r="3045" spans="2:65" s="12" customFormat="1" ht="13.5">
      <c r="B3045" s="222"/>
      <c r="C3045" s="223"/>
      <c r="D3045" s="219" t="s">
        <v>274</v>
      </c>
      <c r="E3045" s="224" t="s">
        <v>34</v>
      </c>
      <c r="F3045" s="225" t="s">
        <v>556</v>
      </c>
      <c r="G3045" s="223"/>
      <c r="H3045" s="226">
        <v>53.39</v>
      </c>
      <c r="I3045" s="227"/>
      <c r="J3045" s="223"/>
      <c r="K3045" s="223"/>
      <c r="L3045" s="228"/>
      <c r="M3045" s="229"/>
      <c r="N3045" s="230"/>
      <c r="O3045" s="230"/>
      <c r="P3045" s="230"/>
      <c r="Q3045" s="230"/>
      <c r="R3045" s="230"/>
      <c r="S3045" s="230"/>
      <c r="T3045" s="231"/>
      <c r="AT3045" s="232" t="s">
        <v>274</v>
      </c>
      <c r="AU3045" s="232" t="s">
        <v>88</v>
      </c>
      <c r="AV3045" s="12" t="s">
        <v>88</v>
      </c>
      <c r="AW3045" s="12" t="s">
        <v>41</v>
      </c>
      <c r="AX3045" s="12" t="s">
        <v>78</v>
      </c>
      <c r="AY3045" s="232" t="s">
        <v>209</v>
      </c>
    </row>
    <row r="3046" spans="2:65" s="12" customFormat="1" ht="13.5">
      <c r="B3046" s="222"/>
      <c r="C3046" s="223"/>
      <c r="D3046" s="219" t="s">
        <v>274</v>
      </c>
      <c r="E3046" s="224" t="s">
        <v>34</v>
      </c>
      <c r="F3046" s="225" t="s">
        <v>2089</v>
      </c>
      <c r="G3046" s="223"/>
      <c r="H3046" s="226">
        <v>14.5</v>
      </c>
      <c r="I3046" s="227"/>
      <c r="J3046" s="223"/>
      <c r="K3046" s="223"/>
      <c r="L3046" s="228"/>
      <c r="M3046" s="229"/>
      <c r="N3046" s="230"/>
      <c r="O3046" s="230"/>
      <c r="P3046" s="230"/>
      <c r="Q3046" s="230"/>
      <c r="R3046" s="230"/>
      <c r="S3046" s="230"/>
      <c r="T3046" s="231"/>
      <c r="AT3046" s="232" t="s">
        <v>274</v>
      </c>
      <c r="AU3046" s="232" t="s">
        <v>88</v>
      </c>
      <c r="AV3046" s="12" t="s">
        <v>88</v>
      </c>
      <c r="AW3046" s="12" t="s">
        <v>41</v>
      </c>
      <c r="AX3046" s="12" t="s">
        <v>78</v>
      </c>
      <c r="AY3046" s="232" t="s">
        <v>209</v>
      </c>
    </row>
    <row r="3047" spans="2:65" s="14" customFormat="1" ht="13.5">
      <c r="B3047" s="254"/>
      <c r="C3047" s="255"/>
      <c r="D3047" s="219" t="s">
        <v>274</v>
      </c>
      <c r="E3047" s="256" t="s">
        <v>34</v>
      </c>
      <c r="F3047" s="257" t="s">
        <v>437</v>
      </c>
      <c r="G3047" s="255"/>
      <c r="H3047" s="256" t="s">
        <v>34</v>
      </c>
      <c r="I3047" s="258"/>
      <c r="J3047" s="255"/>
      <c r="K3047" s="255"/>
      <c r="L3047" s="259"/>
      <c r="M3047" s="260"/>
      <c r="N3047" s="261"/>
      <c r="O3047" s="261"/>
      <c r="P3047" s="261"/>
      <c r="Q3047" s="261"/>
      <c r="R3047" s="261"/>
      <c r="S3047" s="261"/>
      <c r="T3047" s="262"/>
      <c r="AT3047" s="263" t="s">
        <v>274</v>
      </c>
      <c r="AU3047" s="263" t="s">
        <v>88</v>
      </c>
      <c r="AV3047" s="14" t="s">
        <v>86</v>
      </c>
      <c r="AW3047" s="14" t="s">
        <v>41</v>
      </c>
      <c r="AX3047" s="14" t="s">
        <v>78</v>
      </c>
      <c r="AY3047" s="263" t="s">
        <v>209</v>
      </c>
    </row>
    <row r="3048" spans="2:65" s="12" customFormat="1" ht="13.5">
      <c r="B3048" s="222"/>
      <c r="C3048" s="223"/>
      <c r="D3048" s="219" t="s">
        <v>274</v>
      </c>
      <c r="E3048" s="224" t="s">
        <v>34</v>
      </c>
      <c r="F3048" s="225" t="s">
        <v>576</v>
      </c>
      <c r="G3048" s="223"/>
      <c r="H3048" s="226">
        <v>34.409999999999997</v>
      </c>
      <c r="I3048" s="227"/>
      <c r="J3048" s="223"/>
      <c r="K3048" s="223"/>
      <c r="L3048" s="228"/>
      <c r="M3048" s="229"/>
      <c r="N3048" s="230"/>
      <c r="O3048" s="230"/>
      <c r="P3048" s="230"/>
      <c r="Q3048" s="230"/>
      <c r="R3048" s="230"/>
      <c r="S3048" s="230"/>
      <c r="T3048" s="231"/>
      <c r="AT3048" s="232" t="s">
        <v>274</v>
      </c>
      <c r="AU3048" s="232" t="s">
        <v>88</v>
      </c>
      <c r="AV3048" s="12" t="s">
        <v>88</v>
      </c>
      <c r="AW3048" s="12" t="s">
        <v>41</v>
      </c>
      <c r="AX3048" s="12" t="s">
        <v>78</v>
      </c>
      <c r="AY3048" s="232" t="s">
        <v>209</v>
      </c>
    </row>
    <row r="3049" spans="2:65" s="12" customFormat="1" ht="13.5">
      <c r="B3049" s="222"/>
      <c r="C3049" s="223"/>
      <c r="D3049" s="219" t="s">
        <v>274</v>
      </c>
      <c r="E3049" s="224" t="s">
        <v>34</v>
      </c>
      <c r="F3049" s="225" t="s">
        <v>579</v>
      </c>
      <c r="G3049" s="223"/>
      <c r="H3049" s="226">
        <v>16.02</v>
      </c>
      <c r="I3049" s="227"/>
      <c r="J3049" s="223"/>
      <c r="K3049" s="223"/>
      <c r="L3049" s="228"/>
      <c r="M3049" s="229"/>
      <c r="N3049" s="230"/>
      <c r="O3049" s="230"/>
      <c r="P3049" s="230"/>
      <c r="Q3049" s="230"/>
      <c r="R3049" s="230"/>
      <c r="S3049" s="230"/>
      <c r="T3049" s="231"/>
      <c r="AT3049" s="232" t="s">
        <v>274</v>
      </c>
      <c r="AU3049" s="232" t="s">
        <v>88</v>
      </c>
      <c r="AV3049" s="12" t="s">
        <v>88</v>
      </c>
      <c r="AW3049" s="12" t="s">
        <v>41</v>
      </c>
      <c r="AX3049" s="12" t="s">
        <v>78</v>
      </c>
      <c r="AY3049" s="232" t="s">
        <v>209</v>
      </c>
    </row>
    <row r="3050" spans="2:65" s="12" customFormat="1" ht="13.5">
      <c r="B3050" s="222"/>
      <c r="C3050" s="223"/>
      <c r="D3050" s="219" t="s">
        <v>274</v>
      </c>
      <c r="E3050" s="224" t="s">
        <v>34</v>
      </c>
      <c r="F3050" s="225" t="s">
        <v>580</v>
      </c>
      <c r="G3050" s="223"/>
      <c r="H3050" s="226">
        <v>158.66999999999999</v>
      </c>
      <c r="I3050" s="227"/>
      <c r="J3050" s="223"/>
      <c r="K3050" s="223"/>
      <c r="L3050" s="228"/>
      <c r="M3050" s="229"/>
      <c r="N3050" s="230"/>
      <c r="O3050" s="230"/>
      <c r="P3050" s="230"/>
      <c r="Q3050" s="230"/>
      <c r="R3050" s="230"/>
      <c r="S3050" s="230"/>
      <c r="T3050" s="231"/>
      <c r="AT3050" s="232" t="s">
        <v>274</v>
      </c>
      <c r="AU3050" s="232" t="s">
        <v>88</v>
      </c>
      <c r="AV3050" s="12" t="s">
        <v>88</v>
      </c>
      <c r="AW3050" s="12" t="s">
        <v>41</v>
      </c>
      <c r="AX3050" s="12" t="s">
        <v>78</v>
      </c>
      <c r="AY3050" s="232" t="s">
        <v>209</v>
      </c>
    </row>
    <row r="3051" spans="2:65" s="13" customFormat="1" ht="13.5">
      <c r="B3051" s="233"/>
      <c r="C3051" s="234"/>
      <c r="D3051" s="219" t="s">
        <v>274</v>
      </c>
      <c r="E3051" s="235" t="s">
        <v>34</v>
      </c>
      <c r="F3051" s="236" t="s">
        <v>302</v>
      </c>
      <c r="G3051" s="234"/>
      <c r="H3051" s="237">
        <v>831.41</v>
      </c>
      <c r="I3051" s="238"/>
      <c r="J3051" s="234"/>
      <c r="K3051" s="234"/>
      <c r="L3051" s="239"/>
      <c r="M3051" s="240"/>
      <c r="N3051" s="241"/>
      <c r="O3051" s="241"/>
      <c r="P3051" s="241"/>
      <c r="Q3051" s="241"/>
      <c r="R3051" s="241"/>
      <c r="S3051" s="241"/>
      <c r="T3051" s="242"/>
      <c r="AT3051" s="243" t="s">
        <v>274</v>
      </c>
      <c r="AU3051" s="243" t="s">
        <v>88</v>
      </c>
      <c r="AV3051" s="13" t="s">
        <v>228</v>
      </c>
      <c r="AW3051" s="13" t="s">
        <v>41</v>
      </c>
      <c r="AX3051" s="13" t="s">
        <v>86</v>
      </c>
      <c r="AY3051" s="243" t="s">
        <v>209</v>
      </c>
    </row>
    <row r="3052" spans="2:65" s="1" customFormat="1" ht="16.5" customHeight="1">
      <c r="B3052" s="43"/>
      <c r="C3052" s="244" t="s">
        <v>3534</v>
      </c>
      <c r="D3052" s="244" t="s">
        <v>348</v>
      </c>
      <c r="E3052" s="245" t="s">
        <v>3535</v>
      </c>
      <c r="F3052" s="246" t="s">
        <v>3536</v>
      </c>
      <c r="G3052" s="247" t="s">
        <v>351</v>
      </c>
      <c r="H3052" s="248">
        <v>956.12199999999996</v>
      </c>
      <c r="I3052" s="249"/>
      <c r="J3052" s="250">
        <f>ROUND(I3052*H3052,2)</f>
        <v>0</v>
      </c>
      <c r="K3052" s="246" t="s">
        <v>34</v>
      </c>
      <c r="L3052" s="251"/>
      <c r="M3052" s="252" t="s">
        <v>34</v>
      </c>
      <c r="N3052" s="253" t="s">
        <v>49</v>
      </c>
      <c r="O3052" s="44"/>
      <c r="P3052" s="212">
        <f>O3052*H3052</f>
        <v>0</v>
      </c>
      <c r="Q3052" s="212">
        <v>7.1000000000000004E-3</v>
      </c>
      <c r="R3052" s="212">
        <f>Q3052*H3052</f>
        <v>6.7884662000000002</v>
      </c>
      <c r="S3052" s="212">
        <v>0</v>
      </c>
      <c r="T3052" s="213">
        <f>S3052*H3052</f>
        <v>0</v>
      </c>
      <c r="AR3052" s="25" t="s">
        <v>672</v>
      </c>
      <c r="AT3052" s="25" t="s">
        <v>348</v>
      </c>
      <c r="AU3052" s="25" t="s">
        <v>88</v>
      </c>
      <c r="AY3052" s="25" t="s">
        <v>209</v>
      </c>
      <c r="BE3052" s="214">
        <f>IF(N3052="základní",J3052,0)</f>
        <v>0</v>
      </c>
      <c r="BF3052" s="214">
        <f>IF(N3052="snížená",J3052,0)</f>
        <v>0</v>
      </c>
      <c r="BG3052" s="214">
        <f>IF(N3052="zákl. přenesená",J3052,0)</f>
        <v>0</v>
      </c>
      <c r="BH3052" s="214">
        <f>IF(N3052="sníž. přenesená",J3052,0)</f>
        <v>0</v>
      </c>
      <c r="BI3052" s="214">
        <f>IF(N3052="nulová",J3052,0)</f>
        <v>0</v>
      </c>
      <c r="BJ3052" s="25" t="s">
        <v>86</v>
      </c>
      <c r="BK3052" s="214">
        <f>ROUND(I3052*H3052,2)</f>
        <v>0</v>
      </c>
      <c r="BL3052" s="25" t="s">
        <v>287</v>
      </c>
      <c r="BM3052" s="25" t="s">
        <v>3537</v>
      </c>
    </row>
    <row r="3053" spans="2:65" s="1" customFormat="1" ht="27">
      <c r="B3053" s="43"/>
      <c r="C3053" s="65"/>
      <c r="D3053" s="219" t="s">
        <v>1712</v>
      </c>
      <c r="E3053" s="65"/>
      <c r="F3053" s="220" t="s">
        <v>3538</v>
      </c>
      <c r="G3053" s="65"/>
      <c r="H3053" s="65"/>
      <c r="I3053" s="174"/>
      <c r="J3053" s="65"/>
      <c r="K3053" s="65"/>
      <c r="L3053" s="63"/>
      <c r="M3053" s="221"/>
      <c r="N3053" s="44"/>
      <c r="O3053" s="44"/>
      <c r="P3053" s="44"/>
      <c r="Q3053" s="44"/>
      <c r="R3053" s="44"/>
      <c r="S3053" s="44"/>
      <c r="T3053" s="80"/>
      <c r="AT3053" s="25" t="s">
        <v>1712</v>
      </c>
      <c r="AU3053" s="25" t="s">
        <v>88</v>
      </c>
    </row>
    <row r="3054" spans="2:65" s="12" customFormat="1" ht="13.5">
      <c r="B3054" s="222"/>
      <c r="C3054" s="223"/>
      <c r="D3054" s="219" t="s">
        <v>274</v>
      </c>
      <c r="E3054" s="223"/>
      <c r="F3054" s="225" t="s">
        <v>3539</v>
      </c>
      <c r="G3054" s="223"/>
      <c r="H3054" s="226">
        <v>956.12199999999996</v>
      </c>
      <c r="I3054" s="227"/>
      <c r="J3054" s="223"/>
      <c r="K3054" s="223"/>
      <c r="L3054" s="228"/>
      <c r="M3054" s="229"/>
      <c r="N3054" s="230"/>
      <c r="O3054" s="230"/>
      <c r="P3054" s="230"/>
      <c r="Q3054" s="230"/>
      <c r="R3054" s="230"/>
      <c r="S3054" s="230"/>
      <c r="T3054" s="231"/>
      <c r="AT3054" s="232" t="s">
        <v>274</v>
      </c>
      <c r="AU3054" s="232" t="s">
        <v>88</v>
      </c>
      <c r="AV3054" s="12" t="s">
        <v>88</v>
      </c>
      <c r="AW3054" s="12" t="s">
        <v>6</v>
      </c>
      <c r="AX3054" s="12" t="s">
        <v>86</v>
      </c>
      <c r="AY3054" s="232" t="s">
        <v>209</v>
      </c>
    </row>
    <row r="3055" spans="2:65" s="1" customFormat="1" ht="38.25" customHeight="1">
      <c r="B3055" s="43"/>
      <c r="C3055" s="203" t="s">
        <v>3540</v>
      </c>
      <c r="D3055" s="203" t="s">
        <v>212</v>
      </c>
      <c r="E3055" s="204" t="s">
        <v>3541</v>
      </c>
      <c r="F3055" s="205" t="s">
        <v>3542</v>
      </c>
      <c r="G3055" s="206" t="s">
        <v>351</v>
      </c>
      <c r="H3055" s="207">
        <v>331.62</v>
      </c>
      <c r="I3055" s="208"/>
      <c r="J3055" s="209">
        <f>ROUND(I3055*H3055,2)</f>
        <v>0</v>
      </c>
      <c r="K3055" s="205" t="s">
        <v>216</v>
      </c>
      <c r="L3055" s="63"/>
      <c r="M3055" s="210" t="s">
        <v>34</v>
      </c>
      <c r="N3055" s="211" t="s">
        <v>49</v>
      </c>
      <c r="O3055" s="44"/>
      <c r="P3055" s="212">
        <f>O3055*H3055</f>
        <v>0</v>
      </c>
      <c r="Q3055" s="212">
        <v>8.9999999999999993E-3</v>
      </c>
      <c r="R3055" s="212">
        <f>Q3055*H3055</f>
        <v>2.9845799999999998</v>
      </c>
      <c r="S3055" s="212">
        <v>0</v>
      </c>
      <c r="T3055" s="213">
        <f>S3055*H3055</f>
        <v>0</v>
      </c>
      <c r="AR3055" s="25" t="s">
        <v>287</v>
      </c>
      <c r="AT3055" s="25" t="s">
        <v>212</v>
      </c>
      <c r="AU3055" s="25" t="s">
        <v>88</v>
      </c>
      <c r="AY3055" s="25" t="s">
        <v>209</v>
      </c>
      <c r="BE3055" s="214">
        <f>IF(N3055="základní",J3055,0)</f>
        <v>0</v>
      </c>
      <c r="BF3055" s="214">
        <f>IF(N3055="snížená",J3055,0)</f>
        <v>0</v>
      </c>
      <c r="BG3055" s="214">
        <f>IF(N3055="zákl. přenesená",J3055,0)</f>
        <v>0</v>
      </c>
      <c r="BH3055" s="214">
        <f>IF(N3055="sníž. přenesená",J3055,0)</f>
        <v>0</v>
      </c>
      <c r="BI3055" s="214">
        <f>IF(N3055="nulová",J3055,0)</f>
        <v>0</v>
      </c>
      <c r="BJ3055" s="25" t="s">
        <v>86</v>
      </c>
      <c r="BK3055" s="214">
        <f>ROUND(I3055*H3055,2)</f>
        <v>0</v>
      </c>
      <c r="BL3055" s="25" t="s">
        <v>287</v>
      </c>
      <c r="BM3055" s="25" t="s">
        <v>3543</v>
      </c>
    </row>
    <row r="3056" spans="2:65" s="14" customFormat="1" ht="13.5">
      <c r="B3056" s="254"/>
      <c r="C3056" s="255"/>
      <c r="D3056" s="219" t="s">
        <v>274</v>
      </c>
      <c r="E3056" s="256" t="s">
        <v>34</v>
      </c>
      <c r="F3056" s="257" t="s">
        <v>3544</v>
      </c>
      <c r="G3056" s="255"/>
      <c r="H3056" s="256" t="s">
        <v>34</v>
      </c>
      <c r="I3056" s="258"/>
      <c r="J3056" s="255"/>
      <c r="K3056" s="255"/>
      <c r="L3056" s="259"/>
      <c r="M3056" s="260"/>
      <c r="N3056" s="261"/>
      <c r="O3056" s="261"/>
      <c r="P3056" s="261"/>
      <c r="Q3056" s="261"/>
      <c r="R3056" s="261"/>
      <c r="S3056" s="261"/>
      <c r="T3056" s="262"/>
      <c r="AT3056" s="263" t="s">
        <v>274</v>
      </c>
      <c r="AU3056" s="263" t="s">
        <v>88</v>
      </c>
      <c r="AV3056" s="14" t="s">
        <v>86</v>
      </c>
      <c r="AW3056" s="14" t="s">
        <v>41</v>
      </c>
      <c r="AX3056" s="14" t="s">
        <v>78</v>
      </c>
      <c r="AY3056" s="263" t="s">
        <v>209</v>
      </c>
    </row>
    <row r="3057" spans="2:51" s="14" customFormat="1" ht="13.5">
      <c r="B3057" s="254"/>
      <c r="C3057" s="255"/>
      <c r="D3057" s="219" t="s">
        <v>274</v>
      </c>
      <c r="E3057" s="256" t="s">
        <v>34</v>
      </c>
      <c r="F3057" s="257" t="s">
        <v>466</v>
      </c>
      <c r="G3057" s="255"/>
      <c r="H3057" s="256" t="s">
        <v>34</v>
      </c>
      <c r="I3057" s="258"/>
      <c r="J3057" s="255"/>
      <c r="K3057" s="255"/>
      <c r="L3057" s="259"/>
      <c r="M3057" s="260"/>
      <c r="N3057" s="261"/>
      <c r="O3057" s="261"/>
      <c r="P3057" s="261"/>
      <c r="Q3057" s="261"/>
      <c r="R3057" s="261"/>
      <c r="S3057" s="261"/>
      <c r="T3057" s="262"/>
      <c r="AT3057" s="263" t="s">
        <v>274</v>
      </c>
      <c r="AU3057" s="263" t="s">
        <v>88</v>
      </c>
      <c r="AV3057" s="14" t="s">
        <v>86</v>
      </c>
      <c r="AW3057" s="14" t="s">
        <v>41</v>
      </c>
      <c r="AX3057" s="14" t="s">
        <v>78</v>
      </c>
      <c r="AY3057" s="263" t="s">
        <v>209</v>
      </c>
    </row>
    <row r="3058" spans="2:51" s="12" customFormat="1" ht="13.5">
      <c r="B3058" s="222"/>
      <c r="C3058" s="223"/>
      <c r="D3058" s="219" t="s">
        <v>274</v>
      </c>
      <c r="E3058" s="224" t="s">
        <v>34</v>
      </c>
      <c r="F3058" s="225" t="s">
        <v>2082</v>
      </c>
      <c r="G3058" s="223"/>
      <c r="H3058" s="226">
        <v>20.9</v>
      </c>
      <c r="I3058" s="227"/>
      <c r="J3058" s="223"/>
      <c r="K3058" s="223"/>
      <c r="L3058" s="228"/>
      <c r="M3058" s="229"/>
      <c r="N3058" s="230"/>
      <c r="O3058" s="230"/>
      <c r="P3058" s="230"/>
      <c r="Q3058" s="230"/>
      <c r="R3058" s="230"/>
      <c r="S3058" s="230"/>
      <c r="T3058" s="231"/>
      <c r="AT3058" s="232" t="s">
        <v>274</v>
      </c>
      <c r="AU3058" s="232" t="s">
        <v>88</v>
      </c>
      <c r="AV3058" s="12" t="s">
        <v>88</v>
      </c>
      <c r="AW3058" s="12" t="s">
        <v>41</v>
      </c>
      <c r="AX3058" s="12" t="s">
        <v>78</v>
      </c>
      <c r="AY3058" s="232" t="s">
        <v>209</v>
      </c>
    </row>
    <row r="3059" spans="2:51" s="12" customFormat="1" ht="13.5">
      <c r="B3059" s="222"/>
      <c r="C3059" s="223"/>
      <c r="D3059" s="219" t="s">
        <v>274</v>
      </c>
      <c r="E3059" s="224" t="s">
        <v>34</v>
      </c>
      <c r="F3059" s="225" t="s">
        <v>2083</v>
      </c>
      <c r="G3059" s="223"/>
      <c r="H3059" s="226">
        <v>24.14</v>
      </c>
      <c r="I3059" s="227"/>
      <c r="J3059" s="223"/>
      <c r="K3059" s="223"/>
      <c r="L3059" s="228"/>
      <c r="M3059" s="229"/>
      <c r="N3059" s="230"/>
      <c r="O3059" s="230"/>
      <c r="P3059" s="230"/>
      <c r="Q3059" s="230"/>
      <c r="R3059" s="230"/>
      <c r="S3059" s="230"/>
      <c r="T3059" s="231"/>
      <c r="AT3059" s="232" t="s">
        <v>274</v>
      </c>
      <c r="AU3059" s="232" t="s">
        <v>88</v>
      </c>
      <c r="AV3059" s="12" t="s">
        <v>88</v>
      </c>
      <c r="AW3059" s="12" t="s">
        <v>41</v>
      </c>
      <c r="AX3059" s="12" t="s">
        <v>78</v>
      </c>
      <c r="AY3059" s="232" t="s">
        <v>209</v>
      </c>
    </row>
    <row r="3060" spans="2:51" s="14" customFormat="1" ht="13.5">
      <c r="B3060" s="254"/>
      <c r="C3060" s="255"/>
      <c r="D3060" s="219" t="s">
        <v>274</v>
      </c>
      <c r="E3060" s="256" t="s">
        <v>34</v>
      </c>
      <c r="F3060" s="257" t="s">
        <v>434</v>
      </c>
      <c r="G3060" s="255"/>
      <c r="H3060" s="256" t="s">
        <v>34</v>
      </c>
      <c r="I3060" s="258"/>
      <c r="J3060" s="255"/>
      <c r="K3060" s="255"/>
      <c r="L3060" s="259"/>
      <c r="M3060" s="260"/>
      <c r="N3060" s="261"/>
      <c r="O3060" s="261"/>
      <c r="P3060" s="261"/>
      <c r="Q3060" s="261"/>
      <c r="R3060" s="261"/>
      <c r="S3060" s="261"/>
      <c r="T3060" s="262"/>
      <c r="AT3060" s="263" t="s">
        <v>274</v>
      </c>
      <c r="AU3060" s="263" t="s">
        <v>88</v>
      </c>
      <c r="AV3060" s="14" t="s">
        <v>86</v>
      </c>
      <c r="AW3060" s="14" t="s">
        <v>41</v>
      </c>
      <c r="AX3060" s="14" t="s">
        <v>78</v>
      </c>
      <c r="AY3060" s="263" t="s">
        <v>209</v>
      </c>
    </row>
    <row r="3061" spans="2:51" s="12" customFormat="1" ht="13.5">
      <c r="B3061" s="222"/>
      <c r="C3061" s="223"/>
      <c r="D3061" s="219" t="s">
        <v>274</v>
      </c>
      <c r="E3061" s="224" t="s">
        <v>34</v>
      </c>
      <c r="F3061" s="225" t="s">
        <v>1827</v>
      </c>
      <c r="G3061" s="223"/>
      <c r="H3061" s="226">
        <v>4.51</v>
      </c>
      <c r="I3061" s="227"/>
      <c r="J3061" s="223"/>
      <c r="K3061" s="223"/>
      <c r="L3061" s="228"/>
      <c r="M3061" s="229"/>
      <c r="N3061" s="230"/>
      <c r="O3061" s="230"/>
      <c r="P3061" s="230"/>
      <c r="Q3061" s="230"/>
      <c r="R3061" s="230"/>
      <c r="S3061" s="230"/>
      <c r="T3061" s="231"/>
      <c r="AT3061" s="232" t="s">
        <v>274</v>
      </c>
      <c r="AU3061" s="232" t="s">
        <v>88</v>
      </c>
      <c r="AV3061" s="12" t="s">
        <v>88</v>
      </c>
      <c r="AW3061" s="12" t="s">
        <v>41</v>
      </c>
      <c r="AX3061" s="12" t="s">
        <v>78</v>
      </c>
      <c r="AY3061" s="232" t="s">
        <v>209</v>
      </c>
    </row>
    <row r="3062" spans="2:51" s="12" customFormat="1" ht="13.5">
      <c r="B3062" s="222"/>
      <c r="C3062" s="223"/>
      <c r="D3062" s="219" t="s">
        <v>274</v>
      </c>
      <c r="E3062" s="224" t="s">
        <v>34</v>
      </c>
      <c r="F3062" s="225" t="s">
        <v>1828</v>
      </c>
      <c r="G3062" s="223"/>
      <c r="H3062" s="226">
        <v>4.78</v>
      </c>
      <c r="I3062" s="227"/>
      <c r="J3062" s="223"/>
      <c r="K3062" s="223"/>
      <c r="L3062" s="228"/>
      <c r="M3062" s="229"/>
      <c r="N3062" s="230"/>
      <c r="O3062" s="230"/>
      <c r="P3062" s="230"/>
      <c r="Q3062" s="230"/>
      <c r="R3062" s="230"/>
      <c r="S3062" s="230"/>
      <c r="T3062" s="231"/>
      <c r="AT3062" s="232" t="s">
        <v>274</v>
      </c>
      <c r="AU3062" s="232" t="s">
        <v>88</v>
      </c>
      <c r="AV3062" s="12" t="s">
        <v>88</v>
      </c>
      <c r="AW3062" s="12" t="s">
        <v>41</v>
      </c>
      <c r="AX3062" s="12" t="s">
        <v>78</v>
      </c>
      <c r="AY3062" s="232" t="s">
        <v>209</v>
      </c>
    </row>
    <row r="3063" spans="2:51" s="12" customFormat="1" ht="13.5">
      <c r="B3063" s="222"/>
      <c r="C3063" s="223"/>
      <c r="D3063" s="219" t="s">
        <v>274</v>
      </c>
      <c r="E3063" s="224" t="s">
        <v>34</v>
      </c>
      <c r="F3063" s="225" t="s">
        <v>1542</v>
      </c>
      <c r="G3063" s="223"/>
      <c r="H3063" s="226">
        <v>11.83</v>
      </c>
      <c r="I3063" s="227"/>
      <c r="J3063" s="223"/>
      <c r="K3063" s="223"/>
      <c r="L3063" s="228"/>
      <c r="M3063" s="229"/>
      <c r="N3063" s="230"/>
      <c r="O3063" s="230"/>
      <c r="P3063" s="230"/>
      <c r="Q3063" s="230"/>
      <c r="R3063" s="230"/>
      <c r="S3063" s="230"/>
      <c r="T3063" s="231"/>
      <c r="AT3063" s="232" t="s">
        <v>274</v>
      </c>
      <c r="AU3063" s="232" t="s">
        <v>88</v>
      </c>
      <c r="AV3063" s="12" t="s">
        <v>88</v>
      </c>
      <c r="AW3063" s="12" t="s">
        <v>41</v>
      </c>
      <c r="AX3063" s="12" t="s">
        <v>78</v>
      </c>
      <c r="AY3063" s="232" t="s">
        <v>209</v>
      </c>
    </row>
    <row r="3064" spans="2:51" s="12" customFormat="1" ht="13.5">
      <c r="B3064" s="222"/>
      <c r="C3064" s="223"/>
      <c r="D3064" s="219" t="s">
        <v>274</v>
      </c>
      <c r="E3064" s="224" t="s">
        <v>34</v>
      </c>
      <c r="F3064" s="225" t="s">
        <v>1543</v>
      </c>
      <c r="G3064" s="223"/>
      <c r="H3064" s="226">
        <v>10.11</v>
      </c>
      <c r="I3064" s="227"/>
      <c r="J3064" s="223"/>
      <c r="K3064" s="223"/>
      <c r="L3064" s="228"/>
      <c r="M3064" s="229"/>
      <c r="N3064" s="230"/>
      <c r="O3064" s="230"/>
      <c r="P3064" s="230"/>
      <c r="Q3064" s="230"/>
      <c r="R3064" s="230"/>
      <c r="S3064" s="230"/>
      <c r="T3064" s="231"/>
      <c r="AT3064" s="232" t="s">
        <v>274</v>
      </c>
      <c r="AU3064" s="232" t="s">
        <v>88</v>
      </c>
      <c r="AV3064" s="12" t="s">
        <v>88</v>
      </c>
      <c r="AW3064" s="12" t="s">
        <v>41</v>
      </c>
      <c r="AX3064" s="12" t="s">
        <v>78</v>
      </c>
      <c r="AY3064" s="232" t="s">
        <v>209</v>
      </c>
    </row>
    <row r="3065" spans="2:51" s="12" customFormat="1" ht="13.5">
      <c r="B3065" s="222"/>
      <c r="C3065" s="223"/>
      <c r="D3065" s="219" t="s">
        <v>274</v>
      </c>
      <c r="E3065" s="224" t="s">
        <v>34</v>
      </c>
      <c r="F3065" s="225" t="s">
        <v>1544</v>
      </c>
      <c r="G3065" s="223"/>
      <c r="H3065" s="226">
        <v>7.58</v>
      </c>
      <c r="I3065" s="227"/>
      <c r="J3065" s="223"/>
      <c r="K3065" s="223"/>
      <c r="L3065" s="228"/>
      <c r="M3065" s="229"/>
      <c r="N3065" s="230"/>
      <c r="O3065" s="230"/>
      <c r="P3065" s="230"/>
      <c r="Q3065" s="230"/>
      <c r="R3065" s="230"/>
      <c r="S3065" s="230"/>
      <c r="T3065" s="231"/>
      <c r="AT3065" s="232" t="s">
        <v>274</v>
      </c>
      <c r="AU3065" s="232" t="s">
        <v>88</v>
      </c>
      <c r="AV3065" s="12" t="s">
        <v>88</v>
      </c>
      <c r="AW3065" s="12" t="s">
        <v>41</v>
      </c>
      <c r="AX3065" s="12" t="s">
        <v>78</v>
      </c>
      <c r="AY3065" s="232" t="s">
        <v>209</v>
      </c>
    </row>
    <row r="3066" spans="2:51" s="12" customFormat="1" ht="13.5">
      <c r="B3066" s="222"/>
      <c r="C3066" s="223"/>
      <c r="D3066" s="219" t="s">
        <v>274</v>
      </c>
      <c r="E3066" s="224" t="s">
        <v>34</v>
      </c>
      <c r="F3066" s="225" t="s">
        <v>1545</v>
      </c>
      <c r="G3066" s="223"/>
      <c r="H3066" s="226">
        <v>4.5199999999999996</v>
      </c>
      <c r="I3066" s="227"/>
      <c r="J3066" s="223"/>
      <c r="K3066" s="223"/>
      <c r="L3066" s="228"/>
      <c r="M3066" s="229"/>
      <c r="N3066" s="230"/>
      <c r="O3066" s="230"/>
      <c r="P3066" s="230"/>
      <c r="Q3066" s="230"/>
      <c r="R3066" s="230"/>
      <c r="S3066" s="230"/>
      <c r="T3066" s="231"/>
      <c r="AT3066" s="232" t="s">
        <v>274</v>
      </c>
      <c r="AU3066" s="232" t="s">
        <v>88</v>
      </c>
      <c r="AV3066" s="12" t="s">
        <v>88</v>
      </c>
      <c r="AW3066" s="12" t="s">
        <v>41</v>
      </c>
      <c r="AX3066" s="12" t="s">
        <v>78</v>
      </c>
      <c r="AY3066" s="232" t="s">
        <v>209</v>
      </c>
    </row>
    <row r="3067" spans="2:51" s="12" customFormat="1" ht="13.5">
      <c r="B3067" s="222"/>
      <c r="C3067" s="223"/>
      <c r="D3067" s="219" t="s">
        <v>274</v>
      </c>
      <c r="E3067" s="224" t="s">
        <v>34</v>
      </c>
      <c r="F3067" s="225" t="s">
        <v>1546</v>
      </c>
      <c r="G3067" s="223"/>
      <c r="H3067" s="226">
        <v>4.21</v>
      </c>
      <c r="I3067" s="227"/>
      <c r="J3067" s="223"/>
      <c r="K3067" s="223"/>
      <c r="L3067" s="228"/>
      <c r="M3067" s="229"/>
      <c r="N3067" s="230"/>
      <c r="O3067" s="230"/>
      <c r="P3067" s="230"/>
      <c r="Q3067" s="230"/>
      <c r="R3067" s="230"/>
      <c r="S3067" s="230"/>
      <c r="T3067" s="231"/>
      <c r="AT3067" s="232" t="s">
        <v>274</v>
      </c>
      <c r="AU3067" s="232" t="s">
        <v>88</v>
      </c>
      <c r="AV3067" s="12" t="s">
        <v>88</v>
      </c>
      <c r="AW3067" s="12" t="s">
        <v>41</v>
      </c>
      <c r="AX3067" s="12" t="s">
        <v>78</v>
      </c>
      <c r="AY3067" s="232" t="s">
        <v>209</v>
      </c>
    </row>
    <row r="3068" spans="2:51" s="12" customFormat="1" ht="13.5">
      <c r="B3068" s="222"/>
      <c r="C3068" s="223"/>
      <c r="D3068" s="219" t="s">
        <v>274</v>
      </c>
      <c r="E3068" s="224" t="s">
        <v>34</v>
      </c>
      <c r="F3068" s="225" t="s">
        <v>1547</v>
      </c>
      <c r="G3068" s="223"/>
      <c r="H3068" s="226">
        <v>8.76</v>
      </c>
      <c r="I3068" s="227"/>
      <c r="J3068" s="223"/>
      <c r="K3068" s="223"/>
      <c r="L3068" s="228"/>
      <c r="M3068" s="229"/>
      <c r="N3068" s="230"/>
      <c r="O3068" s="230"/>
      <c r="P3068" s="230"/>
      <c r="Q3068" s="230"/>
      <c r="R3068" s="230"/>
      <c r="S3068" s="230"/>
      <c r="T3068" s="231"/>
      <c r="AT3068" s="232" t="s">
        <v>274</v>
      </c>
      <c r="AU3068" s="232" t="s">
        <v>88</v>
      </c>
      <c r="AV3068" s="12" t="s">
        <v>88</v>
      </c>
      <c r="AW3068" s="12" t="s">
        <v>41</v>
      </c>
      <c r="AX3068" s="12" t="s">
        <v>78</v>
      </c>
      <c r="AY3068" s="232" t="s">
        <v>209</v>
      </c>
    </row>
    <row r="3069" spans="2:51" s="12" customFormat="1" ht="13.5">
      <c r="B3069" s="222"/>
      <c r="C3069" s="223"/>
      <c r="D3069" s="219" t="s">
        <v>274</v>
      </c>
      <c r="E3069" s="224" t="s">
        <v>34</v>
      </c>
      <c r="F3069" s="225" t="s">
        <v>1548</v>
      </c>
      <c r="G3069" s="223"/>
      <c r="H3069" s="226">
        <v>2.0299999999999998</v>
      </c>
      <c r="I3069" s="227"/>
      <c r="J3069" s="223"/>
      <c r="K3069" s="223"/>
      <c r="L3069" s="228"/>
      <c r="M3069" s="229"/>
      <c r="N3069" s="230"/>
      <c r="O3069" s="230"/>
      <c r="P3069" s="230"/>
      <c r="Q3069" s="230"/>
      <c r="R3069" s="230"/>
      <c r="S3069" s="230"/>
      <c r="T3069" s="231"/>
      <c r="AT3069" s="232" t="s">
        <v>274</v>
      </c>
      <c r="AU3069" s="232" t="s">
        <v>88</v>
      </c>
      <c r="AV3069" s="12" t="s">
        <v>88</v>
      </c>
      <c r="AW3069" s="12" t="s">
        <v>41</v>
      </c>
      <c r="AX3069" s="12" t="s">
        <v>78</v>
      </c>
      <c r="AY3069" s="232" t="s">
        <v>209</v>
      </c>
    </row>
    <row r="3070" spans="2:51" s="12" customFormat="1" ht="13.5">
      <c r="B3070" s="222"/>
      <c r="C3070" s="223"/>
      <c r="D3070" s="219" t="s">
        <v>274</v>
      </c>
      <c r="E3070" s="224" t="s">
        <v>34</v>
      </c>
      <c r="F3070" s="225" t="s">
        <v>1549</v>
      </c>
      <c r="G3070" s="223"/>
      <c r="H3070" s="226">
        <v>6.9</v>
      </c>
      <c r="I3070" s="227"/>
      <c r="J3070" s="223"/>
      <c r="K3070" s="223"/>
      <c r="L3070" s="228"/>
      <c r="M3070" s="229"/>
      <c r="N3070" s="230"/>
      <c r="O3070" s="230"/>
      <c r="P3070" s="230"/>
      <c r="Q3070" s="230"/>
      <c r="R3070" s="230"/>
      <c r="S3070" s="230"/>
      <c r="T3070" s="231"/>
      <c r="AT3070" s="232" t="s">
        <v>274</v>
      </c>
      <c r="AU3070" s="232" t="s">
        <v>88</v>
      </c>
      <c r="AV3070" s="12" t="s">
        <v>88</v>
      </c>
      <c r="AW3070" s="12" t="s">
        <v>41</v>
      </c>
      <c r="AX3070" s="12" t="s">
        <v>78</v>
      </c>
      <c r="AY3070" s="232" t="s">
        <v>209</v>
      </c>
    </row>
    <row r="3071" spans="2:51" s="12" customFormat="1" ht="13.5">
      <c r="B3071" s="222"/>
      <c r="C3071" s="223"/>
      <c r="D3071" s="219" t="s">
        <v>274</v>
      </c>
      <c r="E3071" s="224" t="s">
        <v>34</v>
      </c>
      <c r="F3071" s="225" t="s">
        <v>1550</v>
      </c>
      <c r="G3071" s="223"/>
      <c r="H3071" s="226">
        <v>11.23</v>
      </c>
      <c r="I3071" s="227"/>
      <c r="J3071" s="223"/>
      <c r="K3071" s="223"/>
      <c r="L3071" s="228"/>
      <c r="M3071" s="229"/>
      <c r="N3071" s="230"/>
      <c r="O3071" s="230"/>
      <c r="P3071" s="230"/>
      <c r="Q3071" s="230"/>
      <c r="R3071" s="230"/>
      <c r="S3071" s="230"/>
      <c r="T3071" s="231"/>
      <c r="AT3071" s="232" t="s">
        <v>274</v>
      </c>
      <c r="AU3071" s="232" t="s">
        <v>88</v>
      </c>
      <c r="AV3071" s="12" t="s">
        <v>88</v>
      </c>
      <c r="AW3071" s="12" t="s">
        <v>41</v>
      </c>
      <c r="AX3071" s="12" t="s">
        <v>78</v>
      </c>
      <c r="AY3071" s="232" t="s">
        <v>209</v>
      </c>
    </row>
    <row r="3072" spans="2:51" s="12" customFormat="1" ht="13.5">
      <c r="B3072" s="222"/>
      <c r="C3072" s="223"/>
      <c r="D3072" s="219" t="s">
        <v>274</v>
      </c>
      <c r="E3072" s="224" t="s">
        <v>34</v>
      </c>
      <c r="F3072" s="225" t="s">
        <v>1820</v>
      </c>
      <c r="G3072" s="223"/>
      <c r="H3072" s="226">
        <v>43.01</v>
      </c>
      <c r="I3072" s="227"/>
      <c r="J3072" s="223"/>
      <c r="K3072" s="223"/>
      <c r="L3072" s="228"/>
      <c r="M3072" s="229"/>
      <c r="N3072" s="230"/>
      <c r="O3072" s="230"/>
      <c r="P3072" s="230"/>
      <c r="Q3072" s="230"/>
      <c r="R3072" s="230"/>
      <c r="S3072" s="230"/>
      <c r="T3072" s="231"/>
      <c r="AT3072" s="232" t="s">
        <v>274</v>
      </c>
      <c r="AU3072" s="232" t="s">
        <v>88</v>
      </c>
      <c r="AV3072" s="12" t="s">
        <v>88</v>
      </c>
      <c r="AW3072" s="12" t="s">
        <v>41</v>
      </c>
      <c r="AX3072" s="12" t="s">
        <v>78</v>
      </c>
      <c r="AY3072" s="232" t="s">
        <v>209</v>
      </c>
    </row>
    <row r="3073" spans="2:51" s="12" customFormat="1" ht="13.5">
      <c r="B3073" s="222"/>
      <c r="C3073" s="223"/>
      <c r="D3073" s="219" t="s">
        <v>274</v>
      </c>
      <c r="E3073" s="224" t="s">
        <v>34</v>
      </c>
      <c r="F3073" s="225" t="s">
        <v>562</v>
      </c>
      <c r="G3073" s="223"/>
      <c r="H3073" s="226">
        <v>8.2799999999999994</v>
      </c>
      <c r="I3073" s="227"/>
      <c r="J3073" s="223"/>
      <c r="K3073" s="223"/>
      <c r="L3073" s="228"/>
      <c r="M3073" s="229"/>
      <c r="N3073" s="230"/>
      <c r="O3073" s="230"/>
      <c r="P3073" s="230"/>
      <c r="Q3073" s="230"/>
      <c r="R3073" s="230"/>
      <c r="S3073" s="230"/>
      <c r="T3073" s="231"/>
      <c r="AT3073" s="232" t="s">
        <v>274</v>
      </c>
      <c r="AU3073" s="232" t="s">
        <v>88</v>
      </c>
      <c r="AV3073" s="12" t="s">
        <v>88</v>
      </c>
      <c r="AW3073" s="12" t="s">
        <v>41</v>
      </c>
      <c r="AX3073" s="12" t="s">
        <v>78</v>
      </c>
      <c r="AY3073" s="232" t="s">
        <v>209</v>
      </c>
    </row>
    <row r="3074" spans="2:51" s="12" customFormat="1" ht="13.5">
      <c r="B3074" s="222"/>
      <c r="C3074" s="223"/>
      <c r="D3074" s="219" t="s">
        <v>274</v>
      </c>
      <c r="E3074" s="224" t="s">
        <v>34</v>
      </c>
      <c r="F3074" s="225" t="s">
        <v>1552</v>
      </c>
      <c r="G3074" s="223"/>
      <c r="H3074" s="226">
        <v>2.33</v>
      </c>
      <c r="I3074" s="227"/>
      <c r="J3074" s="223"/>
      <c r="K3074" s="223"/>
      <c r="L3074" s="228"/>
      <c r="M3074" s="229"/>
      <c r="N3074" s="230"/>
      <c r="O3074" s="230"/>
      <c r="P3074" s="230"/>
      <c r="Q3074" s="230"/>
      <c r="R3074" s="230"/>
      <c r="S3074" s="230"/>
      <c r="T3074" s="231"/>
      <c r="AT3074" s="232" t="s">
        <v>274</v>
      </c>
      <c r="AU3074" s="232" t="s">
        <v>88</v>
      </c>
      <c r="AV3074" s="12" t="s">
        <v>88</v>
      </c>
      <c r="AW3074" s="12" t="s">
        <v>41</v>
      </c>
      <c r="AX3074" s="12" t="s">
        <v>78</v>
      </c>
      <c r="AY3074" s="232" t="s">
        <v>209</v>
      </c>
    </row>
    <row r="3075" spans="2:51" s="12" customFormat="1" ht="13.5">
      <c r="B3075" s="222"/>
      <c r="C3075" s="223"/>
      <c r="D3075" s="219" t="s">
        <v>274</v>
      </c>
      <c r="E3075" s="224" t="s">
        <v>34</v>
      </c>
      <c r="F3075" s="225" t="s">
        <v>1553</v>
      </c>
      <c r="G3075" s="223"/>
      <c r="H3075" s="226">
        <v>1.66</v>
      </c>
      <c r="I3075" s="227"/>
      <c r="J3075" s="223"/>
      <c r="K3075" s="223"/>
      <c r="L3075" s="228"/>
      <c r="M3075" s="229"/>
      <c r="N3075" s="230"/>
      <c r="O3075" s="230"/>
      <c r="P3075" s="230"/>
      <c r="Q3075" s="230"/>
      <c r="R3075" s="230"/>
      <c r="S3075" s="230"/>
      <c r="T3075" s="231"/>
      <c r="AT3075" s="232" t="s">
        <v>274</v>
      </c>
      <c r="AU3075" s="232" t="s">
        <v>88</v>
      </c>
      <c r="AV3075" s="12" t="s">
        <v>88</v>
      </c>
      <c r="AW3075" s="12" t="s">
        <v>41</v>
      </c>
      <c r="AX3075" s="12" t="s">
        <v>78</v>
      </c>
      <c r="AY3075" s="232" t="s">
        <v>209</v>
      </c>
    </row>
    <row r="3076" spans="2:51" s="12" customFormat="1" ht="13.5">
      <c r="B3076" s="222"/>
      <c r="C3076" s="223"/>
      <c r="D3076" s="219" t="s">
        <v>274</v>
      </c>
      <c r="E3076" s="224" t="s">
        <v>34</v>
      </c>
      <c r="F3076" s="225" t="s">
        <v>563</v>
      </c>
      <c r="G3076" s="223"/>
      <c r="H3076" s="226">
        <v>6.04</v>
      </c>
      <c r="I3076" s="227"/>
      <c r="J3076" s="223"/>
      <c r="K3076" s="223"/>
      <c r="L3076" s="228"/>
      <c r="M3076" s="229"/>
      <c r="N3076" s="230"/>
      <c r="O3076" s="230"/>
      <c r="P3076" s="230"/>
      <c r="Q3076" s="230"/>
      <c r="R3076" s="230"/>
      <c r="S3076" s="230"/>
      <c r="T3076" s="231"/>
      <c r="AT3076" s="232" t="s">
        <v>274</v>
      </c>
      <c r="AU3076" s="232" t="s">
        <v>88</v>
      </c>
      <c r="AV3076" s="12" t="s">
        <v>88</v>
      </c>
      <c r="AW3076" s="12" t="s">
        <v>41</v>
      </c>
      <c r="AX3076" s="12" t="s">
        <v>78</v>
      </c>
      <c r="AY3076" s="232" t="s">
        <v>209</v>
      </c>
    </row>
    <row r="3077" spans="2:51" s="12" customFormat="1" ht="13.5">
      <c r="B3077" s="222"/>
      <c r="C3077" s="223"/>
      <c r="D3077" s="219" t="s">
        <v>274</v>
      </c>
      <c r="E3077" s="224" t="s">
        <v>34</v>
      </c>
      <c r="F3077" s="225" t="s">
        <v>564</v>
      </c>
      <c r="G3077" s="223"/>
      <c r="H3077" s="226">
        <v>57.52</v>
      </c>
      <c r="I3077" s="227"/>
      <c r="J3077" s="223"/>
      <c r="K3077" s="223"/>
      <c r="L3077" s="228"/>
      <c r="M3077" s="229"/>
      <c r="N3077" s="230"/>
      <c r="O3077" s="230"/>
      <c r="P3077" s="230"/>
      <c r="Q3077" s="230"/>
      <c r="R3077" s="230"/>
      <c r="S3077" s="230"/>
      <c r="T3077" s="231"/>
      <c r="AT3077" s="232" t="s">
        <v>274</v>
      </c>
      <c r="AU3077" s="232" t="s">
        <v>88</v>
      </c>
      <c r="AV3077" s="12" t="s">
        <v>88</v>
      </c>
      <c r="AW3077" s="12" t="s">
        <v>41</v>
      </c>
      <c r="AX3077" s="12" t="s">
        <v>78</v>
      </c>
      <c r="AY3077" s="232" t="s">
        <v>209</v>
      </c>
    </row>
    <row r="3078" spans="2:51" s="12" customFormat="1" ht="13.5">
      <c r="B3078" s="222"/>
      <c r="C3078" s="223"/>
      <c r="D3078" s="219" t="s">
        <v>274</v>
      </c>
      <c r="E3078" s="224" t="s">
        <v>34</v>
      </c>
      <c r="F3078" s="225" t="s">
        <v>566</v>
      </c>
      <c r="G3078" s="223"/>
      <c r="H3078" s="226">
        <v>3.29</v>
      </c>
      <c r="I3078" s="227"/>
      <c r="J3078" s="223"/>
      <c r="K3078" s="223"/>
      <c r="L3078" s="228"/>
      <c r="M3078" s="229"/>
      <c r="N3078" s="230"/>
      <c r="O3078" s="230"/>
      <c r="P3078" s="230"/>
      <c r="Q3078" s="230"/>
      <c r="R3078" s="230"/>
      <c r="S3078" s="230"/>
      <c r="T3078" s="231"/>
      <c r="AT3078" s="232" t="s">
        <v>274</v>
      </c>
      <c r="AU3078" s="232" t="s">
        <v>88</v>
      </c>
      <c r="AV3078" s="12" t="s">
        <v>88</v>
      </c>
      <c r="AW3078" s="12" t="s">
        <v>41</v>
      </c>
      <c r="AX3078" s="12" t="s">
        <v>78</v>
      </c>
      <c r="AY3078" s="232" t="s">
        <v>209</v>
      </c>
    </row>
    <row r="3079" spans="2:51" s="12" customFormat="1" ht="13.5">
      <c r="B3079" s="222"/>
      <c r="C3079" s="223"/>
      <c r="D3079" s="219" t="s">
        <v>274</v>
      </c>
      <c r="E3079" s="224" t="s">
        <v>34</v>
      </c>
      <c r="F3079" s="225" t="s">
        <v>567</v>
      </c>
      <c r="G3079" s="223"/>
      <c r="H3079" s="226">
        <v>5.61</v>
      </c>
      <c r="I3079" s="227"/>
      <c r="J3079" s="223"/>
      <c r="K3079" s="223"/>
      <c r="L3079" s="228"/>
      <c r="M3079" s="229"/>
      <c r="N3079" s="230"/>
      <c r="O3079" s="230"/>
      <c r="P3079" s="230"/>
      <c r="Q3079" s="230"/>
      <c r="R3079" s="230"/>
      <c r="S3079" s="230"/>
      <c r="T3079" s="231"/>
      <c r="AT3079" s="232" t="s">
        <v>274</v>
      </c>
      <c r="AU3079" s="232" t="s">
        <v>88</v>
      </c>
      <c r="AV3079" s="12" t="s">
        <v>88</v>
      </c>
      <c r="AW3079" s="12" t="s">
        <v>41</v>
      </c>
      <c r="AX3079" s="12" t="s">
        <v>78</v>
      </c>
      <c r="AY3079" s="232" t="s">
        <v>209</v>
      </c>
    </row>
    <row r="3080" spans="2:51" s="12" customFormat="1" ht="13.5">
      <c r="B3080" s="222"/>
      <c r="C3080" s="223"/>
      <c r="D3080" s="219" t="s">
        <v>274</v>
      </c>
      <c r="E3080" s="224" t="s">
        <v>34</v>
      </c>
      <c r="F3080" s="225" t="s">
        <v>568</v>
      </c>
      <c r="G3080" s="223"/>
      <c r="H3080" s="226">
        <v>2.16</v>
      </c>
      <c r="I3080" s="227"/>
      <c r="J3080" s="223"/>
      <c r="K3080" s="223"/>
      <c r="L3080" s="228"/>
      <c r="M3080" s="229"/>
      <c r="N3080" s="230"/>
      <c r="O3080" s="230"/>
      <c r="P3080" s="230"/>
      <c r="Q3080" s="230"/>
      <c r="R3080" s="230"/>
      <c r="S3080" s="230"/>
      <c r="T3080" s="231"/>
      <c r="AT3080" s="232" t="s">
        <v>274</v>
      </c>
      <c r="AU3080" s="232" t="s">
        <v>88</v>
      </c>
      <c r="AV3080" s="12" t="s">
        <v>88</v>
      </c>
      <c r="AW3080" s="12" t="s">
        <v>41</v>
      </c>
      <c r="AX3080" s="12" t="s">
        <v>78</v>
      </c>
      <c r="AY3080" s="232" t="s">
        <v>209</v>
      </c>
    </row>
    <row r="3081" spans="2:51" s="12" customFormat="1" ht="13.5">
      <c r="B3081" s="222"/>
      <c r="C3081" s="223"/>
      <c r="D3081" s="219" t="s">
        <v>274</v>
      </c>
      <c r="E3081" s="224" t="s">
        <v>34</v>
      </c>
      <c r="F3081" s="225" t="s">
        <v>569</v>
      </c>
      <c r="G3081" s="223"/>
      <c r="H3081" s="226">
        <v>2.2000000000000002</v>
      </c>
      <c r="I3081" s="227"/>
      <c r="J3081" s="223"/>
      <c r="K3081" s="223"/>
      <c r="L3081" s="228"/>
      <c r="M3081" s="229"/>
      <c r="N3081" s="230"/>
      <c r="O3081" s="230"/>
      <c r="P3081" s="230"/>
      <c r="Q3081" s="230"/>
      <c r="R3081" s="230"/>
      <c r="S3081" s="230"/>
      <c r="T3081" s="231"/>
      <c r="AT3081" s="232" t="s">
        <v>274</v>
      </c>
      <c r="AU3081" s="232" t="s">
        <v>88</v>
      </c>
      <c r="AV3081" s="12" t="s">
        <v>88</v>
      </c>
      <c r="AW3081" s="12" t="s">
        <v>41</v>
      </c>
      <c r="AX3081" s="12" t="s">
        <v>78</v>
      </c>
      <c r="AY3081" s="232" t="s">
        <v>209</v>
      </c>
    </row>
    <row r="3082" spans="2:51" s="12" customFormat="1" ht="13.5">
      <c r="B3082" s="222"/>
      <c r="C3082" s="223"/>
      <c r="D3082" s="219" t="s">
        <v>274</v>
      </c>
      <c r="E3082" s="224" t="s">
        <v>34</v>
      </c>
      <c r="F3082" s="225" t="s">
        <v>570</v>
      </c>
      <c r="G3082" s="223"/>
      <c r="H3082" s="226">
        <v>5.22</v>
      </c>
      <c r="I3082" s="227"/>
      <c r="J3082" s="223"/>
      <c r="K3082" s="223"/>
      <c r="L3082" s="228"/>
      <c r="M3082" s="229"/>
      <c r="N3082" s="230"/>
      <c r="O3082" s="230"/>
      <c r="P3082" s="230"/>
      <c r="Q3082" s="230"/>
      <c r="R3082" s="230"/>
      <c r="S3082" s="230"/>
      <c r="T3082" s="231"/>
      <c r="AT3082" s="232" t="s">
        <v>274</v>
      </c>
      <c r="AU3082" s="232" t="s">
        <v>88</v>
      </c>
      <c r="AV3082" s="12" t="s">
        <v>88</v>
      </c>
      <c r="AW3082" s="12" t="s">
        <v>41</v>
      </c>
      <c r="AX3082" s="12" t="s">
        <v>78</v>
      </c>
      <c r="AY3082" s="232" t="s">
        <v>209</v>
      </c>
    </row>
    <row r="3083" spans="2:51" s="12" customFormat="1" ht="13.5">
      <c r="B3083" s="222"/>
      <c r="C3083" s="223"/>
      <c r="D3083" s="219" t="s">
        <v>274</v>
      </c>
      <c r="E3083" s="224" t="s">
        <v>34</v>
      </c>
      <c r="F3083" s="225" t="s">
        <v>571</v>
      </c>
      <c r="G3083" s="223"/>
      <c r="H3083" s="226">
        <v>18.309999999999999</v>
      </c>
      <c r="I3083" s="227"/>
      <c r="J3083" s="223"/>
      <c r="K3083" s="223"/>
      <c r="L3083" s="228"/>
      <c r="M3083" s="229"/>
      <c r="N3083" s="230"/>
      <c r="O3083" s="230"/>
      <c r="P3083" s="230"/>
      <c r="Q3083" s="230"/>
      <c r="R3083" s="230"/>
      <c r="S3083" s="230"/>
      <c r="T3083" s="231"/>
      <c r="AT3083" s="232" t="s">
        <v>274</v>
      </c>
      <c r="AU3083" s="232" t="s">
        <v>88</v>
      </c>
      <c r="AV3083" s="12" t="s">
        <v>88</v>
      </c>
      <c r="AW3083" s="12" t="s">
        <v>41</v>
      </c>
      <c r="AX3083" s="12" t="s">
        <v>78</v>
      </c>
      <c r="AY3083" s="232" t="s">
        <v>209</v>
      </c>
    </row>
    <row r="3084" spans="2:51" s="12" customFormat="1" ht="13.5">
      <c r="B3084" s="222"/>
      <c r="C3084" s="223"/>
      <c r="D3084" s="219" t="s">
        <v>274</v>
      </c>
      <c r="E3084" s="224" t="s">
        <v>34</v>
      </c>
      <c r="F3084" s="225" t="s">
        <v>557</v>
      </c>
      <c r="G3084" s="223"/>
      <c r="H3084" s="226">
        <v>3.42</v>
      </c>
      <c r="I3084" s="227"/>
      <c r="J3084" s="223"/>
      <c r="K3084" s="223"/>
      <c r="L3084" s="228"/>
      <c r="M3084" s="229"/>
      <c r="N3084" s="230"/>
      <c r="O3084" s="230"/>
      <c r="P3084" s="230"/>
      <c r="Q3084" s="230"/>
      <c r="R3084" s="230"/>
      <c r="S3084" s="230"/>
      <c r="T3084" s="231"/>
      <c r="AT3084" s="232" t="s">
        <v>274</v>
      </c>
      <c r="AU3084" s="232" t="s">
        <v>88</v>
      </c>
      <c r="AV3084" s="12" t="s">
        <v>88</v>
      </c>
      <c r="AW3084" s="12" t="s">
        <v>41</v>
      </c>
      <c r="AX3084" s="12" t="s">
        <v>78</v>
      </c>
      <c r="AY3084" s="232" t="s">
        <v>209</v>
      </c>
    </row>
    <row r="3085" spans="2:51" s="12" customFormat="1" ht="13.5">
      <c r="B3085" s="222"/>
      <c r="C3085" s="223"/>
      <c r="D3085" s="219" t="s">
        <v>274</v>
      </c>
      <c r="E3085" s="224" t="s">
        <v>34</v>
      </c>
      <c r="F3085" s="225" t="s">
        <v>558</v>
      </c>
      <c r="G3085" s="223"/>
      <c r="H3085" s="226">
        <v>5.18</v>
      </c>
      <c r="I3085" s="227"/>
      <c r="J3085" s="223"/>
      <c r="K3085" s="223"/>
      <c r="L3085" s="228"/>
      <c r="M3085" s="229"/>
      <c r="N3085" s="230"/>
      <c r="O3085" s="230"/>
      <c r="P3085" s="230"/>
      <c r="Q3085" s="230"/>
      <c r="R3085" s="230"/>
      <c r="S3085" s="230"/>
      <c r="T3085" s="231"/>
      <c r="AT3085" s="232" t="s">
        <v>274</v>
      </c>
      <c r="AU3085" s="232" t="s">
        <v>88</v>
      </c>
      <c r="AV3085" s="12" t="s">
        <v>88</v>
      </c>
      <c r="AW3085" s="12" t="s">
        <v>41</v>
      </c>
      <c r="AX3085" s="12" t="s">
        <v>78</v>
      </c>
      <c r="AY3085" s="232" t="s">
        <v>209</v>
      </c>
    </row>
    <row r="3086" spans="2:51" s="12" customFormat="1" ht="13.5">
      <c r="B3086" s="222"/>
      <c r="C3086" s="223"/>
      <c r="D3086" s="219" t="s">
        <v>274</v>
      </c>
      <c r="E3086" s="224" t="s">
        <v>34</v>
      </c>
      <c r="F3086" s="225" t="s">
        <v>559</v>
      </c>
      <c r="G3086" s="223"/>
      <c r="H3086" s="226">
        <v>10.64</v>
      </c>
      <c r="I3086" s="227"/>
      <c r="J3086" s="223"/>
      <c r="K3086" s="223"/>
      <c r="L3086" s="228"/>
      <c r="M3086" s="229"/>
      <c r="N3086" s="230"/>
      <c r="O3086" s="230"/>
      <c r="P3086" s="230"/>
      <c r="Q3086" s="230"/>
      <c r="R3086" s="230"/>
      <c r="S3086" s="230"/>
      <c r="T3086" s="231"/>
      <c r="AT3086" s="232" t="s">
        <v>274</v>
      </c>
      <c r="AU3086" s="232" t="s">
        <v>88</v>
      </c>
      <c r="AV3086" s="12" t="s">
        <v>88</v>
      </c>
      <c r="AW3086" s="12" t="s">
        <v>41</v>
      </c>
      <c r="AX3086" s="12" t="s">
        <v>78</v>
      </c>
      <c r="AY3086" s="232" t="s">
        <v>209</v>
      </c>
    </row>
    <row r="3087" spans="2:51" s="12" customFormat="1" ht="13.5">
      <c r="B3087" s="222"/>
      <c r="C3087" s="223"/>
      <c r="D3087" s="219" t="s">
        <v>274</v>
      </c>
      <c r="E3087" s="224" t="s">
        <v>34</v>
      </c>
      <c r="F3087" s="225" t="s">
        <v>560</v>
      </c>
      <c r="G3087" s="223"/>
      <c r="H3087" s="226">
        <v>5.39</v>
      </c>
      <c r="I3087" s="227"/>
      <c r="J3087" s="223"/>
      <c r="K3087" s="223"/>
      <c r="L3087" s="228"/>
      <c r="M3087" s="229"/>
      <c r="N3087" s="230"/>
      <c r="O3087" s="230"/>
      <c r="P3087" s="230"/>
      <c r="Q3087" s="230"/>
      <c r="R3087" s="230"/>
      <c r="S3087" s="230"/>
      <c r="T3087" s="231"/>
      <c r="AT3087" s="232" t="s">
        <v>274</v>
      </c>
      <c r="AU3087" s="232" t="s">
        <v>88</v>
      </c>
      <c r="AV3087" s="12" t="s">
        <v>88</v>
      </c>
      <c r="AW3087" s="12" t="s">
        <v>41</v>
      </c>
      <c r="AX3087" s="12" t="s">
        <v>78</v>
      </c>
      <c r="AY3087" s="232" t="s">
        <v>209</v>
      </c>
    </row>
    <row r="3088" spans="2:51" s="12" customFormat="1" ht="13.5">
      <c r="B3088" s="222"/>
      <c r="C3088" s="223"/>
      <c r="D3088" s="219" t="s">
        <v>274</v>
      </c>
      <c r="E3088" s="224" t="s">
        <v>34</v>
      </c>
      <c r="F3088" s="225" t="s">
        <v>561</v>
      </c>
      <c r="G3088" s="223"/>
      <c r="H3088" s="226">
        <v>7.92</v>
      </c>
      <c r="I3088" s="227"/>
      <c r="J3088" s="223"/>
      <c r="K3088" s="223"/>
      <c r="L3088" s="228"/>
      <c r="M3088" s="229"/>
      <c r="N3088" s="230"/>
      <c r="O3088" s="230"/>
      <c r="P3088" s="230"/>
      <c r="Q3088" s="230"/>
      <c r="R3088" s="230"/>
      <c r="S3088" s="230"/>
      <c r="T3088" s="231"/>
      <c r="AT3088" s="232" t="s">
        <v>274</v>
      </c>
      <c r="AU3088" s="232" t="s">
        <v>88</v>
      </c>
      <c r="AV3088" s="12" t="s">
        <v>88</v>
      </c>
      <c r="AW3088" s="12" t="s">
        <v>41</v>
      </c>
      <c r="AX3088" s="12" t="s">
        <v>78</v>
      </c>
      <c r="AY3088" s="232" t="s">
        <v>209</v>
      </c>
    </row>
    <row r="3089" spans="2:65" s="12" customFormat="1" ht="13.5">
      <c r="B3089" s="222"/>
      <c r="C3089" s="223"/>
      <c r="D3089" s="219" t="s">
        <v>274</v>
      </c>
      <c r="E3089" s="224" t="s">
        <v>34</v>
      </c>
      <c r="F3089" s="225" t="s">
        <v>1554</v>
      </c>
      <c r="G3089" s="223"/>
      <c r="H3089" s="226">
        <v>9.93</v>
      </c>
      <c r="I3089" s="227"/>
      <c r="J3089" s="223"/>
      <c r="K3089" s="223"/>
      <c r="L3089" s="228"/>
      <c r="M3089" s="229"/>
      <c r="N3089" s="230"/>
      <c r="O3089" s="230"/>
      <c r="P3089" s="230"/>
      <c r="Q3089" s="230"/>
      <c r="R3089" s="230"/>
      <c r="S3089" s="230"/>
      <c r="T3089" s="231"/>
      <c r="AT3089" s="232" t="s">
        <v>274</v>
      </c>
      <c r="AU3089" s="232" t="s">
        <v>88</v>
      </c>
      <c r="AV3089" s="12" t="s">
        <v>88</v>
      </c>
      <c r="AW3089" s="12" t="s">
        <v>41</v>
      </c>
      <c r="AX3089" s="12" t="s">
        <v>78</v>
      </c>
      <c r="AY3089" s="232" t="s">
        <v>209</v>
      </c>
    </row>
    <row r="3090" spans="2:65" s="14" customFormat="1" ht="13.5">
      <c r="B3090" s="254"/>
      <c r="C3090" s="255"/>
      <c r="D3090" s="219" t="s">
        <v>274</v>
      </c>
      <c r="E3090" s="256" t="s">
        <v>34</v>
      </c>
      <c r="F3090" s="257" t="s">
        <v>437</v>
      </c>
      <c r="G3090" s="255"/>
      <c r="H3090" s="256" t="s">
        <v>34</v>
      </c>
      <c r="I3090" s="258"/>
      <c r="J3090" s="255"/>
      <c r="K3090" s="255"/>
      <c r="L3090" s="259"/>
      <c r="M3090" s="260"/>
      <c r="N3090" s="261"/>
      <c r="O3090" s="261"/>
      <c r="P3090" s="261"/>
      <c r="Q3090" s="261"/>
      <c r="R3090" s="261"/>
      <c r="S3090" s="261"/>
      <c r="T3090" s="262"/>
      <c r="AT3090" s="263" t="s">
        <v>274</v>
      </c>
      <c r="AU3090" s="263" t="s">
        <v>88</v>
      </c>
      <c r="AV3090" s="14" t="s">
        <v>86</v>
      </c>
      <c r="AW3090" s="14" t="s">
        <v>41</v>
      </c>
      <c r="AX3090" s="14" t="s">
        <v>78</v>
      </c>
      <c r="AY3090" s="263" t="s">
        <v>209</v>
      </c>
    </row>
    <row r="3091" spans="2:65" s="12" customFormat="1" ht="13.5">
      <c r="B3091" s="222"/>
      <c r="C3091" s="223"/>
      <c r="D3091" s="219" t="s">
        <v>274</v>
      </c>
      <c r="E3091" s="224" t="s">
        <v>34</v>
      </c>
      <c r="F3091" s="225" t="s">
        <v>577</v>
      </c>
      <c r="G3091" s="223"/>
      <c r="H3091" s="226">
        <v>7.69</v>
      </c>
      <c r="I3091" s="227"/>
      <c r="J3091" s="223"/>
      <c r="K3091" s="223"/>
      <c r="L3091" s="228"/>
      <c r="M3091" s="229"/>
      <c r="N3091" s="230"/>
      <c r="O3091" s="230"/>
      <c r="P3091" s="230"/>
      <c r="Q3091" s="230"/>
      <c r="R3091" s="230"/>
      <c r="S3091" s="230"/>
      <c r="T3091" s="231"/>
      <c r="AT3091" s="232" t="s">
        <v>274</v>
      </c>
      <c r="AU3091" s="232" t="s">
        <v>88</v>
      </c>
      <c r="AV3091" s="12" t="s">
        <v>88</v>
      </c>
      <c r="AW3091" s="12" t="s">
        <v>41</v>
      </c>
      <c r="AX3091" s="12" t="s">
        <v>78</v>
      </c>
      <c r="AY3091" s="232" t="s">
        <v>209</v>
      </c>
    </row>
    <row r="3092" spans="2:65" s="12" customFormat="1" ht="13.5">
      <c r="B3092" s="222"/>
      <c r="C3092" s="223"/>
      <c r="D3092" s="219" t="s">
        <v>274</v>
      </c>
      <c r="E3092" s="224" t="s">
        <v>34</v>
      </c>
      <c r="F3092" s="225" t="s">
        <v>578</v>
      </c>
      <c r="G3092" s="223"/>
      <c r="H3092" s="226">
        <v>4.32</v>
      </c>
      <c r="I3092" s="227"/>
      <c r="J3092" s="223"/>
      <c r="K3092" s="223"/>
      <c r="L3092" s="228"/>
      <c r="M3092" s="229"/>
      <c r="N3092" s="230"/>
      <c r="O3092" s="230"/>
      <c r="P3092" s="230"/>
      <c r="Q3092" s="230"/>
      <c r="R3092" s="230"/>
      <c r="S3092" s="230"/>
      <c r="T3092" s="231"/>
      <c r="AT3092" s="232" t="s">
        <v>274</v>
      </c>
      <c r="AU3092" s="232" t="s">
        <v>88</v>
      </c>
      <c r="AV3092" s="12" t="s">
        <v>88</v>
      </c>
      <c r="AW3092" s="12" t="s">
        <v>41</v>
      </c>
      <c r="AX3092" s="12" t="s">
        <v>78</v>
      </c>
      <c r="AY3092" s="232" t="s">
        <v>209</v>
      </c>
    </row>
    <row r="3093" spans="2:65" s="13" customFormat="1" ht="13.5">
      <c r="B3093" s="233"/>
      <c r="C3093" s="234"/>
      <c r="D3093" s="219" t="s">
        <v>274</v>
      </c>
      <c r="E3093" s="235" t="s">
        <v>34</v>
      </c>
      <c r="F3093" s="236" t="s">
        <v>302</v>
      </c>
      <c r="G3093" s="234"/>
      <c r="H3093" s="237">
        <v>331.62</v>
      </c>
      <c r="I3093" s="238"/>
      <c r="J3093" s="234"/>
      <c r="K3093" s="234"/>
      <c r="L3093" s="239"/>
      <c r="M3093" s="240"/>
      <c r="N3093" s="241"/>
      <c r="O3093" s="241"/>
      <c r="P3093" s="241"/>
      <c r="Q3093" s="241"/>
      <c r="R3093" s="241"/>
      <c r="S3093" s="241"/>
      <c r="T3093" s="242"/>
      <c r="AT3093" s="243" t="s">
        <v>274</v>
      </c>
      <c r="AU3093" s="243" t="s">
        <v>88</v>
      </c>
      <c r="AV3093" s="13" t="s">
        <v>228</v>
      </c>
      <c r="AW3093" s="13" t="s">
        <v>41</v>
      </c>
      <c r="AX3093" s="13" t="s">
        <v>86</v>
      </c>
      <c r="AY3093" s="243" t="s">
        <v>209</v>
      </c>
    </row>
    <row r="3094" spans="2:65" s="1" customFormat="1" ht="16.5" customHeight="1">
      <c r="B3094" s="43"/>
      <c r="C3094" s="244" t="s">
        <v>3545</v>
      </c>
      <c r="D3094" s="244" t="s">
        <v>348</v>
      </c>
      <c r="E3094" s="245" t="s">
        <v>3546</v>
      </c>
      <c r="F3094" s="246" t="s">
        <v>3547</v>
      </c>
      <c r="G3094" s="247" t="s">
        <v>351</v>
      </c>
      <c r="H3094" s="248">
        <v>381.363</v>
      </c>
      <c r="I3094" s="249"/>
      <c r="J3094" s="250">
        <f>ROUND(I3094*H3094,2)</f>
        <v>0</v>
      </c>
      <c r="K3094" s="246" t="s">
        <v>34</v>
      </c>
      <c r="L3094" s="251"/>
      <c r="M3094" s="252" t="s">
        <v>34</v>
      </c>
      <c r="N3094" s="253" t="s">
        <v>49</v>
      </c>
      <c r="O3094" s="44"/>
      <c r="P3094" s="212">
        <f>O3094*H3094</f>
        <v>0</v>
      </c>
      <c r="Q3094" s="212">
        <v>2.5000000000000001E-2</v>
      </c>
      <c r="R3094" s="212">
        <f>Q3094*H3094</f>
        <v>9.5340749999999996</v>
      </c>
      <c r="S3094" s="212">
        <v>0</v>
      </c>
      <c r="T3094" s="213">
        <f>S3094*H3094</f>
        <v>0</v>
      </c>
      <c r="AR3094" s="25" t="s">
        <v>672</v>
      </c>
      <c r="AT3094" s="25" t="s">
        <v>348</v>
      </c>
      <c r="AU3094" s="25" t="s">
        <v>88</v>
      </c>
      <c r="AY3094" s="25" t="s">
        <v>209</v>
      </c>
      <c r="BE3094" s="214">
        <f>IF(N3094="základní",J3094,0)</f>
        <v>0</v>
      </c>
      <c r="BF3094" s="214">
        <f>IF(N3094="snížená",J3094,0)</f>
        <v>0</v>
      </c>
      <c r="BG3094" s="214">
        <f>IF(N3094="zákl. přenesená",J3094,0)</f>
        <v>0</v>
      </c>
      <c r="BH3094" s="214">
        <f>IF(N3094="sníž. přenesená",J3094,0)</f>
        <v>0</v>
      </c>
      <c r="BI3094" s="214">
        <f>IF(N3094="nulová",J3094,0)</f>
        <v>0</v>
      </c>
      <c r="BJ3094" s="25" t="s">
        <v>86</v>
      </c>
      <c r="BK3094" s="214">
        <f>ROUND(I3094*H3094,2)</f>
        <v>0</v>
      </c>
      <c r="BL3094" s="25" t="s">
        <v>287</v>
      </c>
      <c r="BM3094" s="25" t="s">
        <v>3548</v>
      </c>
    </row>
    <row r="3095" spans="2:65" s="1" customFormat="1" ht="27">
      <c r="B3095" s="43"/>
      <c r="C3095" s="65"/>
      <c r="D3095" s="219" t="s">
        <v>1712</v>
      </c>
      <c r="E3095" s="65"/>
      <c r="F3095" s="220" t="s">
        <v>3538</v>
      </c>
      <c r="G3095" s="65"/>
      <c r="H3095" s="65"/>
      <c r="I3095" s="174"/>
      <c r="J3095" s="65"/>
      <c r="K3095" s="65"/>
      <c r="L3095" s="63"/>
      <c r="M3095" s="221"/>
      <c r="N3095" s="44"/>
      <c r="O3095" s="44"/>
      <c r="P3095" s="44"/>
      <c r="Q3095" s="44"/>
      <c r="R3095" s="44"/>
      <c r="S3095" s="44"/>
      <c r="T3095" s="80"/>
      <c r="AT3095" s="25" t="s">
        <v>1712</v>
      </c>
      <c r="AU3095" s="25" t="s">
        <v>88</v>
      </c>
    </row>
    <row r="3096" spans="2:65" s="12" customFormat="1" ht="13.5">
      <c r="B3096" s="222"/>
      <c r="C3096" s="223"/>
      <c r="D3096" s="219" t="s">
        <v>274</v>
      </c>
      <c r="E3096" s="223"/>
      <c r="F3096" s="225" t="s">
        <v>3549</v>
      </c>
      <c r="G3096" s="223"/>
      <c r="H3096" s="226">
        <v>381.363</v>
      </c>
      <c r="I3096" s="227"/>
      <c r="J3096" s="223"/>
      <c r="K3096" s="223"/>
      <c r="L3096" s="228"/>
      <c r="M3096" s="229"/>
      <c r="N3096" s="230"/>
      <c r="O3096" s="230"/>
      <c r="P3096" s="230"/>
      <c r="Q3096" s="230"/>
      <c r="R3096" s="230"/>
      <c r="S3096" s="230"/>
      <c r="T3096" s="231"/>
      <c r="AT3096" s="232" t="s">
        <v>274</v>
      </c>
      <c r="AU3096" s="232" t="s">
        <v>88</v>
      </c>
      <c r="AV3096" s="12" t="s">
        <v>88</v>
      </c>
      <c r="AW3096" s="12" t="s">
        <v>6</v>
      </c>
      <c r="AX3096" s="12" t="s">
        <v>86</v>
      </c>
      <c r="AY3096" s="232" t="s">
        <v>209</v>
      </c>
    </row>
    <row r="3097" spans="2:65" s="1" customFormat="1" ht="25.5" customHeight="1">
      <c r="B3097" s="43"/>
      <c r="C3097" s="203" t="s">
        <v>3550</v>
      </c>
      <c r="D3097" s="203" t="s">
        <v>212</v>
      </c>
      <c r="E3097" s="204" t="s">
        <v>3551</v>
      </c>
      <c r="F3097" s="205" t="s">
        <v>3552</v>
      </c>
      <c r="G3097" s="206" t="s">
        <v>351</v>
      </c>
      <c r="H3097" s="207">
        <v>39.43</v>
      </c>
      <c r="I3097" s="208"/>
      <c r="J3097" s="209">
        <f>ROUND(I3097*H3097,2)</f>
        <v>0</v>
      </c>
      <c r="K3097" s="205" t="s">
        <v>216</v>
      </c>
      <c r="L3097" s="63"/>
      <c r="M3097" s="210" t="s">
        <v>34</v>
      </c>
      <c r="N3097" s="211" t="s">
        <v>49</v>
      </c>
      <c r="O3097" s="44"/>
      <c r="P3097" s="212">
        <f>O3097*H3097</f>
        <v>0</v>
      </c>
      <c r="Q3097" s="212">
        <v>0</v>
      </c>
      <c r="R3097" s="212">
        <f>Q3097*H3097</f>
        <v>0</v>
      </c>
      <c r="S3097" s="212">
        <v>0</v>
      </c>
      <c r="T3097" s="213">
        <f>S3097*H3097</f>
        <v>0</v>
      </c>
      <c r="AR3097" s="25" t="s">
        <v>287</v>
      </c>
      <c r="AT3097" s="25" t="s">
        <v>212</v>
      </c>
      <c r="AU3097" s="25" t="s">
        <v>88</v>
      </c>
      <c r="AY3097" s="25" t="s">
        <v>209</v>
      </c>
      <c r="BE3097" s="214">
        <f>IF(N3097="základní",J3097,0)</f>
        <v>0</v>
      </c>
      <c r="BF3097" s="214">
        <f>IF(N3097="snížená",J3097,0)</f>
        <v>0</v>
      </c>
      <c r="BG3097" s="214">
        <f>IF(N3097="zákl. přenesená",J3097,0)</f>
        <v>0</v>
      </c>
      <c r="BH3097" s="214">
        <f>IF(N3097="sníž. přenesená",J3097,0)</f>
        <v>0</v>
      </c>
      <c r="BI3097" s="214">
        <f>IF(N3097="nulová",J3097,0)</f>
        <v>0</v>
      </c>
      <c r="BJ3097" s="25" t="s">
        <v>86</v>
      </c>
      <c r="BK3097" s="214">
        <f>ROUND(I3097*H3097,2)</f>
        <v>0</v>
      </c>
      <c r="BL3097" s="25" t="s">
        <v>287</v>
      </c>
      <c r="BM3097" s="25" t="s">
        <v>3553</v>
      </c>
    </row>
    <row r="3098" spans="2:65" s="14" customFormat="1" ht="13.5">
      <c r="B3098" s="254"/>
      <c r="C3098" s="255"/>
      <c r="D3098" s="219" t="s">
        <v>274</v>
      </c>
      <c r="E3098" s="256" t="s">
        <v>34</v>
      </c>
      <c r="F3098" s="257" t="s">
        <v>434</v>
      </c>
      <c r="G3098" s="255"/>
      <c r="H3098" s="256" t="s">
        <v>34</v>
      </c>
      <c r="I3098" s="258"/>
      <c r="J3098" s="255"/>
      <c r="K3098" s="255"/>
      <c r="L3098" s="259"/>
      <c r="M3098" s="260"/>
      <c r="N3098" s="261"/>
      <c r="O3098" s="261"/>
      <c r="P3098" s="261"/>
      <c r="Q3098" s="261"/>
      <c r="R3098" s="261"/>
      <c r="S3098" s="261"/>
      <c r="T3098" s="262"/>
      <c r="AT3098" s="263" t="s">
        <v>274</v>
      </c>
      <c r="AU3098" s="263" t="s">
        <v>88</v>
      </c>
      <c r="AV3098" s="14" t="s">
        <v>86</v>
      </c>
      <c r="AW3098" s="14" t="s">
        <v>41</v>
      </c>
      <c r="AX3098" s="14" t="s">
        <v>78</v>
      </c>
      <c r="AY3098" s="263" t="s">
        <v>209</v>
      </c>
    </row>
    <row r="3099" spans="2:65" s="12" customFormat="1" ht="13.5">
      <c r="B3099" s="222"/>
      <c r="C3099" s="223"/>
      <c r="D3099" s="219" t="s">
        <v>274</v>
      </c>
      <c r="E3099" s="224" t="s">
        <v>34</v>
      </c>
      <c r="F3099" s="225" t="s">
        <v>1827</v>
      </c>
      <c r="G3099" s="223"/>
      <c r="H3099" s="226">
        <v>4.51</v>
      </c>
      <c r="I3099" s="227"/>
      <c r="J3099" s="223"/>
      <c r="K3099" s="223"/>
      <c r="L3099" s="228"/>
      <c r="M3099" s="229"/>
      <c r="N3099" s="230"/>
      <c r="O3099" s="230"/>
      <c r="P3099" s="230"/>
      <c r="Q3099" s="230"/>
      <c r="R3099" s="230"/>
      <c r="S3099" s="230"/>
      <c r="T3099" s="231"/>
      <c r="AT3099" s="232" t="s">
        <v>274</v>
      </c>
      <c r="AU3099" s="232" t="s">
        <v>88</v>
      </c>
      <c r="AV3099" s="12" t="s">
        <v>88</v>
      </c>
      <c r="AW3099" s="12" t="s">
        <v>41</v>
      </c>
      <c r="AX3099" s="12" t="s">
        <v>78</v>
      </c>
      <c r="AY3099" s="232" t="s">
        <v>209</v>
      </c>
    </row>
    <row r="3100" spans="2:65" s="12" customFormat="1" ht="13.5">
      <c r="B3100" s="222"/>
      <c r="C3100" s="223"/>
      <c r="D3100" s="219" t="s">
        <v>274</v>
      </c>
      <c r="E3100" s="224" t="s">
        <v>34</v>
      </c>
      <c r="F3100" s="225" t="s">
        <v>1828</v>
      </c>
      <c r="G3100" s="223"/>
      <c r="H3100" s="226">
        <v>4.78</v>
      </c>
      <c r="I3100" s="227"/>
      <c r="J3100" s="223"/>
      <c r="K3100" s="223"/>
      <c r="L3100" s="228"/>
      <c r="M3100" s="229"/>
      <c r="N3100" s="230"/>
      <c r="O3100" s="230"/>
      <c r="P3100" s="230"/>
      <c r="Q3100" s="230"/>
      <c r="R3100" s="230"/>
      <c r="S3100" s="230"/>
      <c r="T3100" s="231"/>
      <c r="AT3100" s="232" t="s">
        <v>274</v>
      </c>
      <c r="AU3100" s="232" t="s">
        <v>88</v>
      </c>
      <c r="AV3100" s="12" t="s">
        <v>88</v>
      </c>
      <c r="AW3100" s="12" t="s">
        <v>41</v>
      </c>
      <c r="AX3100" s="12" t="s">
        <v>78</v>
      </c>
      <c r="AY3100" s="232" t="s">
        <v>209</v>
      </c>
    </row>
    <row r="3101" spans="2:65" s="12" customFormat="1" ht="13.5">
      <c r="B3101" s="222"/>
      <c r="C3101" s="223"/>
      <c r="D3101" s="219" t="s">
        <v>274</v>
      </c>
      <c r="E3101" s="224" t="s">
        <v>34</v>
      </c>
      <c r="F3101" s="225" t="s">
        <v>1545</v>
      </c>
      <c r="G3101" s="223"/>
      <c r="H3101" s="226">
        <v>4.5199999999999996</v>
      </c>
      <c r="I3101" s="227"/>
      <c r="J3101" s="223"/>
      <c r="K3101" s="223"/>
      <c r="L3101" s="228"/>
      <c r="M3101" s="229"/>
      <c r="N3101" s="230"/>
      <c r="O3101" s="230"/>
      <c r="P3101" s="230"/>
      <c r="Q3101" s="230"/>
      <c r="R3101" s="230"/>
      <c r="S3101" s="230"/>
      <c r="T3101" s="231"/>
      <c r="AT3101" s="232" t="s">
        <v>274</v>
      </c>
      <c r="AU3101" s="232" t="s">
        <v>88</v>
      </c>
      <c r="AV3101" s="12" t="s">
        <v>88</v>
      </c>
      <c r="AW3101" s="12" t="s">
        <v>41</v>
      </c>
      <c r="AX3101" s="12" t="s">
        <v>78</v>
      </c>
      <c r="AY3101" s="232" t="s">
        <v>209</v>
      </c>
    </row>
    <row r="3102" spans="2:65" s="12" customFormat="1" ht="13.5">
      <c r="B3102" s="222"/>
      <c r="C3102" s="223"/>
      <c r="D3102" s="219" t="s">
        <v>274</v>
      </c>
      <c r="E3102" s="224" t="s">
        <v>34</v>
      </c>
      <c r="F3102" s="225" t="s">
        <v>1546</v>
      </c>
      <c r="G3102" s="223"/>
      <c r="H3102" s="226">
        <v>4.21</v>
      </c>
      <c r="I3102" s="227"/>
      <c r="J3102" s="223"/>
      <c r="K3102" s="223"/>
      <c r="L3102" s="228"/>
      <c r="M3102" s="229"/>
      <c r="N3102" s="230"/>
      <c r="O3102" s="230"/>
      <c r="P3102" s="230"/>
      <c r="Q3102" s="230"/>
      <c r="R3102" s="230"/>
      <c r="S3102" s="230"/>
      <c r="T3102" s="231"/>
      <c r="AT3102" s="232" t="s">
        <v>274</v>
      </c>
      <c r="AU3102" s="232" t="s">
        <v>88</v>
      </c>
      <c r="AV3102" s="12" t="s">
        <v>88</v>
      </c>
      <c r="AW3102" s="12" t="s">
        <v>41</v>
      </c>
      <c r="AX3102" s="12" t="s">
        <v>78</v>
      </c>
      <c r="AY3102" s="232" t="s">
        <v>209</v>
      </c>
    </row>
    <row r="3103" spans="2:65" s="12" customFormat="1" ht="13.5">
      <c r="B3103" s="222"/>
      <c r="C3103" s="223"/>
      <c r="D3103" s="219" t="s">
        <v>274</v>
      </c>
      <c r="E3103" s="224" t="s">
        <v>34</v>
      </c>
      <c r="F3103" s="225" t="s">
        <v>1548</v>
      </c>
      <c r="G3103" s="223"/>
      <c r="H3103" s="226">
        <v>2.0299999999999998</v>
      </c>
      <c r="I3103" s="227"/>
      <c r="J3103" s="223"/>
      <c r="K3103" s="223"/>
      <c r="L3103" s="228"/>
      <c r="M3103" s="229"/>
      <c r="N3103" s="230"/>
      <c r="O3103" s="230"/>
      <c r="P3103" s="230"/>
      <c r="Q3103" s="230"/>
      <c r="R3103" s="230"/>
      <c r="S3103" s="230"/>
      <c r="T3103" s="231"/>
      <c r="AT3103" s="232" t="s">
        <v>274</v>
      </c>
      <c r="AU3103" s="232" t="s">
        <v>88</v>
      </c>
      <c r="AV3103" s="12" t="s">
        <v>88</v>
      </c>
      <c r="AW3103" s="12" t="s">
        <v>41</v>
      </c>
      <c r="AX3103" s="12" t="s">
        <v>78</v>
      </c>
      <c r="AY3103" s="232" t="s">
        <v>209</v>
      </c>
    </row>
    <row r="3104" spans="2:65" s="12" customFormat="1" ht="13.5">
      <c r="B3104" s="222"/>
      <c r="C3104" s="223"/>
      <c r="D3104" s="219" t="s">
        <v>274</v>
      </c>
      <c r="E3104" s="224" t="s">
        <v>34</v>
      </c>
      <c r="F3104" s="225" t="s">
        <v>1552</v>
      </c>
      <c r="G3104" s="223"/>
      <c r="H3104" s="226">
        <v>2.33</v>
      </c>
      <c r="I3104" s="227"/>
      <c r="J3104" s="223"/>
      <c r="K3104" s="223"/>
      <c r="L3104" s="228"/>
      <c r="M3104" s="229"/>
      <c r="N3104" s="230"/>
      <c r="O3104" s="230"/>
      <c r="P3104" s="230"/>
      <c r="Q3104" s="230"/>
      <c r="R3104" s="230"/>
      <c r="S3104" s="230"/>
      <c r="T3104" s="231"/>
      <c r="AT3104" s="232" t="s">
        <v>274</v>
      </c>
      <c r="AU3104" s="232" t="s">
        <v>88</v>
      </c>
      <c r="AV3104" s="12" t="s">
        <v>88</v>
      </c>
      <c r="AW3104" s="12" t="s">
        <v>41</v>
      </c>
      <c r="AX3104" s="12" t="s">
        <v>78</v>
      </c>
      <c r="AY3104" s="232" t="s">
        <v>209</v>
      </c>
    </row>
    <row r="3105" spans="2:65" s="12" customFormat="1" ht="13.5">
      <c r="B3105" s="222"/>
      <c r="C3105" s="223"/>
      <c r="D3105" s="219" t="s">
        <v>274</v>
      </c>
      <c r="E3105" s="224" t="s">
        <v>34</v>
      </c>
      <c r="F3105" s="225" t="s">
        <v>1553</v>
      </c>
      <c r="G3105" s="223"/>
      <c r="H3105" s="226">
        <v>1.66</v>
      </c>
      <c r="I3105" s="227"/>
      <c r="J3105" s="223"/>
      <c r="K3105" s="223"/>
      <c r="L3105" s="228"/>
      <c r="M3105" s="229"/>
      <c r="N3105" s="230"/>
      <c r="O3105" s="230"/>
      <c r="P3105" s="230"/>
      <c r="Q3105" s="230"/>
      <c r="R3105" s="230"/>
      <c r="S3105" s="230"/>
      <c r="T3105" s="231"/>
      <c r="AT3105" s="232" t="s">
        <v>274</v>
      </c>
      <c r="AU3105" s="232" t="s">
        <v>88</v>
      </c>
      <c r="AV3105" s="12" t="s">
        <v>88</v>
      </c>
      <c r="AW3105" s="12" t="s">
        <v>41</v>
      </c>
      <c r="AX3105" s="12" t="s">
        <v>78</v>
      </c>
      <c r="AY3105" s="232" t="s">
        <v>209</v>
      </c>
    </row>
    <row r="3106" spans="2:65" s="12" customFormat="1" ht="13.5">
      <c r="B3106" s="222"/>
      <c r="C3106" s="223"/>
      <c r="D3106" s="219" t="s">
        <v>274</v>
      </c>
      <c r="E3106" s="224" t="s">
        <v>34</v>
      </c>
      <c r="F3106" s="225" t="s">
        <v>566</v>
      </c>
      <c r="G3106" s="223"/>
      <c r="H3106" s="226">
        <v>3.29</v>
      </c>
      <c r="I3106" s="227"/>
      <c r="J3106" s="223"/>
      <c r="K3106" s="223"/>
      <c r="L3106" s="228"/>
      <c r="M3106" s="229"/>
      <c r="N3106" s="230"/>
      <c r="O3106" s="230"/>
      <c r="P3106" s="230"/>
      <c r="Q3106" s="230"/>
      <c r="R3106" s="230"/>
      <c r="S3106" s="230"/>
      <c r="T3106" s="231"/>
      <c r="AT3106" s="232" t="s">
        <v>274</v>
      </c>
      <c r="AU3106" s="232" t="s">
        <v>88</v>
      </c>
      <c r="AV3106" s="12" t="s">
        <v>88</v>
      </c>
      <c r="AW3106" s="12" t="s">
        <v>41</v>
      </c>
      <c r="AX3106" s="12" t="s">
        <v>78</v>
      </c>
      <c r="AY3106" s="232" t="s">
        <v>209</v>
      </c>
    </row>
    <row r="3107" spans="2:65" s="12" customFormat="1" ht="13.5">
      <c r="B3107" s="222"/>
      <c r="C3107" s="223"/>
      <c r="D3107" s="219" t="s">
        <v>274</v>
      </c>
      <c r="E3107" s="224" t="s">
        <v>34</v>
      </c>
      <c r="F3107" s="225" t="s">
        <v>568</v>
      </c>
      <c r="G3107" s="223"/>
      <c r="H3107" s="226">
        <v>2.16</v>
      </c>
      <c r="I3107" s="227"/>
      <c r="J3107" s="223"/>
      <c r="K3107" s="223"/>
      <c r="L3107" s="228"/>
      <c r="M3107" s="229"/>
      <c r="N3107" s="230"/>
      <c r="O3107" s="230"/>
      <c r="P3107" s="230"/>
      <c r="Q3107" s="230"/>
      <c r="R3107" s="230"/>
      <c r="S3107" s="230"/>
      <c r="T3107" s="231"/>
      <c r="AT3107" s="232" t="s">
        <v>274</v>
      </c>
      <c r="AU3107" s="232" t="s">
        <v>88</v>
      </c>
      <c r="AV3107" s="12" t="s">
        <v>88</v>
      </c>
      <c r="AW3107" s="12" t="s">
        <v>41</v>
      </c>
      <c r="AX3107" s="12" t="s">
        <v>78</v>
      </c>
      <c r="AY3107" s="232" t="s">
        <v>209</v>
      </c>
    </row>
    <row r="3108" spans="2:65" s="12" customFormat="1" ht="13.5">
      <c r="B3108" s="222"/>
      <c r="C3108" s="223"/>
      <c r="D3108" s="219" t="s">
        <v>274</v>
      </c>
      <c r="E3108" s="224" t="s">
        <v>34</v>
      </c>
      <c r="F3108" s="225" t="s">
        <v>569</v>
      </c>
      <c r="G3108" s="223"/>
      <c r="H3108" s="226">
        <v>2.2000000000000002</v>
      </c>
      <c r="I3108" s="227"/>
      <c r="J3108" s="223"/>
      <c r="K3108" s="223"/>
      <c r="L3108" s="228"/>
      <c r="M3108" s="229"/>
      <c r="N3108" s="230"/>
      <c r="O3108" s="230"/>
      <c r="P3108" s="230"/>
      <c r="Q3108" s="230"/>
      <c r="R3108" s="230"/>
      <c r="S3108" s="230"/>
      <c r="T3108" s="231"/>
      <c r="AT3108" s="232" t="s">
        <v>274</v>
      </c>
      <c r="AU3108" s="232" t="s">
        <v>88</v>
      </c>
      <c r="AV3108" s="12" t="s">
        <v>88</v>
      </c>
      <c r="AW3108" s="12" t="s">
        <v>41</v>
      </c>
      <c r="AX3108" s="12" t="s">
        <v>78</v>
      </c>
      <c r="AY3108" s="232" t="s">
        <v>209</v>
      </c>
    </row>
    <row r="3109" spans="2:65" s="12" customFormat="1" ht="13.5">
      <c r="B3109" s="222"/>
      <c r="C3109" s="223"/>
      <c r="D3109" s="219" t="s">
        <v>274</v>
      </c>
      <c r="E3109" s="224" t="s">
        <v>34</v>
      </c>
      <c r="F3109" s="225" t="s">
        <v>557</v>
      </c>
      <c r="G3109" s="223"/>
      <c r="H3109" s="226">
        <v>3.42</v>
      </c>
      <c r="I3109" s="227"/>
      <c r="J3109" s="223"/>
      <c r="K3109" s="223"/>
      <c r="L3109" s="228"/>
      <c r="M3109" s="229"/>
      <c r="N3109" s="230"/>
      <c r="O3109" s="230"/>
      <c r="P3109" s="230"/>
      <c r="Q3109" s="230"/>
      <c r="R3109" s="230"/>
      <c r="S3109" s="230"/>
      <c r="T3109" s="231"/>
      <c r="AT3109" s="232" t="s">
        <v>274</v>
      </c>
      <c r="AU3109" s="232" t="s">
        <v>88</v>
      </c>
      <c r="AV3109" s="12" t="s">
        <v>88</v>
      </c>
      <c r="AW3109" s="12" t="s">
        <v>41</v>
      </c>
      <c r="AX3109" s="12" t="s">
        <v>78</v>
      </c>
      <c r="AY3109" s="232" t="s">
        <v>209</v>
      </c>
    </row>
    <row r="3110" spans="2:65" s="14" customFormat="1" ht="13.5">
      <c r="B3110" s="254"/>
      <c r="C3110" s="255"/>
      <c r="D3110" s="219" t="s">
        <v>274</v>
      </c>
      <c r="E3110" s="256" t="s">
        <v>34</v>
      </c>
      <c r="F3110" s="257" t="s">
        <v>437</v>
      </c>
      <c r="G3110" s="255"/>
      <c r="H3110" s="256" t="s">
        <v>34</v>
      </c>
      <c r="I3110" s="258"/>
      <c r="J3110" s="255"/>
      <c r="K3110" s="255"/>
      <c r="L3110" s="259"/>
      <c r="M3110" s="260"/>
      <c r="N3110" s="261"/>
      <c r="O3110" s="261"/>
      <c r="P3110" s="261"/>
      <c r="Q3110" s="261"/>
      <c r="R3110" s="261"/>
      <c r="S3110" s="261"/>
      <c r="T3110" s="262"/>
      <c r="AT3110" s="263" t="s">
        <v>274</v>
      </c>
      <c r="AU3110" s="263" t="s">
        <v>88</v>
      </c>
      <c r="AV3110" s="14" t="s">
        <v>86</v>
      </c>
      <c r="AW3110" s="14" t="s">
        <v>41</v>
      </c>
      <c r="AX3110" s="14" t="s">
        <v>78</v>
      </c>
      <c r="AY3110" s="263" t="s">
        <v>209</v>
      </c>
    </row>
    <row r="3111" spans="2:65" s="12" customFormat="1" ht="13.5">
      <c r="B3111" s="222"/>
      <c r="C3111" s="223"/>
      <c r="D3111" s="219" t="s">
        <v>274</v>
      </c>
      <c r="E3111" s="224" t="s">
        <v>34</v>
      </c>
      <c r="F3111" s="225" t="s">
        <v>578</v>
      </c>
      <c r="G3111" s="223"/>
      <c r="H3111" s="226">
        <v>4.32</v>
      </c>
      <c r="I3111" s="227"/>
      <c r="J3111" s="223"/>
      <c r="K3111" s="223"/>
      <c r="L3111" s="228"/>
      <c r="M3111" s="229"/>
      <c r="N3111" s="230"/>
      <c r="O3111" s="230"/>
      <c r="P3111" s="230"/>
      <c r="Q3111" s="230"/>
      <c r="R3111" s="230"/>
      <c r="S3111" s="230"/>
      <c r="T3111" s="231"/>
      <c r="AT3111" s="232" t="s">
        <v>274</v>
      </c>
      <c r="AU3111" s="232" t="s">
        <v>88</v>
      </c>
      <c r="AV3111" s="12" t="s">
        <v>88</v>
      </c>
      <c r="AW3111" s="12" t="s">
        <v>41</v>
      </c>
      <c r="AX3111" s="12" t="s">
        <v>78</v>
      </c>
      <c r="AY3111" s="232" t="s">
        <v>209</v>
      </c>
    </row>
    <row r="3112" spans="2:65" s="13" customFormat="1" ht="13.5">
      <c r="B3112" s="233"/>
      <c r="C3112" s="234"/>
      <c r="D3112" s="219" t="s">
        <v>274</v>
      </c>
      <c r="E3112" s="235" t="s">
        <v>34</v>
      </c>
      <c r="F3112" s="236" t="s">
        <v>302</v>
      </c>
      <c r="G3112" s="234"/>
      <c r="H3112" s="237">
        <v>39.43</v>
      </c>
      <c r="I3112" s="238"/>
      <c r="J3112" s="234"/>
      <c r="K3112" s="234"/>
      <c r="L3112" s="239"/>
      <c r="M3112" s="240"/>
      <c r="N3112" s="241"/>
      <c r="O3112" s="241"/>
      <c r="P3112" s="241"/>
      <c r="Q3112" s="241"/>
      <c r="R3112" s="241"/>
      <c r="S3112" s="241"/>
      <c r="T3112" s="242"/>
      <c r="AT3112" s="243" t="s">
        <v>274</v>
      </c>
      <c r="AU3112" s="243" t="s">
        <v>88</v>
      </c>
      <c r="AV3112" s="13" t="s">
        <v>228</v>
      </c>
      <c r="AW3112" s="13" t="s">
        <v>41</v>
      </c>
      <c r="AX3112" s="13" t="s">
        <v>86</v>
      </c>
      <c r="AY3112" s="243" t="s">
        <v>209</v>
      </c>
    </row>
    <row r="3113" spans="2:65" s="1" customFormat="1" ht="16.5" customHeight="1">
      <c r="B3113" s="43"/>
      <c r="C3113" s="203" t="s">
        <v>3554</v>
      </c>
      <c r="D3113" s="203" t="s">
        <v>212</v>
      </c>
      <c r="E3113" s="204" t="s">
        <v>3555</v>
      </c>
      <c r="F3113" s="205" t="s">
        <v>3556</v>
      </c>
      <c r="G3113" s="206" t="s">
        <v>351</v>
      </c>
      <c r="H3113" s="207">
        <v>1163.03</v>
      </c>
      <c r="I3113" s="208"/>
      <c r="J3113" s="209">
        <f>ROUND(I3113*H3113,2)</f>
        <v>0</v>
      </c>
      <c r="K3113" s="205" t="s">
        <v>216</v>
      </c>
      <c r="L3113" s="63"/>
      <c r="M3113" s="210" t="s">
        <v>34</v>
      </c>
      <c r="N3113" s="211" t="s">
        <v>49</v>
      </c>
      <c r="O3113" s="44"/>
      <c r="P3113" s="212">
        <f>O3113*H3113</f>
        <v>0</v>
      </c>
      <c r="Q3113" s="212">
        <v>2.9999999999999997E-4</v>
      </c>
      <c r="R3113" s="212">
        <f>Q3113*H3113</f>
        <v>0.34890899999999997</v>
      </c>
      <c r="S3113" s="212">
        <v>0</v>
      </c>
      <c r="T3113" s="213">
        <f>S3113*H3113</f>
        <v>0</v>
      </c>
      <c r="AR3113" s="25" t="s">
        <v>287</v>
      </c>
      <c r="AT3113" s="25" t="s">
        <v>212</v>
      </c>
      <c r="AU3113" s="25" t="s">
        <v>88</v>
      </c>
      <c r="AY3113" s="25" t="s">
        <v>209</v>
      </c>
      <c r="BE3113" s="214">
        <f>IF(N3113="základní",J3113,0)</f>
        <v>0</v>
      </c>
      <c r="BF3113" s="214">
        <f>IF(N3113="snížená",J3113,0)</f>
        <v>0</v>
      </c>
      <c r="BG3113" s="214">
        <f>IF(N3113="zákl. přenesená",J3113,0)</f>
        <v>0</v>
      </c>
      <c r="BH3113" s="214">
        <f>IF(N3113="sníž. přenesená",J3113,0)</f>
        <v>0</v>
      </c>
      <c r="BI3113" s="214">
        <f>IF(N3113="nulová",J3113,0)</f>
        <v>0</v>
      </c>
      <c r="BJ3113" s="25" t="s">
        <v>86</v>
      </c>
      <c r="BK3113" s="214">
        <f>ROUND(I3113*H3113,2)</f>
        <v>0</v>
      </c>
      <c r="BL3113" s="25" t="s">
        <v>287</v>
      </c>
      <c r="BM3113" s="25" t="s">
        <v>3557</v>
      </c>
    </row>
    <row r="3114" spans="2:65" s="1" customFormat="1" ht="40.5">
      <c r="B3114" s="43"/>
      <c r="C3114" s="65"/>
      <c r="D3114" s="219" t="s">
        <v>272</v>
      </c>
      <c r="E3114" s="65"/>
      <c r="F3114" s="220" t="s">
        <v>3558</v>
      </c>
      <c r="G3114" s="65"/>
      <c r="H3114" s="65"/>
      <c r="I3114" s="174"/>
      <c r="J3114" s="65"/>
      <c r="K3114" s="65"/>
      <c r="L3114" s="63"/>
      <c r="M3114" s="221"/>
      <c r="N3114" s="44"/>
      <c r="O3114" s="44"/>
      <c r="P3114" s="44"/>
      <c r="Q3114" s="44"/>
      <c r="R3114" s="44"/>
      <c r="S3114" s="44"/>
      <c r="T3114" s="80"/>
      <c r="AT3114" s="25" t="s">
        <v>272</v>
      </c>
      <c r="AU3114" s="25" t="s">
        <v>88</v>
      </c>
    </row>
    <row r="3115" spans="2:65" s="12" customFormat="1" ht="13.5">
      <c r="B3115" s="222"/>
      <c r="C3115" s="223"/>
      <c r="D3115" s="219" t="s">
        <v>274</v>
      </c>
      <c r="E3115" s="224" t="s">
        <v>34</v>
      </c>
      <c r="F3115" s="225" t="s">
        <v>3559</v>
      </c>
      <c r="G3115" s="223"/>
      <c r="H3115" s="226">
        <v>831.41</v>
      </c>
      <c r="I3115" s="227"/>
      <c r="J3115" s="223"/>
      <c r="K3115" s="223"/>
      <c r="L3115" s="228"/>
      <c r="M3115" s="229"/>
      <c r="N3115" s="230"/>
      <c r="O3115" s="230"/>
      <c r="P3115" s="230"/>
      <c r="Q3115" s="230"/>
      <c r="R3115" s="230"/>
      <c r="S3115" s="230"/>
      <c r="T3115" s="231"/>
      <c r="AT3115" s="232" t="s">
        <v>274</v>
      </c>
      <c r="AU3115" s="232" t="s">
        <v>88</v>
      </c>
      <c r="AV3115" s="12" t="s">
        <v>88</v>
      </c>
      <c r="AW3115" s="12" t="s">
        <v>41</v>
      </c>
      <c r="AX3115" s="12" t="s">
        <v>78</v>
      </c>
      <c r="AY3115" s="232" t="s">
        <v>209</v>
      </c>
    </row>
    <row r="3116" spans="2:65" s="12" customFormat="1" ht="13.5">
      <c r="B3116" s="222"/>
      <c r="C3116" s="223"/>
      <c r="D3116" s="219" t="s">
        <v>274</v>
      </c>
      <c r="E3116" s="224" t="s">
        <v>34</v>
      </c>
      <c r="F3116" s="225" t="s">
        <v>3560</v>
      </c>
      <c r="G3116" s="223"/>
      <c r="H3116" s="226">
        <v>331.62</v>
      </c>
      <c r="I3116" s="227"/>
      <c r="J3116" s="223"/>
      <c r="K3116" s="223"/>
      <c r="L3116" s="228"/>
      <c r="M3116" s="229"/>
      <c r="N3116" s="230"/>
      <c r="O3116" s="230"/>
      <c r="P3116" s="230"/>
      <c r="Q3116" s="230"/>
      <c r="R3116" s="230"/>
      <c r="S3116" s="230"/>
      <c r="T3116" s="231"/>
      <c r="AT3116" s="232" t="s">
        <v>274</v>
      </c>
      <c r="AU3116" s="232" t="s">
        <v>88</v>
      </c>
      <c r="AV3116" s="12" t="s">
        <v>88</v>
      </c>
      <c r="AW3116" s="12" t="s">
        <v>41</v>
      </c>
      <c r="AX3116" s="12" t="s">
        <v>78</v>
      </c>
      <c r="AY3116" s="232" t="s">
        <v>209</v>
      </c>
    </row>
    <row r="3117" spans="2:65" s="13" customFormat="1" ht="13.5">
      <c r="B3117" s="233"/>
      <c r="C3117" s="234"/>
      <c r="D3117" s="219" t="s">
        <v>274</v>
      </c>
      <c r="E3117" s="235" t="s">
        <v>34</v>
      </c>
      <c r="F3117" s="236" t="s">
        <v>302</v>
      </c>
      <c r="G3117" s="234"/>
      <c r="H3117" s="237">
        <v>1163.03</v>
      </c>
      <c r="I3117" s="238"/>
      <c r="J3117" s="234"/>
      <c r="K3117" s="234"/>
      <c r="L3117" s="239"/>
      <c r="M3117" s="240"/>
      <c r="N3117" s="241"/>
      <c r="O3117" s="241"/>
      <c r="P3117" s="241"/>
      <c r="Q3117" s="241"/>
      <c r="R3117" s="241"/>
      <c r="S3117" s="241"/>
      <c r="T3117" s="242"/>
      <c r="AT3117" s="243" t="s">
        <v>274</v>
      </c>
      <c r="AU3117" s="243" t="s">
        <v>88</v>
      </c>
      <c r="AV3117" s="13" t="s">
        <v>228</v>
      </c>
      <c r="AW3117" s="13" t="s">
        <v>41</v>
      </c>
      <c r="AX3117" s="13" t="s">
        <v>86</v>
      </c>
      <c r="AY3117" s="243" t="s">
        <v>209</v>
      </c>
    </row>
    <row r="3118" spans="2:65" s="1" customFormat="1" ht="16.5" customHeight="1">
      <c r="B3118" s="43"/>
      <c r="C3118" s="203" t="s">
        <v>3561</v>
      </c>
      <c r="D3118" s="203" t="s">
        <v>212</v>
      </c>
      <c r="E3118" s="204" t="s">
        <v>3562</v>
      </c>
      <c r="F3118" s="205" t="s">
        <v>3563</v>
      </c>
      <c r="G3118" s="206" t="s">
        <v>317</v>
      </c>
      <c r="H3118" s="207">
        <v>1</v>
      </c>
      <c r="I3118" s="208"/>
      <c r="J3118" s="209">
        <f>ROUND(I3118*H3118,2)</f>
        <v>0</v>
      </c>
      <c r="K3118" s="205" t="s">
        <v>216</v>
      </c>
      <c r="L3118" s="63"/>
      <c r="M3118" s="210" t="s">
        <v>34</v>
      </c>
      <c r="N3118" s="211" t="s">
        <v>49</v>
      </c>
      <c r="O3118" s="44"/>
      <c r="P3118" s="212">
        <f>O3118*H3118</f>
        <v>0</v>
      </c>
      <c r="Q3118" s="212">
        <v>3.0000000000000001E-5</v>
      </c>
      <c r="R3118" s="212">
        <f>Q3118*H3118</f>
        <v>3.0000000000000001E-5</v>
      </c>
      <c r="S3118" s="212">
        <v>0</v>
      </c>
      <c r="T3118" s="213">
        <f>S3118*H3118</f>
        <v>0</v>
      </c>
      <c r="AR3118" s="25" t="s">
        <v>287</v>
      </c>
      <c r="AT3118" s="25" t="s">
        <v>212</v>
      </c>
      <c r="AU3118" s="25" t="s">
        <v>88</v>
      </c>
      <c r="AY3118" s="25" t="s">
        <v>209</v>
      </c>
      <c r="BE3118" s="214">
        <f>IF(N3118="základní",J3118,0)</f>
        <v>0</v>
      </c>
      <c r="BF3118" s="214">
        <f>IF(N3118="snížená",J3118,0)</f>
        <v>0</v>
      </c>
      <c r="BG3118" s="214">
        <f>IF(N3118="zákl. přenesená",J3118,0)</f>
        <v>0</v>
      </c>
      <c r="BH3118" s="214">
        <f>IF(N3118="sníž. přenesená",J3118,0)</f>
        <v>0</v>
      </c>
      <c r="BI3118" s="214">
        <f>IF(N3118="nulová",J3118,0)</f>
        <v>0</v>
      </c>
      <c r="BJ3118" s="25" t="s">
        <v>86</v>
      </c>
      <c r="BK3118" s="214">
        <f>ROUND(I3118*H3118,2)</f>
        <v>0</v>
      </c>
      <c r="BL3118" s="25" t="s">
        <v>287</v>
      </c>
      <c r="BM3118" s="25" t="s">
        <v>3564</v>
      </c>
    </row>
    <row r="3119" spans="2:65" s="1" customFormat="1" ht="40.5">
      <c r="B3119" s="43"/>
      <c r="C3119" s="65"/>
      <c r="D3119" s="219" t="s">
        <v>272</v>
      </c>
      <c r="E3119" s="65"/>
      <c r="F3119" s="220" t="s">
        <v>3558</v>
      </c>
      <c r="G3119" s="65"/>
      <c r="H3119" s="65"/>
      <c r="I3119" s="174"/>
      <c r="J3119" s="65"/>
      <c r="K3119" s="65"/>
      <c r="L3119" s="63"/>
      <c r="M3119" s="221"/>
      <c r="N3119" s="44"/>
      <c r="O3119" s="44"/>
      <c r="P3119" s="44"/>
      <c r="Q3119" s="44"/>
      <c r="R3119" s="44"/>
      <c r="S3119" s="44"/>
      <c r="T3119" s="80"/>
      <c r="AT3119" s="25" t="s">
        <v>272</v>
      </c>
      <c r="AU3119" s="25" t="s">
        <v>88</v>
      </c>
    </row>
    <row r="3120" spans="2:65" s="1" customFormat="1" ht="16.5" customHeight="1">
      <c r="B3120" s="43"/>
      <c r="C3120" s="203" t="s">
        <v>3565</v>
      </c>
      <c r="D3120" s="203" t="s">
        <v>212</v>
      </c>
      <c r="E3120" s="204" t="s">
        <v>3566</v>
      </c>
      <c r="F3120" s="205" t="s">
        <v>3567</v>
      </c>
      <c r="G3120" s="206" t="s">
        <v>317</v>
      </c>
      <c r="H3120" s="207">
        <v>1</v>
      </c>
      <c r="I3120" s="208"/>
      <c r="J3120" s="209">
        <f>ROUND(I3120*H3120,2)</f>
        <v>0</v>
      </c>
      <c r="K3120" s="205" t="s">
        <v>216</v>
      </c>
      <c r="L3120" s="63"/>
      <c r="M3120" s="210" t="s">
        <v>34</v>
      </c>
      <c r="N3120" s="211" t="s">
        <v>49</v>
      </c>
      <c r="O3120" s="44"/>
      <c r="P3120" s="212">
        <f>O3120*H3120</f>
        <v>0</v>
      </c>
      <c r="Q3120" s="212">
        <v>0</v>
      </c>
      <c r="R3120" s="212">
        <f>Q3120*H3120</f>
        <v>0</v>
      </c>
      <c r="S3120" s="212">
        <v>0</v>
      </c>
      <c r="T3120" s="213">
        <f>S3120*H3120</f>
        <v>0</v>
      </c>
      <c r="AR3120" s="25" t="s">
        <v>287</v>
      </c>
      <c r="AT3120" s="25" t="s">
        <v>212</v>
      </c>
      <c r="AU3120" s="25" t="s">
        <v>88</v>
      </c>
      <c r="AY3120" s="25" t="s">
        <v>209</v>
      </c>
      <c r="BE3120" s="214">
        <f>IF(N3120="základní",J3120,0)</f>
        <v>0</v>
      </c>
      <c r="BF3120" s="214">
        <f>IF(N3120="snížená",J3120,0)</f>
        <v>0</v>
      </c>
      <c r="BG3120" s="214">
        <f>IF(N3120="zákl. přenesená",J3120,0)</f>
        <v>0</v>
      </c>
      <c r="BH3120" s="214">
        <f>IF(N3120="sníž. přenesená",J3120,0)</f>
        <v>0</v>
      </c>
      <c r="BI3120" s="214">
        <f>IF(N3120="nulová",J3120,0)</f>
        <v>0</v>
      </c>
      <c r="BJ3120" s="25" t="s">
        <v>86</v>
      </c>
      <c r="BK3120" s="214">
        <f>ROUND(I3120*H3120,2)</f>
        <v>0</v>
      </c>
      <c r="BL3120" s="25" t="s">
        <v>287</v>
      </c>
      <c r="BM3120" s="25" t="s">
        <v>3568</v>
      </c>
    </row>
    <row r="3121" spans="2:65" s="1" customFormat="1" ht="40.5">
      <c r="B3121" s="43"/>
      <c r="C3121" s="65"/>
      <c r="D3121" s="219" t="s">
        <v>272</v>
      </c>
      <c r="E3121" s="65"/>
      <c r="F3121" s="220" t="s">
        <v>3558</v>
      </c>
      <c r="G3121" s="65"/>
      <c r="H3121" s="65"/>
      <c r="I3121" s="174"/>
      <c r="J3121" s="65"/>
      <c r="K3121" s="65"/>
      <c r="L3121" s="63"/>
      <c r="M3121" s="221"/>
      <c r="N3121" s="44"/>
      <c r="O3121" s="44"/>
      <c r="P3121" s="44"/>
      <c r="Q3121" s="44"/>
      <c r="R3121" s="44"/>
      <c r="S3121" s="44"/>
      <c r="T3121" s="80"/>
      <c r="AT3121" s="25" t="s">
        <v>272</v>
      </c>
      <c r="AU3121" s="25" t="s">
        <v>88</v>
      </c>
    </row>
    <row r="3122" spans="2:65" s="1" customFormat="1" ht="16.5" customHeight="1">
      <c r="B3122" s="43"/>
      <c r="C3122" s="244" t="s">
        <v>3569</v>
      </c>
      <c r="D3122" s="244" t="s">
        <v>348</v>
      </c>
      <c r="E3122" s="245" t="s">
        <v>3570</v>
      </c>
      <c r="F3122" s="246" t="s">
        <v>3571</v>
      </c>
      <c r="G3122" s="247" t="s">
        <v>317</v>
      </c>
      <c r="H3122" s="248">
        <v>1.1000000000000001</v>
      </c>
      <c r="I3122" s="249"/>
      <c r="J3122" s="250">
        <f>ROUND(I3122*H3122,2)</f>
        <v>0</v>
      </c>
      <c r="K3122" s="246" t="s">
        <v>216</v>
      </c>
      <c r="L3122" s="251"/>
      <c r="M3122" s="252" t="s">
        <v>34</v>
      </c>
      <c r="N3122" s="253" t="s">
        <v>49</v>
      </c>
      <c r="O3122" s="44"/>
      <c r="P3122" s="212">
        <f>O3122*H3122</f>
        <v>0</v>
      </c>
      <c r="Q3122" s="212">
        <v>4.0000000000000003E-5</v>
      </c>
      <c r="R3122" s="212">
        <f>Q3122*H3122</f>
        <v>4.4000000000000006E-5</v>
      </c>
      <c r="S3122" s="212">
        <v>0</v>
      </c>
      <c r="T3122" s="213">
        <f>S3122*H3122</f>
        <v>0</v>
      </c>
      <c r="AR3122" s="25" t="s">
        <v>672</v>
      </c>
      <c r="AT3122" s="25" t="s">
        <v>348</v>
      </c>
      <c r="AU3122" s="25" t="s">
        <v>88</v>
      </c>
      <c r="AY3122" s="25" t="s">
        <v>209</v>
      </c>
      <c r="BE3122" s="214">
        <f>IF(N3122="základní",J3122,0)</f>
        <v>0</v>
      </c>
      <c r="BF3122" s="214">
        <f>IF(N3122="snížená",J3122,0)</f>
        <v>0</v>
      </c>
      <c r="BG3122" s="214">
        <f>IF(N3122="zákl. přenesená",J3122,0)</f>
        <v>0</v>
      </c>
      <c r="BH3122" s="214">
        <f>IF(N3122="sníž. přenesená",J3122,0)</f>
        <v>0</v>
      </c>
      <c r="BI3122" s="214">
        <f>IF(N3122="nulová",J3122,0)</f>
        <v>0</v>
      </c>
      <c r="BJ3122" s="25" t="s">
        <v>86</v>
      </c>
      <c r="BK3122" s="214">
        <f>ROUND(I3122*H3122,2)</f>
        <v>0</v>
      </c>
      <c r="BL3122" s="25" t="s">
        <v>287</v>
      </c>
      <c r="BM3122" s="25" t="s">
        <v>3572</v>
      </c>
    </row>
    <row r="3123" spans="2:65" s="12" customFormat="1" ht="13.5">
      <c r="B3123" s="222"/>
      <c r="C3123" s="223"/>
      <c r="D3123" s="219" t="s">
        <v>274</v>
      </c>
      <c r="E3123" s="223"/>
      <c r="F3123" s="225" t="s">
        <v>3573</v>
      </c>
      <c r="G3123" s="223"/>
      <c r="H3123" s="226">
        <v>1.1000000000000001</v>
      </c>
      <c r="I3123" s="227"/>
      <c r="J3123" s="223"/>
      <c r="K3123" s="223"/>
      <c r="L3123" s="228"/>
      <c r="M3123" s="229"/>
      <c r="N3123" s="230"/>
      <c r="O3123" s="230"/>
      <c r="P3123" s="230"/>
      <c r="Q3123" s="230"/>
      <c r="R3123" s="230"/>
      <c r="S3123" s="230"/>
      <c r="T3123" s="231"/>
      <c r="AT3123" s="232" t="s">
        <v>274</v>
      </c>
      <c r="AU3123" s="232" t="s">
        <v>88</v>
      </c>
      <c r="AV3123" s="12" t="s">
        <v>88</v>
      </c>
      <c r="AW3123" s="12" t="s">
        <v>6</v>
      </c>
      <c r="AX3123" s="12" t="s">
        <v>86</v>
      </c>
      <c r="AY3123" s="232" t="s">
        <v>209</v>
      </c>
    </row>
    <row r="3124" spans="2:65" s="1" customFormat="1" ht="25.5" customHeight="1">
      <c r="B3124" s="43"/>
      <c r="C3124" s="203" t="s">
        <v>3574</v>
      </c>
      <c r="D3124" s="203" t="s">
        <v>212</v>
      </c>
      <c r="E3124" s="204" t="s">
        <v>3575</v>
      </c>
      <c r="F3124" s="205" t="s">
        <v>3576</v>
      </c>
      <c r="G3124" s="206" t="s">
        <v>351</v>
      </c>
      <c r="H3124" s="207">
        <v>1163.03</v>
      </c>
      <c r="I3124" s="208"/>
      <c r="J3124" s="209">
        <f>ROUND(I3124*H3124,2)</f>
        <v>0</v>
      </c>
      <c r="K3124" s="205" t="s">
        <v>216</v>
      </c>
      <c r="L3124" s="63"/>
      <c r="M3124" s="210" t="s">
        <v>34</v>
      </c>
      <c r="N3124" s="211" t="s">
        <v>49</v>
      </c>
      <c r="O3124" s="44"/>
      <c r="P3124" s="212">
        <f>O3124*H3124</f>
        <v>0</v>
      </c>
      <c r="Q3124" s="212">
        <v>7.1500000000000001E-3</v>
      </c>
      <c r="R3124" s="212">
        <f>Q3124*H3124</f>
        <v>8.3156645000000005</v>
      </c>
      <c r="S3124" s="212">
        <v>0</v>
      </c>
      <c r="T3124" s="213">
        <f>S3124*H3124</f>
        <v>0</v>
      </c>
      <c r="AR3124" s="25" t="s">
        <v>287</v>
      </c>
      <c r="AT3124" s="25" t="s">
        <v>212</v>
      </c>
      <c r="AU3124" s="25" t="s">
        <v>88</v>
      </c>
      <c r="AY3124" s="25" t="s">
        <v>209</v>
      </c>
      <c r="BE3124" s="214">
        <f>IF(N3124="základní",J3124,0)</f>
        <v>0</v>
      </c>
      <c r="BF3124" s="214">
        <f>IF(N3124="snížená",J3124,0)</f>
        <v>0</v>
      </c>
      <c r="BG3124" s="214">
        <f>IF(N3124="zákl. přenesená",J3124,0)</f>
        <v>0</v>
      </c>
      <c r="BH3124" s="214">
        <f>IF(N3124="sníž. přenesená",J3124,0)</f>
        <v>0</v>
      </c>
      <c r="BI3124" s="214">
        <f>IF(N3124="nulová",J3124,0)</f>
        <v>0</v>
      </c>
      <c r="BJ3124" s="25" t="s">
        <v>86</v>
      </c>
      <c r="BK3124" s="214">
        <f>ROUND(I3124*H3124,2)</f>
        <v>0</v>
      </c>
      <c r="BL3124" s="25" t="s">
        <v>287</v>
      </c>
      <c r="BM3124" s="25" t="s">
        <v>3577</v>
      </c>
    </row>
    <row r="3125" spans="2:65" s="1" customFormat="1" ht="27">
      <c r="B3125" s="43"/>
      <c r="C3125" s="65"/>
      <c r="D3125" s="219" t="s">
        <v>272</v>
      </c>
      <c r="E3125" s="65"/>
      <c r="F3125" s="220" t="s">
        <v>3578</v>
      </c>
      <c r="G3125" s="65"/>
      <c r="H3125" s="65"/>
      <c r="I3125" s="174"/>
      <c r="J3125" s="65"/>
      <c r="K3125" s="65"/>
      <c r="L3125" s="63"/>
      <c r="M3125" s="221"/>
      <c r="N3125" s="44"/>
      <c r="O3125" s="44"/>
      <c r="P3125" s="44"/>
      <c r="Q3125" s="44"/>
      <c r="R3125" s="44"/>
      <c r="S3125" s="44"/>
      <c r="T3125" s="80"/>
      <c r="AT3125" s="25" t="s">
        <v>272</v>
      </c>
      <c r="AU3125" s="25" t="s">
        <v>88</v>
      </c>
    </row>
    <row r="3126" spans="2:65" s="12" customFormat="1" ht="13.5">
      <c r="B3126" s="222"/>
      <c r="C3126" s="223"/>
      <c r="D3126" s="219" t="s">
        <v>274</v>
      </c>
      <c r="E3126" s="224" t="s">
        <v>34</v>
      </c>
      <c r="F3126" s="225" t="s">
        <v>3559</v>
      </c>
      <c r="G3126" s="223"/>
      <c r="H3126" s="226">
        <v>831.41</v>
      </c>
      <c r="I3126" s="227"/>
      <c r="J3126" s="223"/>
      <c r="K3126" s="223"/>
      <c r="L3126" s="228"/>
      <c r="M3126" s="229"/>
      <c r="N3126" s="230"/>
      <c r="O3126" s="230"/>
      <c r="P3126" s="230"/>
      <c r="Q3126" s="230"/>
      <c r="R3126" s="230"/>
      <c r="S3126" s="230"/>
      <c r="T3126" s="231"/>
      <c r="AT3126" s="232" t="s">
        <v>274</v>
      </c>
      <c r="AU3126" s="232" t="s">
        <v>88</v>
      </c>
      <c r="AV3126" s="12" t="s">
        <v>88</v>
      </c>
      <c r="AW3126" s="12" t="s">
        <v>41</v>
      </c>
      <c r="AX3126" s="12" t="s">
        <v>78</v>
      </c>
      <c r="AY3126" s="232" t="s">
        <v>209</v>
      </c>
    </row>
    <row r="3127" spans="2:65" s="12" customFormat="1" ht="13.5">
      <c r="B3127" s="222"/>
      <c r="C3127" s="223"/>
      <c r="D3127" s="219" t="s">
        <v>274</v>
      </c>
      <c r="E3127" s="224" t="s">
        <v>34</v>
      </c>
      <c r="F3127" s="225" t="s">
        <v>3560</v>
      </c>
      <c r="G3127" s="223"/>
      <c r="H3127" s="226">
        <v>331.62</v>
      </c>
      <c r="I3127" s="227"/>
      <c r="J3127" s="223"/>
      <c r="K3127" s="223"/>
      <c r="L3127" s="228"/>
      <c r="M3127" s="229"/>
      <c r="N3127" s="230"/>
      <c r="O3127" s="230"/>
      <c r="P3127" s="230"/>
      <c r="Q3127" s="230"/>
      <c r="R3127" s="230"/>
      <c r="S3127" s="230"/>
      <c r="T3127" s="231"/>
      <c r="AT3127" s="232" t="s">
        <v>274</v>
      </c>
      <c r="AU3127" s="232" t="s">
        <v>88</v>
      </c>
      <c r="AV3127" s="12" t="s">
        <v>88</v>
      </c>
      <c r="AW3127" s="12" t="s">
        <v>41</v>
      </c>
      <c r="AX3127" s="12" t="s">
        <v>78</v>
      </c>
      <c r="AY3127" s="232" t="s">
        <v>209</v>
      </c>
    </row>
    <row r="3128" spans="2:65" s="13" customFormat="1" ht="13.5">
      <c r="B3128" s="233"/>
      <c r="C3128" s="234"/>
      <c r="D3128" s="219" t="s">
        <v>274</v>
      </c>
      <c r="E3128" s="235" t="s">
        <v>34</v>
      </c>
      <c r="F3128" s="236" t="s">
        <v>302</v>
      </c>
      <c r="G3128" s="234"/>
      <c r="H3128" s="237">
        <v>1163.03</v>
      </c>
      <c r="I3128" s="238"/>
      <c r="J3128" s="234"/>
      <c r="K3128" s="234"/>
      <c r="L3128" s="239"/>
      <c r="M3128" s="240"/>
      <c r="N3128" s="241"/>
      <c r="O3128" s="241"/>
      <c r="P3128" s="241"/>
      <c r="Q3128" s="241"/>
      <c r="R3128" s="241"/>
      <c r="S3128" s="241"/>
      <c r="T3128" s="242"/>
      <c r="AT3128" s="243" t="s">
        <v>274</v>
      </c>
      <c r="AU3128" s="243" t="s">
        <v>88</v>
      </c>
      <c r="AV3128" s="13" t="s">
        <v>228</v>
      </c>
      <c r="AW3128" s="13" t="s">
        <v>41</v>
      </c>
      <c r="AX3128" s="13" t="s">
        <v>86</v>
      </c>
      <c r="AY3128" s="243" t="s">
        <v>209</v>
      </c>
    </row>
    <row r="3129" spans="2:65" s="1" customFormat="1" ht="25.5" customHeight="1">
      <c r="B3129" s="43"/>
      <c r="C3129" s="203" t="s">
        <v>3579</v>
      </c>
      <c r="D3129" s="203" t="s">
        <v>212</v>
      </c>
      <c r="E3129" s="204" t="s">
        <v>3580</v>
      </c>
      <c r="F3129" s="205" t="s">
        <v>3581</v>
      </c>
      <c r="G3129" s="206" t="s">
        <v>351</v>
      </c>
      <c r="H3129" s="207">
        <v>331.64</v>
      </c>
      <c r="I3129" s="208"/>
      <c r="J3129" s="209">
        <f>ROUND(I3129*H3129,2)</f>
        <v>0</v>
      </c>
      <c r="K3129" s="205" t="s">
        <v>216</v>
      </c>
      <c r="L3129" s="63"/>
      <c r="M3129" s="210" t="s">
        <v>34</v>
      </c>
      <c r="N3129" s="211" t="s">
        <v>49</v>
      </c>
      <c r="O3129" s="44"/>
      <c r="P3129" s="212">
        <f>O3129*H3129</f>
        <v>0</v>
      </c>
      <c r="Q3129" s="212">
        <v>7.7000000000000002E-3</v>
      </c>
      <c r="R3129" s="212">
        <f>Q3129*H3129</f>
        <v>2.5536279999999998</v>
      </c>
      <c r="S3129" s="212">
        <v>0</v>
      </c>
      <c r="T3129" s="213">
        <f>S3129*H3129</f>
        <v>0</v>
      </c>
      <c r="AR3129" s="25" t="s">
        <v>287</v>
      </c>
      <c r="AT3129" s="25" t="s">
        <v>212</v>
      </c>
      <c r="AU3129" s="25" t="s">
        <v>88</v>
      </c>
      <c r="AY3129" s="25" t="s">
        <v>209</v>
      </c>
      <c r="BE3129" s="214">
        <f>IF(N3129="základní",J3129,0)</f>
        <v>0</v>
      </c>
      <c r="BF3129" s="214">
        <f>IF(N3129="snížená",J3129,0)</f>
        <v>0</v>
      </c>
      <c r="BG3129" s="214">
        <f>IF(N3129="zákl. přenesená",J3129,0)</f>
        <v>0</v>
      </c>
      <c r="BH3129" s="214">
        <f>IF(N3129="sníž. přenesená",J3129,0)</f>
        <v>0</v>
      </c>
      <c r="BI3129" s="214">
        <f>IF(N3129="nulová",J3129,0)</f>
        <v>0</v>
      </c>
      <c r="BJ3129" s="25" t="s">
        <v>86</v>
      </c>
      <c r="BK3129" s="214">
        <f>ROUND(I3129*H3129,2)</f>
        <v>0</v>
      </c>
      <c r="BL3129" s="25" t="s">
        <v>287</v>
      </c>
      <c r="BM3129" s="25" t="s">
        <v>3582</v>
      </c>
    </row>
    <row r="3130" spans="2:65" s="1" customFormat="1" ht="27">
      <c r="B3130" s="43"/>
      <c r="C3130" s="65"/>
      <c r="D3130" s="219" t="s">
        <v>272</v>
      </c>
      <c r="E3130" s="65"/>
      <c r="F3130" s="220" t="s">
        <v>3578</v>
      </c>
      <c r="G3130" s="65"/>
      <c r="H3130" s="65"/>
      <c r="I3130" s="174"/>
      <c r="J3130" s="65"/>
      <c r="K3130" s="65"/>
      <c r="L3130" s="63"/>
      <c r="M3130" s="221"/>
      <c r="N3130" s="44"/>
      <c r="O3130" s="44"/>
      <c r="P3130" s="44"/>
      <c r="Q3130" s="44"/>
      <c r="R3130" s="44"/>
      <c r="S3130" s="44"/>
      <c r="T3130" s="80"/>
      <c r="AT3130" s="25" t="s">
        <v>272</v>
      </c>
      <c r="AU3130" s="25" t="s">
        <v>88</v>
      </c>
    </row>
    <row r="3131" spans="2:65" s="14" customFormat="1" ht="13.5">
      <c r="B3131" s="254"/>
      <c r="C3131" s="255"/>
      <c r="D3131" s="219" t="s">
        <v>274</v>
      </c>
      <c r="E3131" s="256" t="s">
        <v>34</v>
      </c>
      <c r="F3131" s="257" t="s">
        <v>3583</v>
      </c>
      <c r="G3131" s="255"/>
      <c r="H3131" s="256" t="s">
        <v>34</v>
      </c>
      <c r="I3131" s="258"/>
      <c r="J3131" s="255"/>
      <c r="K3131" s="255"/>
      <c r="L3131" s="259"/>
      <c r="M3131" s="260"/>
      <c r="N3131" s="261"/>
      <c r="O3131" s="261"/>
      <c r="P3131" s="261"/>
      <c r="Q3131" s="261"/>
      <c r="R3131" s="261"/>
      <c r="S3131" s="261"/>
      <c r="T3131" s="262"/>
      <c r="AT3131" s="263" t="s">
        <v>274</v>
      </c>
      <c r="AU3131" s="263" t="s">
        <v>88</v>
      </c>
      <c r="AV3131" s="14" t="s">
        <v>86</v>
      </c>
      <c r="AW3131" s="14" t="s">
        <v>41</v>
      </c>
      <c r="AX3131" s="14" t="s">
        <v>78</v>
      </c>
      <c r="AY3131" s="263" t="s">
        <v>209</v>
      </c>
    </row>
    <row r="3132" spans="2:65" s="14" customFormat="1" ht="13.5">
      <c r="B3132" s="254"/>
      <c r="C3132" s="255"/>
      <c r="D3132" s="219" t="s">
        <v>274</v>
      </c>
      <c r="E3132" s="256" t="s">
        <v>34</v>
      </c>
      <c r="F3132" s="257" t="s">
        <v>2303</v>
      </c>
      <c r="G3132" s="255"/>
      <c r="H3132" s="256" t="s">
        <v>34</v>
      </c>
      <c r="I3132" s="258"/>
      <c r="J3132" s="255"/>
      <c r="K3132" s="255"/>
      <c r="L3132" s="259"/>
      <c r="M3132" s="260"/>
      <c r="N3132" s="261"/>
      <c r="O3132" s="261"/>
      <c r="P3132" s="261"/>
      <c r="Q3132" s="261"/>
      <c r="R3132" s="261"/>
      <c r="S3132" s="261"/>
      <c r="T3132" s="262"/>
      <c r="AT3132" s="263" t="s">
        <v>274</v>
      </c>
      <c r="AU3132" s="263" t="s">
        <v>88</v>
      </c>
      <c r="AV3132" s="14" t="s">
        <v>86</v>
      </c>
      <c r="AW3132" s="14" t="s">
        <v>41</v>
      </c>
      <c r="AX3132" s="14" t="s">
        <v>78</v>
      </c>
      <c r="AY3132" s="263" t="s">
        <v>209</v>
      </c>
    </row>
    <row r="3133" spans="2:65" s="14" customFormat="1" ht="13.5">
      <c r="B3133" s="254"/>
      <c r="C3133" s="255"/>
      <c r="D3133" s="219" t="s">
        <v>274</v>
      </c>
      <c r="E3133" s="256" t="s">
        <v>34</v>
      </c>
      <c r="F3133" s="257" t="s">
        <v>437</v>
      </c>
      <c r="G3133" s="255"/>
      <c r="H3133" s="256" t="s">
        <v>34</v>
      </c>
      <c r="I3133" s="258"/>
      <c r="J3133" s="255"/>
      <c r="K3133" s="255"/>
      <c r="L3133" s="259"/>
      <c r="M3133" s="260"/>
      <c r="N3133" s="261"/>
      <c r="O3133" s="261"/>
      <c r="P3133" s="261"/>
      <c r="Q3133" s="261"/>
      <c r="R3133" s="261"/>
      <c r="S3133" s="261"/>
      <c r="T3133" s="262"/>
      <c r="AT3133" s="263" t="s">
        <v>274</v>
      </c>
      <c r="AU3133" s="263" t="s">
        <v>88</v>
      </c>
      <c r="AV3133" s="14" t="s">
        <v>86</v>
      </c>
      <c r="AW3133" s="14" t="s">
        <v>41</v>
      </c>
      <c r="AX3133" s="14" t="s">
        <v>78</v>
      </c>
      <c r="AY3133" s="263" t="s">
        <v>209</v>
      </c>
    </row>
    <row r="3134" spans="2:65" s="12" customFormat="1" ht="13.5">
      <c r="B3134" s="222"/>
      <c r="C3134" s="223"/>
      <c r="D3134" s="219" t="s">
        <v>274</v>
      </c>
      <c r="E3134" s="224" t="s">
        <v>34</v>
      </c>
      <c r="F3134" s="225" t="s">
        <v>576</v>
      </c>
      <c r="G3134" s="223"/>
      <c r="H3134" s="226">
        <v>34.409999999999997</v>
      </c>
      <c r="I3134" s="227"/>
      <c r="J3134" s="223"/>
      <c r="K3134" s="223"/>
      <c r="L3134" s="228"/>
      <c r="M3134" s="229"/>
      <c r="N3134" s="230"/>
      <c r="O3134" s="230"/>
      <c r="P3134" s="230"/>
      <c r="Q3134" s="230"/>
      <c r="R3134" s="230"/>
      <c r="S3134" s="230"/>
      <c r="T3134" s="231"/>
      <c r="AT3134" s="232" t="s">
        <v>274</v>
      </c>
      <c r="AU3134" s="232" t="s">
        <v>88</v>
      </c>
      <c r="AV3134" s="12" t="s">
        <v>88</v>
      </c>
      <c r="AW3134" s="12" t="s">
        <v>41</v>
      </c>
      <c r="AX3134" s="12" t="s">
        <v>78</v>
      </c>
      <c r="AY3134" s="232" t="s">
        <v>209</v>
      </c>
    </row>
    <row r="3135" spans="2:65" s="12" customFormat="1" ht="13.5">
      <c r="B3135" s="222"/>
      <c r="C3135" s="223"/>
      <c r="D3135" s="219" t="s">
        <v>274</v>
      </c>
      <c r="E3135" s="224" t="s">
        <v>34</v>
      </c>
      <c r="F3135" s="225" t="s">
        <v>577</v>
      </c>
      <c r="G3135" s="223"/>
      <c r="H3135" s="226">
        <v>7.69</v>
      </c>
      <c r="I3135" s="227"/>
      <c r="J3135" s="223"/>
      <c r="K3135" s="223"/>
      <c r="L3135" s="228"/>
      <c r="M3135" s="229"/>
      <c r="N3135" s="230"/>
      <c r="O3135" s="230"/>
      <c r="P3135" s="230"/>
      <c r="Q3135" s="230"/>
      <c r="R3135" s="230"/>
      <c r="S3135" s="230"/>
      <c r="T3135" s="231"/>
      <c r="AT3135" s="232" t="s">
        <v>274</v>
      </c>
      <c r="AU3135" s="232" t="s">
        <v>88</v>
      </c>
      <c r="AV3135" s="12" t="s">
        <v>88</v>
      </c>
      <c r="AW3135" s="12" t="s">
        <v>41</v>
      </c>
      <c r="AX3135" s="12" t="s">
        <v>78</v>
      </c>
      <c r="AY3135" s="232" t="s">
        <v>209</v>
      </c>
    </row>
    <row r="3136" spans="2:65" s="12" customFormat="1" ht="13.5">
      <c r="B3136" s="222"/>
      <c r="C3136" s="223"/>
      <c r="D3136" s="219" t="s">
        <v>274</v>
      </c>
      <c r="E3136" s="224" t="s">
        <v>34</v>
      </c>
      <c r="F3136" s="225" t="s">
        <v>578</v>
      </c>
      <c r="G3136" s="223"/>
      <c r="H3136" s="226">
        <v>4.32</v>
      </c>
      <c r="I3136" s="227"/>
      <c r="J3136" s="223"/>
      <c r="K3136" s="223"/>
      <c r="L3136" s="228"/>
      <c r="M3136" s="229"/>
      <c r="N3136" s="230"/>
      <c r="O3136" s="230"/>
      <c r="P3136" s="230"/>
      <c r="Q3136" s="230"/>
      <c r="R3136" s="230"/>
      <c r="S3136" s="230"/>
      <c r="T3136" s="231"/>
      <c r="AT3136" s="232" t="s">
        <v>274</v>
      </c>
      <c r="AU3136" s="232" t="s">
        <v>88</v>
      </c>
      <c r="AV3136" s="12" t="s">
        <v>88</v>
      </c>
      <c r="AW3136" s="12" t="s">
        <v>41</v>
      </c>
      <c r="AX3136" s="12" t="s">
        <v>78</v>
      </c>
      <c r="AY3136" s="232" t="s">
        <v>209</v>
      </c>
    </row>
    <row r="3137" spans="2:65" s="12" customFormat="1" ht="13.5">
      <c r="B3137" s="222"/>
      <c r="C3137" s="223"/>
      <c r="D3137" s="219" t="s">
        <v>274</v>
      </c>
      <c r="E3137" s="224" t="s">
        <v>34</v>
      </c>
      <c r="F3137" s="225" t="s">
        <v>579</v>
      </c>
      <c r="G3137" s="223"/>
      <c r="H3137" s="226">
        <v>16.02</v>
      </c>
      <c r="I3137" s="227"/>
      <c r="J3137" s="223"/>
      <c r="K3137" s="223"/>
      <c r="L3137" s="228"/>
      <c r="M3137" s="229"/>
      <c r="N3137" s="230"/>
      <c r="O3137" s="230"/>
      <c r="P3137" s="230"/>
      <c r="Q3137" s="230"/>
      <c r="R3137" s="230"/>
      <c r="S3137" s="230"/>
      <c r="T3137" s="231"/>
      <c r="AT3137" s="232" t="s">
        <v>274</v>
      </c>
      <c r="AU3137" s="232" t="s">
        <v>88</v>
      </c>
      <c r="AV3137" s="12" t="s">
        <v>88</v>
      </c>
      <c r="AW3137" s="12" t="s">
        <v>41</v>
      </c>
      <c r="AX3137" s="12" t="s">
        <v>78</v>
      </c>
      <c r="AY3137" s="232" t="s">
        <v>209</v>
      </c>
    </row>
    <row r="3138" spans="2:65" s="12" customFormat="1" ht="13.5">
      <c r="B3138" s="222"/>
      <c r="C3138" s="223"/>
      <c r="D3138" s="219" t="s">
        <v>274</v>
      </c>
      <c r="E3138" s="224" t="s">
        <v>34</v>
      </c>
      <c r="F3138" s="225" t="s">
        <v>580</v>
      </c>
      <c r="G3138" s="223"/>
      <c r="H3138" s="226">
        <v>158.66999999999999</v>
      </c>
      <c r="I3138" s="227"/>
      <c r="J3138" s="223"/>
      <c r="K3138" s="223"/>
      <c r="L3138" s="228"/>
      <c r="M3138" s="229"/>
      <c r="N3138" s="230"/>
      <c r="O3138" s="230"/>
      <c r="P3138" s="230"/>
      <c r="Q3138" s="230"/>
      <c r="R3138" s="230"/>
      <c r="S3138" s="230"/>
      <c r="T3138" s="231"/>
      <c r="AT3138" s="232" t="s">
        <v>274</v>
      </c>
      <c r="AU3138" s="232" t="s">
        <v>88</v>
      </c>
      <c r="AV3138" s="12" t="s">
        <v>88</v>
      </c>
      <c r="AW3138" s="12" t="s">
        <v>41</v>
      </c>
      <c r="AX3138" s="12" t="s">
        <v>78</v>
      </c>
      <c r="AY3138" s="232" t="s">
        <v>209</v>
      </c>
    </row>
    <row r="3139" spans="2:65" s="15" customFormat="1" ht="13.5">
      <c r="B3139" s="267"/>
      <c r="C3139" s="268"/>
      <c r="D3139" s="219" t="s">
        <v>274</v>
      </c>
      <c r="E3139" s="269" t="s">
        <v>34</v>
      </c>
      <c r="F3139" s="270" t="s">
        <v>2304</v>
      </c>
      <c r="G3139" s="268"/>
      <c r="H3139" s="271">
        <v>221.11</v>
      </c>
      <c r="I3139" s="272"/>
      <c r="J3139" s="268"/>
      <c r="K3139" s="268"/>
      <c r="L3139" s="273"/>
      <c r="M3139" s="274"/>
      <c r="N3139" s="275"/>
      <c r="O3139" s="275"/>
      <c r="P3139" s="275"/>
      <c r="Q3139" s="275"/>
      <c r="R3139" s="275"/>
      <c r="S3139" s="275"/>
      <c r="T3139" s="276"/>
      <c r="AT3139" s="277" t="s">
        <v>274</v>
      </c>
      <c r="AU3139" s="277" t="s">
        <v>88</v>
      </c>
      <c r="AV3139" s="15" t="s">
        <v>224</v>
      </c>
      <c r="AW3139" s="15" t="s">
        <v>41</v>
      </c>
      <c r="AX3139" s="15" t="s">
        <v>78</v>
      </c>
      <c r="AY3139" s="277" t="s">
        <v>209</v>
      </c>
    </row>
    <row r="3140" spans="2:65" s="14" customFormat="1" ht="13.5">
      <c r="B3140" s="254"/>
      <c r="C3140" s="255"/>
      <c r="D3140" s="219" t="s">
        <v>274</v>
      </c>
      <c r="E3140" s="256" t="s">
        <v>34</v>
      </c>
      <c r="F3140" s="257" t="s">
        <v>2305</v>
      </c>
      <c r="G3140" s="255"/>
      <c r="H3140" s="256" t="s">
        <v>34</v>
      </c>
      <c r="I3140" s="258"/>
      <c r="J3140" s="255"/>
      <c r="K3140" s="255"/>
      <c r="L3140" s="259"/>
      <c r="M3140" s="260"/>
      <c r="N3140" s="261"/>
      <c r="O3140" s="261"/>
      <c r="P3140" s="261"/>
      <c r="Q3140" s="261"/>
      <c r="R3140" s="261"/>
      <c r="S3140" s="261"/>
      <c r="T3140" s="262"/>
      <c r="AT3140" s="263" t="s">
        <v>274</v>
      </c>
      <c r="AU3140" s="263" t="s">
        <v>88</v>
      </c>
      <c r="AV3140" s="14" t="s">
        <v>86</v>
      </c>
      <c r="AW3140" s="14" t="s">
        <v>41</v>
      </c>
      <c r="AX3140" s="14" t="s">
        <v>78</v>
      </c>
      <c r="AY3140" s="263" t="s">
        <v>209</v>
      </c>
    </row>
    <row r="3141" spans="2:65" s="14" customFormat="1" ht="13.5">
      <c r="B3141" s="254"/>
      <c r="C3141" s="255"/>
      <c r="D3141" s="219" t="s">
        <v>274</v>
      </c>
      <c r="E3141" s="256" t="s">
        <v>34</v>
      </c>
      <c r="F3141" s="257" t="s">
        <v>437</v>
      </c>
      <c r="G3141" s="255"/>
      <c r="H3141" s="256" t="s">
        <v>34</v>
      </c>
      <c r="I3141" s="258"/>
      <c r="J3141" s="255"/>
      <c r="K3141" s="255"/>
      <c r="L3141" s="259"/>
      <c r="M3141" s="260"/>
      <c r="N3141" s="261"/>
      <c r="O3141" s="261"/>
      <c r="P3141" s="261"/>
      <c r="Q3141" s="261"/>
      <c r="R3141" s="261"/>
      <c r="S3141" s="261"/>
      <c r="T3141" s="262"/>
      <c r="AT3141" s="263" t="s">
        <v>274</v>
      </c>
      <c r="AU3141" s="263" t="s">
        <v>88</v>
      </c>
      <c r="AV3141" s="14" t="s">
        <v>86</v>
      </c>
      <c r="AW3141" s="14" t="s">
        <v>41</v>
      </c>
      <c r="AX3141" s="14" t="s">
        <v>78</v>
      </c>
      <c r="AY3141" s="263" t="s">
        <v>209</v>
      </c>
    </row>
    <row r="3142" spans="2:65" s="12" customFormat="1" ht="13.5">
      <c r="B3142" s="222"/>
      <c r="C3142" s="223"/>
      <c r="D3142" s="219" t="s">
        <v>274</v>
      </c>
      <c r="E3142" s="224" t="s">
        <v>34</v>
      </c>
      <c r="F3142" s="225" t="s">
        <v>581</v>
      </c>
      <c r="G3142" s="223"/>
      <c r="H3142" s="226">
        <v>57.54</v>
      </c>
      <c r="I3142" s="227"/>
      <c r="J3142" s="223"/>
      <c r="K3142" s="223"/>
      <c r="L3142" s="228"/>
      <c r="M3142" s="229"/>
      <c r="N3142" s="230"/>
      <c r="O3142" s="230"/>
      <c r="P3142" s="230"/>
      <c r="Q3142" s="230"/>
      <c r="R3142" s="230"/>
      <c r="S3142" s="230"/>
      <c r="T3142" s="231"/>
      <c r="AT3142" s="232" t="s">
        <v>274</v>
      </c>
      <c r="AU3142" s="232" t="s">
        <v>88</v>
      </c>
      <c r="AV3142" s="12" t="s">
        <v>88</v>
      </c>
      <c r="AW3142" s="12" t="s">
        <v>41</v>
      </c>
      <c r="AX3142" s="12" t="s">
        <v>78</v>
      </c>
      <c r="AY3142" s="232" t="s">
        <v>209</v>
      </c>
    </row>
    <row r="3143" spans="2:65" s="12" customFormat="1" ht="13.5">
      <c r="B3143" s="222"/>
      <c r="C3143" s="223"/>
      <c r="D3143" s="219" t="s">
        <v>274</v>
      </c>
      <c r="E3143" s="224" t="s">
        <v>34</v>
      </c>
      <c r="F3143" s="225" t="s">
        <v>582</v>
      </c>
      <c r="G3143" s="223"/>
      <c r="H3143" s="226">
        <v>17.41</v>
      </c>
      <c r="I3143" s="227"/>
      <c r="J3143" s="223"/>
      <c r="K3143" s="223"/>
      <c r="L3143" s="228"/>
      <c r="M3143" s="229"/>
      <c r="N3143" s="230"/>
      <c r="O3143" s="230"/>
      <c r="P3143" s="230"/>
      <c r="Q3143" s="230"/>
      <c r="R3143" s="230"/>
      <c r="S3143" s="230"/>
      <c r="T3143" s="231"/>
      <c r="AT3143" s="232" t="s">
        <v>274</v>
      </c>
      <c r="AU3143" s="232" t="s">
        <v>88</v>
      </c>
      <c r="AV3143" s="12" t="s">
        <v>88</v>
      </c>
      <c r="AW3143" s="12" t="s">
        <v>41</v>
      </c>
      <c r="AX3143" s="12" t="s">
        <v>78</v>
      </c>
      <c r="AY3143" s="232" t="s">
        <v>209</v>
      </c>
    </row>
    <row r="3144" spans="2:65" s="12" customFormat="1" ht="13.5">
      <c r="B3144" s="222"/>
      <c r="C3144" s="223"/>
      <c r="D3144" s="219" t="s">
        <v>274</v>
      </c>
      <c r="E3144" s="224" t="s">
        <v>34</v>
      </c>
      <c r="F3144" s="225" t="s">
        <v>583</v>
      </c>
      <c r="G3144" s="223"/>
      <c r="H3144" s="226">
        <v>17.36</v>
      </c>
      <c r="I3144" s="227"/>
      <c r="J3144" s="223"/>
      <c r="K3144" s="223"/>
      <c r="L3144" s="228"/>
      <c r="M3144" s="229"/>
      <c r="N3144" s="230"/>
      <c r="O3144" s="230"/>
      <c r="P3144" s="230"/>
      <c r="Q3144" s="230"/>
      <c r="R3144" s="230"/>
      <c r="S3144" s="230"/>
      <c r="T3144" s="231"/>
      <c r="AT3144" s="232" t="s">
        <v>274</v>
      </c>
      <c r="AU3144" s="232" t="s">
        <v>88</v>
      </c>
      <c r="AV3144" s="12" t="s">
        <v>88</v>
      </c>
      <c r="AW3144" s="12" t="s">
        <v>41</v>
      </c>
      <c r="AX3144" s="12" t="s">
        <v>78</v>
      </c>
      <c r="AY3144" s="232" t="s">
        <v>209</v>
      </c>
    </row>
    <row r="3145" spans="2:65" s="12" customFormat="1" ht="13.5">
      <c r="B3145" s="222"/>
      <c r="C3145" s="223"/>
      <c r="D3145" s="219" t="s">
        <v>274</v>
      </c>
      <c r="E3145" s="224" t="s">
        <v>34</v>
      </c>
      <c r="F3145" s="225" t="s">
        <v>584</v>
      </c>
      <c r="G3145" s="223"/>
      <c r="H3145" s="226">
        <v>18.22</v>
      </c>
      <c r="I3145" s="227"/>
      <c r="J3145" s="223"/>
      <c r="K3145" s="223"/>
      <c r="L3145" s="228"/>
      <c r="M3145" s="229"/>
      <c r="N3145" s="230"/>
      <c r="O3145" s="230"/>
      <c r="P3145" s="230"/>
      <c r="Q3145" s="230"/>
      <c r="R3145" s="230"/>
      <c r="S3145" s="230"/>
      <c r="T3145" s="231"/>
      <c r="AT3145" s="232" t="s">
        <v>274</v>
      </c>
      <c r="AU3145" s="232" t="s">
        <v>88</v>
      </c>
      <c r="AV3145" s="12" t="s">
        <v>88</v>
      </c>
      <c r="AW3145" s="12" t="s">
        <v>41</v>
      </c>
      <c r="AX3145" s="12" t="s">
        <v>78</v>
      </c>
      <c r="AY3145" s="232" t="s">
        <v>209</v>
      </c>
    </row>
    <row r="3146" spans="2:65" s="15" customFormat="1" ht="13.5">
      <c r="B3146" s="267"/>
      <c r="C3146" s="268"/>
      <c r="D3146" s="219" t="s">
        <v>274</v>
      </c>
      <c r="E3146" s="269" t="s">
        <v>34</v>
      </c>
      <c r="F3146" s="270" t="s">
        <v>2306</v>
      </c>
      <c r="G3146" s="268"/>
      <c r="H3146" s="271">
        <v>110.53</v>
      </c>
      <c r="I3146" s="272"/>
      <c r="J3146" s="268"/>
      <c r="K3146" s="268"/>
      <c r="L3146" s="273"/>
      <c r="M3146" s="274"/>
      <c r="N3146" s="275"/>
      <c r="O3146" s="275"/>
      <c r="P3146" s="275"/>
      <c r="Q3146" s="275"/>
      <c r="R3146" s="275"/>
      <c r="S3146" s="275"/>
      <c r="T3146" s="276"/>
      <c r="AT3146" s="277" t="s">
        <v>274</v>
      </c>
      <c r="AU3146" s="277" t="s">
        <v>88</v>
      </c>
      <c r="AV3146" s="15" t="s">
        <v>224</v>
      </c>
      <c r="AW3146" s="15" t="s">
        <v>41</v>
      </c>
      <c r="AX3146" s="15" t="s">
        <v>78</v>
      </c>
      <c r="AY3146" s="277" t="s">
        <v>209</v>
      </c>
    </row>
    <row r="3147" spans="2:65" s="13" customFormat="1" ht="13.5">
      <c r="B3147" s="233"/>
      <c r="C3147" s="234"/>
      <c r="D3147" s="219" t="s">
        <v>274</v>
      </c>
      <c r="E3147" s="235" t="s">
        <v>34</v>
      </c>
      <c r="F3147" s="236" t="s">
        <v>302</v>
      </c>
      <c r="G3147" s="234"/>
      <c r="H3147" s="237">
        <v>331.64</v>
      </c>
      <c r="I3147" s="238"/>
      <c r="J3147" s="234"/>
      <c r="K3147" s="234"/>
      <c r="L3147" s="239"/>
      <c r="M3147" s="240"/>
      <c r="N3147" s="241"/>
      <c r="O3147" s="241"/>
      <c r="P3147" s="241"/>
      <c r="Q3147" s="241"/>
      <c r="R3147" s="241"/>
      <c r="S3147" s="241"/>
      <c r="T3147" s="242"/>
      <c r="AT3147" s="243" t="s">
        <v>274</v>
      </c>
      <c r="AU3147" s="243" t="s">
        <v>88</v>
      </c>
      <c r="AV3147" s="13" t="s">
        <v>228</v>
      </c>
      <c r="AW3147" s="13" t="s">
        <v>41</v>
      </c>
      <c r="AX3147" s="13" t="s">
        <v>86</v>
      </c>
      <c r="AY3147" s="243" t="s">
        <v>209</v>
      </c>
    </row>
    <row r="3148" spans="2:65" s="1" customFormat="1" ht="38.25" customHeight="1">
      <c r="B3148" s="43"/>
      <c r="C3148" s="203" t="s">
        <v>3584</v>
      </c>
      <c r="D3148" s="203" t="s">
        <v>212</v>
      </c>
      <c r="E3148" s="204" t="s">
        <v>3585</v>
      </c>
      <c r="F3148" s="205" t="s">
        <v>3586</v>
      </c>
      <c r="G3148" s="206" t="s">
        <v>307</v>
      </c>
      <c r="H3148" s="207">
        <v>38.008000000000003</v>
      </c>
      <c r="I3148" s="208"/>
      <c r="J3148" s="209">
        <f>ROUND(I3148*H3148,2)</f>
        <v>0</v>
      </c>
      <c r="K3148" s="205" t="s">
        <v>216</v>
      </c>
      <c r="L3148" s="63"/>
      <c r="M3148" s="210" t="s">
        <v>34</v>
      </c>
      <c r="N3148" s="211" t="s">
        <v>49</v>
      </c>
      <c r="O3148" s="44"/>
      <c r="P3148" s="212">
        <f>O3148*H3148</f>
        <v>0</v>
      </c>
      <c r="Q3148" s="212">
        <v>0</v>
      </c>
      <c r="R3148" s="212">
        <f>Q3148*H3148</f>
        <v>0</v>
      </c>
      <c r="S3148" s="212">
        <v>0</v>
      </c>
      <c r="T3148" s="213">
        <f>S3148*H3148</f>
        <v>0</v>
      </c>
      <c r="AR3148" s="25" t="s">
        <v>287</v>
      </c>
      <c r="AT3148" s="25" t="s">
        <v>212</v>
      </c>
      <c r="AU3148" s="25" t="s">
        <v>88</v>
      </c>
      <c r="AY3148" s="25" t="s">
        <v>209</v>
      </c>
      <c r="BE3148" s="214">
        <f>IF(N3148="základní",J3148,0)</f>
        <v>0</v>
      </c>
      <c r="BF3148" s="214">
        <f>IF(N3148="snížená",J3148,0)</f>
        <v>0</v>
      </c>
      <c r="BG3148" s="214">
        <f>IF(N3148="zákl. přenesená",J3148,0)</f>
        <v>0</v>
      </c>
      <c r="BH3148" s="214">
        <f>IF(N3148="sníž. přenesená",J3148,0)</f>
        <v>0</v>
      </c>
      <c r="BI3148" s="214">
        <f>IF(N3148="nulová",J3148,0)</f>
        <v>0</v>
      </c>
      <c r="BJ3148" s="25" t="s">
        <v>86</v>
      </c>
      <c r="BK3148" s="214">
        <f>ROUND(I3148*H3148,2)</f>
        <v>0</v>
      </c>
      <c r="BL3148" s="25" t="s">
        <v>287</v>
      </c>
      <c r="BM3148" s="25" t="s">
        <v>3587</v>
      </c>
    </row>
    <row r="3149" spans="2:65" s="1" customFormat="1" ht="121.5">
      <c r="B3149" s="43"/>
      <c r="C3149" s="65"/>
      <c r="D3149" s="219" t="s">
        <v>272</v>
      </c>
      <c r="E3149" s="65"/>
      <c r="F3149" s="220" t="s">
        <v>2167</v>
      </c>
      <c r="G3149" s="65"/>
      <c r="H3149" s="65"/>
      <c r="I3149" s="174"/>
      <c r="J3149" s="65"/>
      <c r="K3149" s="65"/>
      <c r="L3149" s="63"/>
      <c r="M3149" s="221"/>
      <c r="N3149" s="44"/>
      <c r="O3149" s="44"/>
      <c r="P3149" s="44"/>
      <c r="Q3149" s="44"/>
      <c r="R3149" s="44"/>
      <c r="S3149" s="44"/>
      <c r="T3149" s="80"/>
      <c r="AT3149" s="25" t="s">
        <v>272</v>
      </c>
      <c r="AU3149" s="25" t="s">
        <v>88</v>
      </c>
    </row>
    <row r="3150" spans="2:65" s="11" customFormat="1" ht="29.85" customHeight="1">
      <c r="B3150" s="187"/>
      <c r="C3150" s="188"/>
      <c r="D3150" s="189" t="s">
        <v>77</v>
      </c>
      <c r="E3150" s="201" t="s">
        <v>3588</v>
      </c>
      <c r="F3150" s="201" t="s">
        <v>3589</v>
      </c>
      <c r="G3150" s="188"/>
      <c r="H3150" s="188"/>
      <c r="I3150" s="191"/>
      <c r="J3150" s="202">
        <f>BK3150</f>
        <v>0</v>
      </c>
      <c r="K3150" s="188"/>
      <c r="L3150" s="193"/>
      <c r="M3150" s="194"/>
      <c r="N3150" s="195"/>
      <c r="O3150" s="195"/>
      <c r="P3150" s="196">
        <f>SUM(P3151:P3208)</f>
        <v>0</v>
      </c>
      <c r="Q3150" s="195"/>
      <c r="R3150" s="196">
        <f>SUM(R3151:R3208)</f>
        <v>1.415753</v>
      </c>
      <c r="S3150" s="195"/>
      <c r="T3150" s="197">
        <f>SUM(T3151:T3208)</f>
        <v>0</v>
      </c>
      <c r="AR3150" s="198" t="s">
        <v>88</v>
      </c>
      <c r="AT3150" s="199" t="s">
        <v>77</v>
      </c>
      <c r="AU3150" s="199" t="s">
        <v>86</v>
      </c>
      <c r="AY3150" s="198" t="s">
        <v>209</v>
      </c>
      <c r="BK3150" s="200">
        <f>SUM(BK3151:BK3208)</f>
        <v>0</v>
      </c>
    </row>
    <row r="3151" spans="2:65" s="1" customFormat="1" ht="16.5" customHeight="1">
      <c r="B3151" s="43"/>
      <c r="C3151" s="203" t="s">
        <v>3590</v>
      </c>
      <c r="D3151" s="203" t="s">
        <v>212</v>
      </c>
      <c r="E3151" s="204" t="s">
        <v>3591</v>
      </c>
      <c r="F3151" s="205" t="s">
        <v>3592</v>
      </c>
      <c r="G3151" s="206" t="s">
        <v>351</v>
      </c>
      <c r="H3151" s="207">
        <v>164.02</v>
      </c>
      <c r="I3151" s="208"/>
      <c r="J3151" s="209">
        <f>ROUND(I3151*H3151,2)</f>
        <v>0</v>
      </c>
      <c r="K3151" s="205" t="s">
        <v>216</v>
      </c>
      <c r="L3151" s="63"/>
      <c r="M3151" s="210" t="s">
        <v>34</v>
      </c>
      <c r="N3151" s="211" t="s">
        <v>49</v>
      </c>
      <c r="O3151" s="44"/>
      <c r="P3151" s="212">
        <f>O3151*H3151</f>
        <v>0</v>
      </c>
      <c r="Q3151" s="212">
        <v>0</v>
      </c>
      <c r="R3151" s="212">
        <f>Q3151*H3151</f>
        <v>0</v>
      </c>
      <c r="S3151" s="212">
        <v>0</v>
      </c>
      <c r="T3151" s="213">
        <f>S3151*H3151</f>
        <v>0</v>
      </c>
      <c r="AR3151" s="25" t="s">
        <v>287</v>
      </c>
      <c r="AT3151" s="25" t="s">
        <v>212</v>
      </c>
      <c r="AU3151" s="25" t="s">
        <v>88</v>
      </c>
      <c r="AY3151" s="25" t="s">
        <v>209</v>
      </c>
      <c r="BE3151" s="214">
        <f>IF(N3151="základní",J3151,0)</f>
        <v>0</v>
      </c>
      <c r="BF3151" s="214">
        <f>IF(N3151="snížená",J3151,0)</f>
        <v>0</v>
      </c>
      <c r="BG3151" s="214">
        <f>IF(N3151="zákl. přenesená",J3151,0)</f>
        <v>0</v>
      </c>
      <c r="BH3151" s="214">
        <f>IF(N3151="sníž. přenesená",J3151,0)</f>
        <v>0</v>
      </c>
      <c r="BI3151" s="214">
        <f>IF(N3151="nulová",J3151,0)</f>
        <v>0</v>
      </c>
      <c r="BJ3151" s="25" t="s">
        <v>86</v>
      </c>
      <c r="BK3151" s="214">
        <f>ROUND(I3151*H3151,2)</f>
        <v>0</v>
      </c>
      <c r="BL3151" s="25" t="s">
        <v>287</v>
      </c>
      <c r="BM3151" s="25" t="s">
        <v>3593</v>
      </c>
    </row>
    <row r="3152" spans="2:65" s="1" customFormat="1" ht="67.5">
      <c r="B3152" s="43"/>
      <c r="C3152" s="65"/>
      <c r="D3152" s="219" t="s">
        <v>272</v>
      </c>
      <c r="E3152" s="65"/>
      <c r="F3152" s="220" t="s">
        <v>3594</v>
      </c>
      <c r="G3152" s="65"/>
      <c r="H3152" s="65"/>
      <c r="I3152" s="174"/>
      <c r="J3152" s="65"/>
      <c r="K3152" s="65"/>
      <c r="L3152" s="63"/>
      <c r="M3152" s="221"/>
      <c r="N3152" s="44"/>
      <c r="O3152" s="44"/>
      <c r="P3152" s="44"/>
      <c r="Q3152" s="44"/>
      <c r="R3152" s="44"/>
      <c r="S3152" s="44"/>
      <c r="T3152" s="80"/>
      <c r="AT3152" s="25" t="s">
        <v>272</v>
      </c>
      <c r="AU3152" s="25" t="s">
        <v>88</v>
      </c>
    </row>
    <row r="3153" spans="2:65" s="14" customFormat="1" ht="13.5">
      <c r="B3153" s="254"/>
      <c r="C3153" s="255"/>
      <c r="D3153" s="219" t="s">
        <v>274</v>
      </c>
      <c r="E3153" s="256" t="s">
        <v>34</v>
      </c>
      <c r="F3153" s="257" t="s">
        <v>3595</v>
      </c>
      <c r="G3153" s="255"/>
      <c r="H3153" s="256" t="s">
        <v>34</v>
      </c>
      <c r="I3153" s="258"/>
      <c r="J3153" s="255"/>
      <c r="K3153" s="255"/>
      <c r="L3153" s="259"/>
      <c r="M3153" s="260"/>
      <c r="N3153" s="261"/>
      <c r="O3153" s="261"/>
      <c r="P3153" s="261"/>
      <c r="Q3153" s="261"/>
      <c r="R3153" s="261"/>
      <c r="S3153" s="261"/>
      <c r="T3153" s="262"/>
      <c r="AT3153" s="263" t="s">
        <v>274</v>
      </c>
      <c r="AU3153" s="263" t="s">
        <v>88</v>
      </c>
      <c r="AV3153" s="14" t="s">
        <v>86</v>
      </c>
      <c r="AW3153" s="14" t="s">
        <v>41</v>
      </c>
      <c r="AX3153" s="14" t="s">
        <v>78</v>
      </c>
      <c r="AY3153" s="263" t="s">
        <v>209</v>
      </c>
    </row>
    <row r="3154" spans="2:65" s="14" customFormat="1" ht="13.5">
      <c r="B3154" s="254"/>
      <c r="C3154" s="255"/>
      <c r="D3154" s="219" t="s">
        <v>274</v>
      </c>
      <c r="E3154" s="256" t="s">
        <v>34</v>
      </c>
      <c r="F3154" s="257" t="s">
        <v>437</v>
      </c>
      <c r="G3154" s="255"/>
      <c r="H3154" s="256" t="s">
        <v>34</v>
      </c>
      <c r="I3154" s="258"/>
      <c r="J3154" s="255"/>
      <c r="K3154" s="255"/>
      <c r="L3154" s="259"/>
      <c r="M3154" s="260"/>
      <c r="N3154" s="261"/>
      <c r="O3154" s="261"/>
      <c r="P3154" s="261"/>
      <c r="Q3154" s="261"/>
      <c r="R3154" s="261"/>
      <c r="S3154" s="261"/>
      <c r="T3154" s="262"/>
      <c r="AT3154" s="263" t="s">
        <v>274</v>
      </c>
      <c r="AU3154" s="263" t="s">
        <v>88</v>
      </c>
      <c r="AV3154" s="14" t="s">
        <v>86</v>
      </c>
      <c r="AW3154" s="14" t="s">
        <v>41</v>
      </c>
      <c r="AX3154" s="14" t="s">
        <v>78</v>
      </c>
      <c r="AY3154" s="263" t="s">
        <v>209</v>
      </c>
    </row>
    <row r="3155" spans="2:65" s="12" customFormat="1" ht="13.5">
      <c r="B3155" s="222"/>
      <c r="C3155" s="223"/>
      <c r="D3155" s="219" t="s">
        <v>274</v>
      </c>
      <c r="E3155" s="224" t="s">
        <v>34</v>
      </c>
      <c r="F3155" s="225" t="s">
        <v>1831</v>
      </c>
      <c r="G3155" s="223"/>
      <c r="H3155" s="226">
        <v>10.46</v>
      </c>
      <c r="I3155" s="227"/>
      <c r="J3155" s="223"/>
      <c r="K3155" s="223"/>
      <c r="L3155" s="228"/>
      <c r="M3155" s="229"/>
      <c r="N3155" s="230"/>
      <c r="O3155" s="230"/>
      <c r="P3155" s="230"/>
      <c r="Q3155" s="230"/>
      <c r="R3155" s="230"/>
      <c r="S3155" s="230"/>
      <c r="T3155" s="231"/>
      <c r="AT3155" s="232" t="s">
        <v>274</v>
      </c>
      <c r="AU3155" s="232" t="s">
        <v>88</v>
      </c>
      <c r="AV3155" s="12" t="s">
        <v>88</v>
      </c>
      <c r="AW3155" s="12" t="s">
        <v>41</v>
      </c>
      <c r="AX3155" s="12" t="s">
        <v>78</v>
      </c>
      <c r="AY3155" s="232" t="s">
        <v>209</v>
      </c>
    </row>
    <row r="3156" spans="2:65" s="12" customFormat="1" ht="13.5">
      <c r="B3156" s="222"/>
      <c r="C3156" s="223"/>
      <c r="D3156" s="219" t="s">
        <v>274</v>
      </c>
      <c r="E3156" s="224" t="s">
        <v>34</v>
      </c>
      <c r="F3156" s="225" t="s">
        <v>1832</v>
      </c>
      <c r="G3156" s="223"/>
      <c r="H3156" s="226">
        <v>4.47</v>
      </c>
      <c r="I3156" s="227"/>
      <c r="J3156" s="223"/>
      <c r="K3156" s="223"/>
      <c r="L3156" s="228"/>
      <c r="M3156" s="229"/>
      <c r="N3156" s="230"/>
      <c r="O3156" s="230"/>
      <c r="P3156" s="230"/>
      <c r="Q3156" s="230"/>
      <c r="R3156" s="230"/>
      <c r="S3156" s="230"/>
      <c r="T3156" s="231"/>
      <c r="AT3156" s="232" t="s">
        <v>274</v>
      </c>
      <c r="AU3156" s="232" t="s">
        <v>88</v>
      </c>
      <c r="AV3156" s="12" t="s">
        <v>88</v>
      </c>
      <c r="AW3156" s="12" t="s">
        <v>41</v>
      </c>
      <c r="AX3156" s="12" t="s">
        <v>78</v>
      </c>
      <c r="AY3156" s="232" t="s">
        <v>209</v>
      </c>
    </row>
    <row r="3157" spans="2:65" s="12" customFormat="1" ht="13.5">
      <c r="B3157" s="222"/>
      <c r="C3157" s="223"/>
      <c r="D3157" s="219" t="s">
        <v>274</v>
      </c>
      <c r="E3157" s="224" t="s">
        <v>34</v>
      </c>
      <c r="F3157" s="225" t="s">
        <v>1833</v>
      </c>
      <c r="G3157" s="223"/>
      <c r="H3157" s="226">
        <v>4.47</v>
      </c>
      <c r="I3157" s="227"/>
      <c r="J3157" s="223"/>
      <c r="K3157" s="223"/>
      <c r="L3157" s="228"/>
      <c r="M3157" s="229"/>
      <c r="N3157" s="230"/>
      <c r="O3157" s="230"/>
      <c r="P3157" s="230"/>
      <c r="Q3157" s="230"/>
      <c r="R3157" s="230"/>
      <c r="S3157" s="230"/>
      <c r="T3157" s="231"/>
      <c r="AT3157" s="232" t="s">
        <v>274</v>
      </c>
      <c r="AU3157" s="232" t="s">
        <v>88</v>
      </c>
      <c r="AV3157" s="12" t="s">
        <v>88</v>
      </c>
      <c r="AW3157" s="12" t="s">
        <v>41</v>
      </c>
      <c r="AX3157" s="12" t="s">
        <v>78</v>
      </c>
      <c r="AY3157" s="232" t="s">
        <v>209</v>
      </c>
    </row>
    <row r="3158" spans="2:65" s="12" customFormat="1" ht="13.5">
      <c r="B3158" s="222"/>
      <c r="C3158" s="223"/>
      <c r="D3158" s="219" t="s">
        <v>274</v>
      </c>
      <c r="E3158" s="224" t="s">
        <v>34</v>
      </c>
      <c r="F3158" s="225" t="s">
        <v>1834</v>
      </c>
      <c r="G3158" s="223"/>
      <c r="H3158" s="226">
        <v>22.91</v>
      </c>
      <c r="I3158" s="227"/>
      <c r="J3158" s="223"/>
      <c r="K3158" s="223"/>
      <c r="L3158" s="228"/>
      <c r="M3158" s="229"/>
      <c r="N3158" s="230"/>
      <c r="O3158" s="230"/>
      <c r="P3158" s="230"/>
      <c r="Q3158" s="230"/>
      <c r="R3158" s="230"/>
      <c r="S3158" s="230"/>
      <c r="T3158" s="231"/>
      <c r="AT3158" s="232" t="s">
        <v>274</v>
      </c>
      <c r="AU3158" s="232" t="s">
        <v>88</v>
      </c>
      <c r="AV3158" s="12" t="s">
        <v>88</v>
      </c>
      <c r="AW3158" s="12" t="s">
        <v>41</v>
      </c>
      <c r="AX3158" s="12" t="s">
        <v>78</v>
      </c>
      <c r="AY3158" s="232" t="s">
        <v>209</v>
      </c>
    </row>
    <row r="3159" spans="2:65" s="12" customFormat="1" ht="13.5">
      <c r="B3159" s="222"/>
      <c r="C3159" s="223"/>
      <c r="D3159" s="219" t="s">
        <v>274</v>
      </c>
      <c r="E3159" s="224" t="s">
        <v>34</v>
      </c>
      <c r="F3159" s="225" t="s">
        <v>1835</v>
      </c>
      <c r="G3159" s="223"/>
      <c r="H3159" s="226">
        <v>11.18</v>
      </c>
      <c r="I3159" s="227"/>
      <c r="J3159" s="223"/>
      <c r="K3159" s="223"/>
      <c r="L3159" s="228"/>
      <c r="M3159" s="229"/>
      <c r="N3159" s="230"/>
      <c r="O3159" s="230"/>
      <c r="P3159" s="230"/>
      <c r="Q3159" s="230"/>
      <c r="R3159" s="230"/>
      <c r="S3159" s="230"/>
      <c r="T3159" s="231"/>
      <c r="AT3159" s="232" t="s">
        <v>274</v>
      </c>
      <c r="AU3159" s="232" t="s">
        <v>88</v>
      </c>
      <c r="AV3159" s="12" t="s">
        <v>88</v>
      </c>
      <c r="AW3159" s="12" t="s">
        <v>41</v>
      </c>
      <c r="AX3159" s="12" t="s">
        <v>78</v>
      </c>
      <c r="AY3159" s="232" t="s">
        <v>209</v>
      </c>
    </row>
    <row r="3160" spans="2:65" s="12" customFormat="1" ht="13.5">
      <c r="B3160" s="222"/>
      <c r="C3160" s="223"/>
      <c r="D3160" s="219" t="s">
        <v>274</v>
      </c>
      <c r="E3160" s="224" t="s">
        <v>34</v>
      </c>
      <c r="F3160" s="225" t="s">
        <v>581</v>
      </c>
      <c r="G3160" s="223"/>
      <c r="H3160" s="226">
        <v>57.54</v>
      </c>
      <c r="I3160" s="227"/>
      <c r="J3160" s="223"/>
      <c r="K3160" s="223"/>
      <c r="L3160" s="228"/>
      <c r="M3160" s="229"/>
      <c r="N3160" s="230"/>
      <c r="O3160" s="230"/>
      <c r="P3160" s="230"/>
      <c r="Q3160" s="230"/>
      <c r="R3160" s="230"/>
      <c r="S3160" s="230"/>
      <c r="T3160" s="231"/>
      <c r="AT3160" s="232" t="s">
        <v>274</v>
      </c>
      <c r="AU3160" s="232" t="s">
        <v>88</v>
      </c>
      <c r="AV3160" s="12" t="s">
        <v>88</v>
      </c>
      <c r="AW3160" s="12" t="s">
        <v>41</v>
      </c>
      <c r="AX3160" s="12" t="s">
        <v>78</v>
      </c>
      <c r="AY3160" s="232" t="s">
        <v>209</v>
      </c>
    </row>
    <row r="3161" spans="2:65" s="12" customFormat="1" ht="13.5">
      <c r="B3161" s="222"/>
      <c r="C3161" s="223"/>
      <c r="D3161" s="219" t="s">
        <v>274</v>
      </c>
      <c r="E3161" s="224" t="s">
        <v>34</v>
      </c>
      <c r="F3161" s="225" t="s">
        <v>582</v>
      </c>
      <c r="G3161" s="223"/>
      <c r="H3161" s="226">
        <v>17.41</v>
      </c>
      <c r="I3161" s="227"/>
      <c r="J3161" s="223"/>
      <c r="K3161" s="223"/>
      <c r="L3161" s="228"/>
      <c r="M3161" s="229"/>
      <c r="N3161" s="230"/>
      <c r="O3161" s="230"/>
      <c r="P3161" s="230"/>
      <c r="Q3161" s="230"/>
      <c r="R3161" s="230"/>
      <c r="S3161" s="230"/>
      <c r="T3161" s="231"/>
      <c r="AT3161" s="232" t="s">
        <v>274</v>
      </c>
      <c r="AU3161" s="232" t="s">
        <v>88</v>
      </c>
      <c r="AV3161" s="12" t="s">
        <v>88</v>
      </c>
      <c r="AW3161" s="12" t="s">
        <v>41</v>
      </c>
      <c r="AX3161" s="12" t="s">
        <v>78</v>
      </c>
      <c r="AY3161" s="232" t="s">
        <v>209</v>
      </c>
    </row>
    <row r="3162" spans="2:65" s="12" customFormat="1" ht="13.5">
      <c r="B3162" s="222"/>
      <c r="C3162" s="223"/>
      <c r="D3162" s="219" t="s">
        <v>274</v>
      </c>
      <c r="E3162" s="224" t="s">
        <v>34</v>
      </c>
      <c r="F3162" s="225" t="s">
        <v>583</v>
      </c>
      <c r="G3162" s="223"/>
      <c r="H3162" s="226">
        <v>17.36</v>
      </c>
      <c r="I3162" s="227"/>
      <c r="J3162" s="223"/>
      <c r="K3162" s="223"/>
      <c r="L3162" s="228"/>
      <c r="M3162" s="229"/>
      <c r="N3162" s="230"/>
      <c r="O3162" s="230"/>
      <c r="P3162" s="230"/>
      <c r="Q3162" s="230"/>
      <c r="R3162" s="230"/>
      <c r="S3162" s="230"/>
      <c r="T3162" s="231"/>
      <c r="AT3162" s="232" t="s">
        <v>274</v>
      </c>
      <c r="AU3162" s="232" t="s">
        <v>88</v>
      </c>
      <c r="AV3162" s="12" t="s">
        <v>88</v>
      </c>
      <c r="AW3162" s="12" t="s">
        <v>41</v>
      </c>
      <c r="AX3162" s="12" t="s">
        <v>78</v>
      </c>
      <c r="AY3162" s="232" t="s">
        <v>209</v>
      </c>
    </row>
    <row r="3163" spans="2:65" s="12" customFormat="1" ht="13.5">
      <c r="B3163" s="222"/>
      <c r="C3163" s="223"/>
      <c r="D3163" s="219" t="s">
        <v>274</v>
      </c>
      <c r="E3163" s="224" t="s">
        <v>34</v>
      </c>
      <c r="F3163" s="225" t="s">
        <v>584</v>
      </c>
      <c r="G3163" s="223"/>
      <c r="H3163" s="226">
        <v>18.22</v>
      </c>
      <c r="I3163" s="227"/>
      <c r="J3163" s="223"/>
      <c r="K3163" s="223"/>
      <c r="L3163" s="228"/>
      <c r="M3163" s="229"/>
      <c r="N3163" s="230"/>
      <c r="O3163" s="230"/>
      <c r="P3163" s="230"/>
      <c r="Q3163" s="230"/>
      <c r="R3163" s="230"/>
      <c r="S3163" s="230"/>
      <c r="T3163" s="231"/>
      <c r="AT3163" s="232" t="s">
        <v>274</v>
      </c>
      <c r="AU3163" s="232" t="s">
        <v>88</v>
      </c>
      <c r="AV3163" s="12" t="s">
        <v>88</v>
      </c>
      <c r="AW3163" s="12" t="s">
        <v>41</v>
      </c>
      <c r="AX3163" s="12" t="s">
        <v>78</v>
      </c>
      <c r="AY3163" s="232" t="s">
        <v>209</v>
      </c>
    </row>
    <row r="3164" spans="2:65" s="13" customFormat="1" ht="13.5">
      <c r="B3164" s="233"/>
      <c r="C3164" s="234"/>
      <c r="D3164" s="219" t="s">
        <v>274</v>
      </c>
      <c r="E3164" s="235" t="s">
        <v>34</v>
      </c>
      <c r="F3164" s="236" t="s">
        <v>302</v>
      </c>
      <c r="G3164" s="234"/>
      <c r="H3164" s="237">
        <v>164.02</v>
      </c>
      <c r="I3164" s="238"/>
      <c r="J3164" s="234"/>
      <c r="K3164" s="234"/>
      <c r="L3164" s="239"/>
      <c r="M3164" s="240"/>
      <c r="N3164" s="241"/>
      <c r="O3164" s="241"/>
      <c r="P3164" s="241"/>
      <c r="Q3164" s="241"/>
      <c r="R3164" s="241"/>
      <c r="S3164" s="241"/>
      <c r="T3164" s="242"/>
      <c r="AT3164" s="243" t="s">
        <v>274</v>
      </c>
      <c r="AU3164" s="243" t="s">
        <v>88</v>
      </c>
      <c r="AV3164" s="13" t="s">
        <v>228</v>
      </c>
      <c r="AW3164" s="13" t="s">
        <v>41</v>
      </c>
      <c r="AX3164" s="13" t="s">
        <v>86</v>
      </c>
      <c r="AY3164" s="243" t="s">
        <v>209</v>
      </c>
    </row>
    <row r="3165" spans="2:65" s="1" customFormat="1" ht="25.5" customHeight="1">
      <c r="B3165" s="43"/>
      <c r="C3165" s="203" t="s">
        <v>3596</v>
      </c>
      <c r="D3165" s="203" t="s">
        <v>212</v>
      </c>
      <c r="E3165" s="204" t="s">
        <v>3597</v>
      </c>
      <c r="F3165" s="205" t="s">
        <v>3598</v>
      </c>
      <c r="G3165" s="206" t="s">
        <v>351</v>
      </c>
      <c r="H3165" s="207">
        <v>164.02</v>
      </c>
      <c r="I3165" s="208"/>
      <c r="J3165" s="209">
        <f>ROUND(I3165*H3165,2)</f>
        <v>0</v>
      </c>
      <c r="K3165" s="205" t="s">
        <v>216</v>
      </c>
      <c r="L3165" s="63"/>
      <c r="M3165" s="210" t="s">
        <v>34</v>
      </c>
      <c r="N3165" s="211" t="s">
        <v>49</v>
      </c>
      <c r="O3165" s="44"/>
      <c r="P3165" s="212">
        <f>O3165*H3165</f>
        <v>0</v>
      </c>
      <c r="Q3165" s="212">
        <v>3.0000000000000001E-5</v>
      </c>
      <c r="R3165" s="212">
        <f>Q3165*H3165</f>
        <v>4.9206000000000007E-3</v>
      </c>
      <c r="S3165" s="212">
        <v>0</v>
      </c>
      <c r="T3165" s="213">
        <f>S3165*H3165</f>
        <v>0</v>
      </c>
      <c r="AR3165" s="25" t="s">
        <v>287</v>
      </c>
      <c r="AT3165" s="25" t="s">
        <v>212</v>
      </c>
      <c r="AU3165" s="25" t="s">
        <v>88</v>
      </c>
      <c r="AY3165" s="25" t="s">
        <v>209</v>
      </c>
      <c r="BE3165" s="214">
        <f>IF(N3165="základní",J3165,0)</f>
        <v>0</v>
      </c>
      <c r="BF3165" s="214">
        <f>IF(N3165="snížená",J3165,0)</f>
        <v>0</v>
      </c>
      <c r="BG3165" s="214">
        <f>IF(N3165="zákl. přenesená",J3165,0)</f>
        <v>0</v>
      </c>
      <c r="BH3165" s="214">
        <f>IF(N3165="sníž. přenesená",J3165,0)</f>
        <v>0</v>
      </c>
      <c r="BI3165" s="214">
        <f>IF(N3165="nulová",J3165,0)</f>
        <v>0</v>
      </c>
      <c r="BJ3165" s="25" t="s">
        <v>86</v>
      </c>
      <c r="BK3165" s="214">
        <f>ROUND(I3165*H3165,2)</f>
        <v>0</v>
      </c>
      <c r="BL3165" s="25" t="s">
        <v>287</v>
      </c>
      <c r="BM3165" s="25" t="s">
        <v>3599</v>
      </c>
    </row>
    <row r="3166" spans="2:65" s="1" customFormat="1" ht="67.5">
      <c r="B3166" s="43"/>
      <c r="C3166" s="65"/>
      <c r="D3166" s="219" t="s">
        <v>272</v>
      </c>
      <c r="E3166" s="65"/>
      <c r="F3166" s="220" t="s">
        <v>3594</v>
      </c>
      <c r="G3166" s="65"/>
      <c r="H3166" s="65"/>
      <c r="I3166" s="174"/>
      <c r="J3166" s="65"/>
      <c r="K3166" s="65"/>
      <c r="L3166" s="63"/>
      <c r="M3166" s="221"/>
      <c r="N3166" s="44"/>
      <c r="O3166" s="44"/>
      <c r="P3166" s="44"/>
      <c r="Q3166" s="44"/>
      <c r="R3166" s="44"/>
      <c r="S3166" s="44"/>
      <c r="T3166" s="80"/>
      <c r="AT3166" s="25" t="s">
        <v>272</v>
      </c>
      <c r="AU3166" s="25" t="s">
        <v>88</v>
      </c>
    </row>
    <row r="3167" spans="2:65" s="1" customFormat="1" ht="25.5" customHeight="1">
      <c r="B3167" s="43"/>
      <c r="C3167" s="203" t="s">
        <v>3600</v>
      </c>
      <c r="D3167" s="203" t="s">
        <v>212</v>
      </c>
      <c r="E3167" s="204" t="s">
        <v>3601</v>
      </c>
      <c r="F3167" s="205" t="s">
        <v>3602</v>
      </c>
      <c r="G3167" s="206" t="s">
        <v>351</v>
      </c>
      <c r="H3167" s="207">
        <v>164.02</v>
      </c>
      <c r="I3167" s="208"/>
      <c r="J3167" s="209">
        <f>ROUND(I3167*H3167,2)</f>
        <v>0</v>
      </c>
      <c r="K3167" s="205" t="s">
        <v>216</v>
      </c>
      <c r="L3167" s="63"/>
      <c r="M3167" s="210" t="s">
        <v>34</v>
      </c>
      <c r="N3167" s="211" t="s">
        <v>49</v>
      </c>
      <c r="O3167" s="44"/>
      <c r="P3167" s="212">
        <f>O3167*H3167</f>
        <v>0</v>
      </c>
      <c r="Q3167" s="212">
        <v>4.0000000000000002E-4</v>
      </c>
      <c r="R3167" s="212">
        <f>Q3167*H3167</f>
        <v>6.5608000000000014E-2</v>
      </c>
      <c r="S3167" s="212">
        <v>0</v>
      </c>
      <c r="T3167" s="213">
        <f>S3167*H3167</f>
        <v>0</v>
      </c>
      <c r="AR3167" s="25" t="s">
        <v>287</v>
      </c>
      <c r="AT3167" s="25" t="s">
        <v>212</v>
      </c>
      <c r="AU3167" s="25" t="s">
        <v>88</v>
      </c>
      <c r="AY3167" s="25" t="s">
        <v>209</v>
      </c>
      <c r="BE3167" s="214">
        <f>IF(N3167="základní",J3167,0)</f>
        <v>0</v>
      </c>
      <c r="BF3167" s="214">
        <f>IF(N3167="snížená",J3167,0)</f>
        <v>0</v>
      </c>
      <c r="BG3167" s="214">
        <f>IF(N3167="zákl. přenesená",J3167,0)</f>
        <v>0</v>
      </c>
      <c r="BH3167" s="214">
        <f>IF(N3167="sníž. přenesená",J3167,0)</f>
        <v>0</v>
      </c>
      <c r="BI3167" s="214">
        <f>IF(N3167="nulová",J3167,0)</f>
        <v>0</v>
      </c>
      <c r="BJ3167" s="25" t="s">
        <v>86</v>
      </c>
      <c r="BK3167" s="214">
        <f>ROUND(I3167*H3167,2)</f>
        <v>0</v>
      </c>
      <c r="BL3167" s="25" t="s">
        <v>287</v>
      </c>
      <c r="BM3167" s="25" t="s">
        <v>3603</v>
      </c>
    </row>
    <row r="3168" spans="2:65" s="14" customFormat="1" ht="13.5">
      <c r="B3168" s="254"/>
      <c r="C3168" s="255"/>
      <c r="D3168" s="219" t="s">
        <v>274</v>
      </c>
      <c r="E3168" s="256" t="s">
        <v>34</v>
      </c>
      <c r="F3168" s="257" t="s">
        <v>3595</v>
      </c>
      <c r="G3168" s="255"/>
      <c r="H3168" s="256" t="s">
        <v>34</v>
      </c>
      <c r="I3168" s="258"/>
      <c r="J3168" s="255"/>
      <c r="K3168" s="255"/>
      <c r="L3168" s="259"/>
      <c r="M3168" s="260"/>
      <c r="N3168" s="261"/>
      <c r="O3168" s="261"/>
      <c r="P3168" s="261"/>
      <c r="Q3168" s="261"/>
      <c r="R3168" s="261"/>
      <c r="S3168" s="261"/>
      <c r="T3168" s="262"/>
      <c r="AT3168" s="263" t="s">
        <v>274</v>
      </c>
      <c r="AU3168" s="263" t="s">
        <v>88</v>
      </c>
      <c r="AV3168" s="14" t="s">
        <v>86</v>
      </c>
      <c r="AW3168" s="14" t="s">
        <v>41</v>
      </c>
      <c r="AX3168" s="14" t="s">
        <v>78</v>
      </c>
      <c r="AY3168" s="263" t="s">
        <v>209</v>
      </c>
    </row>
    <row r="3169" spans="2:65" s="14" customFormat="1" ht="13.5">
      <c r="B3169" s="254"/>
      <c r="C3169" s="255"/>
      <c r="D3169" s="219" t="s">
        <v>274</v>
      </c>
      <c r="E3169" s="256" t="s">
        <v>34</v>
      </c>
      <c r="F3169" s="257" t="s">
        <v>437</v>
      </c>
      <c r="G3169" s="255"/>
      <c r="H3169" s="256" t="s">
        <v>34</v>
      </c>
      <c r="I3169" s="258"/>
      <c r="J3169" s="255"/>
      <c r="K3169" s="255"/>
      <c r="L3169" s="259"/>
      <c r="M3169" s="260"/>
      <c r="N3169" s="261"/>
      <c r="O3169" s="261"/>
      <c r="P3169" s="261"/>
      <c r="Q3169" s="261"/>
      <c r="R3169" s="261"/>
      <c r="S3169" s="261"/>
      <c r="T3169" s="262"/>
      <c r="AT3169" s="263" t="s">
        <v>274</v>
      </c>
      <c r="AU3169" s="263" t="s">
        <v>88</v>
      </c>
      <c r="AV3169" s="14" t="s">
        <v>86</v>
      </c>
      <c r="AW3169" s="14" t="s">
        <v>41</v>
      </c>
      <c r="AX3169" s="14" t="s">
        <v>78</v>
      </c>
      <c r="AY3169" s="263" t="s">
        <v>209</v>
      </c>
    </row>
    <row r="3170" spans="2:65" s="12" customFormat="1" ht="13.5">
      <c r="B3170" s="222"/>
      <c r="C3170" s="223"/>
      <c r="D3170" s="219" t="s">
        <v>274</v>
      </c>
      <c r="E3170" s="224" t="s">
        <v>34</v>
      </c>
      <c r="F3170" s="225" t="s">
        <v>1831</v>
      </c>
      <c r="G3170" s="223"/>
      <c r="H3170" s="226">
        <v>10.46</v>
      </c>
      <c r="I3170" s="227"/>
      <c r="J3170" s="223"/>
      <c r="K3170" s="223"/>
      <c r="L3170" s="228"/>
      <c r="M3170" s="229"/>
      <c r="N3170" s="230"/>
      <c r="O3170" s="230"/>
      <c r="P3170" s="230"/>
      <c r="Q3170" s="230"/>
      <c r="R3170" s="230"/>
      <c r="S3170" s="230"/>
      <c r="T3170" s="231"/>
      <c r="AT3170" s="232" t="s">
        <v>274</v>
      </c>
      <c r="AU3170" s="232" t="s">
        <v>88</v>
      </c>
      <c r="AV3170" s="12" t="s">
        <v>88</v>
      </c>
      <c r="AW3170" s="12" t="s">
        <v>41</v>
      </c>
      <c r="AX3170" s="12" t="s">
        <v>78</v>
      </c>
      <c r="AY3170" s="232" t="s">
        <v>209</v>
      </c>
    </row>
    <row r="3171" spans="2:65" s="12" customFormat="1" ht="13.5">
      <c r="B3171" s="222"/>
      <c r="C3171" s="223"/>
      <c r="D3171" s="219" t="s">
        <v>274</v>
      </c>
      <c r="E3171" s="224" t="s">
        <v>34</v>
      </c>
      <c r="F3171" s="225" t="s">
        <v>1832</v>
      </c>
      <c r="G3171" s="223"/>
      <c r="H3171" s="226">
        <v>4.47</v>
      </c>
      <c r="I3171" s="227"/>
      <c r="J3171" s="223"/>
      <c r="K3171" s="223"/>
      <c r="L3171" s="228"/>
      <c r="M3171" s="229"/>
      <c r="N3171" s="230"/>
      <c r="O3171" s="230"/>
      <c r="P3171" s="230"/>
      <c r="Q3171" s="230"/>
      <c r="R3171" s="230"/>
      <c r="S3171" s="230"/>
      <c r="T3171" s="231"/>
      <c r="AT3171" s="232" t="s">
        <v>274</v>
      </c>
      <c r="AU3171" s="232" t="s">
        <v>88</v>
      </c>
      <c r="AV3171" s="12" t="s">
        <v>88</v>
      </c>
      <c r="AW3171" s="12" t="s">
        <v>41</v>
      </c>
      <c r="AX3171" s="12" t="s">
        <v>78</v>
      </c>
      <c r="AY3171" s="232" t="s">
        <v>209</v>
      </c>
    </row>
    <row r="3172" spans="2:65" s="12" customFormat="1" ht="13.5">
      <c r="B3172" s="222"/>
      <c r="C3172" s="223"/>
      <c r="D3172" s="219" t="s">
        <v>274</v>
      </c>
      <c r="E3172" s="224" t="s">
        <v>34</v>
      </c>
      <c r="F3172" s="225" t="s">
        <v>1833</v>
      </c>
      <c r="G3172" s="223"/>
      <c r="H3172" s="226">
        <v>4.47</v>
      </c>
      <c r="I3172" s="227"/>
      <c r="J3172" s="223"/>
      <c r="K3172" s="223"/>
      <c r="L3172" s="228"/>
      <c r="M3172" s="229"/>
      <c r="N3172" s="230"/>
      <c r="O3172" s="230"/>
      <c r="P3172" s="230"/>
      <c r="Q3172" s="230"/>
      <c r="R3172" s="230"/>
      <c r="S3172" s="230"/>
      <c r="T3172" s="231"/>
      <c r="AT3172" s="232" t="s">
        <v>274</v>
      </c>
      <c r="AU3172" s="232" t="s">
        <v>88</v>
      </c>
      <c r="AV3172" s="12" t="s">
        <v>88</v>
      </c>
      <c r="AW3172" s="12" t="s">
        <v>41</v>
      </c>
      <c r="AX3172" s="12" t="s">
        <v>78</v>
      </c>
      <c r="AY3172" s="232" t="s">
        <v>209</v>
      </c>
    </row>
    <row r="3173" spans="2:65" s="12" customFormat="1" ht="13.5">
      <c r="B3173" s="222"/>
      <c r="C3173" s="223"/>
      <c r="D3173" s="219" t="s">
        <v>274</v>
      </c>
      <c r="E3173" s="224" t="s">
        <v>34</v>
      </c>
      <c r="F3173" s="225" t="s">
        <v>1834</v>
      </c>
      <c r="G3173" s="223"/>
      <c r="H3173" s="226">
        <v>22.91</v>
      </c>
      <c r="I3173" s="227"/>
      <c r="J3173" s="223"/>
      <c r="K3173" s="223"/>
      <c r="L3173" s="228"/>
      <c r="M3173" s="229"/>
      <c r="N3173" s="230"/>
      <c r="O3173" s="230"/>
      <c r="P3173" s="230"/>
      <c r="Q3173" s="230"/>
      <c r="R3173" s="230"/>
      <c r="S3173" s="230"/>
      <c r="T3173" s="231"/>
      <c r="AT3173" s="232" t="s">
        <v>274</v>
      </c>
      <c r="AU3173" s="232" t="s">
        <v>88</v>
      </c>
      <c r="AV3173" s="12" t="s">
        <v>88</v>
      </c>
      <c r="AW3173" s="12" t="s">
        <v>41</v>
      </c>
      <c r="AX3173" s="12" t="s">
        <v>78</v>
      </c>
      <c r="AY3173" s="232" t="s">
        <v>209</v>
      </c>
    </row>
    <row r="3174" spans="2:65" s="12" customFormat="1" ht="13.5">
      <c r="B3174" s="222"/>
      <c r="C3174" s="223"/>
      <c r="D3174" s="219" t="s">
        <v>274</v>
      </c>
      <c r="E3174" s="224" t="s">
        <v>34</v>
      </c>
      <c r="F3174" s="225" t="s">
        <v>1835</v>
      </c>
      <c r="G3174" s="223"/>
      <c r="H3174" s="226">
        <v>11.18</v>
      </c>
      <c r="I3174" s="227"/>
      <c r="J3174" s="223"/>
      <c r="K3174" s="223"/>
      <c r="L3174" s="228"/>
      <c r="M3174" s="229"/>
      <c r="N3174" s="230"/>
      <c r="O3174" s="230"/>
      <c r="P3174" s="230"/>
      <c r="Q3174" s="230"/>
      <c r="R3174" s="230"/>
      <c r="S3174" s="230"/>
      <c r="T3174" s="231"/>
      <c r="AT3174" s="232" t="s">
        <v>274</v>
      </c>
      <c r="AU3174" s="232" t="s">
        <v>88</v>
      </c>
      <c r="AV3174" s="12" t="s">
        <v>88</v>
      </c>
      <c r="AW3174" s="12" t="s">
        <v>41</v>
      </c>
      <c r="AX3174" s="12" t="s">
        <v>78</v>
      </c>
      <c r="AY3174" s="232" t="s">
        <v>209</v>
      </c>
    </row>
    <row r="3175" spans="2:65" s="12" customFormat="1" ht="13.5">
      <c r="B3175" s="222"/>
      <c r="C3175" s="223"/>
      <c r="D3175" s="219" t="s">
        <v>274</v>
      </c>
      <c r="E3175" s="224" t="s">
        <v>34</v>
      </c>
      <c r="F3175" s="225" t="s">
        <v>581</v>
      </c>
      <c r="G3175" s="223"/>
      <c r="H3175" s="226">
        <v>57.54</v>
      </c>
      <c r="I3175" s="227"/>
      <c r="J3175" s="223"/>
      <c r="K3175" s="223"/>
      <c r="L3175" s="228"/>
      <c r="M3175" s="229"/>
      <c r="N3175" s="230"/>
      <c r="O3175" s="230"/>
      <c r="P3175" s="230"/>
      <c r="Q3175" s="230"/>
      <c r="R3175" s="230"/>
      <c r="S3175" s="230"/>
      <c r="T3175" s="231"/>
      <c r="AT3175" s="232" t="s">
        <v>274</v>
      </c>
      <c r="AU3175" s="232" t="s">
        <v>88</v>
      </c>
      <c r="AV3175" s="12" t="s">
        <v>88</v>
      </c>
      <c r="AW3175" s="12" t="s">
        <v>41</v>
      </c>
      <c r="AX3175" s="12" t="s">
        <v>78</v>
      </c>
      <c r="AY3175" s="232" t="s">
        <v>209</v>
      </c>
    </row>
    <row r="3176" spans="2:65" s="12" customFormat="1" ht="13.5">
      <c r="B3176" s="222"/>
      <c r="C3176" s="223"/>
      <c r="D3176" s="219" t="s">
        <v>274</v>
      </c>
      <c r="E3176" s="224" t="s">
        <v>34</v>
      </c>
      <c r="F3176" s="225" t="s">
        <v>582</v>
      </c>
      <c r="G3176" s="223"/>
      <c r="H3176" s="226">
        <v>17.41</v>
      </c>
      <c r="I3176" s="227"/>
      <c r="J3176" s="223"/>
      <c r="K3176" s="223"/>
      <c r="L3176" s="228"/>
      <c r="M3176" s="229"/>
      <c r="N3176" s="230"/>
      <c r="O3176" s="230"/>
      <c r="P3176" s="230"/>
      <c r="Q3176" s="230"/>
      <c r="R3176" s="230"/>
      <c r="S3176" s="230"/>
      <c r="T3176" s="231"/>
      <c r="AT3176" s="232" t="s">
        <v>274</v>
      </c>
      <c r="AU3176" s="232" t="s">
        <v>88</v>
      </c>
      <c r="AV3176" s="12" t="s">
        <v>88</v>
      </c>
      <c r="AW3176" s="12" t="s">
        <v>41</v>
      </c>
      <c r="AX3176" s="12" t="s">
        <v>78</v>
      </c>
      <c r="AY3176" s="232" t="s">
        <v>209</v>
      </c>
    </row>
    <row r="3177" spans="2:65" s="12" customFormat="1" ht="13.5">
      <c r="B3177" s="222"/>
      <c r="C3177" s="223"/>
      <c r="D3177" s="219" t="s">
        <v>274</v>
      </c>
      <c r="E3177" s="224" t="s">
        <v>34</v>
      </c>
      <c r="F3177" s="225" t="s">
        <v>583</v>
      </c>
      <c r="G3177" s="223"/>
      <c r="H3177" s="226">
        <v>17.36</v>
      </c>
      <c r="I3177" s="227"/>
      <c r="J3177" s="223"/>
      <c r="K3177" s="223"/>
      <c r="L3177" s="228"/>
      <c r="M3177" s="229"/>
      <c r="N3177" s="230"/>
      <c r="O3177" s="230"/>
      <c r="P3177" s="230"/>
      <c r="Q3177" s="230"/>
      <c r="R3177" s="230"/>
      <c r="S3177" s="230"/>
      <c r="T3177" s="231"/>
      <c r="AT3177" s="232" t="s">
        <v>274</v>
      </c>
      <c r="AU3177" s="232" t="s">
        <v>88</v>
      </c>
      <c r="AV3177" s="12" t="s">
        <v>88</v>
      </c>
      <c r="AW3177" s="12" t="s">
        <v>41</v>
      </c>
      <c r="AX3177" s="12" t="s">
        <v>78</v>
      </c>
      <c r="AY3177" s="232" t="s">
        <v>209</v>
      </c>
    </row>
    <row r="3178" spans="2:65" s="12" customFormat="1" ht="13.5">
      <c r="B3178" s="222"/>
      <c r="C3178" s="223"/>
      <c r="D3178" s="219" t="s">
        <v>274</v>
      </c>
      <c r="E3178" s="224" t="s">
        <v>34</v>
      </c>
      <c r="F3178" s="225" t="s">
        <v>584</v>
      </c>
      <c r="G3178" s="223"/>
      <c r="H3178" s="226">
        <v>18.22</v>
      </c>
      <c r="I3178" s="227"/>
      <c r="J3178" s="223"/>
      <c r="K3178" s="223"/>
      <c r="L3178" s="228"/>
      <c r="M3178" s="229"/>
      <c r="N3178" s="230"/>
      <c r="O3178" s="230"/>
      <c r="P3178" s="230"/>
      <c r="Q3178" s="230"/>
      <c r="R3178" s="230"/>
      <c r="S3178" s="230"/>
      <c r="T3178" s="231"/>
      <c r="AT3178" s="232" t="s">
        <v>274</v>
      </c>
      <c r="AU3178" s="232" t="s">
        <v>88</v>
      </c>
      <c r="AV3178" s="12" t="s">
        <v>88</v>
      </c>
      <c r="AW3178" s="12" t="s">
        <v>41</v>
      </c>
      <c r="AX3178" s="12" t="s">
        <v>78</v>
      </c>
      <c r="AY3178" s="232" t="s">
        <v>209</v>
      </c>
    </row>
    <row r="3179" spans="2:65" s="13" customFormat="1" ht="13.5">
      <c r="B3179" s="233"/>
      <c r="C3179" s="234"/>
      <c r="D3179" s="219" t="s">
        <v>274</v>
      </c>
      <c r="E3179" s="235" t="s">
        <v>34</v>
      </c>
      <c r="F3179" s="236" t="s">
        <v>302</v>
      </c>
      <c r="G3179" s="234"/>
      <c r="H3179" s="237">
        <v>164.02</v>
      </c>
      <c r="I3179" s="238"/>
      <c r="J3179" s="234"/>
      <c r="K3179" s="234"/>
      <c r="L3179" s="239"/>
      <c r="M3179" s="240"/>
      <c r="N3179" s="241"/>
      <c r="O3179" s="241"/>
      <c r="P3179" s="241"/>
      <c r="Q3179" s="241"/>
      <c r="R3179" s="241"/>
      <c r="S3179" s="241"/>
      <c r="T3179" s="242"/>
      <c r="AT3179" s="243" t="s">
        <v>274</v>
      </c>
      <c r="AU3179" s="243" t="s">
        <v>88</v>
      </c>
      <c r="AV3179" s="13" t="s">
        <v>228</v>
      </c>
      <c r="AW3179" s="13" t="s">
        <v>41</v>
      </c>
      <c r="AX3179" s="13" t="s">
        <v>86</v>
      </c>
      <c r="AY3179" s="243" t="s">
        <v>209</v>
      </c>
    </row>
    <row r="3180" spans="2:65" s="1" customFormat="1" ht="216.75" customHeight="1">
      <c r="B3180" s="43"/>
      <c r="C3180" s="244" t="s">
        <v>3604</v>
      </c>
      <c r="D3180" s="244" t="s">
        <v>348</v>
      </c>
      <c r="E3180" s="245" t="s">
        <v>3605</v>
      </c>
      <c r="F3180" s="246" t="s">
        <v>3606</v>
      </c>
      <c r="G3180" s="247" t="s">
        <v>351</v>
      </c>
      <c r="H3180" s="248">
        <v>180.422</v>
      </c>
      <c r="I3180" s="249"/>
      <c r="J3180" s="250">
        <f>ROUND(I3180*H3180,2)</f>
        <v>0</v>
      </c>
      <c r="K3180" s="246" t="s">
        <v>34</v>
      </c>
      <c r="L3180" s="251"/>
      <c r="M3180" s="252" t="s">
        <v>34</v>
      </c>
      <c r="N3180" s="253" t="s">
        <v>49</v>
      </c>
      <c r="O3180" s="44"/>
      <c r="P3180" s="212">
        <f>O3180*H3180</f>
        <v>0</v>
      </c>
      <c r="Q3180" s="212">
        <v>3.3999999999999998E-3</v>
      </c>
      <c r="R3180" s="212">
        <f>Q3180*H3180</f>
        <v>0.61343479999999995</v>
      </c>
      <c r="S3180" s="212">
        <v>0</v>
      </c>
      <c r="T3180" s="213">
        <f>S3180*H3180</f>
        <v>0</v>
      </c>
      <c r="AR3180" s="25" t="s">
        <v>672</v>
      </c>
      <c r="AT3180" s="25" t="s">
        <v>348</v>
      </c>
      <c r="AU3180" s="25" t="s">
        <v>88</v>
      </c>
      <c r="AY3180" s="25" t="s">
        <v>209</v>
      </c>
      <c r="BE3180" s="214">
        <f>IF(N3180="základní",J3180,0)</f>
        <v>0</v>
      </c>
      <c r="BF3180" s="214">
        <f>IF(N3180="snížená",J3180,0)</f>
        <v>0</v>
      </c>
      <c r="BG3180" s="214">
        <f>IF(N3180="zákl. přenesená",J3180,0)</f>
        <v>0</v>
      </c>
      <c r="BH3180" s="214">
        <f>IF(N3180="sníž. přenesená",J3180,0)</f>
        <v>0</v>
      </c>
      <c r="BI3180" s="214">
        <f>IF(N3180="nulová",J3180,0)</f>
        <v>0</v>
      </c>
      <c r="BJ3180" s="25" t="s">
        <v>86</v>
      </c>
      <c r="BK3180" s="214">
        <f>ROUND(I3180*H3180,2)</f>
        <v>0</v>
      </c>
      <c r="BL3180" s="25" t="s">
        <v>287</v>
      </c>
      <c r="BM3180" s="25" t="s">
        <v>3607</v>
      </c>
    </row>
    <row r="3181" spans="2:65" s="12" customFormat="1" ht="13.5">
      <c r="B3181" s="222"/>
      <c r="C3181" s="223"/>
      <c r="D3181" s="219" t="s">
        <v>274</v>
      </c>
      <c r="E3181" s="223"/>
      <c r="F3181" s="225" t="s">
        <v>3608</v>
      </c>
      <c r="G3181" s="223"/>
      <c r="H3181" s="226">
        <v>180.422</v>
      </c>
      <c r="I3181" s="227"/>
      <c r="J3181" s="223"/>
      <c r="K3181" s="223"/>
      <c r="L3181" s="228"/>
      <c r="M3181" s="229"/>
      <c r="N3181" s="230"/>
      <c r="O3181" s="230"/>
      <c r="P3181" s="230"/>
      <c r="Q3181" s="230"/>
      <c r="R3181" s="230"/>
      <c r="S3181" s="230"/>
      <c r="T3181" s="231"/>
      <c r="AT3181" s="232" t="s">
        <v>274</v>
      </c>
      <c r="AU3181" s="232" t="s">
        <v>88</v>
      </c>
      <c r="AV3181" s="12" t="s">
        <v>88</v>
      </c>
      <c r="AW3181" s="12" t="s">
        <v>6</v>
      </c>
      <c r="AX3181" s="12" t="s">
        <v>86</v>
      </c>
      <c r="AY3181" s="232" t="s">
        <v>209</v>
      </c>
    </row>
    <row r="3182" spans="2:65" s="1" customFormat="1" ht="25.5" customHeight="1">
      <c r="B3182" s="43"/>
      <c r="C3182" s="203" t="s">
        <v>3609</v>
      </c>
      <c r="D3182" s="203" t="s">
        <v>212</v>
      </c>
      <c r="E3182" s="204" t="s">
        <v>3610</v>
      </c>
      <c r="F3182" s="205" t="s">
        <v>3611</v>
      </c>
      <c r="G3182" s="206" t="s">
        <v>317</v>
      </c>
      <c r="H3182" s="207">
        <v>800</v>
      </c>
      <c r="I3182" s="208"/>
      <c r="J3182" s="209">
        <f>ROUND(I3182*H3182,2)</f>
        <v>0</v>
      </c>
      <c r="K3182" s="205" t="s">
        <v>216</v>
      </c>
      <c r="L3182" s="63"/>
      <c r="M3182" s="210" t="s">
        <v>34</v>
      </c>
      <c r="N3182" s="211" t="s">
        <v>49</v>
      </c>
      <c r="O3182" s="44"/>
      <c r="P3182" s="212">
        <f>O3182*H3182</f>
        <v>0</v>
      </c>
      <c r="Q3182" s="212">
        <v>2.0000000000000002E-5</v>
      </c>
      <c r="R3182" s="212">
        <f>Q3182*H3182</f>
        <v>1.6E-2</v>
      </c>
      <c r="S3182" s="212">
        <v>0</v>
      </c>
      <c r="T3182" s="213">
        <f>S3182*H3182</f>
        <v>0</v>
      </c>
      <c r="AR3182" s="25" t="s">
        <v>287</v>
      </c>
      <c r="AT3182" s="25" t="s">
        <v>212</v>
      </c>
      <c r="AU3182" s="25" t="s">
        <v>88</v>
      </c>
      <c r="AY3182" s="25" t="s">
        <v>209</v>
      </c>
      <c r="BE3182" s="214">
        <f>IF(N3182="základní",J3182,0)</f>
        <v>0</v>
      </c>
      <c r="BF3182" s="214">
        <f>IF(N3182="snížená",J3182,0)</f>
        <v>0</v>
      </c>
      <c r="BG3182" s="214">
        <f>IF(N3182="zákl. přenesená",J3182,0)</f>
        <v>0</v>
      </c>
      <c r="BH3182" s="214">
        <f>IF(N3182="sníž. přenesená",J3182,0)</f>
        <v>0</v>
      </c>
      <c r="BI3182" s="214">
        <f>IF(N3182="nulová",J3182,0)</f>
        <v>0</v>
      </c>
      <c r="BJ3182" s="25" t="s">
        <v>86</v>
      </c>
      <c r="BK3182" s="214">
        <f>ROUND(I3182*H3182,2)</f>
        <v>0</v>
      </c>
      <c r="BL3182" s="25" t="s">
        <v>287</v>
      </c>
      <c r="BM3182" s="25" t="s">
        <v>3612</v>
      </c>
    </row>
    <row r="3183" spans="2:65" s="1" customFormat="1" ht="25.5" customHeight="1">
      <c r="B3183" s="43"/>
      <c r="C3183" s="203" t="s">
        <v>3613</v>
      </c>
      <c r="D3183" s="203" t="s">
        <v>212</v>
      </c>
      <c r="E3183" s="204" t="s">
        <v>3614</v>
      </c>
      <c r="F3183" s="205" t="s">
        <v>3615</v>
      </c>
      <c r="G3183" s="206" t="s">
        <v>317</v>
      </c>
      <c r="H3183" s="207">
        <v>184.95</v>
      </c>
      <c r="I3183" s="208"/>
      <c r="J3183" s="209">
        <f>ROUND(I3183*H3183,2)</f>
        <v>0</v>
      </c>
      <c r="K3183" s="205" t="s">
        <v>216</v>
      </c>
      <c r="L3183" s="63"/>
      <c r="M3183" s="210" t="s">
        <v>34</v>
      </c>
      <c r="N3183" s="211" t="s">
        <v>49</v>
      </c>
      <c r="O3183" s="44"/>
      <c r="P3183" s="212">
        <f>O3183*H3183</f>
        <v>0</v>
      </c>
      <c r="Q3183" s="212">
        <v>1.4999999999999999E-4</v>
      </c>
      <c r="R3183" s="212">
        <f>Q3183*H3183</f>
        <v>2.7742499999999996E-2</v>
      </c>
      <c r="S3183" s="212">
        <v>0</v>
      </c>
      <c r="T3183" s="213">
        <f>S3183*H3183</f>
        <v>0</v>
      </c>
      <c r="AR3183" s="25" t="s">
        <v>287</v>
      </c>
      <c r="AT3183" s="25" t="s">
        <v>212</v>
      </c>
      <c r="AU3183" s="25" t="s">
        <v>88</v>
      </c>
      <c r="AY3183" s="25" t="s">
        <v>209</v>
      </c>
      <c r="BE3183" s="214">
        <f>IF(N3183="základní",J3183,0)</f>
        <v>0</v>
      </c>
      <c r="BF3183" s="214">
        <f>IF(N3183="snížená",J3183,0)</f>
        <v>0</v>
      </c>
      <c r="BG3183" s="214">
        <f>IF(N3183="zákl. přenesená",J3183,0)</f>
        <v>0</v>
      </c>
      <c r="BH3183" s="214">
        <f>IF(N3183="sníž. přenesená",J3183,0)</f>
        <v>0</v>
      </c>
      <c r="BI3183" s="214">
        <f>IF(N3183="nulová",J3183,0)</f>
        <v>0</v>
      </c>
      <c r="BJ3183" s="25" t="s">
        <v>86</v>
      </c>
      <c r="BK3183" s="214">
        <f>ROUND(I3183*H3183,2)</f>
        <v>0</v>
      </c>
      <c r="BL3183" s="25" t="s">
        <v>287</v>
      </c>
      <c r="BM3183" s="25" t="s">
        <v>3616</v>
      </c>
    </row>
    <row r="3184" spans="2:65" s="14" customFormat="1" ht="13.5">
      <c r="B3184" s="254"/>
      <c r="C3184" s="255"/>
      <c r="D3184" s="219" t="s">
        <v>274</v>
      </c>
      <c r="E3184" s="256" t="s">
        <v>34</v>
      </c>
      <c r="F3184" s="257" t="s">
        <v>2616</v>
      </c>
      <c r="G3184" s="255"/>
      <c r="H3184" s="256" t="s">
        <v>34</v>
      </c>
      <c r="I3184" s="258"/>
      <c r="J3184" s="255"/>
      <c r="K3184" s="255"/>
      <c r="L3184" s="259"/>
      <c r="M3184" s="260"/>
      <c r="N3184" s="261"/>
      <c r="O3184" s="261"/>
      <c r="P3184" s="261"/>
      <c r="Q3184" s="261"/>
      <c r="R3184" s="261"/>
      <c r="S3184" s="261"/>
      <c r="T3184" s="262"/>
      <c r="AT3184" s="263" t="s">
        <v>274</v>
      </c>
      <c r="AU3184" s="263" t="s">
        <v>88</v>
      </c>
      <c r="AV3184" s="14" t="s">
        <v>86</v>
      </c>
      <c r="AW3184" s="14" t="s">
        <v>41</v>
      </c>
      <c r="AX3184" s="14" t="s">
        <v>78</v>
      </c>
      <c r="AY3184" s="263" t="s">
        <v>209</v>
      </c>
    </row>
    <row r="3185" spans="2:65" s="14" customFormat="1" ht="13.5">
      <c r="B3185" s="254"/>
      <c r="C3185" s="255"/>
      <c r="D3185" s="219" t="s">
        <v>274</v>
      </c>
      <c r="E3185" s="256" t="s">
        <v>34</v>
      </c>
      <c r="F3185" s="257" t="s">
        <v>3617</v>
      </c>
      <c r="G3185" s="255"/>
      <c r="H3185" s="256" t="s">
        <v>34</v>
      </c>
      <c r="I3185" s="258"/>
      <c r="J3185" s="255"/>
      <c r="K3185" s="255"/>
      <c r="L3185" s="259"/>
      <c r="M3185" s="260"/>
      <c r="N3185" s="261"/>
      <c r="O3185" s="261"/>
      <c r="P3185" s="261"/>
      <c r="Q3185" s="261"/>
      <c r="R3185" s="261"/>
      <c r="S3185" s="261"/>
      <c r="T3185" s="262"/>
      <c r="AT3185" s="263" t="s">
        <v>274</v>
      </c>
      <c r="AU3185" s="263" t="s">
        <v>88</v>
      </c>
      <c r="AV3185" s="14" t="s">
        <v>86</v>
      </c>
      <c r="AW3185" s="14" t="s">
        <v>41</v>
      </c>
      <c r="AX3185" s="14" t="s">
        <v>78</v>
      </c>
      <c r="AY3185" s="263" t="s">
        <v>209</v>
      </c>
    </row>
    <row r="3186" spans="2:65" s="12" customFormat="1" ht="13.5">
      <c r="B3186" s="222"/>
      <c r="C3186" s="223"/>
      <c r="D3186" s="219" t="s">
        <v>274</v>
      </c>
      <c r="E3186" s="224" t="s">
        <v>34</v>
      </c>
      <c r="F3186" s="225" t="s">
        <v>3618</v>
      </c>
      <c r="G3186" s="223"/>
      <c r="H3186" s="226">
        <v>184.95</v>
      </c>
      <c r="I3186" s="227"/>
      <c r="J3186" s="223"/>
      <c r="K3186" s="223"/>
      <c r="L3186" s="228"/>
      <c r="M3186" s="229"/>
      <c r="N3186" s="230"/>
      <c r="O3186" s="230"/>
      <c r="P3186" s="230"/>
      <c r="Q3186" s="230"/>
      <c r="R3186" s="230"/>
      <c r="S3186" s="230"/>
      <c r="T3186" s="231"/>
      <c r="AT3186" s="232" t="s">
        <v>274</v>
      </c>
      <c r="AU3186" s="232" t="s">
        <v>88</v>
      </c>
      <c r="AV3186" s="12" t="s">
        <v>88</v>
      </c>
      <c r="AW3186" s="12" t="s">
        <v>41</v>
      </c>
      <c r="AX3186" s="12" t="s">
        <v>86</v>
      </c>
      <c r="AY3186" s="232" t="s">
        <v>209</v>
      </c>
    </row>
    <row r="3187" spans="2:65" s="1" customFormat="1" ht="25.5" customHeight="1">
      <c r="B3187" s="43"/>
      <c r="C3187" s="203" t="s">
        <v>3619</v>
      </c>
      <c r="D3187" s="203" t="s">
        <v>212</v>
      </c>
      <c r="E3187" s="204" t="s">
        <v>3620</v>
      </c>
      <c r="F3187" s="205" t="s">
        <v>3621</v>
      </c>
      <c r="G3187" s="206" t="s">
        <v>317</v>
      </c>
      <c r="H3187" s="207">
        <v>191.6</v>
      </c>
      <c r="I3187" s="208"/>
      <c r="J3187" s="209">
        <f>ROUND(I3187*H3187,2)</f>
        <v>0</v>
      </c>
      <c r="K3187" s="205" t="s">
        <v>216</v>
      </c>
      <c r="L3187" s="63"/>
      <c r="M3187" s="210" t="s">
        <v>34</v>
      </c>
      <c r="N3187" s="211" t="s">
        <v>49</v>
      </c>
      <c r="O3187" s="44"/>
      <c r="P3187" s="212">
        <f>O3187*H3187</f>
        <v>0</v>
      </c>
      <c r="Q3187" s="212">
        <v>1E-4</v>
      </c>
      <c r="R3187" s="212">
        <f>Q3187*H3187</f>
        <v>1.916E-2</v>
      </c>
      <c r="S3187" s="212">
        <v>0</v>
      </c>
      <c r="T3187" s="213">
        <f>S3187*H3187</f>
        <v>0</v>
      </c>
      <c r="AR3187" s="25" t="s">
        <v>287</v>
      </c>
      <c r="AT3187" s="25" t="s">
        <v>212</v>
      </c>
      <c r="AU3187" s="25" t="s">
        <v>88</v>
      </c>
      <c r="AY3187" s="25" t="s">
        <v>209</v>
      </c>
      <c r="BE3187" s="214">
        <f>IF(N3187="základní",J3187,0)</f>
        <v>0</v>
      </c>
      <c r="BF3187" s="214">
        <f>IF(N3187="snížená",J3187,0)</f>
        <v>0</v>
      </c>
      <c r="BG3187" s="214">
        <f>IF(N3187="zákl. přenesená",J3187,0)</f>
        <v>0</v>
      </c>
      <c r="BH3187" s="214">
        <f>IF(N3187="sníž. přenesená",J3187,0)</f>
        <v>0</v>
      </c>
      <c r="BI3187" s="214">
        <f>IF(N3187="nulová",J3187,0)</f>
        <v>0</v>
      </c>
      <c r="BJ3187" s="25" t="s">
        <v>86</v>
      </c>
      <c r="BK3187" s="214">
        <f>ROUND(I3187*H3187,2)</f>
        <v>0</v>
      </c>
      <c r="BL3187" s="25" t="s">
        <v>287</v>
      </c>
      <c r="BM3187" s="25" t="s">
        <v>3622</v>
      </c>
    </row>
    <row r="3188" spans="2:65" s="14" customFormat="1" ht="13.5">
      <c r="B3188" s="254"/>
      <c r="C3188" s="255"/>
      <c r="D3188" s="219" t="s">
        <v>274</v>
      </c>
      <c r="E3188" s="256" t="s">
        <v>34</v>
      </c>
      <c r="F3188" s="257" t="s">
        <v>2624</v>
      </c>
      <c r="G3188" s="255"/>
      <c r="H3188" s="256" t="s">
        <v>34</v>
      </c>
      <c r="I3188" s="258"/>
      <c r="J3188" s="255"/>
      <c r="K3188" s="255"/>
      <c r="L3188" s="259"/>
      <c r="M3188" s="260"/>
      <c r="N3188" s="261"/>
      <c r="O3188" s="261"/>
      <c r="P3188" s="261"/>
      <c r="Q3188" s="261"/>
      <c r="R3188" s="261"/>
      <c r="S3188" s="261"/>
      <c r="T3188" s="262"/>
      <c r="AT3188" s="263" t="s">
        <v>274</v>
      </c>
      <c r="AU3188" s="263" t="s">
        <v>88</v>
      </c>
      <c r="AV3188" s="14" t="s">
        <v>86</v>
      </c>
      <c r="AW3188" s="14" t="s">
        <v>41</v>
      </c>
      <c r="AX3188" s="14" t="s">
        <v>78</v>
      </c>
      <c r="AY3188" s="263" t="s">
        <v>209</v>
      </c>
    </row>
    <row r="3189" spans="2:65" s="12" customFormat="1" ht="13.5">
      <c r="B3189" s="222"/>
      <c r="C3189" s="223"/>
      <c r="D3189" s="219" t="s">
        <v>274</v>
      </c>
      <c r="E3189" s="224" t="s">
        <v>34</v>
      </c>
      <c r="F3189" s="225" t="s">
        <v>3623</v>
      </c>
      <c r="G3189" s="223"/>
      <c r="H3189" s="226">
        <v>177</v>
      </c>
      <c r="I3189" s="227"/>
      <c r="J3189" s="223"/>
      <c r="K3189" s="223"/>
      <c r="L3189" s="228"/>
      <c r="M3189" s="229"/>
      <c r="N3189" s="230"/>
      <c r="O3189" s="230"/>
      <c r="P3189" s="230"/>
      <c r="Q3189" s="230"/>
      <c r="R3189" s="230"/>
      <c r="S3189" s="230"/>
      <c r="T3189" s="231"/>
      <c r="AT3189" s="232" t="s">
        <v>274</v>
      </c>
      <c r="AU3189" s="232" t="s">
        <v>88</v>
      </c>
      <c r="AV3189" s="12" t="s">
        <v>88</v>
      </c>
      <c r="AW3189" s="12" t="s">
        <v>41</v>
      </c>
      <c r="AX3189" s="12" t="s">
        <v>78</v>
      </c>
      <c r="AY3189" s="232" t="s">
        <v>209</v>
      </c>
    </row>
    <row r="3190" spans="2:65" s="12" customFormat="1" ht="13.5">
      <c r="B3190" s="222"/>
      <c r="C3190" s="223"/>
      <c r="D3190" s="219" t="s">
        <v>274</v>
      </c>
      <c r="E3190" s="224" t="s">
        <v>34</v>
      </c>
      <c r="F3190" s="225" t="s">
        <v>3624</v>
      </c>
      <c r="G3190" s="223"/>
      <c r="H3190" s="226">
        <v>14.6</v>
      </c>
      <c r="I3190" s="227"/>
      <c r="J3190" s="223"/>
      <c r="K3190" s="223"/>
      <c r="L3190" s="228"/>
      <c r="M3190" s="229"/>
      <c r="N3190" s="230"/>
      <c r="O3190" s="230"/>
      <c r="P3190" s="230"/>
      <c r="Q3190" s="230"/>
      <c r="R3190" s="230"/>
      <c r="S3190" s="230"/>
      <c r="T3190" s="231"/>
      <c r="AT3190" s="232" t="s">
        <v>274</v>
      </c>
      <c r="AU3190" s="232" t="s">
        <v>88</v>
      </c>
      <c r="AV3190" s="12" t="s">
        <v>88</v>
      </c>
      <c r="AW3190" s="12" t="s">
        <v>41</v>
      </c>
      <c r="AX3190" s="12" t="s">
        <v>78</v>
      </c>
      <c r="AY3190" s="232" t="s">
        <v>209</v>
      </c>
    </row>
    <row r="3191" spans="2:65" s="13" customFormat="1" ht="13.5">
      <c r="B3191" s="233"/>
      <c r="C3191" s="234"/>
      <c r="D3191" s="219" t="s">
        <v>274</v>
      </c>
      <c r="E3191" s="235" t="s">
        <v>34</v>
      </c>
      <c r="F3191" s="236" t="s">
        <v>302</v>
      </c>
      <c r="G3191" s="234"/>
      <c r="H3191" s="237">
        <v>191.6</v>
      </c>
      <c r="I3191" s="238"/>
      <c r="J3191" s="234"/>
      <c r="K3191" s="234"/>
      <c r="L3191" s="239"/>
      <c r="M3191" s="240"/>
      <c r="N3191" s="241"/>
      <c r="O3191" s="241"/>
      <c r="P3191" s="241"/>
      <c r="Q3191" s="241"/>
      <c r="R3191" s="241"/>
      <c r="S3191" s="241"/>
      <c r="T3191" s="242"/>
      <c r="AT3191" s="243" t="s">
        <v>274</v>
      </c>
      <c r="AU3191" s="243" t="s">
        <v>88</v>
      </c>
      <c r="AV3191" s="13" t="s">
        <v>228</v>
      </c>
      <c r="AW3191" s="13" t="s">
        <v>41</v>
      </c>
      <c r="AX3191" s="13" t="s">
        <v>86</v>
      </c>
      <c r="AY3191" s="243" t="s">
        <v>209</v>
      </c>
    </row>
    <row r="3192" spans="2:65" s="1" customFormat="1" ht="25.5" customHeight="1">
      <c r="B3192" s="43"/>
      <c r="C3192" s="244" t="s">
        <v>3625</v>
      </c>
      <c r="D3192" s="244" t="s">
        <v>348</v>
      </c>
      <c r="E3192" s="245" t="s">
        <v>3626</v>
      </c>
      <c r="F3192" s="246" t="s">
        <v>3627</v>
      </c>
      <c r="G3192" s="247" t="s">
        <v>351</v>
      </c>
      <c r="H3192" s="248">
        <v>281.04500000000002</v>
      </c>
      <c r="I3192" s="249"/>
      <c r="J3192" s="250">
        <f>ROUND(I3192*H3192,2)</f>
        <v>0</v>
      </c>
      <c r="K3192" s="246" t="s">
        <v>216</v>
      </c>
      <c r="L3192" s="251"/>
      <c r="M3192" s="252" t="s">
        <v>34</v>
      </c>
      <c r="N3192" s="253" t="s">
        <v>49</v>
      </c>
      <c r="O3192" s="44"/>
      <c r="P3192" s="212">
        <f>O3192*H3192</f>
        <v>0</v>
      </c>
      <c r="Q3192" s="212">
        <v>2.3800000000000002E-3</v>
      </c>
      <c r="R3192" s="212">
        <f>Q3192*H3192</f>
        <v>0.66888710000000007</v>
      </c>
      <c r="S3192" s="212">
        <v>0</v>
      </c>
      <c r="T3192" s="213">
        <f>S3192*H3192</f>
        <v>0</v>
      </c>
      <c r="AR3192" s="25" t="s">
        <v>672</v>
      </c>
      <c r="AT3192" s="25" t="s">
        <v>348</v>
      </c>
      <c r="AU3192" s="25" t="s">
        <v>88</v>
      </c>
      <c r="AY3192" s="25" t="s">
        <v>209</v>
      </c>
      <c r="BE3192" s="214">
        <f>IF(N3192="základní",J3192,0)</f>
        <v>0</v>
      </c>
      <c r="BF3192" s="214">
        <f>IF(N3192="snížená",J3192,0)</f>
        <v>0</v>
      </c>
      <c r="BG3192" s="214">
        <f>IF(N3192="zákl. přenesená",J3192,0)</f>
        <v>0</v>
      </c>
      <c r="BH3192" s="214">
        <f>IF(N3192="sníž. přenesená",J3192,0)</f>
        <v>0</v>
      </c>
      <c r="BI3192" s="214">
        <f>IF(N3192="nulová",J3192,0)</f>
        <v>0</v>
      </c>
      <c r="BJ3192" s="25" t="s">
        <v>86</v>
      </c>
      <c r="BK3192" s="214">
        <f>ROUND(I3192*H3192,2)</f>
        <v>0</v>
      </c>
      <c r="BL3192" s="25" t="s">
        <v>287</v>
      </c>
      <c r="BM3192" s="25" t="s">
        <v>3628</v>
      </c>
    </row>
    <row r="3193" spans="2:65" s="14" customFormat="1" ht="13.5">
      <c r="B3193" s="254"/>
      <c r="C3193" s="255"/>
      <c r="D3193" s="219" t="s">
        <v>274</v>
      </c>
      <c r="E3193" s="256" t="s">
        <v>34</v>
      </c>
      <c r="F3193" s="257" t="s">
        <v>2616</v>
      </c>
      <c r="G3193" s="255"/>
      <c r="H3193" s="256" t="s">
        <v>34</v>
      </c>
      <c r="I3193" s="258"/>
      <c r="J3193" s="255"/>
      <c r="K3193" s="255"/>
      <c r="L3193" s="259"/>
      <c r="M3193" s="260"/>
      <c r="N3193" s="261"/>
      <c r="O3193" s="261"/>
      <c r="P3193" s="261"/>
      <c r="Q3193" s="261"/>
      <c r="R3193" s="261"/>
      <c r="S3193" s="261"/>
      <c r="T3193" s="262"/>
      <c r="AT3193" s="263" t="s">
        <v>274</v>
      </c>
      <c r="AU3193" s="263" t="s">
        <v>88</v>
      </c>
      <c r="AV3193" s="14" t="s">
        <v>86</v>
      </c>
      <c r="AW3193" s="14" t="s">
        <v>41</v>
      </c>
      <c r="AX3193" s="14" t="s">
        <v>78</v>
      </c>
      <c r="AY3193" s="263" t="s">
        <v>209</v>
      </c>
    </row>
    <row r="3194" spans="2:65" s="14" customFormat="1" ht="13.5">
      <c r="B3194" s="254"/>
      <c r="C3194" s="255"/>
      <c r="D3194" s="219" t="s">
        <v>274</v>
      </c>
      <c r="E3194" s="256" t="s">
        <v>34</v>
      </c>
      <c r="F3194" s="257" t="s">
        <v>3617</v>
      </c>
      <c r="G3194" s="255"/>
      <c r="H3194" s="256" t="s">
        <v>34</v>
      </c>
      <c r="I3194" s="258"/>
      <c r="J3194" s="255"/>
      <c r="K3194" s="255"/>
      <c r="L3194" s="259"/>
      <c r="M3194" s="260"/>
      <c r="N3194" s="261"/>
      <c r="O3194" s="261"/>
      <c r="P3194" s="261"/>
      <c r="Q3194" s="261"/>
      <c r="R3194" s="261"/>
      <c r="S3194" s="261"/>
      <c r="T3194" s="262"/>
      <c r="AT3194" s="263" t="s">
        <v>274</v>
      </c>
      <c r="AU3194" s="263" t="s">
        <v>88</v>
      </c>
      <c r="AV3194" s="14" t="s">
        <v>86</v>
      </c>
      <c r="AW3194" s="14" t="s">
        <v>41</v>
      </c>
      <c r="AX3194" s="14" t="s">
        <v>78</v>
      </c>
      <c r="AY3194" s="263" t="s">
        <v>209</v>
      </c>
    </row>
    <row r="3195" spans="2:65" s="12" customFormat="1" ht="13.5">
      <c r="B3195" s="222"/>
      <c r="C3195" s="223"/>
      <c r="D3195" s="219" t="s">
        <v>274</v>
      </c>
      <c r="E3195" s="224" t="s">
        <v>34</v>
      </c>
      <c r="F3195" s="225" t="s">
        <v>3629</v>
      </c>
      <c r="G3195" s="223"/>
      <c r="H3195" s="226">
        <v>15.025</v>
      </c>
      <c r="I3195" s="227"/>
      <c r="J3195" s="223"/>
      <c r="K3195" s="223"/>
      <c r="L3195" s="228"/>
      <c r="M3195" s="229"/>
      <c r="N3195" s="230"/>
      <c r="O3195" s="230"/>
      <c r="P3195" s="230"/>
      <c r="Q3195" s="230"/>
      <c r="R3195" s="230"/>
      <c r="S3195" s="230"/>
      <c r="T3195" s="231"/>
      <c r="AT3195" s="232" t="s">
        <v>274</v>
      </c>
      <c r="AU3195" s="232" t="s">
        <v>88</v>
      </c>
      <c r="AV3195" s="12" t="s">
        <v>88</v>
      </c>
      <c r="AW3195" s="12" t="s">
        <v>41</v>
      </c>
      <c r="AX3195" s="12" t="s">
        <v>78</v>
      </c>
      <c r="AY3195" s="232" t="s">
        <v>209</v>
      </c>
    </row>
    <row r="3196" spans="2:65" s="12" customFormat="1" ht="13.5">
      <c r="B3196" s="222"/>
      <c r="C3196" s="223"/>
      <c r="D3196" s="219" t="s">
        <v>274</v>
      </c>
      <c r="E3196" s="224" t="s">
        <v>34</v>
      </c>
      <c r="F3196" s="225" t="s">
        <v>2619</v>
      </c>
      <c r="G3196" s="223"/>
      <c r="H3196" s="226">
        <v>17.2</v>
      </c>
      <c r="I3196" s="227"/>
      <c r="J3196" s="223"/>
      <c r="K3196" s="223"/>
      <c r="L3196" s="228"/>
      <c r="M3196" s="229"/>
      <c r="N3196" s="230"/>
      <c r="O3196" s="230"/>
      <c r="P3196" s="230"/>
      <c r="Q3196" s="230"/>
      <c r="R3196" s="230"/>
      <c r="S3196" s="230"/>
      <c r="T3196" s="231"/>
      <c r="AT3196" s="232" t="s">
        <v>274</v>
      </c>
      <c r="AU3196" s="232" t="s">
        <v>88</v>
      </c>
      <c r="AV3196" s="12" t="s">
        <v>88</v>
      </c>
      <c r="AW3196" s="12" t="s">
        <v>41</v>
      </c>
      <c r="AX3196" s="12" t="s">
        <v>78</v>
      </c>
      <c r="AY3196" s="232" t="s">
        <v>209</v>
      </c>
    </row>
    <row r="3197" spans="2:65" s="12" customFormat="1" ht="13.5">
      <c r="B3197" s="222"/>
      <c r="C3197" s="223"/>
      <c r="D3197" s="219" t="s">
        <v>274</v>
      </c>
      <c r="E3197" s="224" t="s">
        <v>34</v>
      </c>
      <c r="F3197" s="225" t="s">
        <v>2620</v>
      </c>
      <c r="G3197" s="223"/>
      <c r="H3197" s="226">
        <v>16.8</v>
      </c>
      <c r="I3197" s="227"/>
      <c r="J3197" s="223"/>
      <c r="K3197" s="223"/>
      <c r="L3197" s="228"/>
      <c r="M3197" s="229"/>
      <c r="N3197" s="230"/>
      <c r="O3197" s="230"/>
      <c r="P3197" s="230"/>
      <c r="Q3197" s="230"/>
      <c r="R3197" s="230"/>
      <c r="S3197" s="230"/>
      <c r="T3197" s="231"/>
      <c r="AT3197" s="232" t="s">
        <v>274</v>
      </c>
      <c r="AU3197" s="232" t="s">
        <v>88</v>
      </c>
      <c r="AV3197" s="12" t="s">
        <v>88</v>
      </c>
      <c r="AW3197" s="12" t="s">
        <v>41</v>
      </c>
      <c r="AX3197" s="12" t="s">
        <v>78</v>
      </c>
      <c r="AY3197" s="232" t="s">
        <v>209</v>
      </c>
    </row>
    <row r="3198" spans="2:65" s="12" customFormat="1" ht="13.5">
      <c r="B3198" s="222"/>
      <c r="C3198" s="223"/>
      <c r="D3198" s="219" t="s">
        <v>274</v>
      </c>
      <c r="E3198" s="224" t="s">
        <v>34</v>
      </c>
      <c r="F3198" s="225" t="s">
        <v>2621</v>
      </c>
      <c r="G3198" s="223"/>
      <c r="H3198" s="226">
        <v>17.46</v>
      </c>
      <c r="I3198" s="227"/>
      <c r="J3198" s="223"/>
      <c r="K3198" s="223"/>
      <c r="L3198" s="228"/>
      <c r="M3198" s="229"/>
      <c r="N3198" s="230"/>
      <c r="O3198" s="230"/>
      <c r="P3198" s="230"/>
      <c r="Q3198" s="230"/>
      <c r="R3198" s="230"/>
      <c r="S3198" s="230"/>
      <c r="T3198" s="231"/>
      <c r="AT3198" s="232" t="s">
        <v>274</v>
      </c>
      <c r="AU3198" s="232" t="s">
        <v>88</v>
      </c>
      <c r="AV3198" s="12" t="s">
        <v>88</v>
      </c>
      <c r="AW3198" s="12" t="s">
        <v>41</v>
      </c>
      <c r="AX3198" s="12" t="s">
        <v>78</v>
      </c>
      <c r="AY3198" s="232" t="s">
        <v>209</v>
      </c>
    </row>
    <row r="3199" spans="2:65" s="12" customFormat="1" ht="13.5">
      <c r="B3199" s="222"/>
      <c r="C3199" s="223"/>
      <c r="D3199" s="219" t="s">
        <v>274</v>
      </c>
      <c r="E3199" s="224" t="s">
        <v>34</v>
      </c>
      <c r="F3199" s="225" t="s">
        <v>2622</v>
      </c>
      <c r="G3199" s="223"/>
      <c r="H3199" s="226">
        <v>126</v>
      </c>
      <c r="I3199" s="227"/>
      <c r="J3199" s="223"/>
      <c r="K3199" s="223"/>
      <c r="L3199" s="228"/>
      <c r="M3199" s="229"/>
      <c r="N3199" s="230"/>
      <c r="O3199" s="230"/>
      <c r="P3199" s="230"/>
      <c r="Q3199" s="230"/>
      <c r="R3199" s="230"/>
      <c r="S3199" s="230"/>
      <c r="T3199" s="231"/>
      <c r="AT3199" s="232" t="s">
        <v>274</v>
      </c>
      <c r="AU3199" s="232" t="s">
        <v>88</v>
      </c>
      <c r="AV3199" s="12" t="s">
        <v>88</v>
      </c>
      <c r="AW3199" s="12" t="s">
        <v>41</v>
      </c>
      <c r="AX3199" s="12" t="s">
        <v>78</v>
      </c>
      <c r="AY3199" s="232" t="s">
        <v>209</v>
      </c>
    </row>
    <row r="3200" spans="2:65" s="14" customFormat="1" ht="13.5">
      <c r="B3200" s="254"/>
      <c r="C3200" s="255"/>
      <c r="D3200" s="219" t="s">
        <v>274</v>
      </c>
      <c r="E3200" s="256" t="s">
        <v>34</v>
      </c>
      <c r="F3200" s="257" t="s">
        <v>2624</v>
      </c>
      <c r="G3200" s="255"/>
      <c r="H3200" s="256" t="s">
        <v>34</v>
      </c>
      <c r="I3200" s="258"/>
      <c r="J3200" s="255"/>
      <c r="K3200" s="255"/>
      <c r="L3200" s="259"/>
      <c r="M3200" s="260"/>
      <c r="N3200" s="261"/>
      <c r="O3200" s="261"/>
      <c r="P3200" s="261"/>
      <c r="Q3200" s="261"/>
      <c r="R3200" s="261"/>
      <c r="S3200" s="261"/>
      <c r="T3200" s="262"/>
      <c r="AT3200" s="263" t="s">
        <v>274</v>
      </c>
      <c r="AU3200" s="263" t="s">
        <v>88</v>
      </c>
      <c r="AV3200" s="14" t="s">
        <v>86</v>
      </c>
      <c r="AW3200" s="14" t="s">
        <v>41</v>
      </c>
      <c r="AX3200" s="14" t="s">
        <v>78</v>
      </c>
      <c r="AY3200" s="263" t="s">
        <v>209</v>
      </c>
    </row>
    <row r="3201" spans="2:65" s="12" customFormat="1" ht="13.5">
      <c r="B3201" s="222"/>
      <c r="C3201" s="223"/>
      <c r="D3201" s="219" t="s">
        <v>274</v>
      </c>
      <c r="E3201" s="224" t="s">
        <v>34</v>
      </c>
      <c r="F3201" s="225" t="s">
        <v>2625</v>
      </c>
      <c r="G3201" s="223"/>
      <c r="H3201" s="226">
        <v>51.33</v>
      </c>
      <c r="I3201" s="227"/>
      <c r="J3201" s="223"/>
      <c r="K3201" s="223"/>
      <c r="L3201" s="228"/>
      <c r="M3201" s="229"/>
      <c r="N3201" s="230"/>
      <c r="O3201" s="230"/>
      <c r="P3201" s="230"/>
      <c r="Q3201" s="230"/>
      <c r="R3201" s="230"/>
      <c r="S3201" s="230"/>
      <c r="T3201" s="231"/>
      <c r="AT3201" s="232" t="s">
        <v>274</v>
      </c>
      <c r="AU3201" s="232" t="s">
        <v>88</v>
      </c>
      <c r="AV3201" s="12" t="s">
        <v>88</v>
      </c>
      <c r="AW3201" s="12" t="s">
        <v>41</v>
      </c>
      <c r="AX3201" s="12" t="s">
        <v>78</v>
      </c>
      <c r="AY3201" s="232" t="s">
        <v>209</v>
      </c>
    </row>
    <row r="3202" spans="2:65" s="12" customFormat="1" ht="13.5">
      <c r="B3202" s="222"/>
      <c r="C3202" s="223"/>
      <c r="D3202" s="219" t="s">
        <v>274</v>
      </c>
      <c r="E3202" s="224" t="s">
        <v>34</v>
      </c>
      <c r="F3202" s="225" t="s">
        <v>2627</v>
      </c>
      <c r="G3202" s="223"/>
      <c r="H3202" s="226">
        <v>11.68</v>
      </c>
      <c r="I3202" s="227"/>
      <c r="J3202" s="223"/>
      <c r="K3202" s="223"/>
      <c r="L3202" s="228"/>
      <c r="M3202" s="229"/>
      <c r="N3202" s="230"/>
      <c r="O3202" s="230"/>
      <c r="P3202" s="230"/>
      <c r="Q3202" s="230"/>
      <c r="R3202" s="230"/>
      <c r="S3202" s="230"/>
      <c r="T3202" s="231"/>
      <c r="AT3202" s="232" t="s">
        <v>274</v>
      </c>
      <c r="AU3202" s="232" t="s">
        <v>88</v>
      </c>
      <c r="AV3202" s="12" t="s">
        <v>88</v>
      </c>
      <c r="AW3202" s="12" t="s">
        <v>41</v>
      </c>
      <c r="AX3202" s="12" t="s">
        <v>78</v>
      </c>
      <c r="AY3202" s="232" t="s">
        <v>209</v>
      </c>
    </row>
    <row r="3203" spans="2:65" s="13" customFormat="1" ht="13.5">
      <c r="B3203" s="233"/>
      <c r="C3203" s="234"/>
      <c r="D3203" s="219" t="s">
        <v>274</v>
      </c>
      <c r="E3203" s="235" t="s">
        <v>34</v>
      </c>
      <c r="F3203" s="236" t="s">
        <v>302</v>
      </c>
      <c r="G3203" s="234"/>
      <c r="H3203" s="237">
        <v>255.495</v>
      </c>
      <c r="I3203" s="238"/>
      <c r="J3203" s="234"/>
      <c r="K3203" s="234"/>
      <c r="L3203" s="239"/>
      <c r="M3203" s="240"/>
      <c r="N3203" s="241"/>
      <c r="O3203" s="241"/>
      <c r="P3203" s="241"/>
      <c r="Q3203" s="241"/>
      <c r="R3203" s="241"/>
      <c r="S3203" s="241"/>
      <c r="T3203" s="242"/>
      <c r="AT3203" s="243" t="s">
        <v>274</v>
      </c>
      <c r="AU3203" s="243" t="s">
        <v>88</v>
      </c>
      <c r="AV3203" s="13" t="s">
        <v>228</v>
      </c>
      <c r="AW3203" s="13" t="s">
        <v>41</v>
      </c>
      <c r="AX3203" s="13" t="s">
        <v>86</v>
      </c>
      <c r="AY3203" s="243" t="s">
        <v>209</v>
      </c>
    </row>
    <row r="3204" spans="2:65" s="12" customFormat="1" ht="13.5">
      <c r="B3204" s="222"/>
      <c r="C3204" s="223"/>
      <c r="D3204" s="219" t="s">
        <v>274</v>
      </c>
      <c r="E3204" s="223"/>
      <c r="F3204" s="225" t="s">
        <v>3630</v>
      </c>
      <c r="G3204" s="223"/>
      <c r="H3204" s="226">
        <v>281.04500000000002</v>
      </c>
      <c r="I3204" s="227"/>
      <c r="J3204" s="223"/>
      <c r="K3204" s="223"/>
      <c r="L3204" s="228"/>
      <c r="M3204" s="229"/>
      <c r="N3204" s="230"/>
      <c r="O3204" s="230"/>
      <c r="P3204" s="230"/>
      <c r="Q3204" s="230"/>
      <c r="R3204" s="230"/>
      <c r="S3204" s="230"/>
      <c r="T3204" s="231"/>
      <c r="AT3204" s="232" t="s">
        <v>274</v>
      </c>
      <c r="AU3204" s="232" t="s">
        <v>88</v>
      </c>
      <c r="AV3204" s="12" t="s">
        <v>88</v>
      </c>
      <c r="AW3204" s="12" t="s">
        <v>6</v>
      </c>
      <c r="AX3204" s="12" t="s">
        <v>86</v>
      </c>
      <c r="AY3204" s="232" t="s">
        <v>209</v>
      </c>
    </row>
    <row r="3205" spans="2:65" s="1" customFormat="1" ht="38.25" customHeight="1">
      <c r="B3205" s="43"/>
      <c r="C3205" s="203" t="s">
        <v>3631</v>
      </c>
      <c r="D3205" s="203" t="s">
        <v>212</v>
      </c>
      <c r="E3205" s="204" t="s">
        <v>3632</v>
      </c>
      <c r="F3205" s="205" t="s">
        <v>3633</v>
      </c>
      <c r="G3205" s="206" t="s">
        <v>307</v>
      </c>
      <c r="H3205" s="207">
        <v>1.4159999999999999</v>
      </c>
      <c r="I3205" s="208"/>
      <c r="J3205" s="209">
        <f>ROUND(I3205*H3205,2)</f>
        <v>0</v>
      </c>
      <c r="K3205" s="205" t="s">
        <v>216</v>
      </c>
      <c r="L3205" s="63"/>
      <c r="M3205" s="210" t="s">
        <v>34</v>
      </c>
      <c r="N3205" s="211" t="s">
        <v>49</v>
      </c>
      <c r="O3205" s="44"/>
      <c r="P3205" s="212">
        <f>O3205*H3205</f>
        <v>0</v>
      </c>
      <c r="Q3205" s="212">
        <v>0</v>
      </c>
      <c r="R3205" s="212">
        <f>Q3205*H3205</f>
        <v>0</v>
      </c>
      <c r="S3205" s="212">
        <v>0</v>
      </c>
      <c r="T3205" s="213">
        <f>S3205*H3205</f>
        <v>0</v>
      </c>
      <c r="AR3205" s="25" t="s">
        <v>287</v>
      </c>
      <c r="AT3205" s="25" t="s">
        <v>212</v>
      </c>
      <c r="AU3205" s="25" t="s">
        <v>88</v>
      </c>
      <c r="AY3205" s="25" t="s">
        <v>209</v>
      </c>
      <c r="BE3205" s="214">
        <f>IF(N3205="základní",J3205,0)</f>
        <v>0</v>
      </c>
      <c r="BF3205" s="214">
        <f>IF(N3205="snížená",J3205,0)</f>
        <v>0</v>
      </c>
      <c r="BG3205" s="214">
        <f>IF(N3205="zákl. přenesená",J3205,0)</f>
        <v>0</v>
      </c>
      <c r="BH3205" s="214">
        <f>IF(N3205="sníž. přenesená",J3205,0)</f>
        <v>0</v>
      </c>
      <c r="BI3205" s="214">
        <f>IF(N3205="nulová",J3205,0)</f>
        <v>0</v>
      </c>
      <c r="BJ3205" s="25" t="s">
        <v>86</v>
      </c>
      <c r="BK3205" s="214">
        <f>ROUND(I3205*H3205,2)</f>
        <v>0</v>
      </c>
      <c r="BL3205" s="25" t="s">
        <v>287</v>
      </c>
      <c r="BM3205" s="25" t="s">
        <v>3634</v>
      </c>
    </row>
    <row r="3206" spans="2:65" s="1" customFormat="1" ht="121.5">
      <c r="B3206" s="43"/>
      <c r="C3206" s="65"/>
      <c r="D3206" s="219" t="s">
        <v>272</v>
      </c>
      <c r="E3206" s="65"/>
      <c r="F3206" s="220" t="s">
        <v>3134</v>
      </c>
      <c r="G3206" s="65"/>
      <c r="H3206" s="65"/>
      <c r="I3206" s="174"/>
      <c r="J3206" s="65"/>
      <c r="K3206" s="65"/>
      <c r="L3206" s="63"/>
      <c r="M3206" s="221"/>
      <c r="N3206" s="44"/>
      <c r="O3206" s="44"/>
      <c r="P3206" s="44"/>
      <c r="Q3206" s="44"/>
      <c r="R3206" s="44"/>
      <c r="S3206" s="44"/>
      <c r="T3206" s="80"/>
      <c r="AT3206" s="25" t="s">
        <v>272</v>
      </c>
      <c r="AU3206" s="25" t="s">
        <v>88</v>
      </c>
    </row>
    <row r="3207" spans="2:65" s="1" customFormat="1" ht="38.25" customHeight="1">
      <c r="B3207" s="43"/>
      <c r="C3207" s="203" t="s">
        <v>3635</v>
      </c>
      <c r="D3207" s="203" t="s">
        <v>212</v>
      </c>
      <c r="E3207" s="204" t="s">
        <v>3636</v>
      </c>
      <c r="F3207" s="205" t="s">
        <v>3637</v>
      </c>
      <c r="G3207" s="206" t="s">
        <v>307</v>
      </c>
      <c r="H3207" s="207">
        <v>1.4159999999999999</v>
      </c>
      <c r="I3207" s="208"/>
      <c r="J3207" s="209">
        <f>ROUND(I3207*H3207,2)</f>
        <v>0</v>
      </c>
      <c r="K3207" s="205" t="s">
        <v>216</v>
      </c>
      <c r="L3207" s="63"/>
      <c r="M3207" s="210" t="s">
        <v>34</v>
      </c>
      <c r="N3207" s="211" t="s">
        <v>49</v>
      </c>
      <c r="O3207" s="44"/>
      <c r="P3207" s="212">
        <f>O3207*H3207</f>
        <v>0</v>
      </c>
      <c r="Q3207" s="212">
        <v>0</v>
      </c>
      <c r="R3207" s="212">
        <f>Q3207*H3207</f>
        <v>0</v>
      </c>
      <c r="S3207" s="212">
        <v>0</v>
      </c>
      <c r="T3207" s="213">
        <f>S3207*H3207</f>
        <v>0</v>
      </c>
      <c r="AR3207" s="25" t="s">
        <v>287</v>
      </c>
      <c r="AT3207" s="25" t="s">
        <v>212</v>
      </c>
      <c r="AU3207" s="25" t="s">
        <v>88</v>
      </c>
      <c r="AY3207" s="25" t="s">
        <v>209</v>
      </c>
      <c r="BE3207" s="214">
        <f>IF(N3207="základní",J3207,0)</f>
        <v>0</v>
      </c>
      <c r="BF3207" s="214">
        <f>IF(N3207="snížená",J3207,0)</f>
        <v>0</v>
      </c>
      <c r="BG3207" s="214">
        <f>IF(N3207="zákl. přenesená",J3207,0)</f>
        <v>0</v>
      </c>
      <c r="BH3207" s="214">
        <f>IF(N3207="sníž. přenesená",J3207,0)</f>
        <v>0</v>
      </c>
      <c r="BI3207" s="214">
        <f>IF(N3207="nulová",J3207,0)</f>
        <v>0</v>
      </c>
      <c r="BJ3207" s="25" t="s">
        <v>86</v>
      </c>
      <c r="BK3207" s="214">
        <f>ROUND(I3207*H3207,2)</f>
        <v>0</v>
      </c>
      <c r="BL3207" s="25" t="s">
        <v>287</v>
      </c>
      <c r="BM3207" s="25" t="s">
        <v>3638</v>
      </c>
    </row>
    <row r="3208" spans="2:65" s="1" customFormat="1" ht="121.5">
      <c r="B3208" s="43"/>
      <c r="C3208" s="65"/>
      <c r="D3208" s="219" t="s">
        <v>272</v>
      </c>
      <c r="E3208" s="65"/>
      <c r="F3208" s="220" t="s">
        <v>3134</v>
      </c>
      <c r="G3208" s="65"/>
      <c r="H3208" s="65"/>
      <c r="I3208" s="174"/>
      <c r="J3208" s="65"/>
      <c r="K3208" s="65"/>
      <c r="L3208" s="63"/>
      <c r="M3208" s="221"/>
      <c r="N3208" s="44"/>
      <c r="O3208" s="44"/>
      <c r="P3208" s="44"/>
      <c r="Q3208" s="44"/>
      <c r="R3208" s="44"/>
      <c r="S3208" s="44"/>
      <c r="T3208" s="80"/>
      <c r="AT3208" s="25" t="s">
        <v>272</v>
      </c>
      <c r="AU3208" s="25" t="s">
        <v>88</v>
      </c>
    </row>
    <row r="3209" spans="2:65" s="11" customFormat="1" ht="29.85" customHeight="1">
      <c r="B3209" s="187"/>
      <c r="C3209" s="188"/>
      <c r="D3209" s="189" t="s">
        <v>77</v>
      </c>
      <c r="E3209" s="201" t="s">
        <v>3639</v>
      </c>
      <c r="F3209" s="201" t="s">
        <v>3640</v>
      </c>
      <c r="G3209" s="188"/>
      <c r="H3209" s="188"/>
      <c r="I3209" s="191"/>
      <c r="J3209" s="202">
        <f>BK3209</f>
        <v>0</v>
      </c>
      <c r="K3209" s="188"/>
      <c r="L3209" s="193"/>
      <c r="M3209" s="194"/>
      <c r="N3209" s="195"/>
      <c r="O3209" s="195"/>
      <c r="P3209" s="196">
        <f>SUM(P3210:P3245)</f>
        <v>0</v>
      </c>
      <c r="Q3209" s="195"/>
      <c r="R3209" s="196">
        <f>SUM(R3210:R3245)</f>
        <v>6.1218237899999997</v>
      </c>
      <c r="S3209" s="195"/>
      <c r="T3209" s="197">
        <f>SUM(T3210:T3245)</f>
        <v>0</v>
      </c>
      <c r="AR3209" s="198" t="s">
        <v>88</v>
      </c>
      <c r="AT3209" s="199" t="s">
        <v>77</v>
      </c>
      <c r="AU3209" s="199" t="s">
        <v>86</v>
      </c>
      <c r="AY3209" s="198" t="s">
        <v>209</v>
      </c>
      <c r="BK3209" s="200">
        <f>SUM(BK3210:BK3245)</f>
        <v>0</v>
      </c>
    </row>
    <row r="3210" spans="2:65" s="1" customFormat="1" ht="25.5" customHeight="1">
      <c r="B3210" s="43"/>
      <c r="C3210" s="203" t="s">
        <v>3641</v>
      </c>
      <c r="D3210" s="203" t="s">
        <v>212</v>
      </c>
      <c r="E3210" s="204" t="s">
        <v>3642</v>
      </c>
      <c r="F3210" s="205" t="s">
        <v>3643</v>
      </c>
      <c r="G3210" s="206" t="s">
        <v>351</v>
      </c>
      <c r="H3210" s="207">
        <v>471.029</v>
      </c>
      <c r="I3210" s="208"/>
      <c r="J3210" s="209">
        <f>ROUND(I3210*H3210,2)</f>
        <v>0</v>
      </c>
      <c r="K3210" s="205" t="s">
        <v>216</v>
      </c>
      <c r="L3210" s="63"/>
      <c r="M3210" s="210" t="s">
        <v>34</v>
      </c>
      <c r="N3210" s="211" t="s">
        <v>49</v>
      </c>
      <c r="O3210" s="44"/>
      <c r="P3210" s="212">
        <f>O3210*H3210</f>
        <v>0</v>
      </c>
      <c r="Q3210" s="212">
        <v>3.5999999999999999E-3</v>
      </c>
      <c r="R3210" s="212">
        <f>Q3210*H3210</f>
        <v>1.6957043999999999</v>
      </c>
      <c r="S3210" s="212">
        <v>0</v>
      </c>
      <c r="T3210" s="213">
        <f>S3210*H3210</f>
        <v>0</v>
      </c>
      <c r="AR3210" s="25" t="s">
        <v>287</v>
      </c>
      <c r="AT3210" s="25" t="s">
        <v>212</v>
      </c>
      <c r="AU3210" s="25" t="s">
        <v>88</v>
      </c>
      <c r="AY3210" s="25" t="s">
        <v>209</v>
      </c>
      <c r="BE3210" s="214">
        <f>IF(N3210="základní",J3210,0)</f>
        <v>0</v>
      </c>
      <c r="BF3210" s="214">
        <f>IF(N3210="snížená",J3210,0)</f>
        <v>0</v>
      </c>
      <c r="BG3210" s="214">
        <f>IF(N3210="zákl. přenesená",J3210,0)</f>
        <v>0</v>
      </c>
      <c r="BH3210" s="214">
        <f>IF(N3210="sníž. přenesená",J3210,0)</f>
        <v>0</v>
      </c>
      <c r="BI3210" s="214">
        <f>IF(N3210="nulová",J3210,0)</f>
        <v>0</v>
      </c>
      <c r="BJ3210" s="25" t="s">
        <v>86</v>
      </c>
      <c r="BK3210" s="214">
        <f>ROUND(I3210*H3210,2)</f>
        <v>0</v>
      </c>
      <c r="BL3210" s="25" t="s">
        <v>287</v>
      </c>
      <c r="BM3210" s="25" t="s">
        <v>3644</v>
      </c>
    </row>
    <row r="3211" spans="2:65" s="14" customFormat="1" ht="13.5">
      <c r="B3211" s="254"/>
      <c r="C3211" s="255"/>
      <c r="D3211" s="219" t="s">
        <v>274</v>
      </c>
      <c r="E3211" s="256" t="s">
        <v>34</v>
      </c>
      <c r="F3211" s="257" t="s">
        <v>3645</v>
      </c>
      <c r="G3211" s="255"/>
      <c r="H3211" s="256" t="s">
        <v>34</v>
      </c>
      <c r="I3211" s="258"/>
      <c r="J3211" s="255"/>
      <c r="K3211" s="255"/>
      <c r="L3211" s="259"/>
      <c r="M3211" s="260"/>
      <c r="N3211" s="261"/>
      <c r="O3211" s="261"/>
      <c r="P3211" s="261"/>
      <c r="Q3211" s="261"/>
      <c r="R3211" s="261"/>
      <c r="S3211" s="261"/>
      <c r="T3211" s="262"/>
      <c r="AT3211" s="263" t="s">
        <v>274</v>
      </c>
      <c r="AU3211" s="263" t="s">
        <v>88</v>
      </c>
      <c r="AV3211" s="14" t="s">
        <v>86</v>
      </c>
      <c r="AW3211" s="14" t="s">
        <v>41</v>
      </c>
      <c r="AX3211" s="14" t="s">
        <v>78</v>
      </c>
      <c r="AY3211" s="263" t="s">
        <v>209</v>
      </c>
    </row>
    <row r="3212" spans="2:65" s="14" customFormat="1" ht="13.5">
      <c r="B3212" s="254"/>
      <c r="C3212" s="255"/>
      <c r="D3212" s="219" t="s">
        <v>274</v>
      </c>
      <c r="E3212" s="256" t="s">
        <v>34</v>
      </c>
      <c r="F3212" s="257" t="s">
        <v>434</v>
      </c>
      <c r="G3212" s="255"/>
      <c r="H3212" s="256" t="s">
        <v>34</v>
      </c>
      <c r="I3212" s="258"/>
      <c r="J3212" s="255"/>
      <c r="K3212" s="255"/>
      <c r="L3212" s="259"/>
      <c r="M3212" s="260"/>
      <c r="N3212" s="261"/>
      <c r="O3212" s="261"/>
      <c r="P3212" s="261"/>
      <c r="Q3212" s="261"/>
      <c r="R3212" s="261"/>
      <c r="S3212" s="261"/>
      <c r="T3212" s="262"/>
      <c r="AT3212" s="263" t="s">
        <v>274</v>
      </c>
      <c r="AU3212" s="263" t="s">
        <v>88</v>
      </c>
      <c r="AV3212" s="14" t="s">
        <v>86</v>
      </c>
      <c r="AW3212" s="14" t="s">
        <v>41</v>
      </c>
      <c r="AX3212" s="14" t="s">
        <v>78</v>
      </c>
      <c r="AY3212" s="263" t="s">
        <v>209</v>
      </c>
    </row>
    <row r="3213" spans="2:65" s="12" customFormat="1" ht="13.5">
      <c r="B3213" s="222"/>
      <c r="C3213" s="223"/>
      <c r="D3213" s="219" t="s">
        <v>274</v>
      </c>
      <c r="E3213" s="224" t="s">
        <v>34</v>
      </c>
      <c r="F3213" s="225" t="s">
        <v>3646</v>
      </c>
      <c r="G3213" s="223"/>
      <c r="H3213" s="226">
        <v>30.838000000000001</v>
      </c>
      <c r="I3213" s="227"/>
      <c r="J3213" s="223"/>
      <c r="K3213" s="223"/>
      <c r="L3213" s="228"/>
      <c r="M3213" s="229"/>
      <c r="N3213" s="230"/>
      <c r="O3213" s="230"/>
      <c r="P3213" s="230"/>
      <c r="Q3213" s="230"/>
      <c r="R3213" s="230"/>
      <c r="S3213" s="230"/>
      <c r="T3213" s="231"/>
      <c r="AT3213" s="232" t="s">
        <v>274</v>
      </c>
      <c r="AU3213" s="232" t="s">
        <v>88</v>
      </c>
      <c r="AV3213" s="12" t="s">
        <v>88</v>
      </c>
      <c r="AW3213" s="12" t="s">
        <v>41</v>
      </c>
      <c r="AX3213" s="12" t="s">
        <v>78</v>
      </c>
      <c r="AY3213" s="232" t="s">
        <v>209</v>
      </c>
    </row>
    <row r="3214" spans="2:65" s="12" customFormat="1" ht="13.5">
      <c r="B3214" s="222"/>
      <c r="C3214" s="223"/>
      <c r="D3214" s="219" t="s">
        <v>274</v>
      </c>
      <c r="E3214" s="224" t="s">
        <v>34</v>
      </c>
      <c r="F3214" s="225" t="s">
        <v>3647</v>
      </c>
      <c r="G3214" s="223"/>
      <c r="H3214" s="226">
        <v>22.07</v>
      </c>
      <c r="I3214" s="227"/>
      <c r="J3214" s="223"/>
      <c r="K3214" s="223"/>
      <c r="L3214" s="228"/>
      <c r="M3214" s="229"/>
      <c r="N3214" s="230"/>
      <c r="O3214" s="230"/>
      <c r="P3214" s="230"/>
      <c r="Q3214" s="230"/>
      <c r="R3214" s="230"/>
      <c r="S3214" s="230"/>
      <c r="T3214" s="231"/>
      <c r="AT3214" s="232" t="s">
        <v>274</v>
      </c>
      <c r="AU3214" s="232" t="s">
        <v>88</v>
      </c>
      <c r="AV3214" s="12" t="s">
        <v>88</v>
      </c>
      <c r="AW3214" s="12" t="s">
        <v>41</v>
      </c>
      <c r="AX3214" s="12" t="s">
        <v>78</v>
      </c>
      <c r="AY3214" s="232" t="s">
        <v>209</v>
      </c>
    </row>
    <row r="3215" spans="2:65" s="12" customFormat="1" ht="13.5">
      <c r="B3215" s="222"/>
      <c r="C3215" s="223"/>
      <c r="D3215" s="219" t="s">
        <v>274</v>
      </c>
      <c r="E3215" s="224" t="s">
        <v>34</v>
      </c>
      <c r="F3215" s="225" t="s">
        <v>3648</v>
      </c>
      <c r="G3215" s="223"/>
      <c r="H3215" s="226">
        <v>15.695</v>
      </c>
      <c r="I3215" s="227"/>
      <c r="J3215" s="223"/>
      <c r="K3215" s="223"/>
      <c r="L3215" s="228"/>
      <c r="M3215" s="229"/>
      <c r="N3215" s="230"/>
      <c r="O3215" s="230"/>
      <c r="P3215" s="230"/>
      <c r="Q3215" s="230"/>
      <c r="R3215" s="230"/>
      <c r="S3215" s="230"/>
      <c r="T3215" s="231"/>
      <c r="AT3215" s="232" t="s">
        <v>274</v>
      </c>
      <c r="AU3215" s="232" t="s">
        <v>88</v>
      </c>
      <c r="AV3215" s="12" t="s">
        <v>88</v>
      </c>
      <c r="AW3215" s="12" t="s">
        <v>41</v>
      </c>
      <c r="AX3215" s="12" t="s">
        <v>78</v>
      </c>
      <c r="AY3215" s="232" t="s">
        <v>209</v>
      </c>
    </row>
    <row r="3216" spans="2:65" s="12" customFormat="1" ht="13.5">
      <c r="B3216" s="222"/>
      <c r="C3216" s="223"/>
      <c r="D3216" s="219" t="s">
        <v>274</v>
      </c>
      <c r="E3216" s="224" t="s">
        <v>34</v>
      </c>
      <c r="F3216" s="225" t="s">
        <v>3649</v>
      </c>
      <c r="G3216" s="223"/>
      <c r="H3216" s="226">
        <v>19.09</v>
      </c>
      <c r="I3216" s="227"/>
      <c r="J3216" s="223"/>
      <c r="K3216" s="223"/>
      <c r="L3216" s="228"/>
      <c r="M3216" s="229"/>
      <c r="N3216" s="230"/>
      <c r="O3216" s="230"/>
      <c r="P3216" s="230"/>
      <c r="Q3216" s="230"/>
      <c r="R3216" s="230"/>
      <c r="S3216" s="230"/>
      <c r="T3216" s="231"/>
      <c r="AT3216" s="232" t="s">
        <v>274</v>
      </c>
      <c r="AU3216" s="232" t="s">
        <v>88</v>
      </c>
      <c r="AV3216" s="12" t="s">
        <v>88</v>
      </c>
      <c r="AW3216" s="12" t="s">
        <v>41</v>
      </c>
      <c r="AX3216" s="12" t="s">
        <v>78</v>
      </c>
      <c r="AY3216" s="232" t="s">
        <v>209</v>
      </c>
    </row>
    <row r="3217" spans="2:51" s="12" customFormat="1" ht="13.5">
      <c r="B3217" s="222"/>
      <c r="C3217" s="223"/>
      <c r="D3217" s="219" t="s">
        <v>274</v>
      </c>
      <c r="E3217" s="224" t="s">
        <v>34</v>
      </c>
      <c r="F3217" s="225" t="s">
        <v>3650</v>
      </c>
      <c r="G3217" s="223"/>
      <c r="H3217" s="226">
        <v>35.332999999999998</v>
      </c>
      <c r="I3217" s="227"/>
      <c r="J3217" s="223"/>
      <c r="K3217" s="223"/>
      <c r="L3217" s="228"/>
      <c r="M3217" s="229"/>
      <c r="N3217" s="230"/>
      <c r="O3217" s="230"/>
      <c r="P3217" s="230"/>
      <c r="Q3217" s="230"/>
      <c r="R3217" s="230"/>
      <c r="S3217" s="230"/>
      <c r="T3217" s="231"/>
      <c r="AT3217" s="232" t="s">
        <v>274</v>
      </c>
      <c r="AU3217" s="232" t="s">
        <v>88</v>
      </c>
      <c r="AV3217" s="12" t="s">
        <v>88</v>
      </c>
      <c r="AW3217" s="12" t="s">
        <v>41</v>
      </c>
      <c r="AX3217" s="12" t="s">
        <v>78</v>
      </c>
      <c r="AY3217" s="232" t="s">
        <v>209</v>
      </c>
    </row>
    <row r="3218" spans="2:51" s="12" customFormat="1" ht="13.5">
      <c r="B3218" s="222"/>
      <c r="C3218" s="223"/>
      <c r="D3218" s="219" t="s">
        <v>274</v>
      </c>
      <c r="E3218" s="224" t="s">
        <v>34</v>
      </c>
      <c r="F3218" s="225" t="s">
        <v>3651</v>
      </c>
      <c r="G3218" s="223"/>
      <c r="H3218" s="226">
        <v>14.445</v>
      </c>
      <c r="I3218" s="227"/>
      <c r="J3218" s="223"/>
      <c r="K3218" s="223"/>
      <c r="L3218" s="228"/>
      <c r="M3218" s="229"/>
      <c r="N3218" s="230"/>
      <c r="O3218" s="230"/>
      <c r="P3218" s="230"/>
      <c r="Q3218" s="230"/>
      <c r="R3218" s="230"/>
      <c r="S3218" s="230"/>
      <c r="T3218" s="231"/>
      <c r="AT3218" s="232" t="s">
        <v>274</v>
      </c>
      <c r="AU3218" s="232" t="s">
        <v>88</v>
      </c>
      <c r="AV3218" s="12" t="s">
        <v>88</v>
      </c>
      <c r="AW3218" s="12" t="s">
        <v>41</v>
      </c>
      <c r="AX3218" s="12" t="s">
        <v>78</v>
      </c>
      <c r="AY3218" s="232" t="s">
        <v>209</v>
      </c>
    </row>
    <row r="3219" spans="2:51" s="12" customFormat="1" ht="13.5">
      <c r="B3219" s="222"/>
      <c r="C3219" s="223"/>
      <c r="D3219" s="219" t="s">
        <v>274</v>
      </c>
      <c r="E3219" s="224" t="s">
        <v>34</v>
      </c>
      <c r="F3219" s="225" t="s">
        <v>3652</v>
      </c>
      <c r="G3219" s="223"/>
      <c r="H3219" s="226">
        <v>25.95</v>
      </c>
      <c r="I3219" s="227"/>
      <c r="J3219" s="223"/>
      <c r="K3219" s="223"/>
      <c r="L3219" s="228"/>
      <c r="M3219" s="229"/>
      <c r="N3219" s="230"/>
      <c r="O3219" s="230"/>
      <c r="P3219" s="230"/>
      <c r="Q3219" s="230"/>
      <c r="R3219" s="230"/>
      <c r="S3219" s="230"/>
      <c r="T3219" s="231"/>
      <c r="AT3219" s="232" t="s">
        <v>274</v>
      </c>
      <c r="AU3219" s="232" t="s">
        <v>88</v>
      </c>
      <c r="AV3219" s="12" t="s">
        <v>88</v>
      </c>
      <c r="AW3219" s="12" t="s">
        <v>41</v>
      </c>
      <c r="AX3219" s="12" t="s">
        <v>78</v>
      </c>
      <c r="AY3219" s="232" t="s">
        <v>209</v>
      </c>
    </row>
    <row r="3220" spans="2:51" s="12" customFormat="1" ht="13.5">
      <c r="B3220" s="222"/>
      <c r="C3220" s="223"/>
      <c r="D3220" s="219" t="s">
        <v>274</v>
      </c>
      <c r="E3220" s="224" t="s">
        <v>34</v>
      </c>
      <c r="F3220" s="225" t="s">
        <v>3653</v>
      </c>
      <c r="G3220" s="223"/>
      <c r="H3220" s="226">
        <v>39.753</v>
      </c>
      <c r="I3220" s="227"/>
      <c r="J3220" s="223"/>
      <c r="K3220" s="223"/>
      <c r="L3220" s="228"/>
      <c r="M3220" s="229"/>
      <c r="N3220" s="230"/>
      <c r="O3220" s="230"/>
      <c r="P3220" s="230"/>
      <c r="Q3220" s="230"/>
      <c r="R3220" s="230"/>
      <c r="S3220" s="230"/>
      <c r="T3220" s="231"/>
      <c r="AT3220" s="232" t="s">
        <v>274</v>
      </c>
      <c r="AU3220" s="232" t="s">
        <v>88</v>
      </c>
      <c r="AV3220" s="12" t="s">
        <v>88</v>
      </c>
      <c r="AW3220" s="12" t="s">
        <v>41</v>
      </c>
      <c r="AX3220" s="12" t="s">
        <v>78</v>
      </c>
      <c r="AY3220" s="232" t="s">
        <v>209</v>
      </c>
    </row>
    <row r="3221" spans="2:51" s="12" customFormat="1" ht="13.5">
      <c r="B3221" s="222"/>
      <c r="C3221" s="223"/>
      <c r="D3221" s="219" t="s">
        <v>274</v>
      </c>
      <c r="E3221" s="224" t="s">
        <v>34</v>
      </c>
      <c r="F3221" s="225" t="s">
        <v>3654</v>
      </c>
      <c r="G3221" s="223"/>
      <c r="H3221" s="226">
        <v>10.678000000000001</v>
      </c>
      <c r="I3221" s="227"/>
      <c r="J3221" s="223"/>
      <c r="K3221" s="223"/>
      <c r="L3221" s="228"/>
      <c r="M3221" s="229"/>
      <c r="N3221" s="230"/>
      <c r="O3221" s="230"/>
      <c r="P3221" s="230"/>
      <c r="Q3221" s="230"/>
      <c r="R3221" s="230"/>
      <c r="S3221" s="230"/>
      <c r="T3221" s="231"/>
      <c r="AT3221" s="232" t="s">
        <v>274</v>
      </c>
      <c r="AU3221" s="232" t="s">
        <v>88</v>
      </c>
      <c r="AV3221" s="12" t="s">
        <v>88</v>
      </c>
      <c r="AW3221" s="12" t="s">
        <v>41</v>
      </c>
      <c r="AX3221" s="12" t="s">
        <v>78</v>
      </c>
      <c r="AY3221" s="232" t="s">
        <v>209</v>
      </c>
    </row>
    <row r="3222" spans="2:51" s="12" customFormat="1" ht="13.5">
      <c r="B3222" s="222"/>
      <c r="C3222" s="223"/>
      <c r="D3222" s="219" t="s">
        <v>274</v>
      </c>
      <c r="E3222" s="224" t="s">
        <v>34</v>
      </c>
      <c r="F3222" s="225" t="s">
        <v>3655</v>
      </c>
      <c r="G3222" s="223"/>
      <c r="H3222" s="226">
        <v>9.76</v>
      </c>
      <c r="I3222" s="227"/>
      <c r="J3222" s="223"/>
      <c r="K3222" s="223"/>
      <c r="L3222" s="228"/>
      <c r="M3222" s="229"/>
      <c r="N3222" s="230"/>
      <c r="O3222" s="230"/>
      <c r="P3222" s="230"/>
      <c r="Q3222" s="230"/>
      <c r="R3222" s="230"/>
      <c r="S3222" s="230"/>
      <c r="T3222" s="231"/>
      <c r="AT3222" s="232" t="s">
        <v>274</v>
      </c>
      <c r="AU3222" s="232" t="s">
        <v>88</v>
      </c>
      <c r="AV3222" s="12" t="s">
        <v>88</v>
      </c>
      <c r="AW3222" s="12" t="s">
        <v>41</v>
      </c>
      <c r="AX3222" s="12" t="s">
        <v>78</v>
      </c>
      <c r="AY3222" s="232" t="s">
        <v>209</v>
      </c>
    </row>
    <row r="3223" spans="2:51" s="12" customFormat="1" ht="13.5">
      <c r="B3223" s="222"/>
      <c r="C3223" s="223"/>
      <c r="D3223" s="219" t="s">
        <v>274</v>
      </c>
      <c r="E3223" s="224" t="s">
        <v>34</v>
      </c>
      <c r="F3223" s="225" t="s">
        <v>3656</v>
      </c>
      <c r="G3223" s="223"/>
      <c r="H3223" s="226">
        <v>11.5</v>
      </c>
      <c r="I3223" s="227"/>
      <c r="J3223" s="223"/>
      <c r="K3223" s="223"/>
      <c r="L3223" s="228"/>
      <c r="M3223" s="229"/>
      <c r="N3223" s="230"/>
      <c r="O3223" s="230"/>
      <c r="P3223" s="230"/>
      <c r="Q3223" s="230"/>
      <c r="R3223" s="230"/>
      <c r="S3223" s="230"/>
      <c r="T3223" s="231"/>
      <c r="AT3223" s="232" t="s">
        <v>274</v>
      </c>
      <c r="AU3223" s="232" t="s">
        <v>88</v>
      </c>
      <c r="AV3223" s="12" t="s">
        <v>88</v>
      </c>
      <c r="AW3223" s="12" t="s">
        <v>41</v>
      </c>
      <c r="AX3223" s="12" t="s">
        <v>78</v>
      </c>
      <c r="AY3223" s="232" t="s">
        <v>209</v>
      </c>
    </row>
    <row r="3224" spans="2:51" s="12" customFormat="1" ht="13.5">
      <c r="B3224" s="222"/>
      <c r="C3224" s="223"/>
      <c r="D3224" s="219" t="s">
        <v>274</v>
      </c>
      <c r="E3224" s="224" t="s">
        <v>34</v>
      </c>
      <c r="F3224" s="225" t="s">
        <v>3657</v>
      </c>
      <c r="G3224" s="223"/>
      <c r="H3224" s="226">
        <v>23.173999999999999</v>
      </c>
      <c r="I3224" s="227"/>
      <c r="J3224" s="223"/>
      <c r="K3224" s="223"/>
      <c r="L3224" s="228"/>
      <c r="M3224" s="229"/>
      <c r="N3224" s="230"/>
      <c r="O3224" s="230"/>
      <c r="P3224" s="230"/>
      <c r="Q3224" s="230"/>
      <c r="R3224" s="230"/>
      <c r="S3224" s="230"/>
      <c r="T3224" s="231"/>
      <c r="AT3224" s="232" t="s">
        <v>274</v>
      </c>
      <c r="AU3224" s="232" t="s">
        <v>88</v>
      </c>
      <c r="AV3224" s="12" t="s">
        <v>88</v>
      </c>
      <c r="AW3224" s="12" t="s">
        <v>41</v>
      </c>
      <c r="AX3224" s="12" t="s">
        <v>78</v>
      </c>
      <c r="AY3224" s="232" t="s">
        <v>209</v>
      </c>
    </row>
    <row r="3225" spans="2:51" s="12" customFormat="1" ht="13.5">
      <c r="B3225" s="222"/>
      <c r="C3225" s="223"/>
      <c r="D3225" s="219" t="s">
        <v>274</v>
      </c>
      <c r="E3225" s="224" t="s">
        <v>34</v>
      </c>
      <c r="F3225" s="225" t="s">
        <v>3658</v>
      </c>
      <c r="G3225" s="223"/>
      <c r="H3225" s="226">
        <v>13.49</v>
      </c>
      <c r="I3225" s="227"/>
      <c r="J3225" s="223"/>
      <c r="K3225" s="223"/>
      <c r="L3225" s="228"/>
      <c r="M3225" s="229"/>
      <c r="N3225" s="230"/>
      <c r="O3225" s="230"/>
      <c r="P3225" s="230"/>
      <c r="Q3225" s="230"/>
      <c r="R3225" s="230"/>
      <c r="S3225" s="230"/>
      <c r="T3225" s="231"/>
      <c r="AT3225" s="232" t="s">
        <v>274</v>
      </c>
      <c r="AU3225" s="232" t="s">
        <v>88</v>
      </c>
      <c r="AV3225" s="12" t="s">
        <v>88</v>
      </c>
      <c r="AW3225" s="12" t="s">
        <v>41</v>
      </c>
      <c r="AX3225" s="12" t="s">
        <v>78</v>
      </c>
      <c r="AY3225" s="232" t="s">
        <v>209</v>
      </c>
    </row>
    <row r="3226" spans="2:51" s="12" customFormat="1" ht="13.5">
      <c r="B3226" s="222"/>
      <c r="C3226" s="223"/>
      <c r="D3226" s="219" t="s">
        <v>274</v>
      </c>
      <c r="E3226" s="224" t="s">
        <v>34</v>
      </c>
      <c r="F3226" s="225" t="s">
        <v>3659</v>
      </c>
      <c r="G3226" s="223"/>
      <c r="H3226" s="226">
        <v>14.14</v>
      </c>
      <c r="I3226" s="227"/>
      <c r="J3226" s="223"/>
      <c r="K3226" s="223"/>
      <c r="L3226" s="228"/>
      <c r="M3226" s="229"/>
      <c r="N3226" s="230"/>
      <c r="O3226" s="230"/>
      <c r="P3226" s="230"/>
      <c r="Q3226" s="230"/>
      <c r="R3226" s="230"/>
      <c r="S3226" s="230"/>
      <c r="T3226" s="231"/>
      <c r="AT3226" s="232" t="s">
        <v>274</v>
      </c>
      <c r="AU3226" s="232" t="s">
        <v>88</v>
      </c>
      <c r="AV3226" s="12" t="s">
        <v>88</v>
      </c>
      <c r="AW3226" s="12" t="s">
        <v>41</v>
      </c>
      <c r="AX3226" s="12" t="s">
        <v>78</v>
      </c>
      <c r="AY3226" s="232" t="s">
        <v>209</v>
      </c>
    </row>
    <row r="3227" spans="2:51" s="12" customFormat="1" ht="13.5">
      <c r="B3227" s="222"/>
      <c r="C3227" s="223"/>
      <c r="D3227" s="219" t="s">
        <v>274</v>
      </c>
      <c r="E3227" s="224" t="s">
        <v>34</v>
      </c>
      <c r="F3227" s="225" t="s">
        <v>3660</v>
      </c>
      <c r="G3227" s="223"/>
      <c r="H3227" s="226">
        <v>20.475000000000001</v>
      </c>
      <c r="I3227" s="227"/>
      <c r="J3227" s="223"/>
      <c r="K3227" s="223"/>
      <c r="L3227" s="228"/>
      <c r="M3227" s="229"/>
      <c r="N3227" s="230"/>
      <c r="O3227" s="230"/>
      <c r="P3227" s="230"/>
      <c r="Q3227" s="230"/>
      <c r="R3227" s="230"/>
      <c r="S3227" s="230"/>
      <c r="T3227" s="231"/>
      <c r="AT3227" s="232" t="s">
        <v>274</v>
      </c>
      <c r="AU3227" s="232" t="s">
        <v>88</v>
      </c>
      <c r="AV3227" s="12" t="s">
        <v>88</v>
      </c>
      <c r="AW3227" s="12" t="s">
        <v>41</v>
      </c>
      <c r="AX3227" s="12" t="s">
        <v>78</v>
      </c>
      <c r="AY3227" s="232" t="s">
        <v>209</v>
      </c>
    </row>
    <row r="3228" spans="2:51" s="12" customFormat="1" ht="13.5">
      <c r="B3228" s="222"/>
      <c r="C3228" s="223"/>
      <c r="D3228" s="219" t="s">
        <v>274</v>
      </c>
      <c r="E3228" s="224" t="s">
        <v>34</v>
      </c>
      <c r="F3228" s="225" t="s">
        <v>3661</v>
      </c>
      <c r="G3228" s="223"/>
      <c r="H3228" s="226">
        <v>25.492000000000001</v>
      </c>
      <c r="I3228" s="227"/>
      <c r="J3228" s="223"/>
      <c r="K3228" s="223"/>
      <c r="L3228" s="228"/>
      <c r="M3228" s="229"/>
      <c r="N3228" s="230"/>
      <c r="O3228" s="230"/>
      <c r="P3228" s="230"/>
      <c r="Q3228" s="230"/>
      <c r="R3228" s="230"/>
      <c r="S3228" s="230"/>
      <c r="T3228" s="231"/>
      <c r="AT3228" s="232" t="s">
        <v>274</v>
      </c>
      <c r="AU3228" s="232" t="s">
        <v>88</v>
      </c>
      <c r="AV3228" s="12" t="s">
        <v>88</v>
      </c>
      <c r="AW3228" s="12" t="s">
        <v>41</v>
      </c>
      <c r="AX3228" s="12" t="s">
        <v>78</v>
      </c>
      <c r="AY3228" s="232" t="s">
        <v>209</v>
      </c>
    </row>
    <row r="3229" spans="2:51" s="12" customFormat="1" ht="13.5">
      <c r="B3229" s="222"/>
      <c r="C3229" s="223"/>
      <c r="D3229" s="219" t="s">
        <v>274</v>
      </c>
      <c r="E3229" s="224" t="s">
        <v>34</v>
      </c>
      <c r="F3229" s="225" t="s">
        <v>3662</v>
      </c>
      <c r="G3229" s="223"/>
      <c r="H3229" s="226">
        <v>17.591000000000001</v>
      </c>
      <c r="I3229" s="227"/>
      <c r="J3229" s="223"/>
      <c r="K3229" s="223"/>
      <c r="L3229" s="228"/>
      <c r="M3229" s="229"/>
      <c r="N3229" s="230"/>
      <c r="O3229" s="230"/>
      <c r="P3229" s="230"/>
      <c r="Q3229" s="230"/>
      <c r="R3229" s="230"/>
      <c r="S3229" s="230"/>
      <c r="T3229" s="231"/>
      <c r="AT3229" s="232" t="s">
        <v>274</v>
      </c>
      <c r="AU3229" s="232" t="s">
        <v>88</v>
      </c>
      <c r="AV3229" s="12" t="s">
        <v>88</v>
      </c>
      <c r="AW3229" s="12" t="s">
        <v>41</v>
      </c>
      <c r="AX3229" s="12" t="s">
        <v>78</v>
      </c>
      <c r="AY3229" s="232" t="s">
        <v>209</v>
      </c>
    </row>
    <row r="3230" spans="2:51" s="12" customFormat="1" ht="13.5">
      <c r="B3230" s="222"/>
      <c r="C3230" s="223"/>
      <c r="D3230" s="219" t="s">
        <v>274</v>
      </c>
      <c r="E3230" s="224" t="s">
        <v>34</v>
      </c>
      <c r="F3230" s="225" t="s">
        <v>3663</v>
      </c>
      <c r="G3230" s="223"/>
      <c r="H3230" s="226">
        <v>18.241</v>
      </c>
      <c r="I3230" s="227"/>
      <c r="J3230" s="223"/>
      <c r="K3230" s="223"/>
      <c r="L3230" s="228"/>
      <c r="M3230" s="229"/>
      <c r="N3230" s="230"/>
      <c r="O3230" s="230"/>
      <c r="P3230" s="230"/>
      <c r="Q3230" s="230"/>
      <c r="R3230" s="230"/>
      <c r="S3230" s="230"/>
      <c r="T3230" s="231"/>
      <c r="AT3230" s="232" t="s">
        <v>274</v>
      </c>
      <c r="AU3230" s="232" t="s">
        <v>88</v>
      </c>
      <c r="AV3230" s="12" t="s">
        <v>88</v>
      </c>
      <c r="AW3230" s="12" t="s">
        <v>41</v>
      </c>
      <c r="AX3230" s="12" t="s">
        <v>78</v>
      </c>
      <c r="AY3230" s="232" t="s">
        <v>209</v>
      </c>
    </row>
    <row r="3231" spans="2:51" s="12" customFormat="1" ht="13.5">
      <c r="B3231" s="222"/>
      <c r="C3231" s="223"/>
      <c r="D3231" s="219" t="s">
        <v>274</v>
      </c>
      <c r="E3231" s="224" t="s">
        <v>34</v>
      </c>
      <c r="F3231" s="225" t="s">
        <v>3664</v>
      </c>
      <c r="G3231" s="223"/>
      <c r="H3231" s="226">
        <v>37.595999999999997</v>
      </c>
      <c r="I3231" s="227"/>
      <c r="J3231" s="223"/>
      <c r="K3231" s="223"/>
      <c r="L3231" s="228"/>
      <c r="M3231" s="229"/>
      <c r="N3231" s="230"/>
      <c r="O3231" s="230"/>
      <c r="P3231" s="230"/>
      <c r="Q3231" s="230"/>
      <c r="R3231" s="230"/>
      <c r="S3231" s="230"/>
      <c r="T3231" s="231"/>
      <c r="AT3231" s="232" t="s">
        <v>274</v>
      </c>
      <c r="AU3231" s="232" t="s">
        <v>88</v>
      </c>
      <c r="AV3231" s="12" t="s">
        <v>88</v>
      </c>
      <c r="AW3231" s="12" t="s">
        <v>41</v>
      </c>
      <c r="AX3231" s="12" t="s">
        <v>78</v>
      </c>
      <c r="AY3231" s="232" t="s">
        <v>209</v>
      </c>
    </row>
    <row r="3232" spans="2:51" s="12" customFormat="1" ht="13.5">
      <c r="B3232" s="222"/>
      <c r="C3232" s="223"/>
      <c r="D3232" s="219" t="s">
        <v>274</v>
      </c>
      <c r="E3232" s="224" t="s">
        <v>34</v>
      </c>
      <c r="F3232" s="225" t="s">
        <v>3665</v>
      </c>
      <c r="G3232" s="223"/>
      <c r="H3232" s="226">
        <v>21.561</v>
      </c>
      <c r="I3232" s="227"/>
      <c r="J3232" s="223"/>
      <c r="K3232" s="223"/>
      <c r="L3232" s="228"/>
      <c r="M3232" s="229"/>
      <c r="N3232" s="230"/>
      <c r="O3232" s="230"/>
      <c r="P3232" s="230"/>
      <c r="Q3232" s="230"/>
      <c r="R3232" s="230"/>
      <c r="S3232" s="230"/>
      <c r="T3232" s="231"/>
      <c r="AT3232" s="232" t="s">
        <v>274</v>
      </c>
      <c r="AU3232" s="232" t="s">
        <v>88</v>
      </c>
      <c r="AV3232" s="12" t="s">
        <v>88</v>
      </c>
      <c r="AW3232" s="12" t="s">
        <v>41</v>
      </c>
      <c r="AX3232" s="12" t="s">
        <v>78</v>
      </c>
      <c r="AY3232" s="232" t="s">
        <v>209</v>
      </c>
    </row>
    <row r="3233" spans="2:65" s="15" customFormat="1" ht="13.5">
      <c r="B3233" s="267"/>
      <c r="C3233" s="268"/>
      <c r="D3233" s="219" t="s">
        <v>274</v>
      </c>
      <c r="E3233" s="269" t="s">
        <v>34</v>
      </c>
      <c r="F3233" s="270" t="s">
        <v>476</v>
      </c>
      <c r="G3233" s="268"/>
      <c r="H3233" s="271">
        <v>426.87200000000001</v>
      </c>
      <c r="I3233" s="272"/>
      <c r="J3233" s="268"/>
      <c r="K3233" s="268"/>
      <c r="L3233" s="273"/>
      <c r="M3233" s="274"/>
      <c r="N3233" s="275"/>
      <c r="O3233" s="275"/>
      <c r="P3233" s="275"/>
      <c r="Q3233" s="275"/>
      <c r="R3233" s="275"/>
      <c r="S3233" s="275"/>
      <c r="T3233" s="276"/>
      <c r="AT3233" s="277" t="s">
        <v>274</v>
      </c>
      <c r="AU3233" s="277" t="s">
        <v>88</v>
      </c>
      <c r="AV3233" s="15" t="s">
        <v>224</v>
      </c>
      <c r="AW3233" s="15" t="s">
        <v>41</v>
      </c>
      <c r="AX3233" s="15" t="s">
        <v>78</v>
      </c>
      <c r="AY3233" s="277" t="s">
        <v>209</v>
      </c>
    </row>
    <row r="3234" spans="2:65" s="14" customFormat="1" ht="13.5">
      <c r="B3234" s="254"/>
      <c r="C3234" s="255"/>
      <c r="D3234" s="219" t="s">
        <v>274</v>
      </c>
      <c r="E3234" s="256" t="s">
        <v>34</v>
      </c>
      <c r="F3234" s="257" t="s">
        <v>437</v>
      </c>
      <c r="G3234" s="255"/>
      <c r="H3234" s="256" t="s">
        <v>34</v>
      </c>
      <c r="I3234" s="258"/>
      <c r="J3234" s="255"/>
      <c r="K3234" s="255"/>
      <c r="L3234" s="259"/>
      <c r="M3234" s="260"/>
      <c r="N3234" s="261"/>
      <c r="O3234" s="261"/>
      <c r="P3234" s="261"/>
      <c r="Q3234" s="261"/>
      <c r="R3234" s="261"/>
      <c r="S3234" s="261"/>
      <c r="T3234" s="262"/>
      <c r="AT3234" s="263" t="s">
        <v>274</v>
      </c>
      <c r="AU3234" s="263" t="s">
        <v>88</v>
      </c>
      <c r="AV3234" s="14" t="s">
        <v>86</v>
      </c>
      <c r="AW3234" s="14" t="s">
        <v>41</v>
      </c>
      <c r="AX3234" s="14" t="s">
        <v>78</v>
      </c>
      <c r="AY3234" s="263" t="s">
        <v>209</v>
      </c>
    </row>
    <row r="3235" spans="2:65" s="12" customFormat="1" ht="13.5">
      <c r="B3235" s="222"/>
      <c r="C3235" s="223"/>
      <c r="D3235" s="219" t="s">
        <v>274</v>
      </c>
      <c r="E3235" s="224" t="s">
        <v>34</v>
      </c>
      <c r="F3235" s="225" t="s">
        <v>3666</v>
      </c>
      <c r="G3235" s="223"/>
      <c r="H3235" s="226">
        <v>24.99</v>
      </c>
      <c r="I3235" s="227"/>
      <c r="J3235" s="223"/>
      <c r="K3235" s="223"/>
      <c r="L3235" s="228"/>
      <c r="M3235" s="229"/>
      <c r="N3235" s="230"/>
      <c r="O3235" s="230"/>
      <c r="P3235" s="230"/>
      <c r="Q3235" s="230"/>
      <c r="R3235" s="230"/>
      <c r="S3235" s="230"/>
      <c r="T3235" s="231"/>
      <c r="AT3235" s="232" t="s">
        <v>274</v>
      </c>
      <c r="AU3235" s="232" t="s">
        <v>88</v>
      </c>
      <c r="AV3235" s="12" t="s">
        <v>88</v>
      </c>
      <c r="AW3235" s="12" t="s">
        <v>41</v>
      </c>
      <c r="AX3235" s="12" t="s">
        <v>78</v>
      </c>
      <c r="AY3235" s="232" t="s">
        <v>209</v>
      </c>
    </row>
    <row r="3236" spans="2:65" s="12" customFormat="1" ht="13.5">
      <c r="B3236" s="222"/>
      <c r="C3236" s="223"/>
      <c r="D3236" s="219" t="s">
        <v>274</v>
      </c>
      <c r="E3236" s="224" t="s">
        <v>34</v>
      </c>
      <c r="F3236" s="225" t="s">
        <v>3667</v>
      </c>
      <c r="G3236" s="223"/>
      <c r="H3236" s="226">
        <v>19.167000000000002</v>
      </c>
      <c r="I3236" s="227"/>
      <c r="J3236" s="223"/>
      <c r="K3236" s="223"/>
      <c r="L3236" s="228"/>
      <c r="M3236" s="229"/>
      <c r="N3236" s="230"/>
      <c r="O3236" s="230"/>
      <c r="P3236" s="230"/>
      <c r="Q3236" s="230"/>
      <c r="R3236" s="230"/>
      <c r="S3236" s="230"/>
      <c r="T3236" s="231"/>
      <c r="AT3236" s="232" t="s">
        <v>274</v>
      </c>
      <c r="AU3236" s="232" t="s">
        <v>88</v>
      </c>
      <c r="AV3236" s="12" t="s">
        <v>88</v>
      </c>
      <c r="AW3236" s="12" t="s">
        <v>41</v>
      </c>
      <c r="AX3236" s="12" t="s">
        <v>78</v>
      </c>
      <c r="AY3236" s="232" t="s">
        <v>209</v>
      </c>
    </row>
    <row r="3237" spans="2:65" s="15" customFormat="1" ht="13.5">
      <c r="B3237" s="267"/>
      <c r="C3237" s="268"/>
      <c r="D3237" s="219" t="s">
        <v>274</v>
      </c>
      <c r="E3237" s="269" t="s">
        <v>34</v>
      </c>
      <c r="F3237" s="270" t="s">
        <v>2092</v>
      </c>
      <c r="G3237" s="268"/>
      <c r="H3237" s="271">
        <v>44.156999999999996</v>
      </c>
      <c r="I3237" s="272"/>
      <c r="J3237" s="268"/>
      <c r="K3237" s="268"/>
      <c r="L3237" s="273"/>
      <c r="M3237" s="274"/>
      <c r="N3237" s="275"/>
      <c r="O3237" s="275"/>
      <c r="P3237" s="275"/>
      <c r="Q3237" s="275"/>
      <c r="R3237" s="275"/>
      <c r="S3237" s="275"/>
      <c r="T3237" s="276"/>
      <c r="AT3237" s="277" t="s">
        <v>274</v>
      </c>
      <c r="AU3237" s="277" t="s">
        <v>88</v>
      </c>
      <c r="AV3237" s="15" t="s">
        <v>224</v>
      </c>
      <c r="AW3237" s="15" t="s">
        <v>41</v>
      </c>
      <c r="AX3237" s="15" t="s">
        <v>78</v>
      </c>
      <c r="AY3237" s="277" t="s">
        <v>209</v>
      </c>
    </row>
    <row r="3238" spans="2:65" s="13" customFormat="1" ht="13.5">
      <c r="B3238" s="233"/>
      <c r="C3238" s="234"/>
      <c r="D3238" s="219" t="s">
        <v>274</v>
      </c>
      <c r="E3238" s="235" t="s">
        <v>34</v>
      </c>
      <c r="F3238" s="236" t="s">
        <v>302</v>
      </c>
      <c r="G3238" s="234"/>
      <c r="H3238" s="237">
        <v>471.029</v>
      </c>
      <c r="I3238" s="238"/>
      <c r="J3238" s="234"/>
      <c r="K3238" s="234"/>
      <c r="L3238" s="239"/>
      <c r="M3238" s="240"/>
      <c r="N3238" s="241"/>
      <c r="O3238" s="241"/>
      <c r="P3238" s="241"/>
      <c r="Q3238" s="241"/>
      <c r="R3238" s="241"/>
      <c r="S3238" s="241"/>
      <c r="T3238" s="242"/>
      <c r="AT3238" s="243" t="s">
        <v>274</v>
      </c>
      <c r="AU3238" s="243" t="s">
        <v>88</v>
      </c>
      <c r="AV3238" s="13" t="s">
        <v>228</v>
      </c>
      <c r="AW3238" s="13" t="s">
        <v>41</v>
      </c>
      <c r="AX3238" s="13" t="s">
        <v>86</v>
      </c>
      <c r="AY3238" s="243" t="s">
        <v>209</v>
      </c>
    </row>
    <row r="3239" spans="2:65" s="1" customFormat="1" ht="16.5" customHeight="1">
      <c r="B3239" s="43"/>
      <c r="C3239" s="244" t="s">
        <v>3668</v>
      </c>
      <c r="D3239" s="244" t="s">
        <v>348</v>
      </c>
      <c r="E3239" s="245" t="s">
        <v>3669</v>
      </c>
      <c r="F3239" s="246" t="s">
        <v>3670</v>
      </c>
      <c r="G3239" s="247" t="s">
        <v>351</v>
      </c>
      <c r="H3239" s="248">
        <v>541.68299999999999</v>
      </c>
      <c r="I3239" s="249"/>
      <c r="J3239" s="250">
        <f>ROUND(I3239*H3239,2)</f>
        <v>0</v>
      </c>
      <c r="K3239" s="246" t="s">
        <v>34</v>
      </c>
      <c r="L3239" s="251"/>
      <c r="M3239" s="252" t="s">
        <v>34</v>
      </c>
      <c r="N3239" s="253" t="s">
        <v>49</v>
      </c>
      <c r="O3239" s="44"/>
      <c r="P3239" s="212">
        <f>O3239*H3239</f>
        <v>0</v>
      </c>
      <c r="Q3239" s="212">
        <v>7.1000000000000004E-3</v>
      </c>
      <c r="R3239" s="212">
        <f>Q3239*H3239</f>
        <v>3.8459493</v>
      </c>
      <c r="S3239" s="212">
        <v>0</v>
      </c>
      <c r="T3239" s="213">
        <f>S3239*H3239</f>
        <v>0</v>
      </c>
      <c r="AR3239" s="25" t="s">
        <v>672</v>
      </c>
      <c r="AT3239" s="25" t="s">
        <v>348</v>
      </c>
      <c r="AU3239" s="25" t="s">
        <v>88</v>
      </c>
      <c r="AY3239" s="25" t="s">
        <v>209</v>
      </c>
      <c r="BE3239" s="214">
        <f>IF(N3239="základní",J3239,0)</f>
        <v>0</v>
      </c>
      <c r="BF3239" s="214">
        <f>IF(N3239="snížená",J3239,0)</f>
        <v>0</v>
      </c>
      <c r="BG3239" s="214">
        <f>IF(N3239="zákl. přenesená",J3239,0)</f>
        <v>0</v>
      </c>
      <c r="BH3239" s="214">
        <f>IF(N3239="sníž. přenesená",J3239,0)</f>
        <v>0</v>
      </c>
      <c r="BI3239" s="214">
        <f>IF(N3239="nulová",J3239,0)</f>
        <v>0</v>
      </c>
      <c r="BJ3239" s="25" t="s">
        <v>86</v>
      </c>
      <c r="BK3239" s="214">
        <f>ROUND(I3239*H3239,2)</f>
        <v>0</v>
      </c>
      <c r="BL3239" s="25" t="s">
        <v>287</v>
      </c>
      <c r="BM3239" s="25" t="s">
        <v>3671</v>
      </c>
    </row>
    <row r="3240" spans="2:65" s="12" customFormat="1" ht="13.5">
      <c r="B3240" s="222"/>
      <c r="C3240" s="223"/>
      <c r="D3240" s="219" t="s">
        <v>274</v>
      </c>
      <c r="E3240" s="223"/>
      <c r="F3240" s="225" t="s">
        <v>3672</v>
      </c>
      <c r="G3240" s="223"/>
      <c r="H3240" s="226">
        <v>541.68299999999999</v>
      </c>
      <c r="I3240" s="227"/>
      <c r="J3240" s="223"/>
      <c r="K3240" s="223"/>
      <c r="L3240" s="228"/>
      <c r="M3240" s="229"/>
      <c r="N3240" s="230"/>
      <c r="O3240" s="230"/>
      <c r="P3240" s="230"/>
      <c r="Q3240" s="230"/>
      <c r="R3240" s="230"/>
      <c r="S3240" s="230"/>
      <c r="T3240" s="231"/>
      <c r="AT3240" s="232" t="s">
        <v>274</v>
      </c>
      <c r="AU3240" s="232" t="s">
        <v>88</v>
      </c>
      <c r="AV3240" s="12" t="s">
        <v>88</v>
      </c>
      <c r="AW3240" s="12" t="s">
        <v>6</v>
      </c>
      <c r="AX3240" s="12" t="s">
        <v>86</v>
      </c>
      <c r="AY3240" s="232" t="s">
        <v>209</v>
      </c>
    </row>
    <row r="3241" spans="2:65" s="1" customFormat="1" ht="25.5" customHeight="1">
      <c r="B3241" s="43"/>
      <c r="C3241" s="203" t="s">
        <v>3673</v>
      </c>
      <c r="D3241" s="203" t="s">
        <v>212</v>
      </c>
      <c r="E3241" s="204" t="s">
        <v>3674</v>
      </c>
      <c r="F3241" s="205" t="s">
        <v>3675</v>
      </c>
      <c r="G3241" s="206" t="s">
        <v>351</v>
      </c>
      <c r="H3241" s="207">
        <v>471.68299999999999</v>
      </c>
      <c r="I3241" s="208"/>
      <c r="J3241" s="209">
        <f>ROUND(I3241*H3241,2)</f>
        <v>0</v>
      </c>
      <c r="K3241" s="205" t="s">
        <v>216</v>
      </c>
      <c r="L3241" s="63"/>
      <c r="M3241" s="210" t="s">
        <v>34</v>
      </c>
      <c r="N3241" s="211" t="s">
        <v>49</v>
      </c>
      <c r="O3241" s="44"/>
      <c r="P3241" s="212">
        <f>O3241*H3241</f>
        <v>0</v>
      </c>
      <c r="Q3241" s="212">
        <v>9.3000000000000005E-4</v>
      </c>
      <c r="R3241" s="212">
        <f>Q3241*H3241</f>
        <v>0.43866519000000004</v>
      </c>
      <c r="S3241" s="212">
        <v>0</v>
      </c>
      <c r="T3241" s="213">
        <f>S3241*H3241</f>
        <v>0</v>
      </c>
      <c r="AR3241" s="25" t="s">
        <v>287</v>
      </c>
      <c r="AT3241" s="25" t="s">
        <v>212</v>
      </c>
      <c r="AU3241" s="25" t="s">
        <v>88</v>
      </c>
      <c r="AY3241" s="25" t="s">
        <v>209</v>
      </c>
      <c r="BE3241" s="214">
        <f>IF(N3241="základní",J3241,0)</f>
        <v>0</v>
      </c>
      <c r="BF3241" s="214">
        <f>IF(N3241="snížená",J3241,0)</f>
        <v>0</v>
      </c>
      <c r="BG3241" s="214">
        <f>IF(N3241="zákl. přenesená",J3241,0)</f>
        <v>0</v>
      </c>
      <c r="BH3241" s="214">
        <f>IF(N3241="sníž. přenesená",J3241,0)</f>
        <v>0</v>
      </c>
      <c r="BI3241" s="214">
        <f>IF(N3241="nulová",J3241,0)</f>
        <v>0</v>
      </c>
      <c r="BJ3241" s="25" t="s">
        <v>86</v>
      </c>
      <c r="BK3241" s="214">
        <f>ROUND(I3241*H3241,2)</f>
        <v>0</v>
      </c>
      <c r="BL3241" s="25" t="s">
        <v>287</v>
      </c>
      <c r="BM3241" s="25" t="s">
        <v>3676</v>
      </c>
    </row>
    <row r="3242" spans="2:65" s="1" customFormat="1" ht="16.5" customHeight="1">
      <c r="B3242" s="43"/>
      <c r="C3242" s="203" t="s">
        <v>3677</v>
      </c>
      <c r="D3242" s="203" t="s">
        <v>212</v>
      </c>
      <c r="E3242" s="204" t="s">
        <v>3678</v>
      </c>
      <c r="F3242" s="205" t="s">
        <v>3679</v>
      </c>
      <c r="G3242" s="206" t="s">
        <v>351</v>
      </c>
      <c r="H3242" s="207">
        <v>471.68299999999999</v>
      </c>
      <c r="I3242" s="208"/>
      <c r="J3242" s="209">
        <f>ROUND(I3242*H3242,2)</f>
        <v>0</v>
      </c>
      <c r="K3242" s="205" t="s">
        <v>216</v>
      </c>
      <c r="L3242" s="63"/>
      <c r="M3242" s="210" t="s">
        <v>34</v>
      </c>
      <c r="N3242" s="211" t="s">
        <v>49</v>
      </c>
      <c r="O3242" s="44"/>
      <c r="P3242" s="212">
        <f>O3242*H3242</f>
        <v>0</v>
      </c>
      <c r="Q3242" s="212">
        <v>2.9999999999999997E-4</v>
      </c>
      <c r="R3242" s="212">
        <f>Q3242*H3242</f>
        <v>0.14150489999999999</v>
      </c>
      <c r="S3242" s="212">
        <v>0</v>
      </c>
      <c r="T3242" s="213">
        <f>S3242*H3242</f>
        <v>0</v>
      </c>
      <c r="AR3242" s="25" t="s">
        <v>287</v>
      </c>
      <c r="AT3242" s="25" t="s">
        <v>212</v>
      </c>
      <c r="AU3242" s="25" t="s">
        <v>88</v>
      </c>
      <c r="AY3242" s="25" t="s">
        <v>209</v>
      </c>
      <c r="BE3242" s="214">
        <f>IF(N3242="základní",J3242,0)</f>
        <v>0</v>
      </c>
      <c r="BF3242" s="214">
        <f>IF(N3242="snížená",J3242,0)</f>
        <v>0</v>
      </c>
      <c r="BG3242" s="214">
        <f>IF(N3242="zákl. přenesená",J3242,0)</f>
        <v>0</v>
      </c>
      <c r="BH3242" s="214">
        <f>IF(N3242="sníž. přenesená",J3242,0)</f>
        <v>0</v>
      </c>
      <c r="BI3242" s="214">
        <f>IF(N3242="nulová",J3242,0)</f>
        <v>0</v>
      </c>
      <c r="BJ3242" s="25" t="s">
        <v>86</v>
      </c>
      <c r="BK3242" s="214">
        <f>ROUND(I3242*H3242,2)</f>
        <v>0</v>
      </c>
      <c r="BL3242" s="25" t="s">
        <v>287</v>
      </c>
      <c r="BM3242" s="25" t="s">
        <v>3680</v>
      </c>
    </row>
    <row r="3243" spans="2:65" s="1" customFormat="1" ht="40.5">
      <c r="B3243" s="43"/>
      <c r="C3243" s="65"/>
      <c r="D3243" s="219" t="s">
        <v>272</v>
      </c>
      <c r="E3243" s="65"/>
      <c r="F3243" s="220" t="s">
        <v>3681</v>
      </c>
      <c r="G3243" s="65"/>
      <c r="H3243" s="65"/>
      <c r="I3243" s="174"/>
      <c r="J3243" s="65"/>
      <c r="K3243" s="65"/>
      <c r="L3243" s="63"/>
      <c r="M3243" s="221"/>
      <c r="N3243" s="44"/>
      <c r="O3243" s="44"/>
      <c r="P3243" s="44"/>
      <c r="Q3243" s="44"/>
      <c r="R3243" s="44"/>
      <c r="S3243" s="44"/>
      <c r="T3243" s="80"/>
      <c r="AT3243" s="25" t="s">
        <v>272</v>
      </c>
      <c r="AU3243" s="25" t="s">
        <v>88</v>
      </c>
    </row>
    <row r="3244" spans="2:65" s="1" customFormat="1" ht="38.25" customHeight="1">
      <c r="B3244" s="43"/>
      <c r="C3244" s="203" t="s">
        <v>3682</v>
      </c>
      <c r="D3244" s="203" t="s">
        <v>212</v>
      </c>
      <c r="E3244" s="204" t="s">
        <v>3683</v>
      </c>
      <c r="F3244" s="205" t="s">
        <v>3684</v>
      </c>
      <c r="G3244" s="206" t="s">
        <v>307</v>
      </c>
      <c r="H3244" s="207">
        <v>6.1219999999999999</v>
      </c>
      <c r="I3244" s="208"/>
      <c r="J3244" s="209">
        <f>ROUND(I3244*H3244,2)</f>
        <v>0</v>
      </c>
      <c r="K3244" s="205" t="s">
        <v>216</v>
      </c>
      <c r="L3244" s="63"/>
      <c r="M3244" s="210" t="s">
        <v>34</v>
      </c>
      <c r="N3244" s="211" t="s">
        <v>49</v>
      </c>
      <c r="O3244" s="44"/>
      <c r="P3244" s="212">
        <f>O3244*H3244</f>
        <v>0</v>
      </c>
      <c r="Q3244" s="212">
        <v>0</v>
      </c>
      <c r="R3244" s="212">
        <f>Q3244*H3244</f>
        <v>0</v>
      </c>
      <c r="S3244" s="212">
        <v>0</v>
      </c>
      <c r="T3244" s="213">
        <f>S3244*H3244</f>
        <v>0</v>
      </c>
      <c r="AR3244" s="25" t="s">
        <v>287</v>
      </c>
      <c r="AT3244" s="25" t="s">
        <v>212</v>
      </c>
      <c r="AU3244" s="25" t="s">
        <v>88</v>
      </c>
      <c r="AY3244" s="25" t="s">
        <v>209</v>
      </c>
      <c r="BE3244" s="214">
        <f>IF(N3244="základní",J3244,0)</f>
        <v>0</v>
      </c>
      <c r="BF3244" s="214">
        <f>IF(N3244="snížená",J3244,0)</f>
        <v>0</v>
      </c>
      <c r="BG3244" s="214">
        <f>IF(N3244="zákl. přenesená",J3244,0)</f>
        <v>0</v>
      </c>
      <c r="BH3244" s="214">
        <f>IF(N3244="sníž. přenesená",J3244,0)</f>
        <v>0</v>
      </c>
      <c r="BI3244" s="214">
        <f>IF(N3244="nulová",J3244,0)</f>
        <v>0</v>
      </c>
      <c r="BJ3244" s="25" t="s">
        <v>86</v>
      </c>
      <c r="BK3244" s="214">
        <f>ROUND(I3244*H3244,2)</f>
        <v>0</v>
      </c>
      <c r="BL3244" s="25" t="s">
        <v>287</v>
      </c>
      <c r="BM3244" s="25" t="s">
        <v>3685</v>
      </c>
    </row>
    <row r="3245" spans="2:65" s="1" customFormat="1" ht="121.5">
      <c r="B3245" s="43"/>
      <c r="C3245" s="65"/>
      <c r="D3245" s="219" t="s">
        <v>272</v>
      </c>
      <c r="E3245" s="65"/>
      <c r="F3245" s="220" t="s">
        <v>2167</v>
      </c>
      <c r="G3245" s="65"/>
      <c r="H3245" s="65"/>
      <c r="I3245" s="174"/>
      <c r="J3245" s="65"/>
      <c r="K3245" s="65"/>
      <c r="L3245" s="63"/>
      <c r="M3245" s="221"/>
      <c r="N3245" s="44"/>
      <c r="O3245" s="44"/>
      <c r="P3245" s="44"/>
      <c r="Q3245" s="44"/>
      <c r="R3245" s="44"/>
      <c r="S3245" s="44"/>
      <c r="T3245" s="80"/>
      <c r="AT3245" s="25" t="s">
        <v>272</v>
      </c>
      <c r="AU3245" s="25" t="s">
        <v>88</v>
      </c>
    </row>
    <row r="3246" spans="2:65" s="11" customFormat="1" ht="29.85" customHeight="1">
      <c r="B3246" s="187"/>
      <c r="C3246" s="188"/>
      <c r="D3246" s="189" t="s">
        <v>77</v>
      </c>
      <c r="E3246" s="201" t="s">
        <v>3686</v>
      </c>
      <c r="F3246" s="201" t="s">
        <v>3687</v>
      </c>
      <c r="G3246" s="188"/>
      <c r="H3246" s="188"/>
      <c r="I3246" s="191"/>
      <c r="J3246" s="202">
        <f>BK3246</f>
        <v>0</v>
      </c>
      <c r="K3246" s="188"/>
      <c r="L3246" s="193"/>
      <c r="M3246" s="194"/>
      <c r="N3246" s="195"/>
      <c r="O3246" s="195"/>
      <c r="P3246" s="196">
        <f>SUM(P3247:P3277)</f>
        <v>0</v>
      </c>
      <c r="Q3246" s="195"/>
      <c r="R3246" s="196">
        <f>SUM(R3247:R3277)</f>
        <v>4.7315820000000001E-2</v>
      </c>
      <c r="S3246" s="195"/>
      <c r="T3246" s="197">
        <f>SUM(T3247:T3277)</f>
        <v>0</v>
      </c>
      <c r="AR3246" s="198" t="s">
        <v>88</v>
      </c>
      <c r="AT3246" s="199" t="s">
        <v>77</v>
      </c>
      <c r="AU3246" s="199" t="s">
        <v>86</v>
      </c>
      <c r="AY3246" s="198" t="s">
        <v>209</v>
      </c>
      <c r="BK3246" s="200">
        <f>SUM(BK3247:BK3277)</f>
        <v>0</v>
      </c>
    </row>
    <row r="3247" spans="2:65" s="1" customFormat="1" ht="25.5" customHeight="1">
      <c r="B3247" s="43"/>
      <c r="C3247" s="203" t="s">
        <v>3688</v>
      </c>
      <c r="D3247" s="203" t="s">
        <v>212</v>
      </c>
      <c r="E3247" s="204" t="s">
        <v>3689</v>
      </c>
      <c r="F3247" s="205" t="s">
        <v>3690</v>
      </c>
      <c r="G3247" s="206" t="s">
        <v>351</v>
      </c>
      <c r="H3247" s="207">
        <v>15.087999999999999</v>
      </c>
      <c r="I3247" s="208"/>
      <c r="J3247" s="209">
        <f>ROUND(I3247*H3247,2)</f>
        <v>0</v>
      </c>
      <c r="K3247" s="205" t="s">
        <v>216</v>
      </c>
      <c r="L3247" s="63"/>
      <c r="M3247" s="210" t="s">
        <v>34</v>
      </c>
      <c r="N3247" s="211" t="s">
        <v>49</v>
      </c>
      <c r="O3247" s="44"/>
      <c r="P3247" s="212">
        <f>O3247*H3247</f>
        <v>0</v>
      </c>
      <c r="Q3247" s="212">
        <v>2.0000000000000002E-5</v>
      </c>
      <c r="R3247" s="212">
        <f>Q3247*H3247</f>
        <v>3.0175999999999998E-4</v>
      </c>
      <c r="S3247" s="212">
        <v>0</v>
      </c>
      <c r="T3247" s="213">
        <f>S3247*H3247</f>
        <v>0</v>
      </c>
      <c r="AR3247" s="25" t="s">
        <v>287</v>
      </c>
      <c r="AT3247" s="25" t="s">
        <v>212</v>
      </c>
      <c r="AU3247" s="25" t="s">
        <v>88</v>
      </c>
      <c r="AY3247" s="25" t="s">
        <v>209</v>
      </c>
      <c r="BE3247" s="214">
        <f>IF(N3247="základní",J3247,0)</f>
        <v>0</v>
      </c>
      <c r="BF3247" s="214">
        <f>IF(N3247="snížená",J3247,0)</f>
        <v>0</v>
      </c>
      <c r="BG3247" s="214">
        <f>IF(N3247="zákl. přenesená",J3247,0)</f>
        <v>0</v>
      </c>
      <c r="BH3247" s="214">
        <f>IF(N3247="sníž. přenesená",J3247,0)</f>
        <v>0</v>
      </c>
      <c r="BI3247" s="214">
        <f>IF(N3247="nulová",J3247,0)</f>
        <v>0</v>
      </c>
      <c r="BJ3247" s="25" t="s">
        <v>86</v>
      </c>
      <c r="BK3247" s="214">
        <f>ROUND(I3247*H3247,2)</f>
        <v>0</v>
      </c>
      <c r="BL3247" s="25" t="s">
        <v>287</v>
      </c>
      <c r="BM3247" s="25" t="s">
        <v>3691</v>
      </c>
    </row>
    <row r="3248" spans="2:65" s="14" customFormat="1" ht="13.5">
      <c r="B3248" s="254"/>
      <c r="C3248" s="255"/>
      <c r="D3248" s="219" t="s">
        <v>274</v>
      </c>
      <c r="E3248" s="256" t="s">
        <v>34</v>
      </c>
      <c r="F3248" s="257" t="s">
        <v>2849</v>
      </c>
      <c r="G3248" s="255"/>
      <c r="H3248" s="256" t="s">
        <v>34</v>
      </c>
      <c r="I3248" s="258"/>
      <c r="J3248" s="255"/>
      <c r="K3248" s="255"/>
      <c r="L3248" s="259"/>
      <c r="M3248" s="260"/>
      <c r="N3248" s="261"/>
      <c r="O3248" s="261"/>
      <c r="P3248" s="261"/>
      <c r="Q3248" s="261"/>
      <c r="R3248" s="261"/>
      <c r="S3248" s="261"/>
      <c r="T3248" s="262"/>
      <c r="AT3248" s="263" t="s">
        <v>274</v>
      </c>
      <c r="AU3248" s="263" t="s">
        <v>88</v>
      </c>
      <c r="AV3248" s="14" t="s">
        <v>86</v>
      </c>
      <c r="AW3248" s="14" t="s">
        <v>41</v>
      </c>
      <c r="AX3248" s="14" t="s">
        <v>78</v>
      </c>
      <c r="AY3248" s="263" t="s">
        <v>209</v>
      </c>
    </row>
    <row r="3249" spans="2:65" s="14" customFormat="1" ht="13.5">
      <c r="B3249" s="254"/>
      <c r="C3249" s="255"/>
      <c r="D3249" s="219" t="s">
        <v>274</v>
      </c>
      <c r="E3249" s="256" t="s">
        <v>34</v>
      </c>
      <c r="F3249" s="257" t="s">
        <v>2850</v>
      </c>
      <c r="G3249" s="255"/>
      <c r="H3249" s="256" t="s">
        <v>34</v>
      </c>
      <c r="I3249" s="258"/>
      <c r="J3249" s="255"/>
      <c r="K3249" s="255"/>
      <c r="L3249" s="259"/>
      <c r="M3249" s="260"/>
      <c r="N3249" s="261"/>
      <c r="O3249" s="261"/>
      <c r="P3249" s="261"/>
      <c r="Q3249" s="261"/>
      <c r="R3249" s="261"/>
      <c r="S3249" s="261"/>
      <c r="T3249" s="262"/>
      <c r="AT3249" s="263" t="s">
        <v>274</v>
      </c>
      <c r="AU3249" s="263" t="s">
        <v>88</v>
      </c>
      <c r="AV3249" s="14" t="s">
        <v>86</v>
      </c>
      <c r="AW3249" s="14" t="s">
        <v>41</v>
      </c>
      <c r="AX3249" s="14" t="s">
        <v>78</v>
      </c>
      <c r="AY3249" s="263" t="s">
        <v>209</v>
      </c>
    </row>
    <row r="3250" spans="2:65" s="12" customFormat="1" ht="13.5">
      <c r="B3250" s="222"/>
      <c r="C3250" s="223"/>
      <c r="D3250" s="219" t="s">
        <v>274</v>
      </c>
      <c r="E3250" s="224" t="s">
        <v>34</v>
      </c>
      <c r="F3250" s="225" t="s">
        <v>3692</v>
      </c>
      <c r="G3250" s="223"/>
      <c r="H3250" s="226">
        <v>15.087999999999999</v>
      </c>
      <c r="I3250" s="227"/>
      <c r="J3250" s="223"/>
      <c r="K3250" s="223"/>
      <c r="L3250" s="228"/>
      <c r="M3250" s="229"/>
      <c r="N3250" s="230"/>
      <c r="O3250" s="230"/>
      <c r="P3250" s="230"/>
      <c r="Q3250" s="230"/>
      <c r="R3250" s="230"/>
      <c r="S3250" s="230"/>
      <c r="T3250" s="231"/>
      <c r="AT3250" s="232" t="s">
        <v>274</v>
      </c>
      <c r="AU3250" s="232" t="s">
        <v>88</v>
      </c>
      <c r="AV3250" s="12" t="s">
        <v>88</v>
      </c>
      <c r="AW3250" s="12" t="s">
        <v>41</v>
      </c>
      <c r="AX3250" s="12" t="s">
        <v>86</v>
      </c>
      <c r="AY3250" s="232" t="s">
        <v>209</v>
      </c>
    </row>
    <row r="3251" spans="2:65" s="1" customFormat="1" ht="25.5" customHeight="1">
      <c r="B3251" s="43"/>
      <c r="C3251" s="203" t="s">
        <v>3693</v>
      </c>
      <c r="D3251" s="203" t="s">
        <v>212</v>
      </c>
      <c r="E3251" s="204" t="s">
        <v>3694</v>
      </c>
      <c r="F3251" s="205" t="s">
        <v>3695</v>
      </c>
      <c r="G3251" s="206" t="s">
        <v>351</v>
      </c>
      <c r="H3251" s="207">
        <v>15.087999999999999</v>
      </c>
      <c r="I3251" s="208"/>
      <c r="J3251" s="209">
        <f>ROUND(I3251*H3251,2)</f>
        <v>0</v>
      </c>
      <c r="K3251" s="205" t="s">
        <v>216</v>
      </c>
      <c r="L3251" s="63"/>
      <c r="M3251" s="210" t="s">
        <v>34</v>
      </c>
      <c r="N3251" s="211" t="s">
        <v>49</v>
      </c>
      <c r="O3251" s="44"/>
      <c r="P3251" s="212">
        <f>O3251*H3251</f>
        <v>0</v>
      </c>
      <c r="Q3251" s="212">
        <v>0</v>
      </c>
      <c r="R3251" s="212">
        <f>Q3251*H3251</f>
        <v>0</v>
      </c>
      <c r="S3251" s="212">
        <v>0</v>
      </c>
      <c r="T3251" s="213">
        <f>S3251*H3251</f>
        <v>0</v>
      </c>
      <c r="AR3251" s="25" t="s">
        <v>287</v>
      </c>
      <c r="AT3251" s="25" t="s">
        <v>212</v>
      </c>
      <c r="AU3251" s="25" t="s">
        <v>88</v>
      </c>
      <c r="AY3251" s="25" t="s">
        <v>209</v>
      </c>
      <c r="BE3251" s="214">
        <f>IF(N3251="základní",J3251,0)</f>
        <v>0</v>
      </c>
      <c r="BF3251" s="214">
        <f>IF(N3251="snížená",J3251,0)</f>
        <v>0</v>
      </c>
      <c r="BG3251" s="214">
        <f>IF(N3251="zákl. přenesená",J3251,0)</f>
        <v>0</v>
      </c>
      <c r="BH3251" s="214">
        <f>IF(N3251="sníž. přenesená",J3251,0)</f>
        <v>0</v>
      </c>
      <c r="BI3251" s="214">
        <f>IF(N3251="nulová",J3251,0)</f>
        <v>0</v>
      </c>
      <c r="BJ3251" s="25" t="s">
        <v>86</v>
      </c>
      <c r="BK3251" s="214">
        <f>ROUND(I3251*H3251,2)</f>
        <v>0</v>
      </c>
      <c r="BL3251" s="25" t="s">
        <v>287</v>
      </c>
      <c r="BM3251" s="25" t="s">
        <v>3696</v>
      </c>
    </row>
    <row r="3252" spans="2:65" s="14" customFormat="1" ht="13.5">
      <c r="B3252" s="254"/>
      <c r="C3252" s="255"/>
      <c r="D3252" s="219" t="s">
        <v>274</v>
      </c>
      <c r="E3252" s="256" t="s">
        <v>34</v>
      </c>
      <c r="F3252" s="257" t="s">
        <v>2849</v>
      </c>
      <c r="G3252" s="255"/>
      <c r="H3252" s="256" t="s">
        <v>34</v>
      </c>
      <c r="I3252" s="258"/>
      <c r="J3252" s="255"/>
      <c r="K3252" s="255"/>
      <c r="L3252" s="259"/>
      <c r="M3252" s="260"/>
      <c r="N3252" s="261"/>
      <c r="O3252" s="261"/>
      <c r="P3252" s="261"/>
      <c r="Q3252" s="261"/>
      <c r="R3252" s="261"/>
      <c r="S3252" s="261"/>
      <c r="T3252" s="262"/>
      <c r="AT3252" s="263" t="s">
        <v>274</v>
      </c>
      <c r="AU3252" s="263" t="s">
        <v>88</v>
      </c>
      <c r="AV3252" s="14" t="s">
        <v>86</v>
      </c>
      <c r="AW3252" s="14" t="s">
        <v>41</v>
      </c>
      <c r="AX3252" s="14" t="s">
        <v>78</v>
      </c>
      <c r="AY3252" s="263" t="s">
        <v>209</v>
      </c>
    </row>
    <row r="3253" spans="2:65" s="14" customFormat="1" ht="13.5">
      <c r="B3253" s="254"/>
      <c r="C3253" s="255"/>
      <c r="D3253" s="219" t="s">
        <v>274</v>
      </c>
      <c r="E3253" s="256" t="s">
        <v>34</v>
      </c>
      <c r="F3253" s="257" t="s">
        <v>2850</v>
      </c>
      <c r="G3253" s="255"/>
      <c r="H3253" s="256" t="s">
        <v>34</v>
      </c>
      <c r="I3253" s="258"/>
      <c r="J3253" s="255"/>
      <c r="K3253" s="255"/>
      <c r="L3253" s="259"/>
      <c r="M3253" s="260"/>
      <c r="N3253" s="261"/>
      <c r="O3253" s="261"/>
      <c r="P3253" s="261"/>
      <c r="Q3253" s="261"/>
      <c r="R3253" s="261"/>
      <c r="S3253" s="261"/>
      <c r="T3253" s="262"/>
      <c r="AT3253" s="263" t="s">
        <v>274</v>
      </c>
      <c r="AU3253" s="263" t="s">
        <v>88</v>
      </c>
      <c r="AV3253" s="14" t="s">
        <v>86</v>
      </c>
      <c r="AW3253" s="14" t="s">
        <v>41</v>
      </c>
      <c r="AX3253" s="14" t="s">
        <v>78</v>
      </c>
      <c r="AY3253" s="263" t="s">
        <v>209</v>
      </c>
    </row>
    <row r="3254" spans="2:65" s="12" customFormat="1" ht="13.5">
      <c r="B3254" s="222"/>
      <c r="C3254" s="223"/>
      <c r="D3254" s="219" t="s">
        <v>274</v>
      </c>
      <c r="E3254" s="224" t="s">
        <v>34</v>
      </c>
      <c r="F3254" s="225" t="s">
        <v>3692</v>
      </c>
      <c r="G3254" s="223"/>
      <c r="H3254" s="226">
        <v>15.087999999999999</v>
      </c>
      <c r="I3254" s="227"/>
      <c r="J3254" s="223"/>
      <c r="K3254" s="223"/>
      <c r="L3254" s="228"/>
      <c r="M3254" s="229"/>
      <c r="N3254" s="230"/>
      <c r="O3254" s="230"/>
      <c r="P3254" s="230"/>
      <c r="Q3254" s="230"/>
      <c r="R3254" s="230"/>
      <c r="S3254" s="230"/>
      <c r="T3254" s="231"/>
      <c r="AT3254" s="232" t="s">
        <v>274</v>
      </c>
      <c r="AU3254" s="232" t="s">
        <v>88</v>
      </c>
      <c r="AV3254" s="12" t="s">
        <v>88</v>
      </c>
      <c r="AW3254" s="12" t="s">
        <v>41</v>
      </c>
      <c r="AX3254" s="12" t="s">
        <v>86</v>
      </c>
      <c r="AY3254" s="232" t="s">
        <v>209</v>
      </c>
    </row>
    <row r="3255" spans="2:65" s="1" customFormat="1" ht="25.5" customHeight="1">
      <c r="B3255" s="43"/>
      <c r="C3255" s="203" t="s">
        <v>3697</v>
      </c>
      <c r="D3255" s="203" t="s">
        <v>212</v>
      </c>
      <c r="E3255" s="204" t="s">
        <v>3698</v>
      </c>
      <c r="F3255" s="205" t="s">
        <v>3699</v>
      </c>
      <c r="G3255" s="206" t="s">
        <v>351</v>
      </c>
      <c r="H3255" s="207">
        <v>15.087999999999999</v>
      </c>
      <c r="I3255" s="208"/>
      <c r="J3255" s="209">
        <f>ROUND(I3255*H3255,2)</f>
        <v>0</v>
      </c>
      <c r="K3255" s="205" t="s">
        <v>216</v>
      </c>
      <c r="L3255" s="63"/>
      <c r="M3255" s="210" t="s">
        <v>34</v>
      </c>
      <c r="N3255" s="211" t="s">
        <v>49</v>
      </c>
      <c r="O3255" s="44"/>
      <c r="P3255" s="212">
        <f>O3255*H3255</f>
        <v>0</v>
      </c>
      <c r="Q3255" s="212">
        <v>3.0000000000000001E-5</v>
      </c>
      <c r="R3255" s="212">
        <f>Q3255*H3255</f>
        <v>4.5263999999999998E-4</v>
      </c>
      <c r="S3255" s="212">
        <v>0</v>
      </c>
      <c r="T3255" s="213">
        <f>S3255*H3255</f>
        <v>0</v>
      </c>
      <c r="AR3255" s="25" t="s">
        <v>287</v>
      </c>
      <c r="AT3255" s="25" t="s">
        <v>212</v>
      </c>
      <c r="AU3255" s="25" t="s">
        <v>88</v>
      </c>
      <c r="AY3255" s="25" t="s">
        <v>209</v>
      </c>
      <c r="BE3255" s="214">
        <f>IF(N3255="základní",J3255,0)</f>
        <v>0</v>
      </c>
      <c r="BF3255" s="214">
        <f>IF(N3255="snížená",J3255,0)</f>
        <v>0</v>
      </c>
      <c r="BG3255" s="214">
        <f>IF(N3255="zákl. přenesená",J3255,0)</f>
        <v>0</v>
      </c>
      <c r="BH3255" s="214">
        <f>IF(N3255="sníž. přenesená",J3255,0)</f>
        <v>0</v>
      </c>
      <c r="BI3255" s="214">
        <f>IF(N3255="nulová",J3255,0)</f>
        <v>0</v>
      </c>
      <c r="BJ3255" s="25" t="s">
        <v>86</v>
      </c>
      <c r="BK3255" s="214">
        <f>ROUND(I3255*H3255,2)</f>
        <v>0</v>
      </c>
      <c r="BL3255" s="25" t="s">
        <v>287</v>
      </c>
      <c r="BM3255" s="25" t="s">
        <v>3700</v>
      </c>
    </row>
    <row r="3256" spans="2:65" s="14" customFormat="1" ht="13.5">
      <c r="B3256" s="254"/>
      <c r="C3256" s="255"/>
      <c r="D3256" s="219" t="s">
        <v>274</v>
      </c>
      <c r="E3256" s="256" t="s">
        <v>34</v>
      </c>
      <c r="F3256" s="257" t="s">
        <v>2849</v>
      </c>
      <c r="G3256" s="255"/>
      <c r="H3256" s="256" t="s">
        <v>34</v>
      </c>
      <c r="I3256" s="258"/>
      <c r="J3256" s="255"/>
      <c r="K3256" s="255"/>
      <c r="L3256" s="259"/>
      <c r="M3256" s="260"/>
      <c r="N3256" s="261"/>
      <c r="O3256" s="261"/>
      <c r="P3256" s="261"/>
      <c r="Q3256" s="261"/>
      <c r="R3256" s="261"/>
      <c r="S3256" s="261"/>
      <c r="T3256" s="262"/>
      <c r="AT3256" s="263" t="s">
        <v>274</v>
      </c>
      <c r="AU3256" s="263" t="s">
        <v>88</v>
      </c>
      <c r="AV3256" s="14" t="s">
        <v>86</v>
      </c>
      <c r="AW3256" s="14" t="s">
        <v>41</v>
      </c>
      <c r="AX3256" s="14" t="s">
        <v>78</v>
      </c>
      <c r="AY3256" s="263" t="s">
        <v>209</v>
      </c>
    </row>
    <row r="3257" spans="2:65" s="14" customFormat="1" ht="13.5">
      <c r="B3257" s="254"/>
      <c r="C3257" s="255"/>
      <c r="D3257" s="219" t="s">
        <v>274</v>
      </c>
      <c r="E3257" s="256" t="s">
        <v>34</v>
      </c>
      <c r="F3257" s="257" t="s">
        <v>2850</v>
      </c>
      <c r="G3257" s="255"/>
      <c r="H3257" s="256" t="s">
        <v>34</v>
      </c>
      <c r="I3257" s="258"/>
      <c r="J3257" s="255"/>
      <c r="K3257" s="255"/>
      <c r="L3257" s="259"/>
      <c r="M3257" s="260"/>
      <c r="N3257" s="261"/>
      <c r="O3257" s="261"/>
      <c r="P3257" s="261"/>
      <c r="Q3257" s="261"/>
      <c r="R3257" s="261"/>
      <c r="S3257" s="261"/>
      <c r="T3257" s="262"/>
      <c r="AT3257" s="263" t="s">
        <v>274</v>
      </c>
      <c r="AU3257" s="263" t="s">
        <v>88</v>
      </c>
      <c r="AV3257" s="14" t="s">
        <v>86</v>
      </c>
      <c r="AW3257" s="14" t="s">
        <v>41</v>
      </c>
      <c r="AX3257" s="14" t="s">
        <v>78</v>
      </c>
      <c r="AY3257" s="263" t="s">
        <v>209</v>
      </c>
    </row>
    <row r="3258" spans="2:65" s="12" customFormat="1" ht="13.5">
      <c r="B3258" s="222"/>
      <c r="C3258" s="223"/>
      <c r="D3258" s="219" t="s">
        <v>274</v>
      </c>
      <c r="E3258" s="224" t="s">
        <v>34</v>
      </c>
      <c r="F3258" s="225" t="s">
        <v>3692</v>
      </c>
      <c r="G3258" s="223"/>
      <c r="H3258" s="226">
        <v>15.087999999999999</v>
      </c>
      <c r="I3258" s="227"/>
      <c r="J3258" s="223"/>
      <c r="K3258" s="223"/>
      <c r="L3258" s="228"/>
      <c r="M3258" s="229"/>
      <c r="N3258" s="230"/>
      <c r="O3258" s="230"/>
      <c r="P3258" s="230"/>
      <c r="Q3258" s="230"/>
      <c r="R3258" s="230"/>
      <c r="S3258" s="230"/>
      <c r="T3258" s="231"/>
      <c r="AT3258" s="232" t="s">
        <v>274</v>
      </c>
      <c r="AU3258" s="232" t="s">
        <v>88</v>
      </c>
      <c r="AV3258" s="12" t="s">
        <v>88</v>
      </c>
      <c r="AW3258" s="12" t="s">
        <v>41</v>
      </c>
      <c r="AX3258" s="12" t="s">
        <v>86</v>
      </c>
      <c r="AY3258" s="232" t="s">
        <v>209</v>
      </c>
    </row>
    <row r="3259" spans="2:65" s="1" customFormat="1" ht="16.5" customHeight="1">
      <c r="B3259" s="43"/>
      <c r="C3259" s="203" t="s">
        <v>3701</v>
      </c>
      <c r="D3259" s="203" t="s">
        <v>212</v>
      </c>
      <c r="E3259" s="204" t="s">
        <v>3702</v>
      </c>
      <c r="F3259" s="205" t="s">
        <v>3703</v>
      </c>
      <c r="G3259" s="206" t="s">
        <v>351</v>
      </c>
      <c r="H3259" s="207">
        <v>15.087999999999999</v>
      </c>
      <c r="I3259" s="208"/>
      <c r="J3259" s="209">
        <f>ROUND(I3259*H3259,2)</f>
        <v>0</v>
      </c>
      <c r="K3259" s="205" t="s">
        <v>216</v>
      </c>
      <c r="L3259" s="63"/>
      <c r="M3259" s="210" t="s">
        <v>34</v>
      </c>
      <c r="N3259" s="211" t="s">
        <v>49</v>
      </c>
      <c r="O3259" s="44"/>
      <c r="P3259" s="212">
        <f>O3259*H3259</f>
        <v>0</v>
      </c>
      <c r="Q3259" s="212">
        <v>1.7000000000000001E-4</v>
      </c>
      <c r="R3259" s="212">
        <f>Q3259*H3259</f>
        <v>2.5649600000000002E-3</v>
      </c>
      <c r="S3259" s="212">
        <v>0</v>
      </c>
      <c r="T3259" s="213">
        <f>S3259*H3259</f>
        <v>0</v>
      </c>
      <c r="AR3259" s="25" t="s">
        <v>287</v>
      </c>
      <c r="AT3259" s="25" t="s">
        <v>212</v>
      </c>
      <c r="AU3259" s="25" t="s">
        <v>88</v>
      </c>
      <c r="AY3259" s="25" t="s">
        <v>209</v>
      </c>
      <c r="BE3259" s="214">
        <f>IF(N3259="základní",J3259,0)</f>
        <v>0</v>
      </c>
      <c r="BF3259" s="214">
        <f>IF(N3259="snížená",J3259,0)</f>
        <v>0</v>
      </c>
      <c r="BG3259" s="214">
        <f>IF(N3259="zákl. přenesená",J3259,0)</f>
        <v>0</v>
      </c>
      <c r="BH3259" s="214">
        <f>IF(N3259="sníž. přenesená",J3259,0)</f>
        <v>0</v>
      </c>
      <c r="BI3259" s="214">
        <f>IF(N3259="nulová",J3259,0)</f>
        <v>0</v>
      </c>
      <c r="BJ3259" s="25" t="s">
        <v>86</v>
      </c>
      <c r="BK3259" s="214">
        <f>ROUND(I3259*H3259,2)</f>
        <v>0</v>
      </c>
      <c r="BL3259" s="25" t="s">
        <v>287</v>
      </c>
      <c r="BM3259" s="25" t="s">
        <v>3704</v>
      </c>
    </row>
    <row r="3260" spans="2:65" s="14" customFormat="1" ht="13.5">
      <c r="B3260" s="254"/>
      <c r="C3260" s="255"/>
      <c r="D3260" s="219" t="s">
        <v>274</v>
      </c>
      <c r="E3260" s="256" t="s">
        <v>34</v>
      </c>
      <c r="F3260" s="257" t="s">
        <v>2849</v>
      </c>
      <c r="G3260" s="255"/>
      <c r="H3260" s="256" t="s">
        <v>34</v>
      </c>
      <c r="I3260" s="258"/>
      <c r="J3260" s="255"/>
      <c r="K3260" s="255"/>
      <c r="L3260" s="259"/>
      <c r="M3260" s="260"/>
      <c r="N3260" s="261"/>
      <c r="O3260" s="261"/>
      <c r="P3260" s="261"/>
      <c r="Q3260" s="261"/>
      <c r="R3260" s="261"/>
      <c r="S3260" s="261"/>
      <c r="T3260" s="262"/>
      <c r="AT3260" s="263" t="s">
        <v>274</v>
      </c>
      <c r="AU3260" s="263" t="s">
        <v>88</v>
      </c>
      <c r="AV3260" s="14" t="s">
        <v>86</v>
      </c>
      <c r="AW3260" s="14" t="s">
        <v>41</v>
      </c>
      <c r="AX3260" s="14" t="s">
        <v>78</v>
      </c>
      <c r="AY3260" s="263" t="s">
        <v>209</v>
      </c>
    </row>
    <row r="3261" spans="2:65" s="14" customFormat="1" ht="13.5">
      <c r="B3261" s="254"/>
      <c r="C3261" s="255"/>
      <c r="D3261" s="219" t="s">
        <v>274</v>
      </c>
      <c r="E3261" s="256" t="s">
        <v>34</v>
      </c>
      <c r="F3261" s="257" t="s">
        <v>2850</v>
      </c>
      <c r="G3261" s="255"/>
      <c r="H3261" s="256" t="s">
        <v>34</v>
      </c>
      <c r="I3261" s="258"/>
      <c r="J3261" s="255"/>
      <c r="K3261" s="255"/>
      <c r="L3261" s="259"/>
      <c r="M3261" s="260"/>
      <c r="N3261" s="261"/>
      <c r="O3261" s="261"/>
      <c r="P3261" s="261"/>
      <c r="Q3261" s="261"/>
      <c r="R3261" s="261"/>
      <c r="S3261" s="261"/>
      <c r="T3261" s="262"/>
      <c r="AT3261" s="263" t="s">
        <v>274</v>
      </c>
      <c r="AU3261" s="263" t="s">
        <v>88</v>
      </c>
      <c r="AV3261" s="14" t="s">
        <v>86</v>
      </c>
      <c r="AW3261" s="14" t="s">
        <v>41</v>
      </c>
      <c r="AX3261" s="14" t="s">
        <v>78</v>
      </c>
      <c r="AY3261" s="263" t="s">
        <v>209</v>
      </c>
    </row>
    <row r="3262" spans="2:65" s="12" customFormat="1" ht="13.5">
      <c r="B3262" s="222"/>
      <c r="C3262" s="223"/>
      <c r="D3262" s="219" t="s">
        <v>274</v>
      </c>
      <c r="E3262" s="224" t="s">
        <v>34</v>
      </c>
      <c r="F3262" s="225" t="s">
        <v>3692</v>
      </c>
      <c r="G3262" s="223"/>
      <c r="H3262" s="226">
        <v>15.087999999999999</v>
      </c>
      <c r="I3262" s="227"/>
      <c r="J3262" s="223"/>
      <c r="K3262" s="223"/>
      <c r="L3262" s="228"/>
      <c r="M3262" s="229"/>
      <c r="N3262" s="230"/>
      <c r="O3262" s="230"/>
      <c r="P3262" s="230"/>
      <c r="Q3262" s="230"/>
      <c r="R3262" s="230"/>
      <c r="S3262" s="230"/>
      <c r="T3262" s="231"/>
      <c r="AT3262" s="232" t="s">
        <v>274</v>
      </c>
      <c r="AU3262" s="232" t="s">
        <v>88</v>
      </c>
      <c r="AV3262" s="12" t="s">
        <v>88</v>
      </c>
      <c r="AW3262" s="12" t="s">
        <v>41</v>
      </c>
      <c r="AX3262" s="12" t="s">
        <v>86</v>
      </c>
      <c r="AY3262" s="232" t="s">
        <v>209</v>
      </c>
    </row>
    <row r="3263" spans="2:65" s="1" customFormat="1" ht="16.5" customHeight="1">
      <c r="B3263" s="43"/>
      <c r="C3263" s="203" t="s">
        <v>3705</v>
      </c>
      <c r="D3263" s="203" t="s">
        <v>212</v>
      </c>
      <c r="E3263" s="204" t="s">
        <v>3706</v>
      </c>
      <c r="F3263" s="205" t="s">
        <v>3707</v>
      </c>
      <c r="G3263" s="206" t="s">
        <v>351</v>
      </c>
      <c r="H3263" s="207">
        <v>15.087999999999999</v>
      </c>
      <c r="I3263" s="208"/>
      <c r="J3263" s="209">
        <f>ROUND(I3263*H3263,2)</f>
        <v>0</v>
      </c>
      <c r="K3263" s="205" t="s">
        <v>216</v>
      </c>
      <c r="L3263" s="63"/>
      <c r="M3263" s="210" t="s">
        <v>34</v>
      </c>
      <c r="N3263" s="211" t="s">
        <v>49</v>
      </c>
      <c r="O3263" s="44"/>
      <c r="P3263" s="212">
        <f>O3263*H3263</f>
        <v>0</v>
      </c>
      <c r="Q3263" s="212">
        <v>1.7000000000000001E-4</v>
      </c>
      <c r="R3263" s="212">
        <f>Q3263*H3263</f>
        <v>2.5649600000000002E-3</v>
      </c>
      <c r="S3263" s="212">
        <v>0</v>
      </c>
      <c r="T3263" s="213">
        <f>S3263*H3263</f>
        <v>0</v>
      </c>
      <c r="AR3263" s="25" t="s">
        <v>287</v>
      </c>
      <c r="AT3263" s="25" t="s">
        <v>212</v>
      </c>
      <c r="AU3263" s="25" t="s">
        <v>88</v>
      </c>
      <c r="AY3263" s="25" t="s">
        <v>209</v>
      </c>
      <c r="BE3263" s="214">
        <f>IF(N3263="základní",J3263,0)</f>
        <v>0</v>
      </c>
      <c r="BF3263" s="214">
        <f>IF(N3263="snížená",J3263,0)</f>
        <v>0</v>
      </c>
      <c r="BG3263" s="214">
        <f>IF(N3263="zákl. přenesená",J3263,0)</f>
        <v>0</v>
      </c>
      <c r="BH3263" s="214">
        <f>IF(N3263="sníž. přenesená",J3263,0)</f>
        <v>0</v>
      </c>
      <c r="BI3263" s="214">
        <f>IF(N3263="nulová",J3263,0)</f>
        <v>0</v>
      </c>
      <c r="BJ3263" s="25" t="s">
        <v>86</v>
      </c>
      <c r="BK3263" s="214">
        <f>ROUND(I3263*H3263,2)</f>
        <v>0</v>
      </c>
      <c r="BL3263" s="25" t="s">
        <v>287</v>
      </c>
      <c r="BM3263" s="25" t="s">
        <v>3708</v>
      </c>
    </row>
    <row r="3264" spans="2:65" s="14" customFormat="1" ht="13.5">
      <c r="B3264" s="254"/>
      <c r="C3264" s="255"/>
      <c r="D3264" s="219" t="s">
        <v>274</v>
      </c>
      <c r="E3264" s="256" t="s">
        <v>34</v>
      </c>
      <c r="F3264" s="257" t="s">
        <v>2849</v>
      </c>
      <c r="G3264" s="255"/>
      <c r="H3264" s="256" t="s">
        <v>34</v>
      </c>
      <c r="I3264" s="258"/>
      <c r="J3264" s="255"/>
      <c r="K3264" s="255"/>
      <c r="L3264" s="259"/>
      <c r="M3264" s="260"/>
      <c r="N3264" s="261"/>
      <c r="O3264" s="261"/>
      <c r="P3264" s="261"/>
      <c r="Q3264" s="261"/>
      <c r="R3264" s="261"/>
      <c r="S3264" s="261"/>
      <c r="T3264" s="262"/>
      <c r="AT3264" s="263" t="s">
        <v>274</v>
      </c>
      <c r="AU3264" s="263" t="s">
        <v>88</v>
      </c>
      <c r="AV3264" s="14" t="s">
        <v>86</v>
      </c>
      <c r="AW3264" s="14" t="s">
        <v>41</v>
      </c>
      <c r="AX3264" s="14" t="s">
        <v>78</v>
      </c>
      <c r="AY3264" s="263" t="s">
        <v>209</v>
      </c>
    </row>
    <row r="3265" spans="2:65" s="14" customFormat="1" ht="13.5">
      <c r="B3265" s="254"/>
      <c r="C3265" s="255"/>
      <c r="D3265" s="219" t="s">
        <v>274</v>
      </c>
      <c r="E3265" s="256" t="s">
        <v>34</v>
      </c>
      <c r="F3265" s="257" t="s">
        <v>2850</v>
      </c>
      <c r="G3265" s="255"/>
      <c r="H3265" s="256" t="s">
        <v>34</v>
      </c>
      <c r="I3265" s="258"/>
      <c r="J3265" s="255"/>
      <c r="K3265" s="255"/>
      <c r="L3265" s="259"/>
      <c r="M3265" s="260"/>
      <c r="N3265" s="261"/>
      <c r="O3265" s="261"/>
      <c r="P3265" s="261"/>
      <c r="Q3265" s="261"/>
      <c r="R3265" s="261"/>
      <c r="S3265" s="261"/>
      <c r="T3265" s="262"/>
      <c r="AT3265" s="263" t="s">
        <v>274</v>
      </c>
      <c r="AU3265" s="263" t="s">
        <v>88</v>
      </c>
      <c r="AV3265" s="14" t="s">
        <v>86</v>
      </c>
      <c r="AW3265" s="14" t="s">
        <v>41</v>
      </c>
      <c r="AX3265" s="14" t="s">
        <v>78</v>
      </c>
      <c r="AY3265" s="263" t="s">
        <v>209</v>
      </c>
    </row>
    <row r="3266" spans="2:65" s="12" customFormat="1" ht="13.5">
      <c r="B3266" s="222"/>
      <c r="C3266" s="223"/>
      <c r="D3266" s="219" t="s">
        <v>274</v>
      </c>
      <c r="E3266" s="224" t="s">
        <v>34</v>
      </c>
      <c r="F3266" s="225" t="s">
        <v>3692</v>
      </c>
      <c r="G3266" s="223"/>
      <c r="H3266" s="226">
        <v>15.087999999999999</v>
      </c>
      <c r="I3266" s="227"/>
      <c r="J3266" s="223"/>
      <c r="K3266" s="223"/>
      <c r="L3266" s="228"/>
      <c r="M3266" s="229"/>
      <c r="N3266" s="230"/>
      <c r="O3266" s="230"/>
      <c r="P3266" s="230"/>
      <c r="Q3266" s="230"/>
      <c r="R3266" s="230"/>
      <c r="S3266" s="230"/>
      <c r="T3266" s="231"/>
      <c r="AT3266" s="232" t="s">
        <v>274</v>
      </c>
      <c r="AU3266" s="232" t="s">
        <v>88</v>
      </c>
      <c r="AV3266" s="12" t="s">
        <v>88</v>
      </c>
      <c r="AW3266" s="12" t="s">
        <v>41</v>
      </c>
      <c r="AX3266" s="12" t="s">
        <v>86</v>
      </c>
      <c r="AY3266" s="232" t="s">
        <v>209</v>
      </c>
    </row>
    <row r="3267" spans="2:65" s="1" customFormat="1" ht="16.5" customHeight="1">
      <c r="B3267" s="43"/>
      <c r="C3267" s="203" t="s">
        <v>3709</v>
      </c>
      <c r="D3267" s="203" t="s">
        <v>212</v>
      </c>
      <c r="E3267" s="204" t="s">
        <v>3710</v>
      </c>
      <c r="F3267" s="205" t="s">
        <v>3711</v>
      </c>
      <c r="G3267" s="206" t="s">
        <v>351</v>
      </c>
      <c r="H3267" s="207">
        <v>41.85</v>
      </c>
      <c r="I3267" s="208"/>
      <c r="J3267" s="209">
        <f>ROUND(I3267*H3267,2)</f>
        <v>0</v>
      </c>
      <c r="K3267" s="205" t="s">
        <v>216</v>
      </c>
      <c r="L3267" s="63"/>
      <c r="M3267" s="210" t="s">
        <v>34</v>
      </c>
      <c r="N3267" s="211" t="s">
        <v>49</v>
      </c>
      <c r="O3267" s="44"/>
      <c r="P3267" s="212">
        <f>O3267*H3267</f>
        <v>0</v>
      </c>
      <c r="Q3267" s="212">
        <v>4.0000000000000003E-5</v>
      </c>
      <c r="R3267" s="212">
        <f>Q3267*H3267</f>
        <v>1.6740000000000001E-3</v>
      </c>
      <c r="S3267" s="212">
        <v>0</v>
      </c>
      <c r="T3267" s="213">
        <f>S3267*H3267</f>
        <v>0</v>
      </c>
      <c r="AR3267" s="25" t="s">
        <v>287</v>
      </c>
      <c r="AT3267" s="25" t="s">
        <v>212</v>
      </c>
      <c r="AU3267" s="25" t="s">
        <v>88</v>
      </c>
      <c r="AY3267" s="25" t="s">
        <v>209</v>
      </c>
      <c r="BE3267" s="214">
        <f>IF(N3267="základní",J3267,0)</f>
        <v>0</v>
      </c>
      <c r="BF3267" s="214">
        <f>IF(N3267="snížená",J3267,0)</f>
        <v>0</v>
      </c>
      <c r="BG3267" s="214">
        <f>IF(N3267="zákl. přenesená",J3267,0)</f>
        <v>0</v>
      </c>
      <c r="BH3267" s="214">
        <f>IF(N3267="sníž. přenesená",J3267,0)</f>
        <v>0</v>
      </c>
      <c r="BI3267" s="214">
        <f>IF(N3267="nulová",J3267,0)</f>
        <v>0</v>
      </c>
      <c r="BJ3267" s="25" t="s">
        <v>86</v>
      </c>
      <c r="BK3267" s="214">
        <f>ROUND(I3267*H3267,2)</f>
        <v>0</v>
      </c>
      <c r="BL3267" s="25" t="s">
        <v>287</v>
      </c>
      <c r="BM3267" s="25" t="s">
        <v>3712</v>
      </c>
    </row>
    <row r="3268" spans="2:65" s="14" customFormat="1" ht="13.5">
      <c r="B3268" s="254"/>
      <c r="C3268" s="255"/>
      <c r="D3268" s="219" t="s">
        <v>274</v>
      </c>
      <c r="E3268" s="256" t="s">
        <v>34</v>
      </c>
      <c r="F3268" s="257" t="s">
        <v>875</v>
      </c>
      <c r="G3268" s="255"/>
      <c r="H3268" s="256" t="s">
        <v>34</v>
      </c>
      <c r="I3268" s="258"/>
      <c r="J3268" s="255"/>
      <c r="K3268" s="255"/>
      <c r="L3268" s="259"/>
      <c r="M3268" s="260"/>
      <c r="N3268" s="261"/>
      <c r="O3268" s="261"/>
      <c r="P3268" s="261"/>
      <c r="Q3268" s="261"/>
      <c r="R3268" s="261"/>
      <c r="S3268" s="261"/>
      <c r="T3268" s="262"/>
      <c r="AT3268" s="263" t="s">
        <v>274</v>
      </c>
      <c r="AU3268" s="263" t="s">
        <v>88</v>
      </c>
      <c r="AV3268" s="14" t="s">
        <v>86</v>
      </c>
      <c r="AW3268" s="14" t="s">
        <v>41</v>
      </c>
      <c r="AX3268" s="14" t="s">
        <v>78</v>
      </c>
      <c r="AY3268" s="263" t="s">
        <v>209</v>
      </c>
    </row>
    <row r="3269" spans="2:65" s="14" customFormat="1" ht="13.5">
      <c r="B3269" s="254"/>
      <c r="C3269" s="255"/>
      <c r="D3269" s="219" t="s">
        <v>274</v>
      </c>
      <c r="E3269" s="256" t="s">
        <v>34</v>
      </c>
      <c r="F3269" s="257" t="s">
        <v>466</v>
      </c>
      <c r="G3269" s="255"/>
      <c r="H3269" s="256" t="s">
        <v>34</v>
      </c>
      <c r="I3269" s="258"/>
      <c r="J3269" s="255"/>
      <c r="K3269" s="255"/>
      <c r="L3269" s="259"/>
      <c r="M3269" s="260"/>
      <c r="N3269" s="261"/>
      <c r="O3269" s="261"/>
      <c r="P3269" s="261"/>
      <c r="Q3269" s="261"/>
      <c r="R3269" s="261"/>
      <c r="S3269" s="261"/>
      <c r="T3269" s="262"/>
      <c r="AT3269" s="263" t="s">
        <v>274</v>
      </c>
      <c r="AU3269" s="263" t="s">
        <v>88</v>
      </c>
      <c r="AV3269" s="14" t="s">
        <v>86</v>
      </c>
      <c r="AW3269" s="14" t="s">
        <v>41</v>
      </c>
      <c r="AX3269" s="14" t="s">
        <v>78</v>
      </c>
      <c r="AY3269" s="263" t="s">
        <v>209</v>
      </c>
    </row>
    <row r="3270" spans="2:65" s="12" customFormat="1" ht="13.5">
      <c r="B3270" s="222"/>
      <c r="C3270" s="223"/>
      <c r="D3270" s="219" t="s">
        <v>274</v>
      </c>
      <c r="E3270" s="224" t="s">
        <v>34</v>
      </c>
      <c r="F3270" s="225" t="s">
        <v>1836</v>
      </c>
      <c r="G3270" s="223"/>
      <c r="H3270" s="226">
        <v>12.45</v>
      </c>
      <c r="I3270" s="227"/>
      <c r="J3270" s="223"/>
      <c r="K3270" s="223"/>
      <c r="L3270" s="228"/>
      <c r="M3270" s="229"/>
      <c r="N3270" s="230"/>
      <c r="O3270" s="230"/>
      <c r="P3270" s="230"/>
      <c r="Q3270" s="230"/>
      <c r="R3270" s="230"/>
      <c r="S3270" s="230"/>
      <c r="T3270" s="231"/>
      <c r="AT3270" s="232" t="s">
        <v>274</v>
      </c>
      <c r="AU3270" s="232" t="s">
        <v>88</v>
      </c>
      <c r="AV3270" s="12" t="s">
        <v>88</v>
      </c>
      <c r="AW3270" s="12" t="s">
        <v>41</v>
      </c>
      <c r="AX3270" s="12" t="s">
        <v>78</v>
      </c>
      <c r="AY3270" s="232" t="s">
        <v>209</v>
      </c>
    </row>
    <row r="3271" spans="2:65" s="12" customFormat="1" ht="13.5">
      <c r="B3271" s="222"/>
      <c r="C3271" s="223"/>
      <c r="D3271" s="219" t="s">
        <v>274</v>
      </c>
      <c r="E3271" s="224" t="s">
        <v>34</v>
      </c>
      <c r="F3271" s="225" t="s">
        <v>1837</v>
      </c>
      <c r="G3271" s="223"/>
      <c r="H3271" s="226">
        <v>6.62</v>
      </c>
      <c r="I3271" s="227"/>
      <c r="J3271" s="223"/>
      <c r="K3271" s="223"/>
      <c r="L3271" s="228"/>
      <c r="M3271" s="229"/>
      <c r="N3271" s="230"/>
      <c r="O3271" s="230"/>
      <c r="P3271" s="230"/>
      <c r="Q3271" s="230"/>
      <c r="R3271" s="230"/>
      <c r="S3271" s="230"/>
      <c r="T3271" s="231"/>
      <c r="AT3271" s="232" t="s">
        <v>274</v>
      </c>
      <c r="AU3271" s="232" t="s">
        <v>88</v>
      </c>
      <c r="AV3271" s="12" t="s">
        <v>88</v>
      </c>
      <c r="AW3271" s="12" t="s">
        <v>41</v>
      </c>
      <c r="AX3271" s="12" t="s">
        <v>78</v>
      </c>
      <c r="AY3271" s="232" t="s">
        <v>209</v>
      </c>
    </row>
    <row r="3272" spans="2:65" s="12" customFormat="1" ht="13.5">
      <c r="B3272" s="222"/>
      <c r="C3272" s="223"/>
      <c r="D3272" s="219" t="s">
        <v>274</v>
      </c>
      <c r="E3272" s="224" t="s">
        <v>34</v>
      </c>
      <c r="F3272" s="225" t="s">
        <v>1838</v>
      </c>
      <c r="G3272" s="223"/>
      <c r="H3272" s="226">
        <v>22.78</v>
      </c>
      <c r="I3272" s="227"/>
      <c r="J3272" s="223"/>
      <c r="K3272" s="223"/>
      <c r="L3272" s="228"/>
      <c r="M3272" s="229"/>
      <c r="N3272" s="230"/>
      <c r="O3272" s="230"/>
      <c r="P3272" s="230"/>
      <c r="Q3272" s="230"/>
      <c r="R3272" s="230"/>
      <c r="S3272" s="230"/>
      <c r="T3272" s="231"/>
      <c r="AT3272" s="232" t="s">
        <v>274</v>
      </c>
      <c r="AU3272" s="232" t="s">
        <v>88</v>
      </c>
      <c r="AV3272" s="12" t="s">
        <v>88</v>
      </c>
      <c r="AW3272" s="12" t="s">
        <v>41</v>
      </c>
      <c r="AX3272" s="12" t="s">
        <v>78</v>
      </c>
      <c r="AY3272" s="232" t="s">
        <v>209</v>
      </c>
    </row>
    <row r="3273" spans="2:65" s="13" customFormat="1" ht="13.5">
      <c r="B3273" s="233"/>
      <c r="C3273" s="234"/>
      <c r="D3273" s="219" t="s">
        <v>274</v>
      </c>
      <c r="E3273" s="235" t="s">
        <v>34</v>
      </c>
      <c r="F3273" s="236" t="s">
        <v>302</v>
      </c>
      <c r="G3273" s="234"/>
      <c r="H3273" s="237">
        <v>41.85</v>
      </c>
      <c r="I3273" s="238"/>
      <c r="J3273" s="234"/>
      <c r="K3273" s="234"/>
      <c r="L3273" s="239"/>
      <c r="M3273" s="240"/>
      <c r="N3273" s="241"/>
      <c r="O3273" s="241"/>
      <c r="P3273" s="241"/>
      <c r="Q3273" s="241"/>
      <c r="R3273" s="241"/>
      <c r="S3273" s="241"/>
      <c r="T3273" s="242"/>
      <c r="AT3273" s="243" t="s">
        <v>274</v>
      </c>
      <c r="AU3273" s="243" t="s">
        <v>88</v>
      </c>
      <c r="AV3273" s="13" t="s">
        <v>228</v>
      </c>
      <c r="AW3273" s="13" t="s">
        <v>41</v>
      </c>
      <c r="AX3273" s="13" t="s">
        <v>86</v>
      </c>
      <c r="AY3273" s="243" t="s">
        <v>209</v>
      </c>
    </row>
    <row r="3274" spans="2:65" s="1" customFormat="1" ht="16.5" customHeight="1">
      <c r="B3274" s="43"/>
      <c r="C3274" s="203" t="s">
        <v>3713</v>
      </c>
      <c r="D3274" s="203" t="s">
        <v>212</v>
      </c>
      <c r="E3274" s="204" t="s">
        <v>3714</v>
      </c>
      <c r="F3274" s="205" t="s">
        <v>3715</v>
      </c>
      <c r="G3274" s="206" t="s">
        <v>351</v>
      </c>
      <c r="H3274" s="207">
        <v>41.85</v>
      </c>
      <c r="I3274" s="208"/>
      <c r="J3274" s="209">
        <f>ROUND(I3274*H3274,2)</f>
        <v>0</v>
      </c>
      <c r="K3274" s="205" t="s">
        <v>216</v>
      </c>
      <c r="L3274" s="63"/>
      <c r="M3274" s="210" t="s">
        <v>34</v>
      </c>
      <c r="N3274" s="211" t="s">
        <v>49</v>
      </c>
      <c r="O3274" s="44"/>
      <c r="P3274" s="212">
        <f>O3274*H3274</f>
        <v>0</v>
      </c>
      <c r="Q3274" s="212">
        <v>0</v>
      </c>
      <c r="R3274" s="212">
        <f>Q3274*H3274</f>
        <v>0</v>
      </c>
      <c r="S3274" s="212">
        <v>0</v>
      </c>
      <c r="T3274" s="213">
        <f>S3274*H3274</f>
        <v>0</v>
      </c>
      <c r="AR3274" s="25" t="s">
        <v>287</v>
      </c>
      <c r="AT3274" s="25" t="s">
        <v>212</v>
      </c>
      <c r="AU3274" s="25" t="s">
        <v>88</v>
      </c>
      <c r="AY3274" s="25" t="s">
        <v>209</v>
      </c>
      <c r="BE3274" s="214">
        <f>IF(N3274="základní",J3274,0)</f>
        <v>0</v>
      </c>
      <c r="BF3274" s="214">
        <f>IF(N3274="snížená",J3274,0)</f>
        <v>0</v>
      </c>
      <c r="BG3274" s="214">
        <f>IF(N3274="zákl. přenesená",J3274,0)</f>
        <v>0</v>
      </c>
      <c r="BH3274" s="214">
        <f>IF(N3274="sníž. přenesená",J3274,0)</f>
        <v>0</v>
      </c>
      <c r="BI3274" s="214">
        <f>IF(N3274="nulová",J3274,0)</f>
        <v>0</v>
      </c>
      <c r="BJ3274" s="25" t="s">
        <v>86</v>
      </c>
      <c r="BK3274" s="214">
        <f>ROUND(I3274*H3274,2)</f>
        <v>0</v>
      </c>
      <c r="BL3274" s="25" t="s">
        <v>287</v>
      </c>
      <c r="BM3274" s="25" t="s">
        <v>3716</v>
      </c>
    </row>
    <row r="3275" spans="2:65" s="1" customFormat="1" ht="16.5" customHeight="1">
      <c r="B3275" s="43"/>
      <c r="C3275" s="203" t="s">
        <v>3717</v>
      </c>
      <c r="D3275" s="203" t="s">
        <v>212</v>
      </c>
      <c r="E3275" s="204" t="s">
        <v>3718</v>
      </c>
      <c r="F3275" s="205" t="s">
        <v>3719</v>
      </c>
      <c r="G3275" s="206" t="s">
        <v>351</v>
      </c>
      <c r="H3275" s="207">
        <v>41.85</v>
      </c>
      <c r="I3275" s="208"/>
      <c r="J3275" s="209">
        <f>ROUND(I3275*H3275,2)</f>
        <v>0</v>
      </c>
      <c r="K3275" s="205" t="s">
        <v>216</v>
      </c>
      <c r="L3275" s="63"/>
      <c r="M3275" s="210" t="s">
        <v>34</v>
      </c>
      <c r="N3275" s="211" t="s">
        <v>49</v>
      </c>
      <c r="O3275" s="44"/>
      <c r="P3275" s="212">
        <f>O3275*H3275</f>
        <v>0</v>
      </c>
      <c r="Q3275" s="212">
        <v>0</v>
      </c>
      <c r="R3275" s="212">
        <f>Q3275*H3275</f>
        <v>0</v>
      </c>
      <c r="S3275" s="212">
        <v>0</v>
      </c>
      <c r="T3275" s="213">
        <f>S3275*H3275</f>
        <v>0</v>
      </c>
      <c r="AR3275" s="25" t="s">
        <v>287</v>
      </c>
      <c r="AT3275" s="25" t="s">
        <v>212</v>
      </c>
      <c r="AU3275" s="25" t="s">
        <v>88</v>
      </c>
      <c r="AY3275" s="25" t="s">
        <v>209</v>
      </c>
      <c r="BE3275" s="214">
        <f>IF(N3275="základní",J3275,0)</f>
        <v>0</v>
      </c>
      <c r="BF3275" s="214">
        <f>IF(N3275="snížená",J3275,0)</f>
        <v>0</v>
      </c>
      <c r="BG3275" s="214">
        <f>IF(N3275="zákl. přenesená",J3275,0)</f>
        <v>0</v>
      </c>
      <c r="BH3275" s="214">
        <f>IF(N3275="sníž. přenesená",J3275,0)</f>
        <v>0</v>
      </c>
      <c r="BI3275" s="214">
        <f>IF(N3275="nulová",J3275,0)</f>
        <v>0</v>
      </c>
      <c r="BJ3275" s="25" t="s">
        <v>86</v>
      </c>
      <c r="BK3275" s="214">
        <f>ROUND(I3275*H3275,2)</f>
        <v>0</v>
      </c>
      <c r="BL3275" s="25" t="s">
        <v>287</v>
      </c>
      <c r="BM3275" s="25" t="s">
        <v>3720</v>
      </c>
    </row>
    <row r="3276" spans="2:65" s="1" customFormat="1" ht="25.5" customHeight="1">
      <c r="B3276" s="43"/>
      <c r="C3276" s="203" t="s">
        <v>3721</v>
      </c>
      <c r="D3276" s="203" t="s">
        <v>212</v>
      </c>
      <c r="E3276" s="204" t="s">
        <v>3722</v>
      </c>
      <c r="F3276" s="205" t="s">
        <v>3723</v>
      </c>
      <c r="G3276" s="206" t="s">
        <v>351</v>
      </c>
      <c r="H3276" s="207">
        <v>41.85</v>
      </c>
      <c r="I3276" s="208"/>
      <c r="J3276" s="209">
        <f>ROUND(I3276*H3276,2)</f>
        <v>0</v>
      </c>
      <c r="K3276" s="205" t="s">
        <v>216</v>
      </c>
      <c r="L3276" s="63"/>
      <c r="M3276" s="210" t="s">
        <v>34</v>
      </c>
      <c r="N3276" s="211" t="s">
        <v>49</v>
      </c>
      <c r="O3276" s="44"/>
      <c r="P3276" s="212">
        <f>O3276*H3276</f>
        <v>0</v>
      </c>
      <c r="Q3276" s="212">
        <v>2.9E-4</v>
      </c>
      <c r="R3276" s="212">
        <f>Q3276*H3276</f>
        <v>1.21365E-2</v>
      </c>
      <c r="S3276" s="212">
        <v>0</v>
      </c>
      <c r="T3276" s="213">
        <f>S3276*H3276</f>
        <v>0</v>
      </c>
      <c r="AR3276" s="25" t="s">
        <v>287</v>
      </c>
      <c r="AT3276" s="25" t="s">
        <v>212</v>
      </c>
      <c r="AU3276" s="25" t="s">
        <v>88</v>
      </c>
      <c r="AY3276" s="25" t="s">
        <v>209</v>
      </c>
      <c r="BE3276" s="214">
        <f>IF(N3276="základní",J3276,0)</f>
        <v>0</v>
      </c>
      <c r="BF3276" s="214">
        <f>IF(N3276="snížená",J3276,0)</f>
        <v>0</v>
      </c>
      <c r="BG3276" s="214">
        <f>IF(N3276="zákl. přenesená",J3276,0)</f>
        <v>0</v>
      </c>
      <c r="BH3276" s="214">
        <f>IF(N3276="sníž. přenesená",J3276,0)</f>
        <v>0</v>
      </c>
      <c r="BI3276" s="214">
        <f>IF(N3276="nulová",J3276,0)</f>
        <v>0</v>
      </c>
      <c r="BJ3276" s="25" t="s">
        <v>86</v>
      </c>
      <c r="BK3276" s="214">
        <f>ROUND(I3276*H3276,2)</f>
        <v>0</v>
      </c>
      <c r="BL3276" s="25" t="s">
        <v>287</v>
      </c>
      <c r="BM3276" s="25" t="s">
        <v>3724</v>
      </c>
    </row>
    <row r="3277" spans="2:65" s="1" customFormat="1" ht="25.5" customHeight="1">
      <c r="B3277" s="43"/>
      <c r="C3277" s="203" t="s">
        <v>3725</v>
      </c>
      <c r="D3277" s="203" t="s">
        <v>212</v>
      </c>
      <c r="E3277" s="204" t="s">
        <v>3726</v>
      </c>
      <c r="F3277" s="205" t="s">
        <v>3727</v>
      </c>
      <c r="G3277" s="206" t="s">
        <v>351</v>
      </c>
      <c r="H3277" s="207">
        <v>41.85</v>
      </c>
      <c r="I3277" s="208"/>
      <c r="J3277" s="209">
        <f>ROUND(I3277*H3277,2)</f>
        <v>0</v>
      </c>
      <c r="K3277" s="205" t="s">
        <v>216</v>
      </c>
      <c r="L3277" s="63"/>
      <c r="M3277" s="210" t="s">
        <v>34</v>
      </c>
      <c r="N3277" s="211" t="s">
        <v>49</v>
      </c>
      <c r="O3277" s="44"/>
      <c r="P3277" s="212">
        <f>O3277*H3277</f>
        <v>0</v>
      </c>
      <c r="Q3277" s="212">
        <v>6.6E-4</v>
      </c>
      <c r="R3277" s="212">
        <f>Q3277*H3277</f>
        <v>2.7621E-2</v>
      </c>
      <c r="S3277" s="212">
        <v>0</v>
      </c>
      <c r="T3277" s="213">
        <f>S3277*H3277</f>
        <v>0</v>
      </c>
      <c r="AR3277" s="25" t="s">
        <v>287</v>
      </c>
      <c r="AT3277" s="25" t="s">
        <v>212</v>
      </c>
      <c r="AU3277" s="25" t="s">
        <v>88</v>
      </c>
      <c r="AY3277" s="25" t="s">
        <v>209</v>
      </c>
      <c r="BE3277" s="214">
        <f>IF(N3277="základní",J3277,0)</f>
        <v>0</v>
      </c>
      <c r="BF3277" s="214">
        <f>IF(N3277="snížená",J3277,0)</f>
        <v>0</v>
      </c>
      <c r="BG3277" s="214">
        <f>IF(N3277="zákl. přenesená",J3277,0)</f>
        <v>0</v>
      </c>
      <c r="BH3277" s="214">
        <f>IF(N3277="sníž. přenesená",J3277,0)</f>
        <v>0</v>
      </c>
      <c r="BI3277" s="214">
        <f>IF(N3277="nulová",J3277,0)</f>
        <v>0</v>
      </c>
      <c r="BJ3277" s="25" t="s">
        <v>86</v>
      </c>
      <c r="BK3277" s="214">
        <f>ROUND(I3277*H3277,2)</f>
        <v>0</v>
      </c>
      <c r="BL3277" s="25" t="s">
        <v>287</v>
      </c>
      <c r="BM3277" s="25" t="s">
        <v>3728</v>
      </c>
    </row>
    <row r="3278" spans="2:65" s="11" customFormat="1" ht="29.85" customHeight="1">
      <c r="B3278" s="187"/>
      <c r="C3278" s="188"/>
      <c r="D3278" s="189" t="s">
        <v>77</v>
      </c>
      <c r="E3278" s="201" t="s">
        <v>3729</v>
      </c>
      <c r="F3278" s="201" t="s">
        <v>3730</v>
      </c>
      <c r="G3278" s="188"/>
      <c r="H3278" s="188"/>
      <c r="I3278" s="191"/>
      <c r="J3278" s="202">
        <f>BK3278</f>
        <v>0</v>
      </c>
      <c r="K3278" s="188"/>
      <c r="L3278" s="193"/>
      <c r="M3278" s="194"/>
      <c r="N3278" s="195"/>
      <c r="O3278" s="195"/>
      <c r="P3278" s="196">
        <f>SUM(P3279:P3311)</f>
        <v>0</v>
      </c>
      <c r="Q3278" s="195"/>
      <c r="R3278" s="196">
        <f>SUM(R3279:R3311)</f>
        <v>2.2870894900000001</v>
      </c>
      <c r="S3278" s="195"/>
      <c r="T3278" s="197">
        <f>SUM(T3279:T3311)</f>
        <v>0</v>
      </c>
      <c r="AR3278" s="198" t="s">
        <v>88</v>
      </c>
      <c r="AT3278" s="199" t="s">
        <v>77</v>
      </c>
      <c r="AU3278" s="199" t="s">
        <v>86</v>
      </c>
      <c r="AY3278" s="198" t="s">
        <v>209</v>
      </c>
      <c r="BK3278" s="200">
        <f>SUM(BK3279:BK3311)</f>
        <v>0</v>
      </c>
    </row>
    <row r="3279" spans="2:65" s="1" customFormat="1" ht="25.5" customHeight="1">
      <c r="B3279" s="43"/>
      <c r="C3279" s="203" t="s">
        <v>3731</v>
      </c>
      <c r="D3279" s="203" t="s">
        <v>212</v>
      </c>
      <c r="E3279" s="204" t="s">
        <v>3732</v>
      </c>
      <c r="F3279" s="205" t="s">
        <v>3733</v>
      </c>
      <c r="G3279" s="206" t="s">
        <v>351</v>
      </c>
      <c r="H3279" s="207">
        <v>4892.17</v>
      </c>
      <c r="I3279" s="208"/>
      <c r="J3279" s="209">
        <f>ROUND(I3279*H3279,2)</f>
        <v>0</v>
      </c>
      <c r="K3279" s="205" t="s">
        <v>216</v>
      </c>
      <c r="L3279" s="63"/>
      <c r="M3279" s="210" t="s">
        <v>34</v>
      </c>
      <c r="N3279" s="211" t="s">
        <v>49</v>
      </c>
      <c r="O3279" s="44"/>
      <c r="P3279" s="212">
        <f>O3279*H3279</f>
        <v>0</v>
      </c>
      <c r="Q3279" s="212">
        <v>2.0000000000000001E-4</v>
      </c>
      <c r="R3279" s="212">
        <f>Q3279*H3279</f>
        <v>0.97843400000000003</v>
      </c>
      <c r="S3279" s="212">
        <v>0</v>
      </c>
      <c r="T3279" s="213">
        <f>S3279*H3279</f>
        <v>0</v>
      </c>
      <c r="AR3279" s="25" t="s">
        <v>287</v>
      </c>
      <c r="AT3279" s="25" t="s">
        <v>212</v>
      </c>
      <c r="AU3279" s="25" t="s">
        <v>88</v>
      </c>
      <c r="AY3279" s="25" t="s">
        <v>209</v>
      </c>
      <c r="BE3279" s="214">
        <f>IF(N3279="základní",J3279,0)</f>
        <v>0</v>
      </c>
      <c r="BF3279" s="214">
        <f>IF(N3279="snížená",J3279,0)</f>
        <v>0</v>
      </c>
      <c r="BG3279" s="214">
        <f>IF(N3279="zákl. přenesená",J3279,0)</f>
        <v>0</v>
      </c>
      <c r="BH3279" s="214">
        <f>IF(N3279="sníž. přenesená",J3279,0)</f>
        <v>0</v>
      </c>
      <c r="BI3279" s="214">
        <f>IF(N3279="nulová",J3279,0)</f>
        <v>0</v>
      </c>
      <c r="BJ3279" s="25" t="s">
        <v>86</v>
      </c>
      <c r="BK3279" s="214">
        <f>ROUND(I3279*H3279,2)</f>
        <v>0</v>
      </c>
      <c r="BL3279" s="25" t="s">
        <v>287</v>
      </c>
      <c r="BM3279" s="25" t="s">
        <v>3734</v>
      </c>
    </row>
    <row r="3280" spans="2:65" s="14" customFormat="1" ht="13.5">
      <c r="B3280" s="254"/>
      <c r="C3280" s="255"/>
      <c r="D3280" s="219" t="s">
        <v>274</v>
      </c>
      <c r="E3280" s="256" t="s">
        <v>34</v>
      </c>
      <c r="F3280" s="257" t="s">
        <v>3735</v>
      </c>
      <c r="G3280" s="255"/>
      <c r="H3280" s="256" t="s">
        <v>34</v>
      </c>
      <c r="I3280" s="258"/>
      <c r="J3280" s="255"/>
      <c r="K3280" s="255"/>
      <c r="L3280" s="259"/>
      <c r="M3280" s="260"/>
      <c r="N3280" s="261"/>
      <c r="O3280" s="261"/>
      <c r="P3280" s="261"/>
      <c r="Q3280" s="261"/>
      <c r="R3280" s="261"/>
      <c r="S3280" s="261"/>
      <c r="T3280" s="262"/>
      <c r="AT3280" s="263" t="s">
        <v>274</v>
      </c>
      <c r="AU3280" s="263" t="s">
        <v>88</v>
      </c>
      <c r="AV3280" s="14" t="s">
        <v>86</v>
      </c>
      <c r="AW3280" s="14" t="s">
        <v>41</v>
      </c>
      <c r="AX3280" s="14" t="s">
        <v>78</v>
      </c>
      <c r="AY3280" s="263" t="s">
        <v>209</v>
      </c>
    </row>
    <row r="3281" spans="2:51" s="14" customFormat="1" ht="13.5">
      <c r="B3281" s="254"/>
      <c r="C3281" s="255"/>
      <c r="D3281" s="219" t="s">
        <v>274</v>
      </c>
      <c r="E3281" s="256" t="s">
        <v>34</v>
      </c>
      <c r="F3281" s="257" t="s">
        <v>3736</v>
      </c>
      <c r="G3281" s="255"/>
      <c r="H3281" s="256" t="s">
        <v>34</v>
      </c>
      <c r="I3281" s="258"/>
      <c r="J3281" s="255"/>
      <c r="K3281" s="255"/>
      <c r="L3281" s="259"/>
      <c r="M3281" s="260"/>
      <c r="N3281" s="261"/>
      <c r="O3281" s="261"/>
      <c r="P3281" s="261"/>
      <c r="Q3281" s="261"/>
      <c r="R3281" s="261"/>
      <c r="S3281" s="261"/>
      <c r="T3281" s="262"/>
      <c r="AT3281" s="263" t="s">
        <v>274</v>
      </c>
      <c r="AU3281" s="263" t="s">
        <v>88</v>
      </c>
      <c r="AV3281" s="14" t="s">
        <v>86</v>
      </c>
      <c r="AW3281" s="14" t="s">
        <v>41</v>
      </c>
      <c r="AX3281" s="14" t="s">
        <v>78</v>
      </c>
      <c r="AY3281" s="263" t="s">
        <v>209</v>
      </c>
    </row>
    <row r="3282" spans="2:51" s="14" customFormat="1" ht="13.5">
      <c r="B3282" s="254"/>
      <c r="C3282" s="255"/>
      <c r="D3282" s="219" t="s">
        <v>274</v>
      </c>
      <c r="E3282" s="256" t="s">
        <v>34</v>
      </c>
      <c r="F3282" s="257" t="s">
        <v>466</v>
      </c>
      <c r="G3282" s="255"/>
      <c r="H3282" s="256" t="s">
        <v>34</v>
      </c>
      <c r="I3282" s="258"/>
      <c r="J3282" s="255"/>
      <c r="K3282" s="255"/>
      <c r="L3282" s="259"/>
      <c r="M3282" s="260"/>
      <c r="N3282" s="261"/>
      <c r="O3282" s="261"/>
      <c r="P3282" s="261"/>
      <c r="Q3282" s="261"/>
      <c r="R3282" s="261"/>
      <c r="S3282" s="261"/>
      <c r="T3282" s="262"/>
      <c r="AT3282" s="263" t="s">
        <v>274</v>
      </c>
      <c r="AU3282" s="263" t="s">
        <v>88</v>
      </c>
      <c r="AV3282" s="14" t="s">
        <v>86</v>
      </c>
      <c r="AW3282" s="14" t="s">
        <v>41</v>
      </c>
      <c r="AX3282" s="14" t="s">
        <v>78</v>
      </c>
      <c r="AY3282" s="263" t="s">
        <v>209</v>
      </c>
    </row>
    <row r="3283" spans="2:51" s="12" customFormat="1" ht="13.5">
      <c r="B3283" s="222"/>
      <c r="C3283" s="223"/>
      <c r="D3283" s="219" t="s">
        <v>274</v>
      </c>
      <c r="E3283" s="224" t="s">
        <v>34</v>
      </c>
      <c r="F3283" s="225" t="s">
        <v>1653</v>
      </c>
      <c r="G3283" s="223"/>
      <c r="H3283" s="226">
        <v>104.43</v>
      </c>
      <c r="I3283" s="227"/>
      <c r="J3283" s="223"/>
      <c r="K3283" s="223"/>
      <c r="L3283" s="228"/>
      <c r="M3283" s="229"/>
      <c r="N3283" s="230"/>
      <c r="O3283" s="230"/>
      <c r="P3283" s="230"/>
      <c r="Q3283" s="230"/>
      <c r="R3283" s="230"/>
      <c r="S3283" s="230"/>
      <c r="T3283" s="231"/>
      <c r="AT3283" s="232" t="s">
        <v>274</v>
      </c>
      <c r="AU3283" s="232" t="s">
        <v>88</v>
      </c>
      <c r="AV3283" s="12" t="s">
        <v>88</v>
      </c>
      <c r="AW3283" s="12" t="s">
        <v>41</v>
      </c>
      <c r="AX3283" s="12" t="s">
        <v>78</v>
      </c>
      <c r="AY3283" s="232" t="s">
        <v>209</v>
      </c>
    </row>
    <row r="3284" spans="2:51" s="14" customFormat="1" ht="13.5">
      <c r="B3284" s="254"/>
      <c r="C3284" s="255"/>
      <c r="D3284" s="219" t="s">
        <v>274</v>
      </c>
      <c r="E3284" s="256" t="s">
        <v>34</v>
      </c>
      <c r="F3284" s="257" t="s">
        <v>434</v>
      </c>
      <c r="G3284" s="255"/>
      <c r="H3284" s="256" t="s">
        <v>34</v>
      </c>
      <c r="I3284" s="258"/>
      <c r="J3284" s="255"/>
      <c r="K3284" s="255"/>
      <c r="L3284" s="259"/>
      <c r="M3284" s="260"/>
      <c r="N3284" s="261"/>
      <c r="O3284" s="261"/>
      <c r="P3284" s="261"/>
      <c r="Q3284" s="261"/>
      <c r="R3284" s="261"/>
      <c r="S3284" s="261"/>
      <c r="T3284" s="262"/>
      <c r="AT3284" s="263" t="s">
        <v>274</v>
      </c>
      <c r="AU3284" s="263" t="s">
        <v>88</v>
      </c>
      <c r="AV3284" s="14" t="s">
        <v>86</v>
      </c>
      <c r="AW3284" s="14" t="s">
        <v>41</v>
      </c>
      <c r="AX3284" s="14" t="s">
        <v>78</v>
      </c>
      <c r="AY3284" s="263" t="s">
        <v>209</v>
      </c>
    </row>
    <row r="3285" spans="2:51" s="12" customFormat="1" ht="13.5">
      <c r="B3285" s="222"/>
      <c r="C3285" s="223"/>
      <c r="D3285" s="219" t="s">
        <v>274</v>
      </c>
      <c r="E3285" s="224" t="s">
        <v>34</v>
      </c>
      <c r="F3285" s="225" t="s">
        <v>563</v>
      </c>
      <c r="G3285" s="223"/>
      <c r="H3285" s="226">
        <v>6.04</v>
      </c>
      <c r="I3285" s="227"/>
      <c r="J3285" s="223"/>
      <c r="K3285" s="223"/>
      <c r="L3285" s="228"/>
      <c r="M3285" s="229"/>
      <c r="N3285" s="230"/>
      <c r="O3285" s="230"/>
      <c r="P3285" s="230"/>
      <c r="Q3285" s="230"/>
      <c r="R3285" s="230"/>
      <c r="S3285" s="230"/>
      <c r="T3285" s="231"/>
      <c r="AT3285" s="232" t="s">
        <v>274</v>
      </c>
      <c r="AU3285" s="232" t="s">
        <v>88</v>
      </c>
      <c r="AV3285" s="12" t="s">
        <v>88</v>
      </c>
      <c r="AW3285" s="12" t="s">
        <v>41</v>
      </c>
      <c r="AX3285" s="12" t="s">
        <v>78</v>
      </c>
      <c r="AY3285" s="232" t="s">
        <v>209</v>
      </c>
    </row>
    <row r="3286" spans="2:51" s="12" customFormat="1" ht="13.5">
      <c r="B3286" s="222"/>
      <c r="C3286" s="223"/>
      <c r="D3286" s="219" t="s">
        <v>274</v>
      </c>
      <c r="E3286" s="224" t="s">
        <v>34</v>
      </c>
      <c r="F3286" s="225" t="s">
        <v>564</v>
      </c>
      <c r="G3286" s="223"/>
      <c r="H3286" s="226">
        <v>57.52</v>
      </c>
      <c r="I3286" s="227"/>
      <c r="J3286" s="223"/>
      <c r="K3286" s="223"/>
      <c r="L3286" s="228"/>
      <c r="M3286" s="229"/>
      <c r="N3286" s="230"/>
      <c r="O3286" s="230"/>
      <c r="P3286" s="230"/>
      <c r="Q3286" s="230"/>
      <c r="R3286" s="230"/>
      <c r="S3286" s="230"/>
      <c r="T3286" s="231"/>
      <c r="AT3286" s="232" t="s">
        <v>274</v>
      </c>
      <c r="AU3286" s="232" t="s">
        <v>88</v>
      </c>
      <c r="AV3286" s="12" t="s">
        <v>88</v>
      </c>
      <c r="AW3286" s="12" t="s">
        <v>41</v>
      </c>
      <c r="AX3286" s="12" t="s">
        <v>78</v>
      </c>
      <c r="AY3286" s="232" t="s">
        <v>209</v>
      </c>
    </row>
    <row r="3287" spans="2:51" s="12" customFormat="1" ht="13.5">
      <c r="B3287" s="222"/>
      <c r="C3287" s="223"/>
      <c r="D3287" s="219" t="s">
        <v>274</v>
      </c>
      <c r="E3287" s="224" t="s">
        <v>34</v>
      </c>
      <c r="F3287" s="225" t="s">
        <v>565</v>
      </c>
      <c r="G3287" s="223"/>
      <c r="H3287" s="226">
        <v>33.67</v>
      </c>
      <c r="I3287" s="227"/>
      <c r="J3287" s="223"/>
      <c r="K3287" s="223"/>
      <c r="L3287" s="228"/>
      <c r="M3287" s="229"/>
      <c r="N3287" s="230"/>
      <c r="O3287" s="230"/>
      <c r="P3287" s="230"/>
      <c r="Q3287" s="230"/>
      <c r="R3287" s="230"/>
      <c r="S3287" s="230"/>
      <c r="T3287" s="231"/>
      <c r="AT3287" s="232" t="s">
        <v>274</v>
      </c>
      <c r="AU3287" s="232" t="s">
        <v>88</v>
      </c>
      <c r="AV3287" s="12" t="s">
        <v>88</v>
      </c>
      <c r="AW3287" s="12" t="s">
        <v>41</v>
      </c>
      <c r="AX3287" s="12" t="s">
        <v>78</v>
      </c>
      <c r="AY3287" s="232" t="s">
        <v>209</v>
      </c>
    </row>
    <row r="3288" spans="2:51" s="12" customFormat="1" ht="13.5">
      <c r="B3288" s="222"/>
      <c r="C3288" s="223"/>
      <c r="D3288" s="219" t="s">
        <v>274</v>
      </c>
      <c r="E3288" s="224" t="s">
        <v>34</v>
      </c>
      <c r="F3288" s="225" t="s">
        <v>1554</v>
      </c>
      <c r="G3288" s="223"/>
      <c r="H3288" s="226">
        <v>9.93</v>
      </c>
      <c r="I3288" s="227"/>
      <c r="J3288" s="223"/>
      <c r="K3288" s="223"/>
      <c r="L3288" s="228"/>
      <c r="M3288" s="229"/>
      <c r="N3288" s="230"/>
      <c r="O3288" s="230"/>
      <c r="P3288" s="230"/>
      <c r="Q3288" s="230"/>
      <c r="R3288" s="230"/>
      <c r="S3288" s="230"/>
      <c r="T3288" s="231"/>
      <c r="AT3288" s="232" t="s">
        <v>274</v>
      </c>
      <c r="AU3288" s="232" t="s">
        <v>88</v>
      </c>
      <c r="AV3288" s="12" t="s">
        <v>88</v>
      </c>
      <c r="AW3288" s="12" t="s">
        <v>41</v>
      </c>
      <c r="AX3288" s="12" t="s">
        <v>78</v>
      </c>
      <c r="AY3288" s="232" t="s">
        <v>209</v>
      </c>
    </row>
    <row r="3289" spans="2:51" s="12" customFormat="1" ht="13.5">
      <c r="B3289" s="222"/>
      <c r="C3289" s="223"/>
      <c r="D3289" s="219" t="s">
        <v>274</v>
      </c>
      <c r="E3289" s="224" t="s">
        <v>34</v>
      </c>
      <c r="F3289" s="225" t="s">
        <v>1654</v>
      </c>
      <c r="G3289" s="223"/>
      <c r="H3289" s="226">
        <v>12.22</v>
      </c>
      <c r="I3289" s="227"/>
      <c r="J3289" s="223"/>
      <c r="K3289" s="223"/>
      <c r="L3289" s="228"/>
      <c r="M3289" s="229"/>
      <c r="N3289" s="230"/>
      <c r="O3289" s="230"/>
      <c r="P3289" s="230"/>
      <c r="Q3289" s="230"/>
      <c r="R3289" s="230"/>
      <c r="S3289" s="230"/>
      <c r="T3289" s="231"/>
      <c r="AT3289" s="232" t="s">
        <v>274</v>
      </c>
      <c r="AU3289" s="232" t="s">
        <v>88</v>
      </c>
      <c r="AV3289" s="12" t="s">
        <v>88</v>
      </c>
      <c r="AW3289" s="12" t="s">
        <v>41</v>
      </c>
      <c r="AX3289" s="12" t="s">
        <v>78</v>
      </c>
      <c r="AY3289" s="232" t="s">
        <v>209</v>
      </c>
    </row>
    <row r="3290" spans="2:51" s="14" customFormat="1" ht="13.5">
      <c r="B3290" s="254"/>
      <c r="C3290" s="255"/>
      <c r="D3290" s="219" t="s">
        <v>274</v>
      </c>
      <c r="E3290" s="256" t="s">
        <v>34</v>
      </c>
      <c r="F3290" s="257" t="s">
        <v>3737</v>
      </c>
      <c r="G3290" s="255"/>
      <c r="H3290" s="256" t="s">
        <v>34</v>
      </c>
      <c r="I3290" s="258"/>
      <c r="J3290" s="255"/>
      <c r="K3290" s="255"/>
      <c r="L3290" s="259"/>
      <c r="M3290" s="260"/>
      <c r="N3290" s="261"/>
      <c r="O3290" s="261"/>
      <c r="P3290" s="261"/>
      <c r="Q3290" s="261"/>
      <c r="R3290" s="261"/>
      <c r="S3290" s="261"/>
      <c r="T3290" s="262"/>
      <c r="AT3290" s="263" t="s">
        <v>274</v>
      </c>
      <c r="AU3290" s="263" t="s">
        <v>88</v>
      </c>
      <c r="AV3290" s="14" t="s">
        <v>86</v>
      </c>
      <c r="AW3290" s="14" t="s">
        <v>41</v>
      </c>
      <c r="AX3290" s="14" t="s">
        <v>78</v>
      </c>
      <c r="AY3290" s="263" t="s">
        <v>209</v>
      </c>
    </row>
    <row r="3291" spans="2:51" s="12" customFormat="1" ht="13.5">
      <c r="B3291" s="222"/>
      <c r="C3291" s="223"/>
      <c r="D3291" s="219" t="s">
        <v>274</v>
      </c>
      <c r="E3291" s="224" t="s">
        <v>34</v>
      </c>
      <c r="F3291" s="225" t="s">
        <v>3738</v>
      </c>
      <c r="G3291" s="223"/>
      <c r="H3291" s="226">
        <v>1297.8699999999999</v>
      </c>
      <c r="I3291" s="227"/>
      <c r="J3291" s="223"/>
      <c r="K3291" s="223"/>
      <c r="L3291" s="228"/>
      <c r="M3291" s="229"/>
      <c r="N3291" s="230"/>
      <c r="O3291" s="230"/>
      <c r="P3291" s="230"/>
      <c r="Q3291" s="230"/>
      <c r="R3291" s="230"/>
      <c r="S3291" s="230"/>
      <c r="T3291" s="231"/>
      <c r="AT3291" s="232" t="s">
        <v>274</v>
      </c>
      <c r="AU3291" s="232" t="s">
        <v>88</v>
      </c>
      <c r="AV3291" s="12" t="s">
        <v>88</v>
      </c>
      <c r="AW3291" s="12" t="s">
        <v>41</v>
      </c>
      <c r="AX3291" s="12" t="s">
        <v>78</v>
      </c>
      <c r="AY3291" s="232" t="s">
        <v>209</v>
      </c>
    </row>
    <row r="3292" spans="2:51" s="15" customFormat="1" ht="13.5">
      <c r="B3292" s="267"/>
      <c r="C3292" s="268"/>
      <c r="D3292" s="219" t="s">
        <v>274</v>
      </c>
      <c r="E3292" s="269" t="s">
        <v>34</v>
      </c>
      <c r="F3292" s="270" t="s">
        <v>3739</v>
      </c>
      <c r="G3292" s="268"/>
      <c r="H3292" s="271">
        <v>1521.68</v>
      </c>
      <c r="I3292" s="272"/>
      <c r="J3292" s="268"/>
      <c r="K3292" s="268"/>
      <c r="L3292" s="273"/>
      <c r="M3292" s="274"/>
      <c r="N3292" s="275"/>
      <c r="O3292" s="275"/>
      <c r="P3292" s="275"/>
      <c r="Q3292" s="275"/>
      <c r="R3292" s="275"/>
      <c r="S3292" s="275"/>
      <c r="T3292" s="276"/>
      <c r="AT3292" s="277" t="s">
        <v>274</v>
      </c>
      <c r="AU3292" s="277" t="s">
        <v>88</v>
      </c>
      <c r="AV3292" s="15" t="s">
        <v>224</v>
      </c>
      <c r="AW3292" s="15" t="s">
        <v>41</v>
      </c>
      <c r="AX3292" s="15" t="s">
        <v>78</v>
      </c>
      <c r="AY3292" s="277" t="s">
        <v>209</v>
      </c>
    </row>
    <row r="3293" spans="2:51" s="14" customFormat="1" ht="13.5">
      <c r="B3293" s="254"/>
      <c r="C3293" s="255"/>
      <c r="D3293" s="219" t="s">
        <v>274</v>
      </c>
      <c r="E3293" s="256" t="s">
        <v>34</v>
      </c>
      <c r="F3293" s="257" t="s">
        <v>3740</v>
      </c>
      <c r="G3293" s="255"/>
      <c r="H3293" s="256" t="s">
        <v>34</v>
      </c>
      <c r="I3293" s="258"/>
      <c r="J3293" s="255"/>
      <c r="K3293" s="255"/>
      <c r="L3293" s="259"/>
      <c r="M3293" s="260"/>
      <c r="N3293" s="261"/>
      <c r="O3293" s="261"/>
      <c r="P3293" s="261"/>
      <c r="Q3293" s="261"/>
      <c r="R3293" s="261"/>
      <c r="S3293" s="261"/>
      <c r="T3293" s="262"/>
      <c r="AT3293" s="263" t="s">
        <v>274</v>
      </c>
      <c r="AU3293" s="263" t="s">
        <v>88</v>
      </c>
      <c r="AV3293" s="14" t="s">
        <v>86</v>
      </c>
      <c r="AW3293" s="14" t="s">
        <v>41</v>
      </c>
      <c r="AX3293" s="14" t="s">
        <v>78</v>
      </c>
      <c r="AY3293" s="263" t="s">
        <v>209</v>
      </c>
    </row>
    <row r="3294" spans="2:51" s="14" customFormat="1" ht="13.5">
      <c r="B3294" s="254"/>
      <c r="C3294" s="255"/>
      <c r="D3294" s="219" t="s">
        <v>274</v>
      </c>
      <c r="E3294" s="256" t="s">
        <v>34</v>
      </c>
      <c r="F3294" s="257" t="s">
        <v>3736</v>
      </c>
      <c r="G3294" s="255"/>
      <c r="H3294" s="256" t="s">
        <v>34</v>
      </c>
      <c r="I3294" s="258"/>
      <c r="J3294" s="255"/>
      <c r="K3294" s="255"/>
      <c r="L3294" s="259"/>
      <c r="M3294" s="260"/>
      <c r="N3294" s="261"/>
      <c r="O3294" s="261"/>
      <c r="P3294" s="261"/>
      <c r="Q3294" s="261"/>
      <c r="R3294" s="261"/>
      <c r="S3294" s="261"/>
      <c r="T3294" s="262"/>
      <c r="AT3294" s="263" t="s">
        <v>274</v>
      </c>
      <c r="AU3294" s="263" t="s">
        <v>88</v>
      </c>
      <c r="AV3294" s="14" t="s">
        <v>86</v>
      </c>
      <c r="AW3294" s="14" t="s">
        <v>41</v>
      </c>
      <c r="AX3294" s="14" t="s">
        <v>78</v>
      </c>
      <c r="AY3294" s="263" t="s">
        <v>209</v>
      </c>
    </row>
    <row r="3295" spans="2:51" s="12" customFormat="1" ht="13.5">
      <c r="B3295" s="222"/>
      <c r="C3295" s="223"/>
      <c r="D3295" s="219" t="s">
        <v>274</v>
      </c>
      <c r="E3295" s="224" t="s">
        <v>34</v>
      </c>
      <c r="F3295" s="225" t="s">
        <v>3741</v>
      </c>
      <c r="G3295" s="223"/>
      <c r="H3295" s="226">
        <v>3085.1379999999999</v>
      </c>
      <c r="I3295" s="227"/>
      <c r="J3295" s="223"/>
      <c r="K3295" s="223"/>
      <c r="L3295" s="228"/>
      <c r="M3295" s="229"/>
      <c r="N3295" s="230"/>
      <c r="O3295" s="230"/>
      <c r="P3295" s="230"/>
      <c r="Q3295" s="230"/>
      <c r="R3295" s="230"/>
      <c r="S3295" s="230"/>
      <c r="T3295" s="231"/>
      <c r="AT3295" s="232" t="s">
        <v>274</v>
      </c>
      <c r="AU3295" s="232" t="s">
        <v>88</v>
      </c>
      <c r="AV3295" s="12" t="s">
        <v>88</v>
      </c>
      <c r="AW3295" s="12" t="s">
        <v>41</v>
      </c>
      <c r="AX3295" s="12" t="s">
        <v>78</v>
      </c>
      <c r="AY3295" s="232" t="s">
        <v>209</v>
      </c>
    </row>
    <row r="3296" spans="2:51" s="14" customFormat="1" ht="13.5">
      <c r="B3296" s="254"/>
      <c r="C3296" s="255"/>
      <c r="D3296" s="219" t="s">
        <v>274</v>
      </c>
      <c r="E3296" s="256" t="s">
        <v>34</v>
      </c>
      <c r="F3296" s="257" t="s">
        <v>3742</v>
      </c>
      <c r="G3296" s="255"/>
      <c r="H3296" s="256" t="s">
        <v>34</v>
      </c>
      <c r="I3296" s="258"/>
      <c r="J3296" s="255"/>
      <c r="K3296" s="255"/>
      <c r="L3296" s="259"/>
      <c r="M3296" s="260"/>
      <c r="N3296" s="261"/>
      <c r="O3296" s="261"/>
      <c r="P3296" s="261"/>
      <c r="Q3296" s="261"/>
      <c r="R3296" s="261"/>
      <c r="S3296" s="261"/>
      <c r="T3296" s="262"/>
      <c r="AT3296" s="263" t="s">
        <v>274</v>
      </c>
      <c r="AU3296" s="263" t="s">
        <v>88</v>
      </c>
      <c r="AV3296" s="14" t="s">
        <v>86</v>
      </c>
      <c r="AW3296" s="14" t="s">
        <v>41</v>
      </c>
      <c r="AX3296" s="14" t="s">
        <v>78</v>
      </c>
      <c r="AY3296" s="263" t="s">
        <v>209</v>
      </c>
    </row>
    <row r="3297" spans="2:65" s="12" customFormat="1" ht="13.5">
      <c r="B3297" s="222"/>
      <c r="C3297" s="223"/>
      <c r="D3297" s="219" t="s">
        <v>274</v>
      </c>
      <c r="E3297" s="224" t="s">
        <v>34</v>
      </c>
      <c r="F3297" s="225" t="s">
        <v>3743</v>
      </c>
      <c r="G3297" s="223"/>
      <c r="H3297" s="226">
        <v>500.95100000000002</v>
      </c>
      <c r="I3297" s="227"/>
      <c r="J3297" s="223"/>
      <c r="K3297" s="223"/>
      <c r="L3297" s="228"/>
      <c r="M3297" s="229"/>
      <c r="N3297" s="230"/>
      <c r="O3297" s="230"/>
      <c r="P3297" s="230"/>
      <c r="Q3297" s="230"/>
      <c r="R3297" s="230"/>
      <c r="S3297" s="230"/>
      <c r="T3297" s="231"/>
      <c r="AT3297" s="232" t="s">
        <v>274</v>
      </c>
      <c r="AU3297" s="232" t="s">
        <v>88</v>
      </c>
      <c r="AV3297" s="12" t="s">
        <v>88</v>
      </c>
      <c r="AW3297" s="12" t="s">
        <v>41</v>
      </c>
      <c r="AX3297" s="12" t="s">
        <v>78</v>
      </c>
      <c r="AY3297" s="232" t="s">
        <v>209</v>
      </c>
    </row>
    <row r="3298" spans="2:65" s="15" customFormat="1" ht="13.5">
      <c r="B3298" s="267"/>
      <c r="C3298" s="268"/>
      <c r="D3298" s="219" t="s">
        <v>274</v>
      </c>
      <c r="E3298" s="269" t="s">
        <v>34</v>
      </c>
      <c r="F3298" s="270" t="s">
        <v>3744</v>
      </c>
      <c r="G3298" s="268"/>
      <c r="H3298" s="271">
        <v>3586.0889999999999</v>
      </c>
      <c r="I3298" s="272"/>
      <c r="J3298" s="268"/>
      <c r="K3298" s="268"/>
      <c r="L3298" s="273"/>
      <c r="M3298" s="274"/>
      <c r="N3298" s="275"/>
      <c r="O3298" s="275"/>
      <c r="P3298" s="275"/>
      <c r="Q3298" s="275"/>
      <c r="R3298" s="275"/>
      <c r="S3298" s="275"/>
      <c r="T3298" s="276"/>
      <c r="AT3298" s="277" t="s">
        <v>274</v>
      </c>
      <c r="AU3298" s="277" t="s">
        <v>88</v>
      </c>
      <c r="AV3298" s="15" t="s">
        <v>224</v>
      </c>
      <c r="AW3298" s="15" t="s">
        <v>41</v>
      </c>
      <c r="AX3298" s="15" t="s">
        <v>78</v>
      </c>
      <c r="AY3298" s="277" t="s">
        <v>209</v>
      </c>
    </row>
    <row r="3299" spans="2:65" s="14" customFormat="1" ht="13.5">
      <c r="B3299" s="254"/>
      <c r="C3299" s="255"/>
      <c r="D3299" s="219" t="s">
        <v>274</v>
      </c>
      <c r="E3299" s="256" t="s">
        <v>34</v>
      </c>
      <c r="F3299" s="257" t="s">
        <v>3745</v>
      </c>
      <c r="G3299" s="255"/>
      <c r="H3299" s="256" t="s">
        <v>34</v>
      </c>
      <c r="I3299" s="258"/>
      <c r="J3299" s="255"/>
      <c r="K3299" s="255"/>
      <c r="L3299" s="259"/>
      <c r="M3299" s="260"/>
      <c r="N3299" s="261"/>
      <c r="O3299" s="261"/>
      <c r="P3299" s="261"/>
      <c r="Q3299" s="261"/>
      <c r="R3299" s="261"/>
      <c r="S3299" s="261"/>
      <c r="T3299" s="262"/>
      <c r="AT3299" s="263" t="s">
        <v>274</v>
      </c>
      <c r="AU3299" s="263" t="s">
        <v>88</v>
      </c>
      <c r="AV3299" s="14" t="s">
        <v>86</v>
      </c>
      <c r="AW3299" s="14" t="s">
        <v>41</v>
      </c>
      <c r="AX3299" s="14" t="s">
        <v>78</v>
      </c>
      <c r="AY3299" s="263" t="s">
        <v>209</v>
      </c>
    </row>
    <row r="3300" spans="2:65" s="12" customFormat="1" ht="13.5">
      <c r="B3300" s="222"/>
      <c r="C3300" s="223"/>
      <c r="D3300" s="219" t="s">
        <v>274</v>
      </c>
      <c r="E3300" s="224" t="s">
        <v>34</v>
      </c>
      <c r="F3300" s="225" t="s">
        <v>3746</v>
      </c>
      <c r="G3300" s="223"/>
      <c r="H3300" s="226">
        <v>-471.029</v>
      </c>
      <c r="I3300" s="227"/>
      <c r="J3300" s="223"/>
      <c r="K3300" s="223"/>
      <c r="L3300" s="228"/>
      <c r="M3300" s="229"/>
      <c r="N3300" s="230"/>
      <c r="O3300" s="230"/>
      <c r="P3300" s="230"/>
      <c r="Q3300" s="230"/>
      <c r="R3300" s="230"/>
      <c r="S3300" s="230"/>
      <c r="T3300" s="231"/>
      <c r="AT3300" s="232" t="s">
        <v>274</v>
      </c>
      <c r="AU3300" s="232" t="s">
        <v>88</v>
      </c>
      <c r="AV3300" s="12" t="s">
        <v>88</v>
      </c>
      <c r="AW3300" s="12" t="s">
        <v>41</v>
      </c>
      <c r="AX3300" s="12" t="s">
        <v>78</v>
      </c>
      <c r="AY3300" s="232" t="s">
        <v>209</v>
      </c>
    </row>
    <row r="3301" spans="2:65" s="15" customFormat="1" ht="13.5">
      <c r="B3301" s="267"/>
      <c r="C3301" s="268"/>
      <c r="D3301" s="219" t="s">
        <v>274</v>
      </c>
      <c r="E3301" s="269" t="s">
        <v>34</v>
      </c>
      <c r="F3301" s="270" t="s">
        <v>3747</v>
      </c>
      <c r="G3301" s="268"/>
      <c r="H3301" s="271">
        <v>-471.029</v>
      </c>
      <c r="I3301" s="272"/>
      <c r="J3301" s="268"/>
      <c r="K3301" s="268"/>
      <c r="L3301" s="273"/>
      <c r="M3301" s="274"/>
      <c r="N3301" s="275"/>
      <c r="O3301" s="275"/>
      <c r="P3301" s="275"/>
      <c r="Q3301" s="275"/>
      <c r="R3301" s="275"/>
      <c r="S3301" s="275"/>
      <c r="T3301" s="276"/>
      <c r="AT3301" s="277" t="s">
        <v>274</v>
      </c>
      <c r="AU3301" s="277" t="s">
        <v>88</v>
      </c>
      <c r="AV3301" s="15" t="s">
        <v>224</v>
      </c>
      <c r="AW3301" s="15" t="s">
        <v>41</v>
      </c>
      <c r="AX3301" s="15" t="s">
        <v>78</v>
      </c>
      <c r="AY3301" s="277" t="s">
        <v>209</v>
      </c>
    </row>
    <row r="3302" spans="2:65" s="14" customFormat="1" ht="13.5">
      <c r="B3302" s="254"/>
      <c r="C3302" s="255"/>
      <c r="D3302" s="219" t="s">
        <v>274</v>
      </c>
      <c r="E3302" s="256" t="s">
        <v>34</v>
      </c>
      <c r="F3302" s="257" t="s">
        <v>3748</v>
      </c>
      <c r="G3302" s="255"/>
      <c r="H3302" s="256" t="s">
        <v>34</v>
      </c>
      <c r="I3302" s="258"/>
      <c r="J3302" s="255"/>
      <c r="K3302" s="255"/>
      <c r="L3302" s="259"/>
      <c r="M3302" s="260"/>
      <c r="N3302" s="261"/>
      <c r="O3302" s="261"/>
      <c r="P3302" s="261"/>
      <c r="Q3302" s="261"/>
      <c r="R3302" s="261"/>
      <c r="S3302" s="261"/>
      <c r="T3302" s="262"/>
      <c r="AT3302" s="263" t="s">
        <v>274</v>
      </c>
      <c r="AU3302" s="263" t="s">
        <v>88</v>
      </c>
      <c r="AV3302" s="14" t="s">
        <v>86</v>
      </c>
      <c r="AW3302" s="14" t="s">
        <v>41</v>
      </c>
      <c r="AX3302" s="14" t="s">
        <v>78</v>
      </c>
      <c r="AY3302" s="263" t="s">
        <v>209</v>
      </c>
    </row>
    <row r="3303" spans="2:65" s="12" customFormat="1" ht="13.5">
      <c r="B3303" s="222"/>
      <c r="C3303" s="223"/>
      <c r="D3303" s="219" t="s">
        <v>274</v>
      </c>
      <c r="E3303" s="224" t="s">
        <v>34</v>
      </c>
      <c r="F3303" s="225" t="s">
        <v>3749</v>
      </c>
      <c r="G3303" s="223"/>
      <c r="H3303" s="226">
        <v>68.06</v>
      </c>
      <c r="I3303" s="227"/>
      <c r="J3303" s="223"/>
      <c r="K3303" s="223"/>
      <c r="L3303" s="228"/>
      <c r="M3303" s="229"/>
      <c r="N3303" s="230"/>
      <c r="O3303" s="230"/>
      <c r="P3303" s="230"/>
      <c r="Q3303" s="230"/>
      <c r="R3303" s="230"/>
      <c r="S3303" s="230"/>
      <c r="T3303" s="231"/>
      <c r="AT3303" s="232" t="s">
        <v>274</v>
      </c>
      <c r="AU3303" s="232" t="s">
        <v>88</v>
      </c>
      <c r="AV3303" s="12" t="s">
        <v>88</v>
      </c>
      <c r="AW3303" s="12" t="s">
        <v>41</v>
      </c>
      <c r="AX3303" s="12" t="s">
        <v>78</v>
      </c>
      <c r="AY3303" s="232" t="s">
        <v>209</v>
      </c>
    </row>
    <row r="3304" spans="2:65" s="12" customFormat="1" ht="13.5">
      <c r="B3304" s="222"/>
      <c r="C3304" s="223"/>
      <c r="D3304" s="219" t="s">
        <v>274</v>
      </c>
      <c r="E3304" s="224" t="s">
        <v>34</v>
      </c>
      <c r="F3304" s="225" t="s">
        <v>3750</v>
      </c>
      <c r="G3304" s="223"/>
      <c r="H3304" s="226">
        <v>96.694999999999993</v>
      </c>
      <c r="I3304" s="227"/>
      <c r="J3304" s="223"/>
      <c r="K3304" s="223"/>
      <c r="L3304" s="228"/>
      <c r="M3304" s="229"/>
      <c r="N3304" s="230"/>
      <c r="O3304" s="230"/>
      <c r="P3304" s="230"/>
      <c r="Q3304" s="230"/>
      <c r="R3304" s="230"/>
      <c r="S3304" s="230"/>
      <c r="T3304" s="231"/>
      <c r="AT3304" s="232" t="s">
        <v>274</v>
      </c>
      <c r="AU3304" s="232" t="s">
        <v>88</v>
      </c>
      <c r="AV3304" s="12" t="s">
        <v>88</v>
      </c>
      <c r="AW3304" s="12" t="s">
        <v>41</v>
      </c>
      <c r="AX3304" s="12" t="s">
        <v>78</v>
      </c>
      <c r="AY3304" s="232" t="s">
        <v>209</v>
      </c>
    </row>
    <row r="3305" spans="2:65" s="12" customFormat="1" ht="13.5">
      <c r="B3305" s="222"/>
      <c r="C3305" s="223"/>
      <c r="D3305" s="219" t="s">
        <v>274</v>
      </c>
      <c r="E3305" s="224" t="s">
        <v>34</v>
      </c>
      <c r="F3305" s="225" t="s">
        <v>3751</v>
      </c>
      <c r="G3305" s="223"/>
      <c r="H3305" s="226">
        <v>16.899999999999999</v>
      </c>
      <c r="I3305" s="227"/>
      <c r="J3305" s="223"/>
      <c r="K3305" s="223"/>
      <c r="L3305" s="228"/>
      <c r="M3305" s="229"/>
      <c r="N3305" s="230"/>
      <c r="O3305" s="230"/>
      <c r="P3305" s="230"/>
      <c r="Q3305" s="230"/>
      <c r="R3305" s="230"/>
      <c r="S3305" s="230"/>
      <c r="T3305" s="231"/>
      <c r="AT3305" s="232" t="s">
        <v>274</v>
      </c>
      <c r="AU3305" s="232" t="s">
        <v>88</v>
      </c>
      <c r="AV3305" s="12" t="s">
        <v>88</v>
      </c>
      <c r="AW3305" s="12" t="s">
        <v>41</v>
      </c>
      <c r="AX3305" s="12" t="s">
        <v>78</v>
      </c>
      <c r="AY3305" s="232" t="s">
        <v>209</v>
      </c>
    </row>
    <row r="3306" spans="2:65" s="12" customFormat="1" ht="13.5">
      <c r="B3306" s="222"/>
      <c r="C3306" s="223"/>
      <c r="D3306" s="219" t="s">
        <v>274</v>
      </c>
      <c r="E3306" s="224" t="s">
        <v>34</v>
      </c>
      <c r="F3306" s="225" t="s">
        <v>3752</v>
      </c>
      <c r="G3306" s="223"/>
      <c r="H3306" s="226">
        <v>73.775000000000006</v>
      </c>
      <c r="I3306" s="227"/>
      <c r="J3306" s="223"/>
      <c r="K3306" s="223"/>
      <c r="L3306" s="228"/>
      <c r="M3306" s="229"/>
      <c r="N3306" s="230"/>
      <c r="O3306" s="230"/>
      <c r="P3306" s="230"/>
      <c r="Q3306" s="230"/>
      <c r="R3306" s="230"/>
      <c r="S3306" s="230"/>
      <c r="T3306" s="231"/>
      <c r="AT3306" s="232" t="s">
        <v>274</v>
      </c>
      <c r="AU3306" s="232" t="s">
        <v>88</v>
      </c>
      <c r="AV3306" s="12" t="s">
        <v>88</v>
      </c>
      <c r="AW3306" s="12" t="s">
        <v>41</v>
      </c>
      <c r="AX3306" s="12" t="s">
        <v>78</v>
      </c>
      <c r="AY3306" s="232" t="s">
        <v>209</v>
      </c>
    </row>
    <row r="3307" spans="2:65" s="15" customFormat="1" ht="13.5">
      <c r="B3307" s="267"/>
      <c r="C3307" s="268"/>
      <c r="D3307" s="219" t="s">
        <v>274</v>
      </c>
      <c r="E3307" s="269" t="s">
        <v>34</v>
      </c>
      <c r="F3307" s="270" t="s">
        <v>3753</v>
      </c>
      <c r="G3307" s="268"/>
      <c r="H3307" s="271">
        <v>255.43</v>
      </c>
      <c r="I3307" s="272"/>
      <c r="J3307" s="268"/>
      <c r="K3307" s="268"/>
      <c r="L3307" s="273"/>
      <c r="M3307" s="274"/>
      <c r="N3307" s="275"/>
      <c r="O3307" s="275"/>
      <c r="P3307" s="275"/>
      <c r="Q3307" s="275"/>
      <c r="R3307" s="275"/>
      <c r="S3307" s="275"/>
      <c r="T3307" s="276"/>
      <c r="AT3307" s="277" t="s">
        <v>274</v>
      </c>
      <c r="AU3307" s="277" t="s">
        <v>88</v>
      </c>
      <c r="AV3307" s="15" t="s">
        <v>224</v>
      </c>
      <c r="AW3307" s="15" t="s">
        <v>41</v>
      </c>
      <c r="AX3307" s="15" t="s">
        <v>78</v>
      </c>
      <c r="AY3307" s="277" t="s">
        <v>209</v>
      </c>
    </row>
    <row r="3308" spans="2:65" s="13" customFormat="1" ht="13.5">
      <c r="B3308" s="233"/>
      <c r="C3308" s="234"/>
      <c r="D3308" s="219" t="s">
        <v>274</v>
      </c>
      <c r="E3308" s="235" t="s">
        <v>34</v>
      </c>
      <c r="F3308" s="236" t="s">
        <v>302</v>
      </c>
      <c r="G3308" s="234"/>
      <c r="H3308" s="237">
        <v>4892.17</v>
      </c>
      <c r="I3308" s="238"/>
      <c r="J3308" s="234"/>
      <c r="K3308" s="234"/>
      <c r="L3308" s="239"/>
      <c r="M3308" s="240"/>
      <c r="N3308" s="241"/>
      <c r="O3308" s="241"/>
      <c r="P3308" s="241"/>
      <c r="Q3308" s="241"/>
      <c r="R3308" s="241"/>
      <c r="S3308" s="241"/>
      <c r="T3308" s="242"/>
      <c r="AT3308" s="243" t="s">
        <v>274</v>
      </c>
      <c r="AU3308" s="243" t="s">
        <v>88</v>
      </c>
      <c r="AV3308" s="13" t="s">
        <v>228</v>
      </c>
      <c r="AW3308" s="13" t="s">
        <v>41</v>
      </c>
      <c r="AX3308" s="13" t="s">
        <v>86</v>
      </c>
      <c r="AY3308" s="243" t="s">
        <v>209</v>
      </c>
    </row>
    <row r="3309" spans="2:65" s="1" customFormat="1" ht="25.5" customHeight="1">
      <c r="B3309" s="43"/>
      <c r="C3309" s="203" t="s">
        <v>3754</v>
      </c>
      <c r="D3309" s="203" t="s">
        <v>212</v>
      </c>
      <c r="E3309" s="204" t="s">
        <v>3755</v>
      </c>
      <c r="F3309" s="205" t="s">
        <v>3756</v>
      </c>
      <c r="G3309" s="206" t="s">
        <v>351</v>
      </c>
      <c r="H3309" s="207">
        <v>4892.17</v>
      </c>
      <c r="I3309" s="208"/>
      <c r="J3309" s="209">
        <f>ROUND(I3309*H3309,2)</f>
        <v>0</v>
      </c>
      <c r="K3309" s="205" t="s">
        <v>216</v>
      </c>
      <c r="L3309" s="63"/>
      <c r="M3309" s="210" t="s">
        <v>34</v>
      </c>
      <c r="N3309" s="211" t="s">
        <v>49</v>
      </c>
      <c r="O3309" s="44"/>
      <c r="P3309" s="212">
        <f>O3309*H3309</f>
        <v>0</v>
      </c>
      <c r="Q3309" s="212">
        <v>2.5999999999999998E-4</v>
      </c>
      <c r="R3309" s="212">
        <f>Q3309*H3309</f>
        <v>1.2719642</v>
      </c>
      <c r="S3309" s="212">
        <v>0</v>
      </c>
      <c r="T3309" s="213">
        <f>S3309*H3309</f>
        <v>0</v>
      </c>
      <c r="AR3309" s="25" t="s">
        <v>287</v>
      </c>
      <c r="AT3309" s="25" t="s">
        <v>212</v>
      </c>
      <c r="AU3309" s="25" t="s">
        <v>88</v>
      </c>
      <c r="AY3309" s="25" t="s">
        <v>209</v>
      </c>
      <c r="BE3309" s="214">
        <f>IF(N3309="základní",J3309,0)</f>
        <v>0</v>
      </c>
      <c r="BF3309" s="214">
        <f>IF(N3309="snížená",J3309,0)</f>
        <v>0</v>
      </c>
      <c r="BG3309" s="214">
        <f>IF(N3309="zákl. přenesená",J3309,0)</f>
        <v>0</v>
      </c>
      <c r="BH3309" s="214">
        <f>IF(N3309="sníž. přenesená",J3309,0)</f>
        <v>0</v>
      </c>
      <c r="BI3309" s="214">
        <f>IF(N3309="nulová",J3309,0)</f>
        <v>0</v>
      </c>
      <c r="BJ3309" s="25" t="s">
        <v>86</v>
      </c>
      <c r="BK3309" s="214">
        <f>ROUND(I3309*H3309,2)</f>
        <v>0</v>
      </c>
      <c r="BL3309" s="25" t="s">
        <v>287</v>
      </c>
      <c r="BM3309" s="25" t="s">
        <v>3757</v>
      </c>
    </row>
    <row r="3310" spans="2:65" s="1" customFormat="1" ht="38.25" customHeight="1">
      <c r="B3310" s="43"/>
      <c r="C3310" s="203" t="s">
        <v>3758</v>
      </c>
      <c r="D3310" s="203" t="s">
        <v>212</v>
      </c>
      <c r="E3310" s="204" t="s">
        <v>3759</v>
      </c>
      <c r="F3310" s="205" t="s">
        <v>3760</v>
      </c>
      <c r="G3310" s="206" t="s">
        <v>351</v>
      </c>
      <c r="H3310" s="207">
        <v>1223.0429999999999</v>
      </c>
      <c r="I3310" s="208"/>
      <c r="J3310" s="209">
        <f>ROUND(I3310*H3310,2)</f>
        <v>0</v>
      </c>
      <c r="K3310" s="205" t="s">
        <v>216</v>
      </c>
      <c r="L3310" s="63"/>
      <c r="M3310" s="210" t="s">
        <v>34</v>
      </c>
      <c r="N3310" s="211" t="s">
        <v>49</v>
      </c>
      <c r="O3310" s="44"/>
      <c r="P3310" s="212">
        <f>O3310*H3310</f>
        <v>0</v>
      </c>
      <c r="Q3310" s="212">
        <v>3.0000000000000001E-5</v>
      </c>
      <c r="R3310" s="212">
        <f>Q3310*H3310</f>
        <v>3.6691289999999994E-2</v>
      </c>
      <c r="S3310" s="212">
        <v>0</v>
      </c>
      <c r="T3310" s="213">
        <f>S3310*H3310</f>
        <v>0</v>
      </c>
      <c r="AR3310" s="25" t="s">
        <v>287</v>
      </c>
      <c r="AT3310" s="25" t="s">
        <v>212</v>
      </c>
      <c r="AU3310" s="25" t="s">
        <v>88</v>
      </c>
      <c r="AY3310" s="25" t="s">
        <v>209</v>
      </c>
      <c r="BE3310" s="214">
        <f>IF(N3310="základní",J3310,0)</f>
        <v>0</v>
      </c>
      <c r="BF3310" s="214">
        <f>IF(N3310="snížená",J3310,0)</f>
        <v>0</v>
      </c>
      <c r="BG3310" s="214">
        <f>IF(N3310="zákl. přenesená",J3310,0)</f>
        <v>0</v>
      </c>
      <c r="BH3310" s="214">
        <f>IF(N3310="sníž. přenesená",J3310,0)</f>
        <v>0</v>
      </c>
      <c r="BI3310" s="214">
        <f>IF(N3310="nulová",J3310,0)</f>
        <v>0</v>
      </c>
      <c r="BJ3310" s="25" t="s">
        <v>86</v>
      </c>
      <c r="BK3310" s="214">
        <f>ROUND(I3310*H3310,2)</f>
        <v>0</v>
      </c>
      <c r="BL3310" s="25" t="s">
        <v>287</v>
      </c>
      <c r="BM3310" s="25" t="s">
        <v>3761</v>
      </c>
    </row>
    <row r="3311" spans="2:65" s="12" customFormat="1" ht="13.5">
      <c r="B3311" s="222"/>
      <c r="C3311" s="223"/>
      <c r="D3311" s="219" t="s">
        <v>274</v>
      </c>
      <c r="E3311" s="223"/>
      <c r="F3311" s="225" t="s">
        <v>3762</v>
      </c>
      <c r="G3311" s="223"/>
      <c r="H3311" s="226">
        <v>1223.0429999999999</v>
      </c>
      <c r="I3311" s="227"/>
      <c r="J3311" s="223"/>
      <c r="K3311" s="223"/>
      <c r="L3311" s="228"/>
      <c r="M3311" s="229"/>
      <c r="N3311" s="230"/>
      <c r="O3311" s="230"/>
      <c r="P3311" s="230"/>
      <c r="Q3311" s="230"/>
      <c r="R3311" s="230"/>
      <c r="S3311" s="230"/>
      <c r="T3311" s="231"/>
      <c r="AT3311" s="232" t="s">
        <v>274</v>
      </c>
      <c r="AU3311" s="232" t="s">
        <v>88</v>
      </c>
      <c r="AV3311" s="12" t="s">
        <v>88</v>
      </c>
      <c r="AW3311" s="12" t="s">
        <v>6</v>
      </c>
      <c r="AX3311" s="12" t="s">
        <v>86</v>
      </c>
      <c r="AY3311" s="232" t="s">
        <v>209</v>
      </c>
    </row>
    <row r="3312" spans="2:65" s="11" customFormat="1" ht="29.85" customHeight="1">
      <c r="B3312" s="187"/>
      <c r="C3312" s="188"/>
      <c r="D3312" s="189" t="s">
        <v>77</v>
      </c>
      <c r="E3312" s="201" t="s">
        <v>3763</v>
      </c>
      <c r="F3312" s="201" t="s">
        <v>3764</v>
      </c>
      <c r="G3312" s="188"/>
      <c r="H3312" s="188"/>
      <c r="I3312" s="191"/>
      <c r="J3312" s="202">
        <f>BK3312</f>
        <v>0</v>
      </c>
      <c r="K3312" s="188"/>
      <c r="L3312" s="193"/>
      <c r="M3312" s="194"/>
      <c r="N3312" s="195"/>
      <c r="O3312" s="195"/>
      <c r="P3312" s="196">
        <f>SUM(P3313:P3352)</f>
        <v>0</v>
      </c>
      <c r="Q3312" s="195"/>
      <c r="R3312" s="196">
        <f>SUM(R3313:R3352)</f>
        <v>2.7159939999999998</v>
      </c>
      <c r="S3312" s="195"/>
      <c r="T3312" s="197">
        <f>SUM(T3313:T3352)</f>
        <v>0</v>
      </c>
      <c r="AR3312" s="198" t="s">
        <v>88</v>
      </c>
      <c r="AT3312" s="199" t="s">
        <v>77</v>
      </c>
      <c r="AU3312" s="199" t="s">
        <v>86</v>
      </c>
      <c r="AY3312" s="198" t="s">
        <v>209</v>
      </c>
      <c r="BK3312" s="200">
        <f>SUM(BK3313:BK3352)</f>
        <v>0</v>
      </c>
    </row>
    <row r="3313" spans="2:65" s="1" customFormat="1" ht="25.5" customHeight="1">
      <c r="B3313" s="43"/>
      <c r="C3313" s="203" t="s">
        <v>3765</v>
      </c>
      <c r="D3313" s="203" t="s">
        <v>212</v>
      </c>
      <c r="E3313" s="204" t="s">
        <v>3766</v>
      </c>
      <c r="F3313" s="205" t="s">
        <v>3767</v>
      </c>
      <c r="G3313" s="206" t="s">
        <v>351</v>
      </c>
      <c r="H3313" s="207">
        <v>2469.94</v>
      </c>
      <c r="I3313" s="208"/>
      <c r="J3313" s="209">
        <f>ROUND(I3313*H3313,2)</f>
        <v>0</v>
      </c>
      <c r="K3313" s="205" t="s">
        <v>216</v>
      </c>
      <c r="L3313" s="63"/>
      <c r="M3313" s="210" t="s">
        <v>34</v>
      </c>
      <c r="N3313" s="211" t="s">
        <v>49</v>
      </c>
      <c r="O3313" s="44"/>
      <c r="P3313" s="212">
        <f>O3313*H3313</f>
        <v>0</v>
      </c>
      <c r="Q3313" s="212">
        <v>0</v>
      </c>
      <c r="R3313" s="212">
        <f>Q3313*H3313</f>
        <v>0</v>
      </c>
      <c r="S3313" s="212">
        <v>0</v>
      </c>
      <c r="T3313" s="213">
        <f>S3313*H3313</f>
        <v>0</v>
      </c>
      <c r="AR3313" s="25" t="s">
        <v>287</v>
      </c>
      <c r="AT3313" s="25" t="s">
        <v>212</v>
      </c>
      <c r="AU3313" s="25" t="s">
        <v>88</v>
      </c>
      <c r="AY3313" s="25" t="s">
        <v>209</v>
      </c>
      <c r="BE3313" s="214">
        <f>IF(N3313="základní",J3313,0)</f>
        <v>0</v>
      </c>
      <c r="BF3313" s="214">
        <f>IF(N3313="snížená",J3313,0)</f>
        <v>0</v>
      </c>
      <c r="BG3313" s="214">
        <f>IF(N3313="zákl. přenesená",J3313,0)</f>
        <v>0</v>
      </c>
      <c r="BH3313" s="214">
        <f>IF(N3313="sníž. přenesená",J3313,0)</f>
        <v>0</v>
      </c>
      <c r="BI3313" s="214">
        <f>IF(N3313="nulová",J3313,0)</f>
        <v>0</v>
      </c>
      <c r="BJ3313" s="25" t="s">
        <v>86</v>
      </c>
      <c r="BK3313" s="214">
        <f>ROUND(I3313*H3313,2)</f>
        <v>0</v>
      </c>
      <c r="BL3313" s="25" t="s">
        <v>287</v>
      </c>
      <c r="BM3313" s="25" t="s">
        <v>3768</v>
      </c>
    </row>
    <row r="3314" spans="2:65" s="12" customFormat="1" ht="13.5">
      <c r="B3314" s="222"/>
      <c r="C3314" s="223"/>
      <c r="D3314" s="219" t="s">
        <v>274</v>
      </c>
      <c r="E3314" s="224" t="s">
        <v>34</v>
      </c>
      <c r="F3314" s="225" t="s">
        <v>3769</v>
      </c>
      <c r="G3314" s="223"/>
      <c r="H3314" s="226">
        <v>361.91</v>
      </c>
      <c r="I3314" s="227"/>
      <c r="J3314" s="223"/>
      <c r="K3314" s="223"/>
      <c r="L3314" s="228"/>
      <c r="M3314" s="229"/>
      <c r="N3314" s="230"/>
      <c r="O3314" s="230"/>
      <c r="P3314" s="230"/>
      <c r="Q3314" s="230"/>
      <c r="R3314" s="230"/>
      <c r="S3314" s="230"/>
      <c r="T3314" s="231"/>
      <c r="AT3314" s="232" t="s">
        <v>274</v>
      </c>
      <c r="AU3314" s="232" t="s">
        <v>88</v>
      </c>
      <c r="AV3314" s="12" t="s">
        <v>88</v>
      </c>
      <c r="AW3314" s="12" t="s">
        <v>41</v>
      </c>
      <c r="AX3314" s="12" t="s">
        <v>78</v>
      </c>
      <c r="AY3314" s="232" t="s">
        <v>209</v>
      </c>
    </row>
    <row r="3315" spans="2:65" s="12" customFormat="1" ht="13.5">
      <c r="B3315" s="222"/>
      <c r="C3315" s="223"/>
      <c r="D3315" s="219" t="s">
        <v>274</v>
      </c>
      <c r="E3315" s="224" t="s">
        <v>34</v>
      </c>
      <c r="F3315" s="225" t="s">
        <v>3770</v>
      </c>
      <c r="G3315" s="223"/>
      <c r="H3315" s="226">
        <v>432.9</v>
      </c>
      <c r="I3315" s="227"/>
      <c r="J3315" s="223"/>
      <c r="K3315" s="223"/>
      <c r="L3315" s="228"/>
      <c r="M3315" s="229"/>
      <c r="N3315" s="230"/>
      <c r="O3315" s="230"/>
      <c r="P3315" s="230"/>
      <c r="Q3315" s="230"/>
      <c r="R3315" s="230"/>
      <c r="S3315" s="230"/>
      <c r="T3315" s="231"/>
      <c r="AT3315" s="232" t="s">
        <v>274</v>
      </c>
      <c r="AU3315" s="232" t="s">
        <v>88</v>
      </c>
      <c r="AV3315" s="12" t="s">
        <v>88</v>
      </c>
      <c r="AW3315" s="12" t="s">
        <v>41</v>
      </c>
      <c r="AX3315" s="12" t="s">
        <v>78</v>
      </c>
      <c r="AY3315" s="232" t="s">
        <v>209</v>
      </c>
    </row>
    <row r="3316" spans="2:65" s="12" customFormat="1" ht="13.5">
      <c r="B3316" s="222"/>
      <c r="C3316" s="223"/>
      <c r="D3316" s="219" t="s">
        <v>274</v>
      </c>
      <c r="E3316" s="224" t="s">
        <v>34</v>
      </c>
      <c r="F3316" s="225" t="s">
        <v>3771</v>
      </c>
      <c r="G3316" s="223"/>
      <c r="H3316" s="226">
        <v>117.49</v>
      </c>
      <c r="I3316" s="227"/>
      <c r="J3316" s="223"/>
      <c r="K3316" s="223"/>
      <c r="L3316" s="228"/>
      <c r="M3316" s="229"/>
      <c r="N3316" s="230"/>
      <c r="O3316" s="230"/>
      <c r="P3316" s="230"/>
      <c r="Q3316" s="230"/>
      <c r="R3316" s="230"/>
      <c r="S3316" s="230"/>
      <c r="T3316" s="231"/>
      <c r="AT3316" s="232" t="s">
        <v>274</v>
      </c>
      <c r="AU3316" s="232" t="s">
        <v>88</v>
      </c>
      <c r="AV3316" s="12" t="s">
        <v>88</v>
      </c>
      <c r="AW3316" s="12" t="s">
        <v>41</v>
      </c>
      <c r="AX3316" s="12" t="s">
        <v>78</v>
      </c>
      <c r="AY3316" s="232" t="s">
        <v>209</v>
      </c>
    </row>
    <row r="3317" spans="2:65" s="12" customFormat="1" ht="13.5">
      <c r="B3317" s="222"/>
      <c r="C3317" s="223"/>
      <c r="D3317" s="219" t="s">
        <v>274</v>
      </c>
      <c r="E3317" s="224" t="s">
        <v>34</v>
      </c>
      <c r="F3317" s="225" t="s">
        <v>3772</v>
      </c>
      <c r="G3317" s="223"/>
      <c r="H3317" s="226">
        <v>132.91999999999999</v>
      </c>
      <c r="I3317" s="227"/>
      <c r="J3317" s="223"/>
      <c r="K3317" s="223"/>
      <c r="L3317" s="228"/>
      <c r="M3317" s="229"/>
      <c r="N3317" s="230"/>
      <c r="O3317" s="230"/>
      <c r="P3317" s="230"/>
      <c r="Q3317" s="230"/>
      <c r="R3317" s="230"/>
      <c r="S3317" s="230"/>
      <c r="T3317" s="231"/>
      <c r="AT3317" s="232" t="s">
        <v>274</v>
      </c>
      <c r="AU3317" s="232" t="s">
        <v>88</v>
      </c>
      <c r="AV3317" s="12" t="s">
        <v>88</v>
      </c>
      <c r="AW3317" s="12" t="s">
        <v>41</v>
      </c>
      <c r="AX3317" s="12" t="s">
        <v>78</v>
      </c>
      <c r="AY3317" s="232" t="s">
        <v>209</v>
      </c>
    </row>
    <row r="3318" spans="2:65" s="12" customFormat="1" ht="13.5">
      <c r="B3318" s="222"/>
      <c r="C3318" s="223"/>
      <c r="D3318" s="219" t="s">
        <v>274</v>
      </c>
      <c r="E3318" s="224" t="s">
        <v>34</v>
      </c>
      <c r="F3318" s="225" t="s">
        <v>3773</v>
      </c>
      <c r="G3318" s="223"/>
      <c r="H3318" s="226">
        <v>104.62</v>
      </c>
      <c r="I3318" s="227"/>
      <c r="J3318" s="223"/>
      <c r="K3318" s="223"/>
      <c r="L3318" s="228"/>
      <c r="M3318" s="229"/>
      <c r="N3318" s="230"/>
      <c r="O3318" s="230"/>
      <c r="P3318" s="230"/>
      <c r="Q3318" s="230"/>
      <c r="R3318" s="230"/>
      <c r="S3318" s="230"/>
      <c r="T3318" s="231"/>
      <c r="AT3318" s="232" t="s">
        <v>274</v>
      </c>
      <c r="AU3318" s="232" t="s">
        <v>88</v>
      </c>
      <c r="AV3318" s="12" t="s">
        <v>88</v>
      </c>
      <c r="AW3318" s="12" t="s">
        <v>41</v>
      </c>
      <c r="AX3318" s="12" t="s">
        <v>78</v>
      </c>
      <c r="AY3318" s="232" t="s">
        <v>209</v>
      </c>
    </row>
    <row r="3319" spans="2:65" s="12" customFormat="1" ht="13.5">
      <c r="B3319" s="222"/>
      <c r="C3319" s="223"/>
      <c r="D3319" s="219" t="s">
        <v>274</v>
      </c>
      <c r="E3319" s="224" t="s">
        <v>34</v>
      </c>
      <c r="F3319" s="225" t="s">
        <v>3774</v>
      </c>
      <c r="G3319" s="223"/>
      <c r="H3319" s="226">
        <v>421.01</v>
      </c>
      <c r="I3319" s="227"/>
      <c r="J3319" s="223"/>
      <c r="K3319" s="223"/>
      <c r="L3319" s="228"/>
      <c r="M3319" s="229"/>
      <c r="N3319" s="230"/>
      <c r="O3319" s="230"/>
      <c r="P3319" s="230"/>
      <c r="Q3319" s="230"/>
      <c r="R3319" s="230"/>
      <c r="S3319" s="230"/>
      <c r="T3319" s="231"/>
      <c r="AT3319" s="232" t="s">
        <v>274</v>
      </c>
      <c r="AU3319" s="232" t="s">
        <v>88</v>
      </c>
      <c r="AV3319" s="12" t="s">
        <v>88</v>
      </c>
      <c r="AW3319" s="12" t="s">
        <v>41</v>
      </c>
      <c r="AX3319" s="12" t="s">
        <v>78</v>
      </c>
      <c r="AY3319" s="232" t="s">
        <v>209</v>
      </c>
    </row>
    <row r="3320" spans="2:65" s="12" customFormat="1" ht="13.5">
      <c r="B3320" s="222"/>
      <c r="C3320" s="223"/>
      <c r="D3320" s="219" t="s">
        <v>274</v>
      </c>
      <c r="E3320" s="224" t="s">
        <v>34</v>
      </c>
      <c r="F3320" s="225" t="s">
        <v>3775</v>
      </c>
      <c r="G3320" s="223"/>
      <c r="H3320" s="226">
        <v>89.91</v>
      </c>
      <c r="I3320" s="227"/>
      <c r="J3320" s="223"/>
      <c r="K3320" s="223"/>
      <c r="L3320" s="228"/>
      <c r="M3320" s="229"/>
      <c r="N3320" s="230"/>
      <c r="O3320" s="230"/>
      <c r="P3320" s="230"/>
      <c r="Q3320" s="230"/>
      <c r="R3320" s="230"/>
      <c r="S3320" s="230"/>
      <c r="T3320" s="231"/>
      <c r="AT3320" s="232" t="s">
        <v>274</v>
      </c>
      <c r="AU3320" s="232" t="s">
        <v>88</v>
      </c>
      <c r="AV3320" s="12" t="s">
        <v>88</v>
      </c>
      <c r="AW3320" s="12" t="s">
        <v>41</v>
      </c>
      <c r="AX3320" s="12" t="s">
        <v>78</v>
      </c>
      <c r="AY3320" s="232" t="s">
        <v>209</v>
      </c>
    </row>
    <row r="3321" spans="2:65" s="12" customFormat="1" ht="13.5">
      <c r="B3321" s="222"/>
      <c r="C3321" s="223"/>
      <c r="D3321" s="219" t="s">
        <v>274</v>
      </c>
      <c r="E3321" s="224" t="s">
        <v>34</v>
      </c>
      <c r="F3321" s="225" t="s">
        <v>3776</v>
      </c>
      <c r="G3321" s="223"/>
      <c r="H3321" s="226">
        <v>171.77</v>
      </c>
      <c r="I3321" s="227"/>
      <c r="J3321" s="223"/>
      <c r="K3321" s="223"/>
      <c r="L3321" s="228"/>
      <c r="M3321" s="229"/>
      <c r="N3321" s="230"/>
      <c r="O3321" s="230"/>
      <c r="P3321" s="230"/>
      <c r="Q3321" s="230"/>
      <c r="R3321" s="230"/>
      <c r="S3321" s="230"/>
      <c r="T3321" s="231"/>
      <c r="AT3321" s="232" t="s">
        <v>274</v>
      </c>
      <c r="AU3321" s="232" t="s">
        <v>88</v>
      </c>
      <c r="AV3321" s="12" t="s">
        <v>88</v>
      </c>
      <c r="AW3321" s="12" t="s">
        <v>41</v>
      </c>
      <c r="AX3321" s="12" t="s">
        <v>78</v>
      </c>
      <c r="AY3321" s="232" t="s">
        <v>209</v>
      </c>
    </row>
    <row r="3322" spans="2:65" s="12" customFormat="1" ht="13.5">
      <c r="B3322" s="222"/>
      <c r="C3322" s="223"/>
      <c r="D3322" s="219" t="s">
        <v>274</v>
      </c>
      <c r="E3322" s="224" t="s">
        <v>34</v>
      </c>
      <c r="F3322" s="225" t="s">
        <v>3777</v>
      </c>
      <c r="G3322" s="223"/>
      <c r="H3322" s="226">
        <v>637.41</v>
      </c>
      <c r="I3322" s="227"/>
      <c r="J3322" s="223"/>
      <c r="K3322" s="223"/>
      <c r="L3322" s="228"/>
      <c r="M3322" s="229"/>
      <c r="N3322" s="230"/>
      <c r="O3322" s="230"/>
      <c r="P3322" s="230"/>
      <c r="Q3322" s="230"/>
      <c r="R3322" s="230"/>
      <c r="S3322" s="230"/>
      <c r="T3322" s="231"/>
      <c r="AT3322" s="232" t="s">
        <v>274</v>
      </c>
      <c r="AU3322" s="232" t="s">
        <v>88</v>
      </c>
      <c r="AV3322" s="12" t="s">
        <v>88</v>
      </c>
      <c r="AW3322" s="12" t="s">
        <v>41</v>
      </c>
      <c r="AX3322" s="12" t="s">
        <v>78</v>
      </c>
      <c r="AY3322" s="232" t="s">
        <v>209</v>
      </c>
    </row>
    <row r="3323" spans="2:65" s="13" customFormat="1" ht="13.5">
      <c r="B3323" s="233"/>
      <c r="C3323" s="234"/>
      <c r="D3323" s="219" t="s">
        <v>274</v>
      </c>
      <c r="E3323" s="235" t="s">
        <v>34</v>
      </c>
      <c r="F3323" s="236" t="s">
        <v>302</v>
      </c>
      <c r="G3323" s="234"/>
      <c r="H3323" s="237">
        <v>2469.94</v>
      </c>
      <c r="I3323" s="238"/>
      <c r="J3323" s="234"/>
      <c r="K3323" s="234"/>
      <c r="L3323" s="239"/>
      <c r="M3323" s="240"/>
      <c r="N3323" s="241"/>
      <c r="O3323" s="241"/>
      <c r="P3323" s="241"/>
      <c r="Q3323" s="241"/>
      <c r="R3323" s="241"/>
      <c r="S3323" s="241"/>
      <c r="T3323" s="242"/>
      <c r="AT3323" s="243" t="s">
        <v>274</v>
      </c>
      <c r="AU3323" s="243" t="s">
        <v>88</v>
      </c>
      <c r="AV3323" s="13" t="s">
        <v>228</v>
      </c>
      <c r="AW3323" s="13" t="s">
        <v>41</v>
      </c>
      <c r="AX3323" s="13" t="s">
        <v>86</v>
      </c>
      <c r="AY3323" s="243" t="s">
        <v>209</v>
      </c>
    </row>
    <row r="3324" spans="2:65" s="1" customFormat="1" ht="16.5" customHeight="1">
      <c r="B3324" s="43"/>
      <c r="C3324" s="244" t="s">
        <v>3778</v>
      </c>
      <c r="D3324" s="244" t="s">
        <v>348</v>
      </c>
      <c r="E3324" s="245" t="s">
        <v>3779</v>
      </c>
      <c r="F3324" s="246" t="s">
        <v>3780</v>
      </c>
      <c r="G3324" s="247" t="s">
        <v>307</v>
      </c>
      <c r="H3324" s="248">
        <v>2.4689999999999999</v>
      </c>
      <c r="I3324" s="249"/>
      <c r="J3324" s="250">
        <f>ROUND(I3324*H3324,2)</f>
        <v>0</v>
      </c>
      <c r="K3324" s="246" t="s">
        <v>216</v>
      </c>
      <c r="L3324" s="251"/>
      <c r="M3324" s="252" t="s">
        <v>34</v>
      </c>
      <c r="N3324" s="253" t="s">
        <v>49</v>
      </c>
      <c r="O3324" s="44"/>
      <c r="P3324" s="212">
        <f>O3324*H3324</f>
        <v>0</v>
      </c>
      <c r="Q3324" s="212">
        <v>1</v>
      </c>
      <c r="R3324" s="212">
        <f>Q3324*H3324</f>
        <v>2.4689999999999999</v>
      </c>
      <c r="S3324" s="212">
        <v>0</v>
      </c>
      <c r="T3324" s="213">
        <f>S3324*H3324</f>
        <v>0</v>
      </c>
      <c r="AR3324" s="25" t="s">
        <v>672</v>
      </c>
      <c r="AT3324" s="25" t="s">
        <v>348</v>
      </c>
      <c r="AU3324" s="25" t="s">
        <v>88</v>
      </c>
      <c r="AY3324" s="25" t="s">
        <v>209</v>
      </c>
      <c r="BE3324" s="214">
        <f>IF(N3324="základní",J3324,0)</f>
        <v>0</v>
      </c>
      <c r="BF3324" s="214">
        <f>IF(N3324="snížená",J3324,0)</f>
        <v>0</v>
      </c>
      <c r="BG3324" s="214">
        <f>IF(N3324="zákl. přenesená",J3324,0)</f>
        <v>0</v>
      </c>
      <c r="BH3324" s="214">
        <f>IF(N3324="sníž. přenesená",J3324,0)</f>
        <v>0</v>
      </c>
      <c r="BI3324" s="214">
        <f>IF(N3324="nulová",J3324,0)</f>
        <v>0</v>
      </c>
      <c r="BJ3324" s="25" t="s">
        <v>86</v>
      </c>
      <c r="BK3324" s="214">
        <f>ROUND(I3324*H3324,2)</f>
        <v>0</v>
      </c>
      <c r="BL3324" s="25" t="s">
        <v>287</v>
      </c>
      <c r="BM3324" s="25" t="s">
        <v>3781</v>
      </c>
    </row>
    <row r="3325" spans="2:65" s="1" customFormat="1" ht="25.5" customHeight="1">
      <c r="B3325" s="43"/>
      <c r="C3325" s="203" t="s">
        <v>3782</v>
      </c>
      <c r="D3325" s="203" t="s">
        <v>212</v>
      </c>
      <c r="E3325" s="204" t="s">
        <v>3783</v>
      </c>
      <c r="F3325" s="205" t="s">
        <v>3784</v>
      </c>
      <c r="G3325" s="206" t="s">
        <v>351</v>
      </c>
      <c r="H3325" s="207">
        <v>2469.94</v>
      </c>
      <c r="I3325" s="208"/>
      <c r="J3325" s="209">
        <f>ROUND(I3325*H3325,2)</f>
        <v>0</v>
      </c>
      <c r="K3325" s="205" t="s">
        <v>216</v>
      </c>
      <c r="L3325" s="63"/>
      <c r="M3325" s="210" t="s">
        <v>34</v>
      </c>
      <c r="N3325" s="211" t="s">
        <v>49</v>
      </c>
      <c r="O3325" s="44"/>
      <c r="P3325" s="212">
        <f>O3325*H3325</f>
        <v>0</v>
      </c>
      <c r="Q3325" s="212">
        <v>0</v>
      </c>
      <c r="R3325" s="212">
        <f>Q3325*H3325</f>
        <v>0</v>
      </c>
      <c r="S3325" s="212">
        <v>0</v>
      </c>
      <c r="T3325" s="213">
        <f>S3325*H3325</f>
        <v>0</v>
      </c>
      <c r="AR3325" s="25" t="s">
        <v>287</v>
      </c>
      <c r="AT3325" s="25" t="s">
        <v>212</v>
      </c>
      <c r="AU3325" s="25" t="s">
        <v>88</v>
      </c>
      <c r="AY3325" s="25" t="s">
        <v>209</v>
      </c>
      <c r="BE3325" s="214">
        <f>IF(N3325="základní",J3325,0)</f>
        <v>0</v>
      </c>
      <c r="BF3325" s="214">
        <f>IF(N3325="snížená",J3325,0)</f>
        <v>0</v>
      </c>
      <c r="BG3325" s="214">
        <f>IF(N3325="zákl. přenesená",J3325,0)</f>
        <v>0</v>
      </c>
      <c r="BH3325" s="214">
        <f>IF(N3325="sníž. přenesená",J3325,0)</f>
        <v>0</v>
      </c>
      <c r="BI3325" s="214">
        <f>IF(N3325="nulová",J3325,0)</f>
        <v>0</v>
      </c>
      <c r="BJ3325" s="25" t="s">
        <v>86</v>
      </c>
      <c r="BK3325" s="214">
        <f>ROUND(I3325*H3325,2)</f>
        <v>0</v>
      </c>
      <c r="BL3325" s="25" t="s">
        <v>287</v>
      </c>
      <c r="BM3325" s="25" t="s">
        <v>3785</v>
      </c>
    </row>
    <row r="3326" spans="2:65" s="12" customFormat="1" ht="13.5">
      <c r="B3326" s="222"/>
      <c r="C3326" s="223"/>
      <c r="D3326" s="219" t="s">
        <v>274</v>
      </c>
      <c r="E3326" s="224" t="s">
        <v>34</v>
      </c>
      <c r="F3326" s="225" t="s">
        <v>3769</v>
      </c>
      <c r="G3326" s="223"/>
      <c r="H3326" s="226">
        <v>361.91</v>
      </c>
      <c r="I3326" s="227"/>
      <c r="J3326" s="223"/>
      <c r="K3326" s="223"/>
      <c r="L3326" s="228"/>
      <c r="M3326" s="229"/>
      <c r="N3326" s="230"/>
      <c r="O3326" s="230"/>
      <c r="P3326" s="230"/>
      <c r="Q3326" s="230"/>
      <c r="R3326" s="230"/>
      <c r="S3326" s="230"/>
      <c r="T3326" s="231"/>
      <c r="AT3326" s="232" t="s">
        <v>274</v>
      </c>
      <c r="AU3326" s="232" t="s">
        <v>88</v>
      </c>
      <c r="AV3326" s="12" t="s">
        <v>88</v>
      </c>
      <c r="AW3326" s="12" t="s">
        <v>41</v>
      </c>
      <c r="AX3326" s="12" t="s">
        <v>78</v>
      </c>
      <c r="AY3326" s="232" t="s">
        <v>209</v>
      </c>
    </row>
    <row r="3327" spans="2:65" s="12" customFormat="1" ht="13.5">
      <c r="B3327" s="222"/>
      <c r="C3327" s="223"/>
      <c r="D3327" s="219" t="s">
        <v>274</v>
      </c>
      <c r="E3327" s="224" t="s">
        <v>34</v>
      </c>
      <c r="F3327" s="225" t="s">
        <v>3770</v>
      </c>
      <c r="G3327" s="223"/>
      <c r="H3327" s="226">
        <v>432.9</v>
      </c>
      <c r="I3327" s="227"/>
      <c r="J3327" s="223"/>
      <c r="K3327" s="223"/>
      <c r="L3327" s="228"/>
      <c r="M3327" s="229"/>
      <c r="N3327" s="230"/>
      <c r="O3327" s="230"/>
      <c r="P3327" s="230"/>
      <c r="Q3327" s="230"/>
      <c r="R3327" s="230"/>
      <c r="S3327" s="230"/>
      <c r="T3327" s="231"/>
      <c r="AT3327" s="232" t="s">
        <v>274</v>
      </c>
      <c r="AU3327" s="232" t="s">
        <v>88</v>
      </c>
      <c r="AV3327" s="12" t="s">
        <v>88</v>
      </c>
      <c r="AW3327" s="12" t="s">
        <v>41</v>
      </c>
      <c r="AX3327" s="12" t="s">
        <v>78</v>
      </c>
      <c r="AY3327" s="232" t="s">
        <v>209</v>
      </c>
    </row>
    <row r="3328" spans="2:65" s="12" customFormat="1" ht="13.5">
      <c r="B3328" s="222"/>
      <c r="C3328" s="223"/>
      <c r="D3328" s="219" t="s">
        <v>274</v>
      </c>
      <c r="E3328" s="224" t="s">
        <v>34</v>
      </c>
      <c r="F3328" s="225" t="s">
        <v>3771</v>
      </c>
      <c r="G3328" s="223"/>
      <c r="H3328" s="226">
        <v>117.49</v>
      </c>
      <c r="I3328" s="227"/>
      <c r="J3328" s="223"/>
      <c r="K3328" s="223"/>
      <c r="L3328" s="228"/>
      <c r="M3328" s="229"/>
      <c r="N3328" s="230"/>
      <c r="O3328" s="230"/>
      <c r="P3328" s="230"/>
      <c r="Q3328" s="230"/>
      <c r="R3328" s="230"/>
      <c r="S3328" s="230"/>
      <c r="T3328" s="231"/>
      <c r="AT3328" s="232" t="s">
        <v>274</v>
      </c>
      <c r="AU3328" s="232" t="s">
        <v>88</v>
      </c>
      <c r="AV3328" s="12" t="s">
        <v>88</v>
      </c>
      <c r="AW3328" s="12" t="s">
        <v>41</v>
      </c>
      <c r="AX3328" s="12" t="s">
        <v>78</v>
      </c>
      <c r="AY3328" s="232" t="s">
        <v>209</v>
      </c>
    </row>
    <row r="3329" spans="2:65" s="12" customFormat="1" ht="13.5">
      <c r="B3329" s="222"/>
      <c r="C3329" s="223"/>
      <c r="D3329" s="219" t="s">
        <v>274</v>
      </c>
      <c r="E3329" s="224" t="s">
        <v>34</v>
      </c>
      <c r="F3329" s="225" t="s">
        <v>3772</v>
      </c>
      <c r="G3329" s="223"/>
      <c r="H3329" s="226">
        <v>132.91999999999999</v>
      </c>
      <c r="I3329" s="227"/>
      <c r="J3329" s="223"/>
      <c r="K3329" s="223"/>
      <c r="L3329" s="228"/>
      <c r="M3329" s="229"/>
      <c r="N3329" s="230"/>
      <c r="O3329" s="230"/>
      <c r="P3329" s="230"/>
      <c r="Q3329" s="230"/>
      <c r="R3329" s="230"/>
      <c r="S3329" s="230"/>
      <c r="T3329" s="231"/>
      <c r="AT3329" s="232" t="s">
        <v>274</v>
      </c>
      <c r="AU3329" s="232" t="s">
        <v>88</v>
      </c>
      <c r="AV3329" s="12" t="s">
        <v>88</v>
      </c>
      <c r="AW3329" s="12" t="s">
        <v>41</v>
      </c>
      <c r="AX3329" s="12" t="s">
        <v>78</v>
      </c>
      <c r="AY3329" s="232" t="s">
        <v>209</v>
      </c>
    </row>
    <row r="3330" spans="2:65" s="12" customFormat="1" ht="13.5">
      <c r="B3330" s="222"/>
      <c r="C3330" s="223"/>
      <c r="D3330" s="219" t="s">
        <v>274</v>
      </c>
      <c r="E3330" s="224" t="s">
        <v>34</v>
      </c>
      <c r="F3330" s="225" t="s">
        <v>3773</v>
      </c>
      <c r="G3330" s="223"/>
      <c r="H3330" s="226">
        <v>104.62</v>
      </c>
      <c r="I3330" s="227"/>
      <c r="J3330" s="223"/>
      <c r="K3330" s="223"/>
      <c r="L3330" s="228"/>
      <c r="M3330" s="229"/>
      <c r="N3330" s="230"/>
      <c r="O3330" s="230"/>
      <c r="P3330" s="230"/>
      <c r="Q3330" s="230"/>
      <c r="R3330" s="230"/>
      <c r="S3330" s="230"/>
      <c r="T3330" s="231"/>
      <c r="AT3330" s="232" t="s">
        <v>274</v>
      </c>
      <c r="AU3330" s="232" t="s">
        <v>88</v>
      </c>
      <c r="AV3330" s="12" t="s">
        <v>88</v>
      </c>
      <c r="AW3330" s="12" t="s">
        <v>41</v>
      </c>
      <c r="AX3330" s="12" t="s">
        <v>78</v>
      </c>
      <c r="AY3330" s="232" t="s">
        <v>209</v>
      </c>
    </row>
    <row r="3331" spans="2:65" s="12" customFormat="1" ht="13.5">
      <c r="B3331" s="222"/>
      <c r="C3331" s="223"/>
      <c r="D3331" s="219" t="s">
        <v>274</v>
      </c>
      <c r="E3331" s="224" t="s">
        <v>34</v>
      </c>
      <c r="F3331" s="225" t="s">
        <v>3774</v>
      </c>
      <c r="G3331" s="223"/>
      <c r="H3331" s="226">
        <v>421.01</v>
      </c>
      <c r="I3331" s="227"/>
      <c r="J3331" s="223"/>
      <c r="K3331" s="223"/>
      <c r="L3331" s="228"/>
      <c r="M3331" s="229"/>
      <c r="N3331" s="230"/>
      <c r="O3331" s="230"/>
      <c r="P3331" s="230"/>
      <c r="Q3331" s="230"/>
      <c r="R3331" s="230"/>
      <c r="S3331" s="230"/>
      <c r="T3331" s="231"/>
      <c r="AT3331" s="232" t="s">
        <v>274</v>
      </c>
      <c r="AU3331" s="232" t="s">
        <v>88</v>
      </c>
      <c r="AV3331" s="12" t="s">
        <v>88</v>
      </c>
      <c r="AW3331" s="12" t="s">
        <v>41</v>
      </c>
      <c r="AX3331" s="12" t="s">
        <v>78</v>
      </c>
      <c r="AY3331" s="232" t="s">
        <v>209</v>
      </c>
    </row>
    <row r="3332" spans="2:65" s="12" customFormat="1" ht="13.5">
      <c r="B3332" s="222"/>
      <c r="C3332" s="223"/>
      <c r="D3332" s="219" t="s">
        <v>274</v>
      </c>
      <c r="E3332" s="224" t="s">
        <v>34</v>
      </c>
      <c r="F3332" s="225" t="s">
        <v>3775</v>
      </c>
      <c r="G3332" s="223"/>
      <c r="H3332" s="226">
        <v>89.91</v>
      </c>
      <c r="I3332" s="227"/>
      <c r="J3332" s="223"/>
      <c r="K3332" s="223"/>
      <c r="L3332" s="228"/>
      <c r="M3332" s="229"/>
      <c r="N3332" s="230"/>
      <c r="O3332" s="230"/>
      <c r="P3332" s="230"/>
      <c r="Q3332" s="230"/>
      <c r="R3332" s="230"/>
      <c r="S3332" s="230"/>
      <c r="T3332" s="231"/>
      <c r="AT3332" s="232" t="s">
        <v>274</v>
      </c>
      <c r="AU3332" s="232" t="s">
        <v>88</v>
      </c>
      <c r="AV3332" s="12" t="s">
        <v>88</v>
      </c>
      <c r="AW3332" s="12" t="s">
        <v>41</v>
      </c>
      <c r="AX3332" s="12" t="s">
        <v>78</v>
      </c>
      <c r="AY3332" s="232" t="s">
        <v>209</v>
      </c>
    </row>
    <row r="3333" spans="2:65" s="12" customFormat="1" ht="13.5">
      <c r="B3333" s="222"/>
      <c r="C3333" s="223"/>
      <c r="D3333" s="219" t="s">
        <v>274</v>
      </c>
      <c r="E3333" s="224" t="s">
        <v>34</v>
      </c>
      <c r="F3333" s="225" t="s">
        <v>3776</v>
      </c>
      <c r="G3333" s="223"/>
      <c r="H3333" s="226">
        <v>171.77</v>
      </c>
      <c r="I3333" s="227"/>
      <c r="J3333" s="223"/>
      <c r="K3333" s="223"/>
      <c r="L3333" s="228"/>
      <c r="M3333" s="229"/>
      <c r="N3333" s="230"/>
      <c r="O3333" s="230"/>
      <c r="P3333" s="230"/>
      <c r="Q3333" s="230"/>
      <c r="R3333" s="230"/>
      <c r="S3333" s="230"/>
      <c r="T3333" s="231"/>
      <c r="AT3333" s="232" t="s">
        <v>274</v>
      </c>
      <c r="AU3333" s="232" t="s">
        <v>88</v>
      </c>
      <c r="AV3333" s="12" t="s">
        <v>88</v>
      </c>
      <c r="AW3333" s="12" t="s">
        <v>41</v>
      </c>
      <c r="AX3333" s="12" t="s">
        <v>78</v>
      </c>
      <c r="AY3333" s="232" t="s">
        <v>209</v>
      </c>
    </row>
    <row r="3334" spans="2:65" s="12" customFormat="1" ht="13.5">
      <c r="B3334" s="222"/>
      <c r="C3334" s="223"/>
      <c r="D3334" s="219" t="s">
        <v>274</v>
      </c>
      <c r="E3334" s="224" t="s">
        <v>34</v>
      </c>
      <c r="F3334" s="225" t="s">
        <v>3777</v>
      </c>
      <c r="G3334" s="223"/>
      <c r="H3334" s="226">
        <v>637.41</v>
      </c>
      <c r="I3334" s="227"/>
      <c r="J3334" s="223"/>
      <c r="K3334" s="223"/>
      <c r="L3334" s="228"/>
      <c r="M3334" s="229"/>
      <c r="N3334" s="230"/>
      <c r="O3334" s="230"/>
      <c r="P3334" s="230"/>
      <c r="Q3334" s="230"/>
      <c r="R3334" s="230"/>
      <c r="S3334" s="230"/>
      <c r="T3334" s="231"/>
      <c r="AT3334" s="232" t="s">
        <v>274</v>
      </c>
      <c r="AU3334" s="232" t="s">
        <v>88</v>
      </c>
      <c r="AV3334" s="12" t="s">
        <v>88</v>
      </c>
      <c r="AW3334" s="12" t="s">
        <v>41</v>
      </c>
      <c r="AX3334" s="12" t="s">
        <v>78</v>
      </c>
      <c r="AY3334" s="232" t="s">
        <v>209</v>
      </c>
    </row>
    <row r="3335" spans="2:65" s="13" customFormat="1" ht="13.5">
      <c r="B3335" s="233"/>
      <c r="C3335" s="234"/>
      <c r="D3335" s="219" t="s">
        <v>274</v>
      </c>
      <c r="E3335" s="235" t="s">
        <v>34</v>
      </c>
      <c r="F3335" s="236" t="s">
        <v>302</v>
      </c>
      <c r="G3335" s="234"/>
      <c r="H3335" s="237">
        <v>2469.94</v>
      </c>
      <c r="I3335" s="238"/>
      <c r="J3335" s="234"/>
      <c r="K3335" s="234"/>
      <c r="L3335" s="239"/>
      <c r="M3335" s="240"/>
      <c r="N3335" s="241"/>
      <c r="O3335" s="241"/>
      <c r="P3335" s="241"/>
      <c r="Q3335" s="241"/>
      <c r="R3335" s="241"/>
      <c r="S3335" s="241"/>
      <c r="T3335" s="242"/>
      <c r="AT3335" s="243" t="s">
        <v>274</v>
      </c>
      <c r="AU3335" s="243" t="s">
        <v>88</v>
      </c>
      <c r="AV3335" s="13" t="s">
        <v>228</v>
      </c>
      <c r="AW3335" s="13" t="s">
        <v>41</v>
      </c>
      <c r="AX3335" s="13" t="s">
        <v>86</v>
      </c>
      <c r="AY3335" s="243" t="s">
        <v>209</v>
      </c>
    </row>
    <row r="3336" spans="2:65" s="1" customFormat="1" ht="16.5" customHeight="1">
      <c r="B3336" s="43"/>
      <c r="C3336" s="244" t="s">
        <v>3786</v>
      </c>
      <c r="D3336" s="244" t="s">
        <v>348</v>
      </c>
      <c r="E3336" s="245" t="s">
        <v>3787</v>
      </c>
      <c r="F3336" s="246" t="s">
        <v>3788</v>
      </c>
      <c r="G3336" s="247" t="s">
        <v>2261</v>
      </c>
      <c r="H3336" s="248">
        <v>246.994</v>
      </c>
      <c r="I3336" s="249"/>
      <c r="J3336" s="250">
        <f>ROUND(I3336*H3336,2)</f>
        <v>0</v>
      </c>
      <c r="K3336" s="246" t="s">
        <v>216</v>
      </c>
      <c r="L3336" s="251"/>
      <c r="M3336" s="252" t="s">
        <v>34</v>
      </c>
      <c r="N3336" s="253" t="s">
        <v>49</v>
      </c>
      <c r="O3336" s="44"/>
      <c r="P3336" s="212">
        <f>O3336*H3336</f>
        <v>0</v>
      </c>
      <c r="Q3336" s="212">
        <v>1E-3</v>
      </c>
      <c r="R3336" s="212">
        <f>Q3336*H3336</f>
        <v>0.24699399999999999</v>
      </c>
      <c r="S3336" s="212">
        <v>0</v>
      </c>
      <c r="T3336" s="213">
        <f>S3336*H3336</f>
        <v>0</v>
      </c>
      <c r="AR3336" s="25" t="s">
        <v>672</v>
      </c>
      <c r="AT3336" s="25" t="s">
        <v>348</v>
      </c>
      <c r="AU3336" s="25" t="s">
        <v>88</v>
      </c>
      <c r="AY3336" s="25" t="s">
        <v>209</v>
      </c>
      <c r="BE3336" s="214">
        <f>IF(N3336="základní",J3336,0)</f>
        <v>0</v>
      </c>
      <c r="BF3336" s="214">
        <f>IF(N3336="snížená",J3336,0)</f>
        <v>0</v>
      </c>
      <c r="BG3336" s="214">
        <f>IF(N3336="zákl. přenesená",J3336,0)</f>
        <v>0</v>
      </c>
      <c r="BH3336" s="214">
        <f>IF(N3336="sníž. přenesená",J3336,0)</f>
        <v>0</v>
      </c>
      <c r="BI3336" s="214">
        <f>IF(N3336="nulová",J3336,0)</f>
        <v>0</v>
      </c>
      <c r="BJ3336" s="25" t="s">
        <v>86</v>
      </c>
      <c r="BK3336" s="214">
        <f>ROUND(I3336*H3336,2)</f>
        <v>0</v>
      </c>
      <c r="BL3336" s="25" t="s">
        <v>287</v>
      </c>
      <c r="BM3336" s="25" t="s">
        <v>3789</v>
      </c>
    </row>
    <row r="3337" spans="2:65" s="1" customFormat="1" ht="16.5" customHeight="1">
      <c r="B3337" s="43"/>
      <c r="C3337" s="203" t="s">
        <v>3790</v>
      </c>
      <c r="D3337" s="203" t="s">
        <v>212</v>
      </c>
      <c r="E3337" s="204" t="s">
        <v>3791</v>
      </c>
      <c r="F3337" s="205" t="s">
        <v>3792</v>
      </c>
      <c r="G3337" s="206" t="s">
        <v>307</v>
      </c>
      <c r="H3337" s="207">
        <v>112.479</v>
      </c>
      <c r="I3337" s="208"/>
      <c r="J3337" s="209">
        <f>ROUND(I3337*H3337,2)</f>
        <v>0</v>
      </c>
      <c r="K3337" s="205" t="s">
        <v>34</v>
      </c>
      <c r="L3337" s="63"/>
      <c r="M3337" s="210" t="s">
        <v>34</v>
      </c>
      <c r="N3337" s="211" t="s">
        <v>49</v>
      </c>
      <c r="O3337" s="44"/>
      <c r="P3337" s="212">
        <f>O3337*H3337</f>
        <v>0</v>
      </c>
      <c r="Q3337" s="212">
        <v>0</v>
      </c>
      <c r="R3337" s="212">
        <f>Q3337*H3337</f>
        <v>0</v>
      </c>
      <c r="S3337" s="212">
        <v>0</v>
      </c>
      <c r="T3337" s="213">
        <f>S3337*H3337</f>
        <v>0</v>
      </c>
      <c r="AR3337" s="25" t="s">
        <v>287</v>
      </c>
      <c r="AT3337" s="25" t="s">
        <v>212</v>
      </c>
      <c r="AU3337" s="25" t="s">
        <v>88</v>
      </c>
      <c r="AY3337" s="25" t="s">
        <v>209</v>
      </c>
      <c r="BE3337" s="214">
        <f>IF(N3337="základní",J3337,0)</f>
        <v>0</v>
      </c>
      <c r="BF3337" s="214">
        <f>IF(N3337="snížená",J3337,0)</f>
        <v>0</v>
      </c>
      <c r="BG3337" s="214">
        <f>IF(N3337="zákl. přenesená",J3337,0)</f>
        <v>0</v>
      </c>
      <c r="BH3337" s="214">
        <f>IF(N3337="sníž. přenesená",J3337,0)</f>
        <v>0</v>
      </c>
      <c r="BI3337" s="214">
        <f>IF(N3337="nulová",J3337,0)</f>
        <v>0</v>
      </c>
      <c r="BJ3337" s="25" t="s">
        <v>86</v>
      </c>
      <c r="BK3337" s="214">
        <f>ROUND(I3337*H3337,2)</f>
        <v>0</v>
      </c>
      <c r="BL3337" s="25" t="s">
        <v>287</v>
      </c>
      <c r="BM3337" s="25" t="s">
        <v>3793</v>
      </c>
    </row>
    <row r="3338" spans="2:65" s="14" customFormat="1" ht="13.5">
      <c r="B3338" s="254"/>
      <c r="C3338" s="255"/>
      <c r="D3338" s="219" t="s">
        <v>274</v>
      </c>
      <c r="E3338" s="256" t="s">
        <v>34</v>
      </c>
      <c r="F3338" s="257" t="s">
        <v>1199</v>
      </c>
      <c r="G3338" s="255"/>
      <c r="H3338" s="256" t="s">
        <v>34</v>
      </c>
      <c r="I3338" s="258"/>
      <c r="J3338" s="255"/>
      <c r="K3338" s="255"/>
      <c r="L3338" s="259"/>
      <c r="M3338" s="260"/>
      <c r="N3338" s="261"/>
      <c r="O3338" s="261"/>
      <c r="P3338" s="261"/>
      <c r="Q3338" s="261"/>
      <c r="R3338" s="261"/>
      <c r="S3338" s="261"/>
      <c r="T3338" s="262"/>
      <c r="AT3338" s="263" t="s">
        <v>274</v>
      </c>
      <c r="AU3338" s="263" t="s">
        <v>88</v>
      </c>
      <c r="AV3338" s="14" t="s">
        <v>86</v>
      </c>
      <c r="AW3338" s="14" t="s">
        <v>41</v>
      </c>
      <c r="AX3338" s="14" t="s">
        <v>78</v>
      </c>
      <c r="AY3338" s="263" t="s">
        <v>209</v>
      </c>
    </row>
    <row r="3339" spans="2:65" s="12" customFormat="1" ht="13.5">
      <c r="B3339" s="222"/>
      <c r="C3339" s="223"/>
      <c r="D3339" s="219" t="s">
        <v>274</v>
      </c>
      <c r="E3339" s="224" t="s">
        <v>34</v>
      </c>
      <c r="F3339" s="225" t="s">
        <v>1200</v>
      </c>
      <c r="G3339" s="223"/>
      <c r="H3339" s="226">
        <v>13.2</v>
      </c>
      <c r="I3339" s="227"/>
      <c r="J3339" s="223"/>
      <c r="K3339" s="223"/>
      <c r="L3339" s="228"/>
      <c r="M3339" s="229"/>
      <c r="N3339" s="230"/>
      <c r="O3339" s="230"/>
      <c r="P3339" s="230"/>
      <c r="Q3339" s="230"/>
      <c r="R3339" s="230"/>
      <c r="S3339" s="230"/>
      <c r="T3339" s="231"/>
      <c r="AT3339" s="232" t="s">
        <v>274</v>
      </c>
      <c r="AU3339" s="232" t="s">
        <v>88</v>
      </c>
      <c r="AV3339" s="12" t="s">
        <v>88</v>
      </c>
      <c r="AW3339" s="12" t="s">
        <v>41</v>
      </c>
      <c r="AX3339" s="12" t="s">
        <v>78</v>
      </c>
      <c r="AY3339" s="232" t="s">
        <v>209</v>
      </c>
    </row>
    <row r="3340" spans="2:65" s="14" customFormat="1" ht="13.5">
      <c r="B3340" s="254"/>
      <c r="C3340" s="255"/>
      <c r="D3340" s="219" t="s">
        <v>274</v>
      </c>
      <c r="E3340" s="256" t="s">
        <v>34</v>
      </c>
      <c r="F3340" s="257" t="s">
        <v>1201</v>
      </c>
      <c r="G3340" s="255"/>
      <c r="H3340" s="256" t="s">
        <v>34</v>
      </c>
      <c r="I3340" s="258"/>
      <c r="J3340" s="255"/>
      <c r="K3340" s="255"/>
      <c r="L3340" s="259"/>
      <c r="M3340" s="260"/>
      <c r="N3340" s="261"/>
      <c r="O3340" s="261"/>
      <c r="P3340" s="261"/>
      <c r="Q3340" s="261"/>
      <c r="R3340" s="261"/>
      <c r="S3340" s="261"/>
      <c r="T3340" s="262"/>
      <c r="AT3340" s="263" t="s">
        <v>274</v>
      </c>
      <c r="AU3340" s="263" t="s">
        <v>88</v>
      </c>
      <c r="AV3340" s="14" t="s">
        <v>86</v>
      </c>
      <c r="AW3340" s="14" t="s">
        <v>41</v>
      </c>
      <c r="AX3340" s="14" t="s">
        <v>78</v>
      </c>
      <c r="AY3340" s="263" t="s">
        <v>209</v>
      </c>
    </row>
    <row r="3341" spans="2:65" s="12" customFormat="1" ht="13.5">
      <c r="B3341" s="222"/>
      <c r="C3341" s="223"/>
      <c r="D3341" s="219" t="s">
        <v>274</v>
      </c>
      <c r="E3341" s="224" t="s">
        <v>34</v>
      </c>
      <c r="F3341" s="225" t="s">
        <v>1202</v>
      </c>
      <c r="G3341" s="223"/>
      <c r="H3341" s="226">
        <v>1.004</v>
      </c>
      <c r="I3341" s="227"/>
      <c r="J3341" s="223"/>
      <c r="K3341" s="223"/>
      <c r="L3341" s="228"/>
      <c r="M3341" s="229"/>
      <c r="N3341" s="230"/>
      <c r="O3341" s="230"/>
      <c r="P3341" s="230"/>
      <c r="Q3341" s="230"/>
      <c r="R3341" s="230"/>
      <c r="S3341" s="230"/>
      <c r="T3341" s="231"/>
      <c r="AT3341" s="232" t="s">
        <v>274</v>
      </c>
      <c r="AU3341" s="232" t="s">
        <v>88</v>
      </c>
      <c r="AV3341" s="12" t="s">
        <v>88</v>
      </c>
      <c r="AW3341" s="12" t="s">
        <v>41</v>
      </c>
      <c r="AX3341" s="12" t="s">
        <v>78</v>
      </c>
      <c r="AY3341" s="232" t="s">
        <v>209</v>
      </c>
    </row>
    <row r="3342" spans="2:65" s="12" customFormat="1" ht="13.5">
      <c r="B3342" s="222"/>
      <c r="C3342" s="223"/>
      <c r="D3342" s="219" t="s">
        <v>274</v>
      </c>
      <c r="E3342" s="224" t="s">
        <v>34</v>
      </c>
      <c r="F3342" s="225" t="s">
        <v>1203</v>
      </c>
      <c r="G3342" s="223"/>
      <c r="H3342" s="226">
        <v>15.292999999999999</v>
      </c>
      <c r="I3342" s="227"/>
      <c r="J3342" s="223"/>
      <c r="K3342" s="223"/>
      <c r="L3342" s="228"/>
      <c r="M3342" s="229"/>
      <c r="N3342" s="230"/>
      <c r="O3342" s="230"/>
      <c r="P3342" s="230"/>
      <c r="Q3342" s="230"/>
      <c r="R3342" s="230"/>
      <c r="S3342" s="230"/>
      <c r="T3342" s="231"/>
      <c r="AT3342" s="232" t="s">
        <v>274</v>
      </c>
      <c r="AU3342" s="232" t="s">
        <v>88</v>
      </c>
      <c r="AV3342" s="12" t="s">
        <v>88</v>
      </c>
      <c r="AW3342" s="12" t="s">
        <v>41</v>
      </c>
      <c r="AX3342" s="12" t="s">
        <v>78</v>
      </c>
      <c r="AY3342" s="232" t="s">
        <v>209</v>
      </c>
    </row>
    <row r="3343" spans="2:65" s="12" customFormat="1" ht="13.5">
      <c r="B3343" s="222"/>
      <c r="C3343" s="223"/>
      <c r="D3343" s="219" t="s">
        <v>274</v>
      </c>
      <c r="E3343" s="224" t="s">
        <v>34</v>
      </c>
      <c r="F3343" s="225" t="s">
        <v>1204</v>
      </c>
      <c r="G3343" s="223"/>
      <c r="H3343" s="226">
        <v>2.9929999999999999</v>
      </c>
      <c r="I3343" s="227"/>
      <c r="J3343" s="223"/>
      <c r="K3343" s="223"/>
      <c r="L3343" s="228"/>
      <c r="M3343" s="229"/>
      <c r="N3343" s="230"/>
      <c r="O3343" s="230"/>
      <c r="P3343" s="230"/>
      <c r="Q3343" s="230"/>
      <c r="R3343" s="230"/>
      <c r="S3343" s="230"/>
      <c r="T3343" s="231"/>
      <c r="AT3343" s="232" t="s">
        <v>274</v>
      </c>
      <c r="AU3343" s="232" t="s">
        <v>88</v>
      </c>
      <c r="AV3343" s="12" t="s">
        <v>88</v>
      </c>
      <c r="AW3343" s="12" t="s">
        <v>41</v>
      </c>
      <c r="AX3343" s="12" t="s">
        <v>78</v>
      </c>
      <c r="AY3343" s="232" t="s">
        <v>209</v>
      </c>
    </row>
    <row r="3344" spans="2:65" s="12" customFormat="1" ht="13.5">
      <c r="B3344" s="222"/>
      <c r="C3344" s="223"/>
      <c r="D3344" s="219" t="s">
        <v>274</v>
      </c>
      <c r="E3344" s="224" t="s">
        <v>34</v>
      </c>
      <c r="F3344" s="225" t="s">
        <v>1205</v>
      </c>
      <c r="G3344" s="223"/>
      <c r="H3344" s="226">
        <v>4.4939999999999998</v>
      </c>
      <c r="I3344" s="227"/>
      <c r="J3344" s="223"/>
      <c r="K3344" s="223"/>
      <c r="L3344" s="228"/>
      <c r="M3344" s="229"/>
      <c r="N3344" s="230"/>
      <c r="O3344" s="230"/>
      <c r="P3344" s="230"/>
      <c r="Q3344" s="230"/>
      <c r="R3344" s="230"/>
      <c r="S3344" s="230"/>
      <c r="T3344" s="231"/>
      <c r="AT3344" s="232" t="s">
        <v>274</v>
      </c>
      <c r="AU3344" s="232" t="s">
        <v>88</v>
      </c>
      <c r="AV3344" s="12" t="s">
        <v>88</v>
      </c>
      <c r="AW3344" s="12" t="s">
        <v>41</v>
      </c>
      <c r="AX3344" s="12" t="s">
        <v>78</v>
      </c>
      <c r="AY3344" s="232" t="s">
        <v>209</v>
      </c>
    </row>
    <row r="3345" spans="2:65" s="12" customFormat="1" ht="13.5">
      <c r="B3345" s="222"/>
      <c r="C3345" s="223"/>
      <c r="D3345" s="219" t="s">
        <v>274</v>
      </c>
      <c r="E3345" s="224" t="s">
        <v>34</v>
      </c>
      <c r="F3345" s="225" t="s">
        <v>1206</v>
      </c>
      <c r="G3345" s="223"/>
      <c r="H3345" s="226">
        <v>3.1219999999999999</v>
      </c>
      <c r="I3345" s="227"/>
      <c r="J3345" s="223"/>
      <c r="K3345" s="223"/>
      <c r="L3345" s="228"/>
      <c r="M3345" s="229"/>
      <c r="N3345" s="230"/>
      <c r="O3345" s="230"/>
      <c r="P3345" s="230"/>
      <c r="Q3345" s="230"/>
      <c r="R3345" s="230"/>
      <c r="S3345" s="230"/>
      <c r="T3345" s="231"/>
      <c r="AT3345" s="232" t="s">
        <v>274</v>
      </c>
      <c r="AU3345" s="232" t="s">
        <v>88</v>
      </c>
      <c r="AV3345" s="12" t="s">
        <v>88</v>
      </c>
      <c r="AW3345" s="12" t="s">
        <v>41</v>
      </c>
      <c r="AX3345" s="12" t="s">
        <v>78</v>
      </c>
      <c r="AY3345" s="232" t="s">
        <v>209</v>
      </c>
    </row>
    <row r="3346" spans="2:65" s="12" customFormat="1" ht="13.5">
      <c r="B3346" s="222"/>
      <c r="C3346" s="223"/>
      <c r="D3346" s="219" t="s">
        <v>274</v>
      </c>
      <c r="E3346" s="224" t="s">
        <v>34</v>
      </c>
      <c r="F3346" s="225" t="s">
        <v>1207</v>
      </c>
      <c r="G3346" s="223"/>
      <c r="H3346" s="226">
        <v>20.486999999999998</v>
      </c>
      <c r="I3346" s="227"/>
      <c r="J3346" s="223"/>
      <c r="K3346" s="223"/>
      <c r="L3346" s="228"/>
      <c r="M3346" s="229"/>
      <c r="N3346" s="230"/>
      <c r="O3346" s="230"/>
      <c r="P3346" s="230"/>
      <c r="Q3346" s="230"/>
      <c r="R3346" s="230"/>
      <c r="S3346" s="230"/>
      <c r="T3346" s="231"/>
      <c r="AT3346" s="232" t="s">
        <v>274</v>
      </c>
      <c r="AU3346" s="232" t="s">
        <v>88</v>
      </c>
      <c r="AV3346" s="12" t="s">
        <v>88</v>
      </c>
      <c r="AW3346" s="12" t="s">
        <v>41</v>
      </c>
      <c r="AX3346" s="12" t="s">
        <v>78</v>
      </c>
      <c r="AY3346" s="232" t="s">
        <v>209</v>
      </c>
    </row>
    <row r="3347" spans="2:65" s="12" customFormat="1" ht="13.5">
      <c r="B3347" s="222"/>
      <c r="C3347" s="223"/>
      <c r="D3347" s="219" t="s">
        <v>274</v>
      </c>
      <c r="E3347" s="224" t="s">
        <v>34</v>
      </c>
      <c r="F3347" s="225" t="s">
        <v>1208</v>
      </c>
      <c r="G3347" s="223"/>
      <c r="H3347" s="226">
        <v>3.4369999999999998</v>
      </c>
      <c r="I3347" s="227"/>
      <c r="J3347" s="223"/>
      <c r="K3347" s="223"/>
      <c r="L3347" s="228"/>
      <c r="M3347" s="229"/>
      <c r="N3347" s="230"/>
      <c r="O3347" s="230"/>
      <c r="P3347" s="230"/>
      <c r="Q3347" s="230"/>
      <c r="R3347" s="230"/>
      <c r="S3347" s="230"/>
      <c r="T3347" s="231"/>
      <c r="AT3347" s="232" t="s">
        <v>274</v>
      </c>
      <c r="AU3347" s="232" t="s">
        <v>88</v>
      </c>
      <c r="AV3347" s="12" t="s">
        <v>88</v>
      </c>
      <c r="AW3347" s="12" t="s">
        <v>41</v>
      </c>
      <c r="AX3347" s="12" t="s">
        <v>78</v>
      </c>
      <c r="AY3347" s="232" t="s">
        <v>209</v>
      </c>
    </row>
    <row r="3348" spans="2:65" s="12" customFormat="1" ht="13.5">
      <c r="B3348" s="222"/>
      <c r="C3348" s="223"/>
      <c r="D3348" s="219" t="s">
        <v>274</v>
      </c>
      <c r="E3348" s="224" t="s">
        <v>34</v>
      </c>
      <c r="F3348" s="225" t="s">
        <v>1209</v>
      </c>
      <c r="G3348" s="223"/>
      <c r="H3348" s="226">
        <v>6.891</v>
      </c>
      <c r="I3348" s="227"/>
      <c r="J3348" s="223"/>
      <c r="K3348" s="223"/>
      <c r="L3348" s="228"/>
      <c r="M3348" s="229"/>
      <c r="N3348" s="230"/>
      <c r="O3348" s="230"/>
      <c r="P3348" s="230"/>
      <c r="Q3348" s="230"/>
      <c r="R3348" s="230"/>
      <c r="S3348" s="230"/>
      <c r="T3348" s="231"/>
      <c r="AT3348" s="232" t="s">
        <v>274</v>
      </c>
      <c r="AU3348" s="232" t="s">
        <v>88</v>
      </c>
      <c r="AV3348" s="12" t="s">
        <v>88</v>
      </c>
      <c r="AW3348" s="12" t="s">
        <v>41</v>
      </c>
      <c r="AX3348" s="12" t="s">
        <v>78</v>
      </c>
      <c r="AY3348" s="232" t="s">
        <v>209</v>
      </c>
    </row>
    <row r="3349" spans="2:65" s="12" customFormat="1" ht="13.5">
      <c r="B3349" s="222"/>
      <c r="C3349" s="223"/>
      <c r="D3349" s="219" t="s">
        <v>274</v>
      </c>
      <c r="E3349" s="224" t="s">
        <v>34</v>
      </c>
      <c r="F3349" s="225" t="s">
        <v>1210</v>
      </c>
      <c r="G3349" s="223"/>
      <c r="H3349" s="226">
        <v>27.597000000000001</v>
      </c>
      <c r="I3349" s="227"/>
      <c r="J3349" s="223"/>
      <c r="K3349" s="223"/>
      <c r="L3349" s="228"/>
      <c r="M3349" s="229"/>
      <c r="N3349" s="230"/>
      <c r="O3349" s="230"/>
      <c r="P3349" s="230"/>
      <c r="Q3349" s="230"/>
      <c r="R3349" s="230"/>
      <c r="S3349" s="230"/>
      <c r="T3349" s="231"/>
      <c r="AT3349" s="232" t="s">
        <v>274</v>
      </c>
      <c r="AU3349" s="232" t="s">
        <v>88</v>
      </c>
      <c r="AV3349" s="12" t="s">
        <v>88</v>
      </c>
      <c r="AW3349" s="12" t="s">
        <v>41</v>
      </c>
      <c r="AX3349" s="12" t="s">
        <v>78</v>
      </c>
      <c r="AY3349" s="232" t="s">
        <v>209</v>
      </c>
    </row>
    <row r="3350" spans="2:65" s="12" customFormat="1" ht="13.5">
      <c r="B3350" s="222"/>
      <c r="C3350" s="223"/>
      <c r="D3350" s="219" t="s">
        <v>274</v>
      </c>
      <c r="E3350" s="224" t="s">
        <v>34</v>
      </c>
      <c r="F3350" s="225" t="s">
        <v>1211</v>
      </c>
      <c r="G3350" s="223"/>
      <c r="H3350" s="226">
        <v>9.8550000000000004</v>
      </c>
      <c r="I3350" s="227"/>
      <c r="J3350" s="223"/>
      <c r="K3350" s="223"/>
      <c r="L3350" s="228"/>
      <c r="M3350" s="229"/>
      <c r="N3350" s="230"/>
      <c r="O3350" s="230"/>
      <c r="P3350" s="230"/>
      <c r="Q3350" s="230"/>
      <c r="R3350" s="230"/>
      <c r="S3350" s="230"/>
      <c r="T3350" s="231"/>
      <c r="AT3350" s="232" t="s">
        <v>274</v>
      </c>
      <c r="AU3350" s="232" t="s">
        <v>88</v>
      </c>
      <c r="AV3350" s="12" t="s">
        <v>88</v>
      </c>
      <c r="AW3350" s="12" t="s">
        <v>41</v>
      </c>
      <c r="AX3350" s="12" t="s">
        <v>78</v>
      </c>
      <c r="AY3350" s="232" t="s">
        <v>209</v>
      </c>
    </row>
    <row r="3351" spans="2:65" s="12" customFormat="1" ht="13.5">
      <c r="B3351" s="222"/>
      <c r="C3351" s="223"/>
      <c r="D3351" s="219" t="s">
        <v>274</v>
      </c>
      <c r="E3351" s="224" t="s">
        <v>34</v>
      </c>
      <c r="F3351" s="225" t="s">
        <v>1212</v>
      </c>
      <c r="G3351" s="223"/>
      <c r="H3351" s="226">
        <v>4.1059999999999999</v>
      </c>
      <c r="I3351" s="227"/>
      <c r="J3351" s="223"/>
      <c r="K3351" s="223"/>
      <c r="L3351" s="228"/>
      <c r="M3351" s="229"/>
      <c r="N3351" s="230"/>
      <c r="O3351" s="230"/>
      <c r="P3351" s="230"/>
      <c r="Q3351" s="230"/>
      <c r="R3351" s="230"/>
      <c r="S3351" s="230"/>
      <c r="T3351" s="231"/>
      <c r="AT3351" s="232" t="s">
        <v>274</v>
      </c>
      <c r="AU3351" s="232" t="s">
        <v>88</v>
      </c>
      <c r="AV3351" s="12" t="s">
        <v>88</v>
      </c>
      <c r="AW3351" s="12" t="s">
        <v>41</v>
      </c>
      <c r="AX3351" s="12" t="s">
        <v>78</v>
      </c>
      <c r="AY3351" s="232" t="s">
        <v>209</v>
      </c>
    </row>
    <row r="3352" spans="2:65" s="13" customFormat="1" ht="13.5">
      <c r="B3352" s="233"/>
      <c r="C3352" s="234"/>
      <c r="D3352" s="219" t="s">
        <v>274</v>
      </c>
      <c r="E3352" s="235" t="s">
        <v>34</v>
      </c>
      <c r="F3352" s="236" t="s">
        <v>302</v>
      </c>
      <c r="G3352" s="234"/>
      <c r="H3352" s="237">
        <v>112.479</v>
      </c>
      <c r="I3352" s="238"/>
      <c r="J3352" s="234"/>
      <c r="K3352" s="234"/>
      <c r="L3352" s="239"/>
      <c r="M3352" s="240"/>
      <c r="N3352" s="241"/>
      <c r="O3352" s="241"/>
      <c r="P3352" s="241"/>
      <c r="Q3352" s="241"/>
      <c r="R3352" s="241"/>
      <c r="S3352" s="241"/>
      <c r="T3352" s="242"/>
      <c r="AT3352" s="243" t="s">
        <v>274</v>
      </c>
      <c r="AU3352" s="243" t="s">
        <v>88</v>
      </c>
      <c r="AV3352" s="13" t="s">
        <v>228</v>
      </c>
      <c r="AW3352" s="13" t="s">
        <v>41</v>
      </c>
      <c r="AX3352" s="13" t="s">
        <v>86</v>
      </c>
      <c r="AY3352" s="243" t="s">
        <v>209</v>
      </c>
    </row>
    <row r="3353" spans="2:65" s="11" customFormat="1" ht="37.35" customHeight="1">
      <c r="B3353" s="187"/>
      <c r="C3353" s="188"/>
      <c r="D3353" s="189" t="s">
        <v>77</v>
      </c>
      <c r="E3353" s="190" t="s">
        <v>348</v>
      </c>
      <c r="F3353" s="190" t="s">
        <v>3794</v>
      </c>
      <c r="G3353" s="188"/>
      <c r="H3353" s="188"/>
      <c r="I3353" s="191"/>
      <c r="J3353" s="192">
        <f>BK3353</f>
        <v>0</v>
      </c>
      <c r="K3353" s="188"/>
      <c r="L3353" s="193"/>
      <c r="M3353" s="194"/>
      <c r="N3353" s="195"/>
      <c r="O3353" s="195"/>
      <c r="P3353" s="196">
        <f>P3354</f>
        <v>0</v>
      </c>
      <c r="Q3353" s="195"/>
      <c r="R3353" s="196">
        <f>R3354</f>
        <v>0</v>
      </c>
      <c r="S3353" s="195"/>
      <c r="T3353" s="197">
        <f>T3354</f>
        <v>0</v>
      </c>
      <c r="AR3353" s="198" t="s">
        <v>224</v>
      </c>
      <c r="AT3353" s="199" t="s">
        <v>77</v>
      </c>
      <c r="AU3353" s="199" t="s">
        <v>78</v>
      </c>
      <c r="AY3353" s="198" t="s">
        <v>209</v>
      </c>
      <c r="BK3353" s="200">
        <f>BK3354</f>
        <v>0</v>
      </c>
    </row>
    <row r="3354" spans="2:65" s="11" customFormat="1" ht="19.899999999999999" customHeight="1">
      <c r="B3354" s="187"/>
      <c r="C3354" s="188"/>
      <c r="D3354" s="189" t="s">
        <v>77</v>
      </c>
      <c r="E3354" s="201" t="s">
        <v>3795</v>
      </c>
      <c r="F3354" s="201" t="s">
        <v>3796</v>
      </c>
      <c r="G3354" s="188"/>
      <c r="H3354" s="188"/>
      <c r="I3354" s="191"/>
      <c r="J3354" s="202">
        <f>BK3354</f>
        <v>0</v>
      </c>
      <c r="K3354" s="188"/>
      <c r="L3354" s="193"/>
      <c r="M3354" s="194"/>
      <c r="N3354" s="195"/>
      <c r="O3354" s="195"/>
      <c r="P3354" s="196">
        <f>P3355</f>
        <v>0</v>
      </c>
      <c r="Q3354" s="195"/>
      <c r="R3354" s="196">
        <f>R3355</f>
        <v>0</v>
      </c>
      <c r="S3354" s="195"/>
      <c r="T3354" s="197">
        <f>T3355</f>
        <v>0</v>
      </c>
      <c r="AR3354" s="198" t="s">
        <v>224</v>
      </c>
      <c r="AT3354" s="199" t="s">
        <v>77</v>
      </c>
      <c r="AU3354" s="199" t="s">
        <v>86</v>
      </c>
      <c r="AY3354" s="198" t="s">
        <v>209</v>
      </c>
      <c r="BK3354" s="200">
        <f>BK3355</f>
        <v>0</v>
      </c>
    </row>
    <row r="3355" spans="2:65" s="1" customFormat="1" ht="38.25" customHeight="1">
      <c r="B3355" s="43"/>
      <c r="C3355" s="203" t="s">
        <v>3797</v>
      </c>
      <c r="D3355" s="203" t="s">
        <v>212</v>
      </c>
      <c r="E3355" s="204" t="s">
        <v>3798</v>
      </c>
      <c r="F3355" s="205" t="s">
        <v>3799</v>
      </c>
      <c r="G3355" s="206" t="s">
        <v>336</v>
      </c>
      <c r="H3355" s="207">
        <v>1</v>
      </c>
      <c r="I3355" s="208"/>
      <c r="J3355" s="209">
        <f>ROUND(I3355*H3355,2)</f>
        <v>0</v>
      </c>
      <c r="K3355" s="205" t="s">
        <v>34</v>
      </c>
      <c r="L3355" s="63"/>
      <c r="M3355" s="210" t="s">
        <v>34</v>
      </c>
      <c r="N3355" s="215" t="s">
        <v>49</v>
      </c>
      <c r="O3355" s="216"/>
      <c r="P3355" s="217">
        <f>O3355*H3355</f>
        <v>0</v>
      </c>
      <c r="Q3355" s="217">
        <v>0</v>
      </c>
      <c r="R3355" s="217">
        <f>Q3355*H3355</f>
        <v>0</v>
      </c>
      <c r="S3355" s="217">
        <v>0</v>
      </c>
      <c r="T3355" s="218">
        <f>S3355*H3355</f>
        <v>0</v>
      </c>
      <c r="AR3355" s="25" t="s">
        <v>1242</v>
      </c>
      <c r="AT3355" s="25" t="s">
        <v>212</v>
      </c>
      <c r="AU3355" s="25" t="s">
        <v>88</v>
      </c>
      <c r="AY3355" s="25" t="s">
        <v>209</v>
      </c>
      <c r="BE3355" s="214">
        <f>IF(N3355="základní",J3355,0)</f>
        <v>0</v>
      </c>
      <c r="BF3355" s="214">
        <f>IF(N3355="snížená",J3355,0)</f>
        <v>0</v>
      </c>
      <c r="BG3355" s="214">
        <f>IF(N3355="zákl. přenesená",J3355,0)</f>
        <v>0</v>
      </c>
      <c r="BH3355" s="214">
        <f>IF(N3355="sníž. přenesená",J3355,0)</f>
        <v>0</v>
      </c>
      <c r="BI3355" s="214">
        <f>IF(N3355="nulová",J3355,0)</f>
        <v>0</v>
      </c>
      <c r="BJ3355" s="25" t="s">
        <v>86</v>
      </c>
      <c r="BK3355" s="214">
        <f>ROUND(I3355*H3355,2)</f>
        <v>0</v>
      </c>
      <c r="BL3355" s="25" t="s">
        <v>1242</v>
      </c>
      <c r="BM3355" s="25" t="s">
        <v>3800</v>
      </c>
    </row>
    <row r="3356" spans="2:65" s="1" customFormat="1" ht="6.95" customHeight="1">
      <c r="B3356" s="58"/>
      <c r="C3356" s="59"/>
      <c r="D3356" s="59"/>
      <c r="E3356" s="59"/>
      <c r="F3356" s="59"/>
      <c r="G3356" s="59"/>
      <c r="H3356" s="59"/>
      <c r="I3356" s="150"/>
      <c r="J3356" s="59"/>
      <c r="K3356" s="59"/>
      <c r="L3356" s="63"/>
    </row>
  </sheetData>
  <sheetProtection algorithmName="SHA-512" hashValue="ta6BRRfzAvqM9XbJWyb+eKBB3b9hT1SftpZwPUR6hvQzzERnSZw+FAGlfChVFgpdzgswVRnhhyfQkQIev4Knzw==" saltValue="CzIffoAZccaDWpBqdBRQng5zMUcg/Z9tYPgVqO7brxZ49Uf68J8XuI/FIEZmNkUBdKbbM/JWBIX7sgy9pishxw==" spinCount="100000" sheet="1" objects="1" scenarios="1" formatColumns="0" formatRows="0" autoFilter="0"/>
  <autoFilter ref="C127:K3355"/>
  <mergeCells count="13">
    <mergeCell ref="E120:H120"/>
    <mergeCell ref="G1:H1"/>
    <mergeCell ref="L2:V2"/>
    <mergeCell ref="E49:H49"/>
    <mergeCell ref="E51:H51"/>
    <mergeCell ref="J55:J56"/>
    <mergeCell ref="E116:H116"/>
    <mergeCell ref="E118:H118"/>
    <mergeCell ref="E7:H7"/>
    <mergeCell ref="E9:H9"/>
    <mergeCell ref="E11:H11"/>
    <mergeCell ref="E26:H26"/>
    <mergeCell ref="E47:H47"/>
  </mergeCells>
  <hyperlinks>
    <hyperlink ref="F1:G1" location="C2" display="1) Krycí list soupisu"/>
    <hyperlink ref="G1:H1" location="C58" display="2) Rekapitulace"/>
    <hyperlink ref="J1" location="C12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104</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3801</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ROUND(J83,2)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ROUND(SUM(BE83:BE100), 2)</f>
        <v>0</v>
      </c>
      <c r="G32" s="44"/>
      <c r="H32" s="44"/>
      <c r="I32" s="142">
        <v>0.21</v>
      </c>
      <c r="J32" s="141">
        <f>ROUND(ROUND((SUM(BE83:BE100)), 2)*I32, 2)</f>
        <v>0</v>
      </c>
      <c r="K32" s="47"/>
    </row>
    <row r="33" spans="2:11" s="1" customFormat="1" ht="14.45" customHeight="1">
      <c r="B33" s="43"/>
      <c r="C33" s="44"/>
      <c r="D33" s="44"/>
      <c r="E33" s="51" t="s">
        <v>50</v>
      </c>
      <c r="F33" s="141">
        <f>ROUND(SUM(BF83:BF100), 2)</f>
        <v>0</v>
      </c>
      <c r="G33" s="44"/>
      <c r="H33" s="44"/>
      <c r="I33" s="142">
        <v>0.15</v>
      </c>
      <c r="J33" s="141">
        <f>ROUND(ROUND((SUM(BF83:BF100)), 2)*I33, 2)</f>
        <v>0</v>
      </c>
      <c r="K33" s="47"/>
    </row>
    <row r="34" spans="2:11" s="1" customFormat="1" ht="14.45" hidden="1" customHeight="1">
      <c r="B34" s="43"/>
      <c r="C34" s="44"/>
      <c r="D34" s="44"/>
      <c r="E34" s="51" t="s">
        <v>51</v>
      </c>
      <c r="F34" s="141">
        <f>ROUND(SUM(BG83:BG100), 2)</f>
        <v>0</v>
      </c>
      <c r="G34" s="44"/>
      <c r="H34" s="44"/>
      <c r="I34" s="142">
        <v>0.21</v>
      </c>
      <c r="J34" s="141">
        <v>0</v>
      </c>
      <c r="K34" s="47"/>
    </row>
    <row r="35" spans="2:11" s="1" customFormat="1" ht="14.45" hidden="1" customHeight="1">
      <c r="B35" s="43"/>
      <c r="C35" s="44"/>
      <c r="D35" s="44"/>
      <c r="E35" s="51" t="s">
        <v>52</v>
      </c>
      <c r="F35" s="141">
        <f>ROUND(SUM(BH83:BH100), 2)</f>
        <v>0</v>
      </c>
      <c r="G35" s="44"/>
      <c r="H35" s="44"/>
      <c r="I35" s="142">
        <v>0.15</v>
      </c>
      <c r="J35" s="141">
        <v>0</v>
      </c>
      <c r="K35" s="47"/>
    </row>
    <row r="36" spans="2:11" s="1" customFormat="1" ht="14.45" hidden="1" customHeight="1">
      <c r="B36" s="43"/>
      <c r="C36" s="44"/>
      <c r="D36" s="44"/>
      <c r="E36" s="51" t="s">
        <v>53</v>
      </c>
      <c r="F36" s="141">
        <f>ROUND(SUM(BI83:BI100),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03.02 - D.1.3 PBŘ</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J83</f>
        <v>0</v>
      </c>
      <c r="K60" s="47"/>
      <c r="AU60" s="25" t="s">
        <v>187</v>
      </c>
    </row>
    <row r="61" spans="2:47" s="8" customFormat="1" ht="24.95" customHeight="1">
      <c r="B61" s="160"/>
      <c r="C61" s="161"/>
      <c r="D61" s="162" t="s">
        <v>3802</v>
      </c>
      <c r="E61" s="163"/>
      <c r="F61" s="163"/>
      <c r="G61" s="163"/>
      <c r="H61" s="163"/>
      <c r="I61" s="164"/>
      <c r="J61" s="165">
        <f>J84</f>
        <v>0</v>
      </c>
      <c r="K61" s="166"/>
    </row>
    <row r="62" spans="2:47" s="1" customFormat="1" ht="21.75" customHeight="1">
      <c r="B62" s="43"/>
      <c r="C62" s="44"/>
      <c r="D62" s="44"/>
      <c r="E62" s="44"/>
      <c r="F62" s="44"/>
      <c r="G62" s="44"/>
      <c r="H62" s="44"/>
      <c r="I62" s="129"/>
      <c r="J62" s="44"/>
      <c r="K62" s="47"/>
    </row>
    <row r="63" spans="2:47" s="1" customFormat="1" ht="6.95" customHeight="1">
      <c r="B63" s="58"/>
      <c r="C63" s="59"/>
      <c r="D63" s="59"/>
      <c r="E63" s="59"/>
      <c r="F63" s="59"/>
      <c r="G63" s="59"/>
      <c r="H63" s="59"/>
      <c r="I63" s="150"/>
      <c r="J63" s="59"/>
      <c r="K63" s="60"/>
    </row>
    <row r="67" spans="2:12" s="1" customFormat="1" ht="6.95" customHeight="1">
      <c r="B67" s="61"/>
      <c r="C67" s="62"/>
      <c r="D67" s="62"/>
      <c r="E67" s="62"/>
      <c r="F67" s="62"/>
      <c r="G67" s="62"/>
      <c r="H67" s="62"/>
      <c r="I67" s="153"/>
      <c r="J67" s="62"/>
      <c r="K67" s="62"/>
      <c r="L67" s="63"/>
    </row>
    <row r="68" spans="2:12" s="1" customFormat="1" ht="36.950000000000003" customHeight="1">
      <c r="B68" s="43"/>
      <c r="C68" s="64" t="s">
        <v>193</v>
      </c>
      <c r="D68" s="65"/>
      <c r="E68" s="65"/>
      <c r="F68" s="65"/>
      <c r="G68" s="65"/>
      <c r="H68" s="65"/>
      <c r="I68" s="174"/>
      <c r="J68" s="65"/>
      <c r="K68" s="65"/>
      <c r="L68" s="63"/>
    </row>
    <row r="69" spans="2:12" s="1" customFormat="1" ht="6.95" customHeight="1">
      <c r="B69" s="43"/>
      <c r="C69" s="65"/>
      <c r="D69" s="65"/>
      <c r="E69" s="65"/>
      <c r="F69" s="65"/>
      <c r="G69" s="65"/>
      <c r="H69" s="65"/>
      <c r="I69" s="174"/>
      <c r="J69" s="65"/>
      <c r="K69" s="65"/>
      <c r="L69" s="63"/>
    </row>
    <row r="70" spans="2:12" s="1" customFormat="1" ht="14.45" customHeight="1">
      <c r="B70" s="43"/>
      <c r="C70" s="67" t="s">
        <v>18</v>
      </c>
      <c r="D70" s="65"/>
      <c r="E70" s="65"/>
      <c r="F70" s="65"/>
      <c r="G70" s="65"/>
      <c r="H70" s="65"/>
      <c r="I70" s="174"/>
      <c r="J70" s="65"/>
      <c r="K70" s="65"/>
      <c r="L70" s="63"/>
    </row>
    <row r="71" spans="2:12" s="1" customFormat="1" ht="16.5" customHeight="1">
      <c r="B71" s="43"/>
      <c r="C71" s="65"/>
      <c r="D71" s="65"/>
      <c r="E71" s="408" t="str">
        <f>E7</f>
        <v>Vytváření podmínek ke vzdělávání a mezigenerační spolupráci Mže</v>
      </c>
      <c r="F71" s="409"/>
      <c r="G71" s="409"/>
      <c r="H71" s="409"/>
      <c r="I71" s="174"/>
      <c r="J71" s="65"/>
      <c r="K71" s="65"/>
      <c r="L71" s="63"/>
    </row>
    <row r="72" spans="2:12">
      <c r="B72" s="29"/>
      <c r="C72" s="67" t="s">
        <v>180</v>
      </c>
      <c r="D72" s="278"/>
      <c r="E72" s="278"/>
      <c r="F72" s="278"/>
      <c r="G72" s="278"/>
      <c r="H72" s="278"/>
      <c r="J72" s="278"/>
      <c r="K72" s="278"/>
      <c r="L72" s="279"/>
    </row>
    <row r="73" spans="2:12" s="1" customFormat="1" ht="16.5" customHeight="1">
      <c r="B73" s="43"/>
      <c r="C73" s="65"/>
      <c r="D73" s="65"/>
      <c r="E73" s="408" t="s">
        <v>756</v>
      </c>
      <c r="F73" s="410"/>
      <c r="G73" s="410"/>
      <c r="H73" s="410"/>
      <c r="I73" s="174"/>
      <c r="J73" s="65"/>
      <c r="K73" s="65"/>
      <c r="L73" s="63"/>
    </row>
    <row r="74" spans="2:12" s="1" customFormat="1" ht="14.45" customHeight="1">
      <c r="B74" s="43"/>
      <c r="C74" s="67" t="s">
        <v>757</v>
      </c>
      <c r="D74" s="65"/>
      <c r="E74" s="65"/>
      <c r="F74" s="65"/>
      <c r="G74" s="65"/>
      <c r="H74" s="65"/>
      <c r="I74" s="174"/>
      <c r="J74" s="65"/>
      <c r="K74" s="65"/>
      <c r="L74" s="63"/>
    </row>
    <row r="75" spans="2:12" s="1" customFormat="1" ht="17.25" customHeight="1">
      <c r="B75" s="43"/>
      <c r="C75" s="65"/>
      <c r="D75" s="65"/>
      <c r="E75" s="379" t="str">
        <f>E11</f>
        <v>03.02 - D.1.3 PBŘ</v>
      </c>
      <c r="F75" s="410"/>
      <c r="G75" s="410"/>
      <c r="H75" s="410"/>
      <c r="I75" s="174"/>
      <c r="J75" s="65"/>
      <c r="K75" s="65"/>
      <c r="L75" s="63"/>
    </row>
    <row r="76" spans="2:12" s="1" customFormat="1" ht="6.95" customHeight="1">
      <c r="B76" s="43"/>
      <c r="C76" s="65"/>
      <c r="D76" s="65"/>
      <c r="E76" s="65"/>
      <c r="F76" s="65"/>
      <c r="G76" s="65"/>
      <c r="H76" s="65"/>
      <c r="I76" s="174"/>
      <c r="J76" s="65"/>
      <c r="K76" s="65"/>
      <c r="L76" s="63"/>
    </row>
    <row r="77" spans="2:12" s="1" customFormat="1" ht="18" customHeight="1">
      <c r="B77" s="43"/>
      <c r="C77" s="67" t="s">
        <v>24</v>
      </c>
      <c r="D77" s="65"/>
      <c r="E77" s="65"/>
      <c r="F77" s="175" t="str">
        <f>F14</f>
        <v>Tachov</v>
      </c>
      <c r="G77" s="65"/>
      <c r="H77" s="65"/>
      <c r="I77" s="176" t="s">
        <v>26</v>
      </c>
      <c r="J77" s="75" t="str">
        <f>IF(J14="","",J14)</f>
        <v>2. 1. 2018</v>
      </c>
      <c r="K77" s="65"/>
      <c r="L77" s="63"/>
    </row>
    <row r="78" spans="2:12" s="1" customFormat="1" ht="6.95" customHeight="1">
      <c r="B78" s="43"/>
      <c r="C78" s="65"/>
      <c r="D78" s="65"/>
      <c r="E78" s="65"/>
      <c r="F78" s="65"/>
      <c r="G78" s="65"/>
      <c r="H78" s="65"/>
      <c r="I78" s="174"/>
      <c r="J78" s="65"/>
      <c r="K78" s="65"/>
      <c r="L78" s="63"/>
    </row>
    <row r="79" spans="2:12" s="1" customFormat="1">
      <c r="B79" s="43"/>
      <c r="C79" s="67" t="s">
        <v>32</v>
      </c>
      <c r="D79" s="65"/>
      <c r="E79" s="65"/>
      <c r="F79" s="175" t="str">
        <f>E17</f>
        <v>město Tachov</v>
      </c>
      <c r="G79" s="65"/>
      <c r="H79" s="65"/>
      <c r="I79" s="176" t="s">
        <v>39</v>
      </c>
      <c r="J79" s="175" t="str">
        <f>E23</f>
        <v>Architektonické studio Hysek spol s r.o.</v>
      </c>
      <c r="K79" s="65"/>
      <c r="L79" s="63"/>
    </row>
    <row r="80" spans="2:12" s="1" customFormat="1" ht="14.45" customHeight="1">
      <c r="B80" s="43"/>
      <c r="C80" s="67" t="s">
        <v>37</v>
      </c>
      <c r="D80" s="65"/>
      <c r="E80" s="65"/>
      <c r="F80" s="175" t="str">
        <f>IF(E20="","",E20)</f>
        <v/>
      </c>
      <c r="G80" s="65"/>
      <c r="H80" s="65"/>
      <c r="I80" s="174"/>
      <c r="J80" s="65"/>
      <c r="K80" s="65"/>
      <c r="L80" s="63"/>
    </row>
    <row r="81" spans="2:65" s="1" customFormat="1" ht="10.35" customHeight="1">
      <c r="B81" s="43"/>
      <c r="C81" s="65"/>
      <c r="D81" s="65"/>
      <c r="E81" s="65"/>
      <c r="F81" s="65"/>
      <c r="G81" s="65"/>
      <c r="H81" s="65"/>
      <c r="I81" s="174"/>
      <c r="J81" s="65"/>
      <c r="K81" s="65"/>
      <c r="L81" s="63"/>
    </row>
    <row r="82" spans="2:65" s="10" customFormat="1" ht="29.25" customHeight="1">
      <c r="B82" s="177"/>
      <c r="C82" s="178" t="s">
        <v>194</v>
      </c>
      <c r="D82" s="179" t="s">
        <v>63</v>
      </c>
      <c r="E82" s="179" t="s">
        <v>59</v>
      </c>
      <c r="F82" s="179" t="s">
        <v>195</v>
      </c>
      <c r="G82" s="179" t="s">
        <v>196</v>
      </c>
      <c r="H82" s="179" t="s">
        <v>197</v>
      </c>
      <c r="I82" s="180" t="s">
        <v>198</v>
      </c>
      <c r="J82" s="179" t="s">
        <v>185</v>
      </c>
      <c r="K82" s="181" t="s">
        <v>199</v>
      </c>
      <c r="L82" s="182"/>
      <c r="M82" s="83" t="s">
        <v>200</v>
      </c>
      <c r="N82" s="84" t="s">
        <v>48</v>
      </c>
      <c r="O82" s="84" t="s">
        <v>201</v>
      </c>
      <c r="P82" s="84" t="s">
        <v>202</v>
      </c>
      <c r="Q82" s="84" t="s">
        <v>203</v>
      </c>
      <c r="R82" s="84" t="s">
        <v>204</v>
      </c>
      <c r="S82" s="84" t="s">
        <v>205</v>
      </c>
      <c r="T82" s="85" t="s">
        <v>206</v>
      </c>
    </row>
    <row r="83" spans="2:65" s="1" customFormat="1" ht="29.25" customHeight="1">
      <c r="B83" s="43"/>
      <c r="C83" s="89" t="s">
        <v>186</v>
      </c>
      <c r="D83" s="65"/>
      <c r="E83" s="65"/>
      <c r="F83" s="65"/>
      <c r="G83" s="65"/>
      <c r="H83" s="65"/>
      <c r="I83" s="174"/>
      <c r="J83" s="183">
        <f>BK83</f>
        <v>0</v>
      </c>
      <c r="K83" s="65"/>
      <c r="L83" s="63"/>
      <c r="M83" s="86"/>
      <c r="N83" s="87"/>
      <c r="O83" s="87"/>
      <c r="P83" s="184">
        <f>P84</f>
        <v>0</v>
      </c>
      <c r="Q83" s="87"/>
      <c r="R83" s="184">
        <f>R84</f>
        <v>0.1799</v>
      </c>
      <c r="S83" s="87"/>
      <c r="T83" s="185">
        <f>T84</f>
        <v>0</v>
      </c>
      <c r="AT83" s="25" t="s">
        <v>77</v>
      </c>
      <c r="AU83" s="25" t="s">
        <v>187</v>
      </c>
      <c r="BK83" s="186">
        <f>BK84</f>
        <v>0</v>
      </c>
    </row>
    <row r="84" spans="2:65" s="11" customFormat="1" ht="37.35" customHeight="1">
      <c r="B84" s="187"/>
      <c r="C84" s="188"/>
      <c r="D84" s="189" t="s">
        <v>77</v>
      </c>
      <c r="E84" s="190" t="s">
        <v>3803</v>
      </c>
      <c r="F84" s="190" t="s">
        <v>3804</v>
      </c>
      <c r="G84" s="188"/>
      <c r="H84" s="188"/>
      <c r="I84" s="191"/>
      <c r="J84" s="192">
        <f>BK84</f>
        <v>0</v>
      </c>
      <c r="K84" s="188"/>
      <c r="L84" s="193"/>
      <c r="M84" s="194"/>
      <c r="N84" s="195"/>
      <c r="O84" s="195"/>
      <c r="P84" s="196">
        <f>SUM(P85:P100)</f>
        <v>0</v>
      </c>
      <c r="Q84" s="195"/>
      <c r="R84" s="196">
        <f>SUM(R85:R100)</f>
        <v>0.1799</v>
      </c>
      <c r="S84" s="195"/>
      <c r="T84" s="197">
        <f>SUM(T85:T100)</f>
        <v>0</v>
      </c>
      <c r="AR84" s="198" t="s">
        <v>228</v>
      </c>
      <c r="AT84" s="199" t="s">
        <v>77</v>
      </c>
      <c r="AU84" s="199" t="s">
        <v>78</v>
      </c>
      <c r="AY84" s="198" t="s">
        <v>209</v>
      </c>
      <c r="BK84" s="200">
        <f>SUM(BK85:BK100)</f>
        <v>0</v>
      </c>
    </row>
    <row r="85" spans="2:65" s="1" customFormat="1" ht="16.5" customHeight="1">
      <c r="B85" s="43"/>
      <c r="C85" s="203" t="s">
        <v>86</v>
      </c>
      <c r="D85" s="203" t="s">
        <v>212</v>
      </c>
      <c r="E85" s="204" t="s">
        <v>3805</v>
      </c>
      <c r="F85" s="205" t="s">
        <v>3806</v>
      </c>
      <c r="G85" s="206" t="s">
        <v>357</v>
      </c>
      <c r="H85" s="207">
        <v>86</v>
      </c>
      <c r="I85" s="208"/>
      <c r="J85" s="209">
        <f>ROUND(I85*H85,2)</f>
        <v>0</v>
      </c>
      <c r="K85" s="205" t="s">
        <v>34</v>
      </c>
      <c r="L85" s="63"/>
      <c r="M85" s="210" t="s">
        <v>34</v>
      </c>
      <c r="N85" s="211" t="s">
        <v>49</v>
      </c>
      <c r="O85" s="44"/>
      <c r="P85" s="212">
        <f>O85*H85</f>
        <v>0</v>
      </c>
      <c r="Q85" s="212">
        <v>0</v>
      </c>
      <c r="R85" s="212">
        <f>Q85*H85</f>
        <v>0</v>
      </c>
      <c r="S85" s="212">
        <v>0</v>
      </c>
      <c r="T85" s="213">
        <f>S85*H85</f>
        <v>0</v>
      </c>
      <c r="AR85" s="25" t="s">
        <v>287</v>
      </c>
      <c r="AT85" s="25" t="s">
        <v>212</v>
      </c>
      <c r="AU85" s="25" t="s">
        <v>86</v>
      </c>
      <c r="AY85" s="25" t="s">
        <v>209</v>
      </c>
      <c r="BE85" s="214">
        <f>IF(N85="základní",J85,0)</f>
        <v>0</v>
      </c>
      <c r="BF85" s="214">
        <f>IF(N85="snížená",J85,0)</f>
        <v>0</v>
      </c>
      <c r="BG85" s="214">
        <f>IF(N85="zákl. přenesená",J85,0)</f>
        <v>0</v>
      </c>
      <c r="BH85" s="214">
        <f>IF(N85="sníž. přenesená",J85,0)</f>
        <v>0</v>
      </c>
      <c r="BI85" s="214">
        <f>IF(N85="nulová",J85,0)</f>
        <v>0</v>
      </c>
      <c r="BJ85" s="25" t="s">
        <v>86</v>
      </c>
      <c r="BK85" s="214">
        <f>ROUND(I85*H85,2)</f>
        <v>0</v>
      </c>
      <c r="BL85" s="25" t="s">
        <v>287</v>
      </c>
      <c r="BM85" s="25" t="s">
        <v>3807</v>
      </c>
    </row>
    <row r="86" spans="2:65" s="14" customFormat="1" ht="13.5">
      <c r="B86" s="254"/>
      <c r="C86" s="255"/>
      <c r="D86" s="219" t="s">
        <v>274</v>
      </c>
      <c r="E86" s="256" t="s">
        <v>34</v>
      </c>
      <c r="F86" s="257" t="s">
        <v>3808</v>
      </c>
      <c r="G86" s="255"/>
      <c r="H86" s="256" t="s">
        <v>34</v>
      </c>
      <c r="I86" s="258"/>
      <c r="J86" s="255"/>
      <c r="K86" s="255"/>
      <c r="L86" s="259"/>
      <c r="M86" s="260"/>
      <c r="N86" s="261"/>
      <c r="O86" s="261"/>
      <c r="P86" s="261"/>
      <c r="Q86" s="261"/>
      <c r="R86" s="261"/>
      <c r="S86" s="261"/>
      <c r="T86" s="262"/>
      <c r="AT86" s="263" t="s">
        <v>274</v>
      </c>
      <c r="AU86" s="263" t="s">
        <v>86</v>
      </c>
      <c r="AV86" s="14" t="s">
        <v>86</v>
      </c>
      <c r="AW86" s="14" t="s">
        <v>41</v>
      </c>
      <c r="AX86" s="14" t="s">
        <v>78</v>
      </c>
      <c r="AY86" s="263" t="s">
        <v>209</v>
      </c>
    </row>
    <row r="87" spans="2:65" s="12" customFormat="1" ht="13.5">
      <c r="B87" s="222"/>
      <c r="C87" s="223"/>
      <c r="D87" s="219" t="s">
        <v>274</v>
      </c>
      <c r="E87" s="224" t="s">
        <v>34</v>
      </c>
      <c r="F87" s="225" t="s">
        <v>3809</v>
      </c>
      <c r="G87" s="223"/>
      <c r="H87" s="226">
        <v>27</v>
      </c>
      <c r="I87" s="227"/>
      <c r="J87" s="223"/>
      <c r="K87" s="223"/>
      <c r="L87" s="228"/>
      <c r="M87" s="229"/>
      <c r="N87" s="230"/>
      <c r="O87" s="230"/>
      <c r="P87" s="230"/>
      <c r="Q87" s="230"/>
      <c r="R87" s="230"/>
      <c r="S87" s="230"/>
      <c r="T87" s="231"/>
      <c r="AT87" s="232" t="s">
        <v>274</v>
      </c>
      <c r="AU87" s="232" t="s">
        <v>86</v>
      </c>
      <c r="AV87" s="12" t="s">
        <v>88</v>
      </c>
      <c r="AW87" s="12" t="s">
        <v>41</v>
      </c>
      <c r="AX87" s="12" t="s">
        <v>78</v>
      </c>
      <c r="AY87" s="232" t="s">
        <v>209</v>
      </c>
    </row>
    <row r="88" spans="2:65" s="12" customFormat="1" ht="13.5">
      <c r="B88" s="222"/>
      <c r="C88" s="223"/>
      <c r="D88" s="219" t="s">
        <v>274</v>
      </c>
      <c r="E88" s="224" t="s">
        <v>34</v>
      </c>
      <c r="F88" s="225" t="s">
        <v>3810</v>
      </c>
      <c r="G88" s="223"/>
      <c r="H88" s="226">
        <v>6</v>
      </c>
      <c r="I88" s="227"/>
      <c r="J88" s="223"/>
      <c r="K88" s="223"/>
      <c r="L88" s="228"/>
      <c r="M88" s="229"/>
      <c r="N88" s="230"/>
      <c r="O88" s="230"/>
      <c r="P88" s="230"/>
      <c r="Q88" s="230"/>
      <c r="R88" s="230"/>
      <c r="S88" s="230"/>
      <c r="T88" s="231"/>
      <c r="AT88" s="232" t="s">
        <v>274</v>
      </c>
      <c r="AU88" s="232" t="s">
        <v>86</v>
      </c>
      <c r="AV88" s="12" t="s">
        <v>88</v>
      </c>
      <c r="AW88" s="12" t="s">
        <v>41</v>
      </c>
      <c r="AX88" s="12" t="s">
        <v>78</v>
      </c>
      <c r="AY88" s="232" t="s">
        <v>209</v>
      </c>
    </row>
    <row r="89" spans="2:65" s="12" customFormat="1" ht="13.5">
      <c r="B89" s="222"/>
      <c r="C89" s="223"/>
      <c r="D89" s="219" t="s">
        <v>274</v>
      </c>
      <c r="E89" s="224" t="s">
        <v>34</v>
      </c>
      <c r="F89" s="225" t="s">
        <v>3811</v>
      </c>
      <c r="G89" s="223"/>
      <c r="H89" s="226">
        <v>6</v>
      </c>
      <c r="I89" s="227"/>
      <c r="J89" s="223"/>
      <c r="K89" s="223"/>
      <c r="L89" s="228"/>
      <c r="M89" s="229"/>
      <c r="N89" s="230"/>
      <c r="O89" s="230"/>
      <c r="P89" s="230"/>
      <c r="Q89" s="230"/>
      <c r="R89" s="230"/>
      <c r="S89" s="230"/>
      <c r="T89" s="231"/>
      <c r="AT89" s="232" t="s">
        <v>274</v>
      </c>
      <c r="AU89" s="232" t="s">
        <v>86</v>
      </c>
      <c r="AV89" s="12" t="s">
        <v>88</v>
      </c>
      <c r="AW89" s="12" t="s">
        <v>41</v>
      </c>
      <c r="AX89" s="12" t="s">
        <v>78</v>
      </c>
      <c r="AY89" s="232" t="s">
        <v>209</v>
      </c>
    </row>
    <row r="90" spans="2:65" s="12" customFormat="1" ht="13.5">
      <c r="B90" s="222"/>
      <c r="C90" s="223"/>
      <c r="D90" s="219" t="s">
        <v>274</v>
      </c>
      <c r="E90" s="224" t="s">
        <v>34</v>
      </c>
      <c r="F90" s="225" t="s">
        <v>3812</v>
      </c>
      <c r="G90" s="223"/>
      <c r="H90" s="226">
        <v>6</v>
      </c>
      <c r="I90" s="227"/>
      <c r="J90" s="223"/>
      <c r="K90" s="223"/>
      <c r="L90" s="228"/>
      <c r="M90" s="229"/>
      <c r="N90" s="230"/>
      <c r="O90" s="230"/>
      <c r="P90" s="230"/>
      <c r="Q90" s="230"/>
      <c r="R90" s="230"/>
      <c r="S90" s="230"/>
      <c r="T90" s="231"/>
      <c r="AT90" s="232" t="s">
        <v>274</v>
      </c>
      <c r="AU90" s="232" t="s">
        <v>86</v>
      </c>
      <c r="AV90" s="12" t="s">
        <v>88</v>
      </c>
      <c r="AW90" s="12" t="s">
        <v>41</v>
      </c>
      <c r="AX90" s="12" t="s">
        <v>78</v>
      </c>
      <c r="AY90" s="232" t="s">
        <v>209</v>
      </c>
    </row>
    <row r="91" spans="2:65" s="12" customFormat="1" ht="13.5">
      <c r="B91" s="222"/>
      <c r="C91" s="223"/>
      <c r="D91" s="219" t="s">
        <v>274</v>
      </c>
      <c r="E91" s="224" t="s">
        <v>34</v>
      </c>
      <c r="F91" s="225" t="s">
        <v>3813</v>
      </c>
      <c r="G91" s="223"/>
      <c r="H91" s="226">
        <v>2</v>
      </c>
      <c r="I91" s="227"/>
      <c r="J91" s="223"/>
      <c r="K91" s="223"/>
      <c r="L91" s="228"/>
      <c r="M91" s="229"/>
      <c r="N91" s="230"/>
      <c r="O91" s="230"/>
      <c r="P91" s="230"/>
      <c r="Q91" s="230"/>
      <c r="R91" s="230"/>
      <c r="S91" s="230"/>
      <c r="T91" s="231"/>
      <c r="AT91" s="232" t="s">
        <v>274</v>
      </c>
      <c r="AU91" s="232" t="s">
        <v>86</v>
      </c>
      <c r="AV91" s="12" t="s">
        <v>88</v>
      </c>
      <c r="AW91" s="12" t="s">
        <v>41</v>
      </c>
      <c r="AX91" s="12" t="s">
        <v>78</v>
      </c>
      <c r="AY91" s="232" t="s">
        <v>209</v>
      </c>
    </row>
    <row r="92" spans="2:65" s="12" customFormat="1" ht="13.5">
      <c r="B92" s="222"/>
      <c r="C92" s="223"/>
      <c r="D92" s="219" t="s">
        <v>274</v>
      </c>
      <c r="E92" s="224" t="s">
        <v>34</v>
      </c>
      <c r="F92" s="225" t="s">
        <v>3814</v>
      </c>
      <c r="G92" s="223"/>
      <c r="H92" s="226">
        <v>39</v>
      </c>
      <c r="I92" s="227"/>
      <c r="J92" s="223"/>
      <c r="K92" s="223"/>
      <c r="L92" s="228"/>
      <c r="M92" s="229"/>
      <c r="N92" s="230"/>
      <c r="O92" s="230"/>
      <c r="P92" s="230"/>
      <c r="Q92" s="230"/>
      <c r="R92" s="230"/>
      <c r="S92" s="230"/>
      <c r="T92" s="231"/>
      <c r="AT92" s="232" t="s">
        <v>274</v>
      </c>
      <c r="AU92" s="232" t="s">
        <v>86</v>
      </c>
      <c r="AV92" s="12" t="s">
        <v>88</v>
      </c>
      <c r="AW92" s="12" t="s">
        <v>41</v>
      </c>
      <c r="AX92" s="12" t="s">
        <v>78</v>
      </c>
      <c r="AY92" s="232" t="s">
        <v>209</v>
      </c>
    </row>
    <row r="93" spans="2:65" s="13" customFormat="1" ht="13.5">
      <c r="B93" s="233"/>
      <c r="C93" s="234"/>
      <c r="D93" s="219" t="s">
        <v>274</v>
      </c>
      <c r="E93" s="235" t="s">
        <v>34</v>
      </c>
      <c r="F93" s="236" t="s">
        <v>302</v>
      </c>
      <c r="G93" s="234"/>
      <c r="H93" s="237">
        <v>86</v>
      </c>
      <c r="I93" s="238"/>
      <c r="J93" s="234"/>
      <c r="K93" s="234"/>
      <c r="L93" s="239"/>
      <c r="M93" s="240"/>
      <c r="N93" s="241"/>
      <c r="O93" s="241"/>
      <c r="P93" s="241"/>
      <c r="Q93" s="241"/>
      <c r="R93" s="241"/>
      <c r="S93" s="241"/>
      <c r="T93" s="242"/>
      <c r="AT93" s="243" t="s">
        <v>274</v>
      </c>
      <c r="AU93" s="243" t="s">
        <v>86</v>
      </c>
      <c r="AV93" s="13" t="s">
        <v>228</v>
      </c>
      <c r="AW93" s="13" t="s">
        <v>41</v>
      </c>
      <c r="AX93" s="13" t="s">
        <v>86</v>
      </c>
      <c r="AY93" s="243" t="s">
        <v>209</v>
      </c>
    </row>
    <row r="94" spans="2:65" s="1" customFormat="1" ht="16.5" customHeight="1">
      <c r="B94" s="43"/>
      <c r="C94" s="244" t="s">
        <v>88</v>
      </c>
      <c r="D94" s="244" t="s">
        <v>348</v>
      </c>
      <c r="E94" s="245" t="s">
        <v>3815</v>
      </c>
      <c r="F94" s="246" t="s">
        <v>3816</v>
      </c>
      <c r="G94" s="247" t="s">
        <v>357</v>
      </c>
      <c r="H94" s="248">
        <v>86</v>
      </c>
      <c r="I94" s="249"/>
      <c r="J94" s="250">
        <f>ROUND(I94*H94,2)</f>
        <v>0</v>
      </c>
      <c r="K94" s="246" t="s">
        <v>216</v>
      </c>
      <c r="L94" s="251"/>
      <c r="M94" s="252" t="s">
        <v>34</v>
      </c>
      <c r="N94" s="253" t="s">
        <v>49</v>
      </c>
      <c r="O94" s="44"/>
      <c r="P94" s="212">
        <f>O94*H94</f>
        <v>0</v>
      </c>
      <c r="Q94" s="212">
        <v>0</v>
      </c>
      <c r="R94" s="212">
        <f>Q94*H94</f>
        <v>0</v>
      </c>
      <c r="S94" s="212">
        <v>0</v>
      </c>
      <c r="T94" s="213">
        <f>S94*H94</f>
        <v>0</v>
      </c>
      <c r="AR94" s="25" t="s">
        <v>672</v>
      </c>
      <c r="AT94" s="25" t="s">
        <v>348</v>
      </c>
      <c r="AU94" s="25" t="s">
        <v>86</v>
      </c>
      <c r="AY94" s="25" t="s">
        <v>209</v>
      </c>
      <c r="BE94" s="214">
        <f>IF(N94="základní",J94,0)</f>
        <v>0</v>
      </c>
      <c r="BF94" s="214">
        <f>IF(N94="snížená",J94,0)</f>
        <v>0</v>
      </c>
      <c r="BG94" s="214">
        <f>IF(N94="zákl. přenesená",J94,0)</f>
        <v>0</v>
      </c>
      <c r="BH94" s="214">
        <f>IF(N94="sníž. přenesená",J94,0)</f>
        <v>0</v>
      </c>
      <c r="BI94" s="214">
        <f>IF(N94="nulová",J94,0)</f>
        <v>0</v>
      </c>
      <c r="BJ94" s="25" t="s">
        <v>86</v>
      </c>
      <c r="BK94" s="214">
        <f>ROUND(I94*H94,2)</f>
        <v>0</v>
      </c>
      <c r="BL94" s="25" t="s">
        <v>287</v>
      </c>
      <c r="BM94" s="25" t="s">
        <v>3817</v>
      </c>
    </row>
    <row r="95" spans="2:65" s="1" customFormat="1" ht="16.5" customHeight="1">
      <c r="B95" s="43"/>
      <c r="C95" s="203" t="s">
        <v>224</v>
      </c>
      <c r="D95" s="203" t="s">
        <v>212</v>
      </c>
      <c r="E95" s="204" t="s">
        <v>3818</v>
      </c>
      <c r="F95" s="205" t="s">
        <v>3819</v>
      </c>
      <c r="G95" s="206" t="s">
        <v>336</v>
      </c>
      <c r="H95" s="207">
        <v>18</v>
      </c>
      <c r="I95" s="208"/>
      <c r="J95" s="209">
        <f>ROUND(I95*H95,2)</f>
        <v>0</v>
      </c>
      <c r="K95" s="205" t="s">
        <v>34</v>
      </c>
      <c r="L95" s="63"/>
      <c r="M95" s="210" t="s">
        <v>34</v>
      </c>
      <c r="N95" s="211" t="s">
        <v>49</v>
      </c>
      <c r="O95" s="44"/>
      <c r="P95" s="212">
        <f>O95*H95</f>
        <v>0</v>
      </c>
      <c r="Q95" s="212">
        <v>0</v>
      </c>
      <c r="R95" s="212">
        <f>Q95*H95</f>
        <v>0</v>
      </c>
      <c r="S95" s="212">
        <v>0</v>
      </c>
      <c r="T95" s="213">
        <f>S95*H95</f>
        <v>0</v>
      </c>
      <c r="AR95" s="25" t="s">
        <v>287</v>
      </c>
      <c r="AT95" s="25" t="s">
        <v>212</v>
      </c>
      <c r="AU95" s="25" t="s">
        <v>86</v>
      </c>
      <c r="AY95" s="25" t="s">
        <v>209</v>
      </c>
      <c r="BE95" s="214">
        <f>IF(N95="základní",J95,0)</f>
        <v>0</v>
      </c>
      <c r="BF95" s="214">
        <f>IF(N95="snížená",J95,0)</f>
        <v>0</v>
      </c>
      <c r="BG95" s="214">
        <f>IF(N95="zákl. přenesená",J95,0)</f>
        <v>0</v>
      </c>
      <c r="BH95" s="214">
        <f>IF(N95="sníž. přenesená",J95,0)</f>
        <v>0</v>
      </c>
      <c r="BI95" s="214">
        <f>IF(N95="nulová",J95,0)</f>
        <v>0</v>
      </c>
      <c r="BJ95" s="25" t="s">
        <v>86</v>
      </c>
      <c r="BK95" s="214">
        <f>ROUND(I95*H95,2)</f>
        <v>0</v>
      </c>
      <c r="BL95" s="25" t="s">
        <v>287</v>
      </c>
      <c r="BM95" s="25" t="s">
        <v>3820</v>
      </c>
    </row>
    <row r="96" spans="2:65" s="12" customFormat="1" ht="13.5">
      <c r="B96" s="222"/>
      <c r="C96" s="223"/>
      <c r="D96" s="219" t="s">
        <v>274</v>
      </c>
      <c r="E96" s="224" t="s">
        <v>34</v>
      </c>
      <c r="F96" s="225" t="s">
        <v>3821</v>
      </c>
      <c r="G96" s="223"/>
      <c r="H96" s="226">
        <v>17</v>
      </c>
      <c r="I96" s="227"/>
      <c r="J96" s="223"/>
      <c r="K96" s="223"/>
      <c r="L96" s="228"/>
      <c r="M96" s="229"/>
      <c r="N96" s="230"/>
      <c r="O96" s="230"/>
      <c r="P96" s="230"/>
      <c r="Q96" s="230"/>
      <c r="R96" s="230"/>
      <c r="S96" s="230"/>
      <c r="T96" s="231"/>
      <c r="AT96" s="232" t="s">
        <v>274</v>
      </c>
      <c r="AU96" s="232" t="s">
        <v>86</v>
      </c>
      <c r="AV96" s="12" t="s">
        <v>88</v>
      </c>
      <c r="AW96" s="12" t="s">
        <v>41</v>
      </c>
      <c r="AX96" s="12" t="s">
        <v>78</v>
      </c>
      <c r="AY96" s="232" t="s">
        <v>209</v>
      </c>
    </row>
    <row r="97" spans="2:65" s="12" customFormat="1" ht="13.5">
      <c r="B97" s="222"/>
      <c r="C97" s="223"/>
      <c r="D97" s="219" t="s">
        <v>274</v>
      </c>
      <c r="E97" s="224" t="s">
        <v>34</v>
      </c>
      <c r="F97" s="225" t="s">
        <v>3822</v>
      </c>
      <c r="G97" s="223"/>
      <c r="H97" s="226">
        <v>1</v>
      </c>
      <c r="I97" s="227"/>
      <c r="J97" s="223"/>
      <c r="K97" s="223"/>
      <c r="L97" s="228"/>
      <c r="M97" s="229"/>
      <c r="N97" s="230"/>
      <c r="O97" s="230"/>
      <c r="P97" s="230"/>
      <c r="Q97" s="230"/>
      <c r="R97" s="230"/>
      <c r="S97" s="230"/>
      <c r="T97" s="231"/>
      <c r="AT97" s="232" t="s">
        <v>274</v>
      </c>
      <c r="AU97" s="232" t="s">
        <v>86</v>
      </c>
      <c r="AV97" s="12" t="s">
        <v>88</v>
      </c>
      <c r="AW97" s="12" t="s">
        <v>41</v>
      </c>
      <c r="AX97" s="12" t="s">
        <v>78</v>
      </c>
      <c r="AY97" s="232" t="s">
        <v>209</v>
      </c>
    </row>
    <row r="98" spans="2:65" s="13" customFormat="1" ht="13.5">
      <c r="B98" s="233"/>
      <c r="C98" s="234"/>
      <c r="D98" s="219" t="s">
        <v>274</v>
      </c>
      <c r="E98" s="235" t="s">
        <v>34</v>
      </c>
      <c r="F98" s="236" t="s">
        <v>302</v>
      </c>
      <c r="G98" s="234"/>
      <c r="H98" s="237">
        <v>18</v>
      </c>
      <c r="I98" s="238"/>
      <c r="J98" s="234"/>
      <c r="K98" s="234"/>
      <c r="L98" s="239"/>
      <c r="M98" s="240"/>
      <c r="N98" s="241"/>
      <c r="O98" s="241"/>
      <c r="P98" s="241"/>
      <c r="Q98" s="241"/>
      <c r="R98" s="241"/>
      <c r="S98" s="241"/>
      <c r="T98" s="242"/>
      <c r="AT98" s="243" t="s">
        <v>274</v>
      </c>
      <c r="AU98" s="243" t="s">
        <v>86</v>
      </c>
      <c r="AV98" s="13" t="s">
        <v>228</v>
      </c>
      <c r="AW98" s="13" t="s">
        <v>41</v>
      </c>
      <c r="AX98" s="13" t="s">
        <v>86</v>
      </c>
      <c r="AY98" s="243" t="s">
        <v>209</v>
      </c>
    </row>
    <row r="99" spans="2:65" s="1" customFormat="1" ht="16.5" customHeight="1">
      <c r="B99" s="43"/>
      <c r="C99" s="244" t="s">
        <v>228</v>
      </c>
      <c r="D99" s="244" t="s">
        <v>348</v>
      </c>
      <c r="E99" s="245" t="s">
        <v>3823</v>
      </c>
      <c r="F99" s="246" t="s">
        <v>3824</v>
      </c>
      <c r="G99" s="247" t="s">
        <v>336</v>
      </c>
      <c r="H99" s="248">
        <v>17</v>
      </c>
      <c r="I99" s="249"/>
      <c r="J99" s="250">
        <f>ROUND(I99*H99,2)</f>
        <v>0</v>
      </c>
      <c r="K99" s="246" t="s">
        <v>34</v>
      </c>
      <c r="L99" s="251"/>
      <c r="M99" s="252" t="s">
        <v>34</v>
      </c>
      <c r="N99" s="253" t="s">
        <v>49</v>
      </c>
      <c r="O99" s="44"/>
      <c r="P99" s="212">
        <f>O99*H99</f>
        <v>0</v>
      </c>
      <c r="Q99" s="212">
        <v>0.01</v>
      </c>
      <c r="R99" s="212">
        <f>Q99*H99</f>
        <v>0.17</v>
      </c>
      <c r="S99" s="212">
        <v>0</v>
      </c>
      <c r="T99" s="213">
        <f>S99*H99</f>
        <v>0</v>
      </c>
      <c r="AR99" s="25" t="s">
        <v>672</v>
      </c>
      <c r="AT99" s="25" t="s">
        <v>348</v>
      </c>
      <c r="AU99" s="25" t="s">
        <v>86</v>
      </c>
      <c r="AY99" s="25" t="s">
        <v>209</v>
      </c>
      <c r="BE99" s="214">
        <f>IF(N99="základní",J99,0)</f>
        <v>0</v>
      </c>
      <c r="BF99" s="214">
        <f>IF(N99="snížená",J99,0)</f>
        <v>0</v>
      </c>
      <c r="BG99" s="214">
        <f>IF(N99="zákl. přenesená",J99,0)</f>
        <v>0</v>
      </c>
      <c r="BH99" s="214">
        <f>IF(N99="sníž. přenesená",J99,0)</f>
        <v>0</v>
      </c>
      <c r="BI99" s="214">
        <f>IF(N99="nulová",J99,0)</f>
        <v>0</v>
      </c>
      <c r="BJ99" s="25" t="s">
        <v>86</v>
      </c>
      <c r="BK99" s="214">
        <f>ROUND(I99*H99,2)</f>
        <v>0</v>
      </c>
      <c r="BL99" s="25" t="s">
        <v>287</v>
      </c>
      <c r="BM99" s="25" t="s">
        <v>3825</v>
      </c>
    </row>
    <row r="100" spans="2:65" s="1" customFormat="1" ht="16.5" customHeight="1">
      <c r="B100" s="43"/>
      <c r="C100" s="244" t="s">
        <v>208</v>
      </c>
      <c r="D100" s="244" t="s">
        <v>348</v>
      </c>
      <c r="E100" s="245" t="s">
        <v>3826</v>
      </c>
      <c r="F100" s="246" t="s">
        <v>3827</v>
      </c>
      <c r="G100" s="247" t="s">
        <v>336</v>
      </c>
      <c r="H100" s="248">
        <v>1</v>
      </c>
      <c r="I100" s="249"/>
      <c r="J100" s="250">
        <f>ROUND(I100*H100,2)</f>
        <v>0</v>
      </c>
      <c r="K100" s="246" t="s">
        <v>34</v>
      </c>
      <c r="L100" s="251"/>
      <c r="M100" s="252" t="s">
        <v>34</v>
      </c>
      <c r="N100" s="280" t="s">
        <v>49</v>
      </c>
      <c r="O100" s="216"/>
      <c r="P100" s="217">
        <f>O100*H100</f>
        <v>0</v>
      </c>
      <c r="Q100" s="217">
        <v>9.9000000000000008E-3</v>
      </c>
      <c r="R100" s="217">
        <f>Q100*H100</f>
        <v>9.9000000000000008E-3</v>
      </c>
      <c r="S100" s="217">
        <v>0</v>
      </c>
      <c r="T100" s="218">
        <f>S100*H100</f>
        <v>0</v>
      </c>
      <c r="AR100" s="25" t="s">
        <v>672</v>
      </c>
      <c r="AT100" s="25" t="s">
        <v>348</v>
      </c>
      <c r="AU100" s="25" t="s">
        <v>86</v>
      </c>
      <c r="AY100" s="25" t="s">
        <v>209</v>
      </c>
      <c r="BE100" s="214">
        <f>IF(N100="základní",J100,0)</f>
        <v>0</v>
      </c>
      <c r="BF100" s="214">
        <f>IF(N100="snížená",J100,0)</f>
        <v>0</v>
      </c>
      <c r="BG100" s="214">
        <f>IF(N100="zákl. přenesená",J100,0)</f>
        <v>0</v>
      </c>
      <c r="BH100" s="214">
        <f>IF(N100="sníž. přenesená",J100,0)</f>
        <v>0</v>
      </c>
      <c r="BI100" s="214">
        <f>IF(N100="nulová",J100,0)</f>
        <v>0</v>
      </c>
      <c r="BJ100" s="25" t="s">
        <v>86</v>
      </c>
      <c r="BK100" s="214">
        <f>ROUND(I100*H100,2)</f>
        <v>0</v>
      </c>
      <c r="BL100" s="25" t="s">
        <v>287</v>
      </c>
      <c r="BM100" s="25" t="s">
        <v>3828</v>
      </c>
    </row>
    <row r="101" spans="2:65" s="1" customFormat="1" ht="6.95" customHeight="1">
      <c r="B101" s="58"/>
      <c r="C101" s="59"/>
      <c r="D101" s="59"/>
      <c r="E101" s="59"/>
      <c r="F101" s="59"/>
      <c r="G101" s="59"/>
      <c r="H101" s="59"/>
      <c r="I101" s="150"/>
      <c r="J101" s="59"/>
      <c r="K101" s="59"/>
      <c r="L101" s="63"/>
    </row>
  </sheetData>
  <sheetProtection algorithmName="SHA-512" hashValue="E3rWAUDObozRhedOK8VGVwhmv42VtoLlypa14Gjon9D6dDSZiCI+/Ho0cWm/VU+NIkaQ412Vw3JjvzoVzCpOHg==" saltValue="9HRctbbxb7hBSxUiNp0U6ZMJemBRNl1iKa/9gtQXwlCa3NRWPm/XCgXqb8xrebmTLfRQ843In+B4kmXyICLMXw==" spinCount="100000" sheet="1" objects="1" scenarios="1" formatColumns="0" formatRows="0" autoFilter="0"/>
  <autoFilter ref="C82:K100"/>
  <mergeCells count="13">
    <mergeCell ref="E75:H75"/>
    <mergeCell ref="G1:H1"/>
    <mergeCell ref="L2:V2"/>
    <mergeCell ref="E49:H49"/>
    <mergeCell ref="E51:H51"/>
    <mergeCell ref="J55:J56"/>
    <mergeCell ref="E71:H71"/>
    <mergeCell ref="E73:H73"/>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107</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3829</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03.03 - D.1.4.1 Vytápění</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3830</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03.03 - D.1.4.1 Vytápění</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3831</v>
      </c>
      <c r="F86" s="201" t="s">
        <v>3832</v>
      </c>
      <c r="G86" s="188"/>
      <c r="H86" s="188"/>
      <c r="I86" s="191"/>
      <c r="J86" s="202">
        <f>BK86</f>
        <v>0</v>
      </c>
      <c r="K86" s="188"/>
      <c r="L86" s="193"/>
      <c r="M86" s="194"/>
      <c r="N86" s="195"/>
      <c r="O86" s="195"/>
      <c r="P86" s="196">
        <f>P87</f>
        <v>0</v>
      </c>
      <c r="Q86" s="195"/>
      <c r="R86" s="196">
        <f>R87</f>
        <v>0</v>
      </c>
      <c r="S86" s="195"/>
      <c r="T86" s="197">
        <f>T87</f>
        <v>0</v>
      </c>
      <c r="AR86" s="198" t="s">
        <v>88</v>
      </c>
      <c r="AT86" s="199" t="s">
        <v>77</v>
      </c>
      <c r="AU86" s="199" t="s">
        <v>86</v>
      </c>
      <c r="AY86" s="198" t="s">
        <v>209</v>
      </c>
      <c r="BK86" s="200">
        <f>BK87</f>
        <v>0</v>
      </c>
    </row>
    <row r="87" spans="2:65" s="1" customFormat="1" ht="16.5" customHeight="1">
      <c r="B87" s="43"/>
      <c r="C87" s="203" t="s">
        <v>86</v>
      </c>
      <c r="D87" s="203" t="s">
        <v>212</v>
      </c>
      <c r="E87" s="204" t="s">
        <v>3833</v>
      </c>
      <c r="F87" s="205" t="s">
        <v>3834</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3835</v>
      </c>
    </row>
    <row r="88" spans="2:65" s="1" customFormat="1" ht="6.95" customHeight="1">
      <c r="B88" s="58"/>
      <c r="C88" s="59"/>
      <c r="D88" s="59"/>
      <c r="E88" s="59"/>
      <c r="F88" s="59"/>
      <c r="G88" s="59"/>
      <c r="H88" s="59"/>
      <c r="I88" s="150"/>
      <c r="J88" s="59"/>
      <c r="K88" s="59"/>
      <c r="L88" s="63"/>
    </row>
  </sheetData>
  <sheetProtection algorithmName="SHA-512" hashValue="ILThozCuLV9jlvTMrgsxkEKJaUCge6f/x71kkCPhOHaWGWfsHrxeyq20naV7gJUhDolut72T/3y/UCBE5ZwRnQ==" saltValue="rzToP1iF9pejag1RxRfqYJc7V8byBfGIJdyq/ErpYwkufdSYWDiXiiU+0v29HPiHeoiVIkz/t8TnmJ93oL/t9A=="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110</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3836</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03.04 - D.1.4.2 VZT a rekuperace</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397</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03.04 - D.1.4.2 VZT a rekuperace</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730</v>
      </c>
      <c r="F86" s="201" t="s">
        <v>160</v>
      </c>
      <c r="G86" s="188"/>
      <c r="H86" s="188"/>
      <c r="I86" s="191"/>
      <c r="J86" s="202">
        <f>BK86</f>
        <v>0</v>
      </c>
      <c r="K86" s="188"/>
      <c r="L86" s="193"/>
      <c r="M86" s="194"/>
      <c r="N86" s="195"/>
      <c r="O86" s="195"/>
      <c r="P86" s="196">
        <f>P87</f>
        <v>0</v>
      </c>
      <c r="Q86" s="195"/>
      <c r="R86" s="196">
        <f>R87</f>
        <v>0</v>
      </c>
      <c r="S86" s="195"/>
      <c r="T86" s="197">
        <f>T87</f>
        <v>0</v>
      </c>
      <c r="AR86" s="198" t="s">
        <v>88</v>
      </c>
      <c r="AT86" s="199" t="s">
        <v>77</v>
      </c>
      <c r="AU86" s="199" t="s">
        <v>86</v>
      </c>
      <c r="AY86" s="198" t="s">
        <v>209</v>
      </c>
      <c r="BK86" s="200">
        <f>BK87</f>
        <v>0</v>
      </c>
    </row>
    <row r="87" spans="2:65" s="1" customFormat="1" ht="16.5" customHeight="1">
      <c r="B87" s="43"/>
      <c r="C87" s="203" t="s">
        <v>86</v>
      </c>
      <c r="D87" s="203" t="s">
        <v>212</v>
      </c>
      <c r="E87" s="204" t="s">
        <v>3837</v>
      </c>
      <c r="F87" s="205" t="s">
        <v>3838</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287</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287</v>
      </c>
      <c r="BM87" s="25" t="s">
        <v>3839</v>
      </c>
    </row>
    <row r="88" spans="2:65" s="1" customFormat="1" ht="6.95" customHeight="1">
      <c r="B88" s="58"/>
      <c r="C88" s="59"/>
      <c r="D88" s="59"/>
      <c r="E88" s="59"/>
      <c r="F88" s="59"/>
      <c r="G88" s="59"/>
      <c r="H88" s="59"/>
      <c r="I88" s="150"/>
      <c r="J88" s="59"/>
      <c r="K88" s="59"/>
      <c r="L88" s="63"/>
    </row>
  </sheetData>
  <sheetProtection algorithmName="SHA-512" hashValue="jsQyjv+yzj75zp32gx37/RxZlg/ADMdfD6ZFECVvFHXHhAvNzF9oAieyB0VoieDS6VpH6axpuZenDOiUor662A==" saltValue="Gx6/UI2sxbThdyVBG3oZsg6/Bg4f+jnA76PTnGomU4hPL0OH6p5dHJ0U9TvcKaChtJFNFC/Vs/PC7M8HPRkscA=="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2"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3"/>
      <c r="C1" s="123"/>
      <c r="D1" s="124" t="s">
        <v>1</v>
      </c>
      <c r="E1" s="123"/>
      <c r="F1" s="125" t="s">
        <v>174</v>
      </c>
      <c r="G1" s="411" t="s">
        <v>175</v>
      </c>
      <c r="H1" s="411"/>
      <c r="I1" s="126"/>
      <c r="J1" s="125" t="s">
        <v>176</v>
      </c>
      <c r="K1" s="124" t="s">
        <v>177</v>
      </c>
      <c r="L1" s="125" t="s">
        <v>178</v>
      </c>
      <c r="M1" s="125"/>
      <c r="N1" s="125"/>
      <c r="O1" s="125"/>
      <c r="P1" s="125"/>
      <c r="Q1" s="125"/>
      <c r="R1" s="125"/>
      <c r="S1" s="125"/>
      <c r="T1" s="125"/>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2"/>
      <c r="M2" s="402"/>
      <c r="N2" s="402"/>
      <c r="O2" s="402"/>
      <c r="P2" s="402"/>
      <c r="Q2" s="402"/>
      <c r="R2" s="402"/>
      <c r="S2" s="402"/>
      <c r="T2" s="402"/>
      <c r="U2" s="402"/>
      <c r="V2" s="402"/>
      <c r="AT2" s="25" t="s">
        <v>113</v>
      </c>
    </row>
    <row r="3" spans="1:70" ht="6.95" customHeight="1">
      <c r="B3" s="26"/>
      <c r="C3" s="27"/>
      <c r="D3" s="27"/>
      <c r="E3" s="27"/>
      <c r="F3" s="27"/>
      <c r="G3" s="27"/>
      <c r="H3" s="27"/>
      <c r="I3" s="127"/>
      <c r="J3" s="27"/>
      <c r="K3" s="28"/>
      <c r="AT3" s="25" t="s">
        <v>88</v>
      </c>
    </row>
    <row r="4" spans="1:70" ht="36.950000000000003" customHeight="1">
      <c r="B4" s="29"/>
      <c r="C4" s="30"/>
      <c r="D4" s="31" t="s">
        <v>179</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16.5" customHeight="1">
      <c r="B7" s="29"/>
      <c r="C7" s="30"/>
      <c r="D7" s="30"/>
      <c r="E7" s="403" t="str">
        <f>'Rekapitulace stavby'!K6</f>
        <v>Vytváření podmínek ke vzdělávání a mezigenerační spolupráci Mže</v>
      </c>
      <c r="F7" s="404"/>
      <c r="G7" s="404"/>
      <c r="H7" s="404"/>
      <c r="I7" s="128"/>
      <c r="J7" s="30"/>
      <c r="K7" s="32"/>
    </row>
    <row r="8" spans="1:70">
      <c r="B8" s="29"/>
      <c r="C8" s="30"/>
      <c r="D8" s="38" t="s">
        <v>180</v>
      </c>
      <c r="E8" s="30"/>
      <c r="F8" s="30"/>
      <c r="G8" s="30"/>
      <c r="H8" s="30"/>
      <c r="I8" s="128"/>
      <c r="J8" s="30"/>
      <c r="K8" s="32"/>
    </row>
    <row r="9" spans="1:70" s="1" customFormat="1" ht="16.5" customHeight="1">
      <c r="B9" s="43"/>
      <c r="C9" s="44"/>
      <c r="D9" s="44"/>
      <c r="E9" s="403" t="s">
        <v>756</v>
      </c>
      <c r="F9" s="406"/>
      <c r="G9" s="406"/>
      <c r="H9" s="406"/>
      <c r="I9" s="129"/>
      <c r="J9" s="44"/>
      <c r="K9" s="47"/>
    </row>
    <row r="10" spans="1:70" s="1" customFormat="1">
      <c r="B10" s="43"/>
      <c r="C10" s="44"/>
      <c r="D10" s="38" t="s">
        <v>757</v>
      </c>
      <c r="E10" s="44"/>
      <c r="F10" s="44"/>
      <c r="G10" s="44"/>
      <c r="H10" s="44"/>
      <c r="I10" s="129"/>
      <c r="J10" s="44"/>
      <c r="K10" s="47"/>
    </row>
    <row r="11" spans="1:70" s="1" customFormat="1" ht="36.950000000000003" customHeight="1">
      <c r="B11" s="43"/>
      <c r="C11" s="44"/>
      <c r="D11" s="44"/>
      <c r="E11" s="405" t="s">
        <v>3840</v>
      </c>
      <c r="F11" s="406"/>
      <c r="G11" s="406"/>
      <c r="H11" s="406"/>
      <c r="I11" s="129"/>
      <c r="J11" s="44"/>
      <c r="K11" s="47"/>
    </row>
    <row r="12" spans="1:70" s="1" customFormat="1" ht="13.5">
      <c r="B12" s="43"/>
      <c r="C12" s="44"/>
      <c r="D12" s="44"/>
      <c r="E12" s="44"/>
      <c r="F12" s="44"/>
      <c r="G12" s="44"/>
      <c r="H12" s="44"/>
      <c r="I12" s="129"/>
      <c r="J12" s="44"/>
      <c r="K12" s="47"/>
    </row>
    <row r="13" spans="1:70" s="1" customFormat="1" ht="14.45" customHeight="1">
      <c r="B13" s="43"/>
      <c r="C13" s="44"/>
      <c r="D13" s="38" t="s">
        <v>20</v>
      </c>
      <c r="E13" s="44"/>
      <c r="F13" s="36" t="s">
        <v>21</v>
      </c>
      <c r="G13" s="44"/>
      <c r="H13" s="44"/>
      <c r="I13" s="130" t="s">
        <v>22</v>
      </c>
      <c r="J13" s="36" t="s">
        <v>34</v>
      </c>
      <c r="K13" s="47"/>
    </row>
    <row r="14" spans="1:70" s="1" customFormat="1" ht="14.45" customHeight="1">
      <c r="B14" s="43"/>
      <c r="C14" s="44"/>
      <c r="D14" s="38" t="s">
        <v>24</v>
      </c>
      <c r="E14" s="44"/>
      <c r="F14" s="36" t="s">
        <v>25</v>
      </c>
      <c r="G14" s="44"/>
      <c r="H14" s="44"/>
      <c r="I14" s="130" t="s">
        <v>26</v>
      </c>
      <c r="J14" s="131" t="str">
        <f>'Rekapitulace stavby'!AN8</f>
        <v>2. 1. 2018</v>
      </c>
      <c r="K14" s="47"/>
    </row>
    <row r="15" spans="1:70" s="1" customFormat="1" ht="10.9" customHeight="1">
      <c r="B15" s="43"/>
      <c r="C15" s="44"/>
      <c r="D15" s="44"/>
      <c r="E15" s="44"/>
      <c r="F15" s="44"/>
      <c r="G15" s="44"/>
      <c r="H15" s="44"/>
      <c r="I15" s="129"/>
      <c r="J15" s="44"/>
      <c r="K15" s="47"/>
    </row>
    <row r="16" spans="1:70" s="1" customFormat="1" ht="14.45" customHeight="1">
      <c r="B16" s="43"/>
      <c r="C16" s="44"/>
      <c r="D16" s="38" t="s">
        <v>32</v>
      </c>
      <c r="E16" s="44"/>
      <c r="F16" s="44"/>
      <c r="G16" s="44"/>
      <c r="H16" s="44"/>
      <c r="I16" s="130" t="s">
        <v>33</v>
      </c>
      <c r="J16" s="36" t="s">
        <v>34</v>
      </c>
      <c r="K16" s="47"/>
    </row>
    <row r="17" spans="2:11" s="1" customFormat="1" ht="18" customHeight="1">
      <c r="B17" s="43"/>
      <c r="C17" s="44"/>
      <c r="D17" s="44"/>
      <c r="E17" s="36" t="s">
        <v>35</v>
      </c>
      <c r="F17" s="44"/>
      <c r="G17" s="44"/>
      <c r="H17" s="44"/>
      <c r="I17" s="130" t="s">
        <v>36</v>
      </c>
      <c r="J17" s="36" t="s">
        <v>34</v>
      </c>
      <c r="K17" s="47"/>
    </row>
    <row r="18" spans="2:11" s="1" customFormat="1" ht="6.95" customHeight="1">
      <c r="B18" s="43"/>
      <c r="C18" s="44"/>
      <c r="D18" s="44"/>
      <c r="E18" s="44"/>
      <c r="F18" s="44"/>
      <c r="G18" s="44"/>
      <c r="H18" s="44"/>
      <c r="I18" s="129"/>
      <c r="J18" s="44"/>
      <c r="K18" s="47"/>
    </row>
    <row r="19" spans="2:11" s="1" customFormat="1" ht="14.45" customHeight="1">
      <c r="B19" s="43"/>
      <c r="C19" s="44"/>
      <c r="D19" s="38" t="s">
        <v>37</v>
      </c>
      <c r="E19" s="44"/>
      <c r="F19" s="44"/>
      <c r="G19" s="44"/>
      <c r="H19" s="44"/>
      <c r="I19" s="130" t="s">
        <v>33</v>
      </c>
      <c r="J19" s="36" t="str">
        <f>IF('Rekapitulace stavby'!AN13="Vyplň údaj","",IF('Rekapitulace stavby'!AN13="","",'Rekapitulace stavby'!AN13))</f>
        <v/>
      </c>
      <c r="K19" s="47"/>
    </row>
    <row r="20" spans="2:11" s="1" customFormat="1" ht="18" customHeight="1">
      <c r="B20" s="43"/>
      <c r="C20" s="44"/>
      <c r="D20" s="44"/>
      <c r="E20" s="36" t="str">
        <f>IF('Rekapitulace stavby'!E14="Vyplň údaj","",IF('Rekapitulace stavby'!E14="","",'Rekapitulace stavby'!E14))</f>
        <v/>
      </c>
      <c r="F20" s="44"/>
      <c r="G20" s="44"/>
      <c r="H20" s="44"/>
      <c r="I20" s="130" t="s">
        <v>36</v>
      </c>
      <c r="J20" s="36" t="str">
        <f>IF('Rekapitulace stavby'!AN14="Vyplň údaj","",IF('Rekapitulace stavby'!AN14="","",'Rekapitulace stavby'!AN14))</f>
        <v/>
      </c>
      <c r="K20" s="47"/>
    </row>
    <row r="21" spans="2:11" s="1" customFormat="1" ht="6.95" customHeight="1">
      <c r="B21" s="43"/>
      <c r="C21" s="44"/>
      <c r="D21" s="44"/>
      <c r="E21" s="44"/>
      <c r="F21" s="44"/>
      <c r="G21" s="44"/>
      <c r="H21" s="44"/>
      <c r="I21" s="129"/>
      <c r="J21" s="44"/>
      <c r="K21" s="47"/>
    </row>
    <row r="22" spans="2:11" s="1" customFormat="1" ht="14.45" customHeight="1">
      <c r="B22" s="43"/>
      <c r="C22" s="44"/>
      <c r="D22" s="38" t="s">
        <v>39</v>
      </c>
      <c r="E22" s="44"/>
      <c r="F22" s="44"/>
      <c r="G22" s="44"/>
      <c r="H22" s="44"/>
      <c r="I22" s="130" t="s">
        <v>33</v>
      </c>
      <c r="J22" s="36" t="s">
        <v>34</v>
      </c>
      <c r="K22" s="47"/>
    </row>
    <row r="23" spans="2:11" s="1" customFormat="1" ht="18" customHeight="1">
      <c r="B23" s="43"/>
      <c r="C23" s="44"/>
      <c r="D23" s="44"/>
      <c r="E23" s="36" t="s">
        <v>40</v>
      </c>
      <c r="F23" s="44"/>
      <c r="G23" s="44"/>
      <c r="H23" s="44"/>
      <c r="I23" s="130" t="s">
        <v>36</v>
      </c>
      <c r="J23" s="36" t="s">
        <v>34</v>
      </c>
      <c r="K23" s="47"/>
    </row>
    <row r="24" spans="2:11" s="1" customFormat="1" ht="6.95" customHeight="1">
      <c r="B24" s="43"/>
      <c r="C24" s="44"/>
      <c r="D24" s="44"/>
      <c r="E24" s="44"/>
      <c r="F24" s="44"/>
      <c r="G24" s="44"/>
      <c r="H24" s="44"/>
      <c r="I24" s="129"/>
      <c r="J24" s="44"/>
      <c r="K24" s="47"/>
    </row>
    <row r="25" spans="2:11" s="1" customFormat="1" ht="14.45" customHeight="1">
      <c r="B25" s="43"/>
      <c r="C25" s="44"/>
      <c r="D25" s="38" t="s">
        <v>42</v>
      </c>
      <c r="E25" s="44"/>
      <c r="F25" s="44"/>
      <c r="G25" s="44"/>
      <c r="H25" s="44"/>
      <c r="I25" s="129"/>
      <c r="J25" s="44"/>
      <c r="K25" s="47"/>
    </row>
    <row r="26" spans="2:11" s="7" customFormat="1" ht="114" customHeight="1">
      <c r="B26" s="132"/>
      <c r="C26" s="133"/>
      <c r="D26" s="133"/>
      <c r="E26" s="368" t="s">
        <v>182</v>
      </c>
      <c r="F26" s="368"/>
      <c r="G26" s="368"/>
      <c r="H26" s="368"/>
      <c r="I26" s="134"/>
      <c r="J26" s="133"/>
      <c r="K26" s="135"/>
    </row>
    <row r="27" spans="2:11" s="1" customFormat="1" ht="6.95" customHeight="1">
      <c r="B27" s="43"/>
      <c r="C27" s="44"/>
      <c r="D27" s="44"/>
      <c r="E27" s="44"/>
      <c r="F27" s="44"/>
      <c r="G27" s="44"/>
      <c r="H27" s="44"/>
      <c r="I27" s="129"/>
      <c r="J27" s="44"/>
      <c r="K27" s="47"/>
    </row>
    <row r="28" spans="2:11" s="1" customFormat="1" ht="6.95" customHeight="1">
      <c r="B28" s="43"/>
      <c r="C28" s="44"/>
      <c r="D28" s="87"/>
      <c r="E28" s="87"/>
      <c r="F28" s="87"/>
      <c r="G28" s="87"/>
      <c r="H28" s="87"/>
      <c r="I28" s="136"/>
      <c r="J28" s="87"/>
      <c r="K28" s="137"/>
    </row>
    <row r="29" spans="2:11" s="1" customFormat="1" ht="25.35" customHeight="1">
      <c r="B29" s="43"/>
      <c r="C29" s="44"/>
      <c r="D29" s="138" t="s">
        <v>44</v>
      </c>
      <c r="E29" s="44"/>
      <c r="F29" s="44"/>
      <c r="G29" s="44"/>
      <c r="H29" s="44"/>
      <c r="I29" s="129"/>
      <c r="J29" s="139">
        <f>ROUND(J84,2)</f>
        <v>0</v>
      </c>
      <c r="K29" s="47"/>
    </row>
    <row r="30" spans="2:11" s="1" customFormat="1" ht="6.95" customHeight="1">
      <c r="B30" s="43"/>
      <c r="C30" s="44"/>
      <c r="D30" s="87"/>
      <c r="E30" s="87"/>
      <c r="F30" s="87"/>
      <c r="G30" s="87"/>
      <c r="H30" s="87"/>
      <c r="I30" s="136"/>
      <c r="J30" s="87"/>
      <c r="K30" s="137"/>
    </row>
    <row r="31" spans="2:11" s="1" customFormat="1" ht="14.45" customHeight="1">
      <c r="B31" s="43"/>
      <c r="C31" s="44"/>
      <c r="D31" s="44"/>
      <c r="E31" s="44"/>
      <c r="F31" s="48" t="s">
        <v>46</v>
      </c>
      <c r="G31" s="44"/>
      <c r="H31" s="44"/>
      <c r="I31" s="140" t="s">
        <v>45</v>
      </c>
      <c r="J31" s="48" t="s">
        <v>47</v>
      </c>
      <c r="K31" s="47"/>
    </row>
    <row r="32" spans="2:11" s="1" customFormat="1" ht="14.45" customHeight="1">
      <c r="B32" s="43"/>
      <c r="C32" s="44"/>
      <c r="D32" s="51" t="s">
        <v>48</v>
      </c>
      <c r="E32" s="51" t="s">
        <v>49</v>
      </c>
      <c r="F32" s="141">
        <f>ROUND(SUM(BE84:BE87), 2)</f>
        <v>0</v>
      </c>
      <c r="G32" s="44"/>
      <c r="H32" s="44"/>
      <c r="I32" s="142">
        <v>0.21</v>
      </c>
      <c r="J32" s="141">
        <f>ROUND(ROUND((SUM(BE84:BE87)), 2)*I32, 2)</f>
        <v>0</v>
      </c>
      <c r="K32" s="47"/>
    </row>
    <row r="33" spans="2:11" s="1" customFormat="1" ht="14.45" customHeight="1">
      <c r="B33" s="43"/>
      <c r="C33" s="44"/>
      <c r="D33" s="44"/>
      <c r="E33" s="51" t="s">
        <v>50</v>
      </c>
      <c r="F33" s="141">
        <f>ROUND(SUM(BF84:BF87), 2)</f>
        <v>0</v>
      </c>
      <c r="G33" s="44"/>
      <c r="H33" s="44"/>
      <c r="I33" s="142">
        <v>0.15</v>
      </c>
      <c r="J33" s="141">
        <f>ROUND(ROUND((SUM(BF84:BF87)), 2)*I33, 2)</f>
        <v>0</v>
      </c>
      <c r="K33" s="47"/>
    </row>
    <row r="34" spans="2:11" s="1" customFormat="1" ht="14.45" hidden="1" customHeight="1">
      <c r="B34" s="43"/>
      <c r="C34" s="44"/>
      <c r="D34" s="44"/>
      <c r="E34" s="51" t="s">
        <v>51</v>
      </c>
      <c r="F34" s="141">
        <f>ROUND(SUM(BG84:BG87), 2)</f>
        <v>0</v>
      </c>
      <c r="G34" s="44"/>
      <c r="H34" s="44"/>
      <c r="I34" s="142">
        <v>0.21</v>
      </c>
      <c r="J34" s="141">
        <v>0</v>
      </c>
      <c r="K34" s="47"/>
    </row>
    <row r="35" spans="2:11" s="1" customFormat="1" ht="14.45" hidden="1" customHeight="1">
      <c r="B35" s="43"/>
      <c r="C35" s="44"/>
      <c r="D35" s="44"/>
      <c r="E35" s="51" t="s">
        <v>52</v>
      </c>
      <c r="F35" s="141">
        <f>ROUND(SUM(BH84:BH87), 2)</f>
        <v>0</v>
      </c>
      <c r="G35" s="44"/>
      <c r="H35" s="44"/>
      <c r="I35" s="142">
        <v>0.15</v>
      </c>
      <c r="J35" s="141">
        <v>0</v>
      </c>
      <c r="K35" s="47"/>
    </row>
    <row r="36" spans="2:11" s="1" customFormat="1" ht="14.45" hidden="1" customHeight="1">
      <c r="B36" s="43"/>
      <c r="C36" s="44"/>
      <c r="D36" s="44"/>
      <c r="E36" s="51" t="s">
        <v>53</v>
      </c>
      <c r="F36" s="141">
        <f>ROUND(SUM(BI84:BI87), 2)</f>
        <v>0</v>
      </c>
      <c r="G36" s="44"/>
      <c r="H36" s="44"/>
      <c r="I36" s="142">
        <v>0</v>
      </c>
      <c r="J36" s="141">
        <v>0</v>
      </c>
      <c r="K36" s="47"/>
    </row>
    <row r="37" spans="2:11" s="1" customFormat="1" ht="6.95" customHeight="1">
      <c r="B37" s="43"/>
      <c r="C37" s="44"/>
      <c r="D37" s="44"/>
      <c r="E37" s="44"/>
      <c r="F37" s="44"/>
      <c r="G37" s="44"/>
      <c r="H37" s="44"/>
      <c r="I37" s="129"/>
      <c r="J37" s="44"/>
      <c r="K37" s="47"/>
    </row>
    <row r="38" spans="2:11" s="1" customFormat="1" ht="25.35" customHeight="1">
      <c r="B38" s="43"/>
      <c r="C38" s="143"/>
      <c r="D38" s="144" t="s">
        <v>54</v>
      </c>
      <c r="E38" s="81"/>
      <c r="F38" s="81"/>
      <c r="G38" s="145" t="s">
        <v>55</v>
      </c>
      <c r="H38" s="146" t="s">
        <v>56</v>
      </c>
      <c r="I38" s="147"/>
      <c r="J38" s="148">
        <f>SUM(J29:J36)</f>
        <v>0</v>
      </c>
      <c r="K38" s="149"/>
    </row>
    <row r="39" spans="2:11" s="1" customFormat="1" ht="14.45" customHeight="1">
      <c r="B39" s="58"/>
      <c r="C39" s="59"/>
      <c r="D39" s="59"/>
      <c r="E39" s="59"/>
      <c r="F39" s="59"/>
      <c r="G39" s="59"/>
      <c r="H39" s="59"/>
      <c r="I39" s="150"/>
      <c r="J39" s="59"/>
      <c r="K39" s="60"/>
    </row>
    <row r="43" spans="2:11" s="1" customFormat="1" ht="6.95" customHeight="1">
      <c r="B43" s="151"/>
      <c r="C43" s="152"/>
      <c r="D43" s="152"/>
      <c r="E43" s="152"/>
      <c r="F43" s="152"/>
      <c r="G43" s="152"/>
      <c r="H43" s="152"/>
      <c r="I43" s="153"/>
      <c r="J43" s="152"/>
      <c r="K43" s="154"/>
    </row>
    <row r="44" spans="2:11" s="1" customFormat="1" ht="36.950000000000003" customHeight="1">
      <c r="B44" s="43"/>
      <c r="C44" s="31" t="s">
        <v>183</v>
      </c>
      <c r="D44" s="44"/>
      <c r="E44" s="44"/>
      <c r="F44" s="44"/>
      <c r="G44" s="44"/>
      <c r="H44" s="44"/>
      <c r="I44" s="129"/>
      <c r="J44" s="44"/>
      <c r="K44" s="47"/>
    </row>
    <row r="45" spans="2:11" s="1" customFormat="1" ht="6.95" customHeight="1">
      <c r="B45" s="43"/>
      <c r="C45" s="44"/>
      <c r="D45" s="44"/>
      <c r="E45" s="44"/>
      <c r="F45" s="44"/>
      <c r="G45" s="44"/>
      <c r="H45" s="44"/>
      <c r="I45" s="129"/>
      <c r="J45" s="44"/>
      <c r="K45" s="47"/>
    </row>
    <row r="46" spans="2:11" s="1" customFormat="1" ht="14.45" customHeight="1">
      <c r="B46" s="43"/>
      <c r="C46" s="38" t="s">
        <v>18</v>
      </c>
      <c r="D46" s="44"/>
      <c r="E46" s="44"/>
      <c r="F46" s="44"/>
      <c r="G46" s="44"/>
      <c r="H46" s="44"/>
      <c r="I46" s="129"/>
      <c r="J46" s="44"/>
      <c r="K46" s="47"/>
    </row>
    <row r="47" spans="2:11" s="1" customFormat="1" ht="16.5" customHeight="1">
      <c r="B47" s="43"/>
      <c r="C47" s="44"/>
      <c r="D47" s="44"/>
      <c r="E47" s="403" t="str">
        <f>E7</f>
        <v>Vytváření podmínek ke vzdělávání a mezigenerační spolupráci Mže</v>
      </c>
      <c r="F47" s="404"/>
      <c r="G47" s="404"/>
      <c r="H47" s="404"/>
      <c r="I47" s="129"/>
      <c r="J47" s="44"/>
      <c r="K47" s="47"/>
    </row>
    <row r="48" spans="2:11">
      <c r="B48" s="29"/>
      <c r="C48" s="38" t="s">
        <v>180</v>
      </c>
      <c r="D48" s="30"/>
      <c r="E48" s="30"/>
      <c r="F48" s="30"/>
      <c r="G48" s="30"/>
      <c r="H48" s="30"/>
      <c r="I48" s="128"/>
      <c r="J48" s="30"/>
      <c r="K48" s="32"/>
    </row>
    <row r="49" spans="2:47" s="1" customFormat="1" ht="16.5" customHeight="1">
      <c r="B49" s="43"/>
      <c r="C49" s="44"/>
      <c r="D49" s="44"/>
      <c r="E49" s="403" t="s">
        <v>756</v>
      </c>
      <c r="F49" s="406"/>
      <c r="G49" s="406"/>
      <c r="H49" s="406"/>
      <c r="I49" s="129"/>
      <c r="J49" s="44"/>
      <c r="K49" s="47"/>
    </row>
    <row r="50" spans="2:47" s="1" customFormat="1" ht="14.45" customHeight="1">
      <c r="B50" s="43"/>
      <c r="C50" s="38" t="s">
        <v>757</v>
      </c>
      <c r="D50" s="44"/>
      <c r="E50" s="44"/>
      <c r="F50" s="44"/>
      <c r="G50" s="44"/>
      <c r="H50" s="44"/>
      <c r="I50" s="129"/>
      <c r="J50" s="44"/>
      <c r="K50" s="47"/>
    </row>
    <row r="51" spans="2:47" s="1" customFormat="1" ht="17.25" customHeight="1">
      <c r="B51" s="43"/>
      <c r="C51" s="44"/>
      <c r="D51" s="44"/>
      <c r="E51" s="405" t="str">
        <f>E11</f>
        <v>03.05 - D.1.4.3 ZTI</v>
      </c>
      <c r="F51" s="406"/>
      <c r="G51" s="406"/>
      <c r="H51" s="406"/>
      <c r="I51" s="129"/>
      <c r="J51" s="44"/>
      <c r="K51" s="47"/>
    </row>
    <row r="52" spans="2:47" s="1" customFormat="1" ht="6.95" customHeight="1">
      <c r="B52" s="43"/>
      <c r="C52" s="44"/>
      <c r="D52" s="44"/>
      <c r="E52" s="44"/>
      <c r="F52" s="44"/>
      <c r="G52" s="44"/>
      <c r="H52" s="44"/>
      <c r="I52" s="129"/>
      <c r="J52" s="44"/>
      <c r="K52" s="47"/>
    </row>
    <row r="53" spans="2:47" s="1" customFormat="1" ht="18" customHeight="1">
      <c r="B53" s="43"/>
      <c r="C53" s="38" t="s">
        <v>24</v>
      </c>
      <c r="D53" s="44"/>
      <c r="E53" s="44"/>
      <c r="F53" s="36" t="str">
        <f>F14</f>
        <v>Tachov</v>
      </c>
      <c r="G53" s="44"/>
      <c r="H53" s="44"/>
      <c r="I53" s="130" t="s">
        <v>26</v>
      </c>
      <c r="J53" s="131" t="str">
        <f>IF(J14="","",J14)</f>
        <v>2. 1. 2018</v>
      </c>
      <c r="K53" s="47"/>
    </row>
    <row r="54" spans="2:47" s="1" customFormat="1" ht="6.95" customHeight="1">
      <c r="B54" s="43"/>
      <c r="C54" s="44"/>
      <c r="D54" s="44"/>
      <c r="E54" s="44"/>
      <c r="F54" s="44"/>
      <c r="G54" s="44"/>
      <c r="H54" s="44"/>
      <c r="I54" s="129"/>
      <c r="J54" s="44"/>
      <c r="K54" s="47"/>
    </row>
    <row r="55" spans="2:47" s="1" customFormat="1">
      <c r="B55" s="43"/>
      <c r="C55" s="38" t="s">
        <v>32</v>
      </c>
      <c r="D55" s="44"/>
      <c r="E55" s="44"/>
      <c r="F55" s="36" t="str">
        <f>E17</f>
        <v>město Tachov</v>
      </c>
      <c r="G55" s="44"/>
      <c r="H55" s="44"/>
      <c r="I55" s="130" t="s">
        <v>39</v>
      </c>
      <c r="J55" s="368" t="str">
        <f>E23</f>
        <v>Architektonické studio Hysek spol s r.o.</v>
      </c>
      <c r="K55" s="47"/>
    </row>
    <row r="56" spans="2:47" s="1" customFormat="1" ht="14.45" customHeight="1">
      <c r="B56" s="43"/>
      <c r="C56" s="38" t="s">
        <v>37</v>
      </c>
      <c r="D56" s="44"/>
      <c r="E56" s="44"/>
      <c r="F56" s="36" t="str">
        <f>IF(E20="","",E20)</f>
        <v/>
      </c>
      <c r="G56" s="44"/>
      <c r="H56" s="44"/>
      <c r="I56" s="129"/>
      <c r="J56" s="407"/>
      <c r="K56" s="47"/>
    </row>
    <row r="57" spans="2:47" s="1" customFormat="1" ht="10.35" customHeight="1">
      <c r="B57" s="43"/>
      <c r="C57" s="44"/>
      <c r="D57" s="44"/>
      <c r="E57" s="44"/>
      <c r="F57" s="44"/>
      <c r="G57" s="44"/>
      <c r="H57" s="44"/>
      <c r="I57" s="129"/>
      <c r="J57" s="44"/>
      <c r="K57" s="47"/>
    </row>
    <row r="58" spans="2:47" s="1" customFormat="1" ht="29.25" customHeight="1">
      <c r="B58" s="43"/>
      <c r="C58" s="155" t="s">
        <v>184</v>
      </c>
      <c r="D58" s="143"/>
      <c r="E58" s="143"/>
      <c r="F58" s="143"/>
      <c r="G58" s="143"/>
      <c r="H58" s="143"/>
      <c r="I58" s="156"/>
      <c r="J58" s="157" t="s">
        <v>185</v>
      </c>
      <c r="K58" s="158"/>
    </row>
    <row r="59" spans="2:47" s="1" customFormat="1" ht="10.35" customHeight="1">
      <c r="B59" s="43"/>
      <c r="C59" s="44"/>
      <c r="D59" s="44"/>
      <c r="E59" s="44"/>
      <c r="F59" s="44"/>
      <c r="G59" s="44"/>
      <c r="H59" s="44"/>
      <c r="I59" s="129"/>
      <c r="J59" s="44"/>
      <c r="K59" s="47"/>
    </row>
    <row r="60" spans="2:47" s="1" customFormat="1" ht="29.25" customHeight="1">
      <c r="B60" s="43"/>
      <c r="C60" s="159" t="s">
        <v>186</v>
      </c>
      <c r="D60" s="44"/>
      <c r="E60" s="44"/>
      <c r="F60" s="44"/>
      <c r="G60" s="44"/>
      <c r="H60" s="44"/>
      <c r="I60" s="129"/>
      <c r="J60" s="139">
        <f>J84</f>
        <v>0</v>
      </c>
      <c r="K60" s="47"/>
      <c r="AU60" s="25" t="s">
        <v>187</v>
      </c>
    </row>
    <row r="61" spans="2:47" s="8" customFormat="1" ht="24.95" customHeight="1">
      <c r="B61" s="160"/>
      <c r="C61" s="161"/>
      <c r="D61" s="162" t="s">
        <v>394</v>
      </c>
      <c r="E61" s="163"/>
      <c r="F61" s="163"/>
      <c r="G61" s="163"/>
      <c r="H61" s="163"/>
      <c r="I61" s="164"/>
      <c r="J61" s="165">
        <f>J85</f>
        <v>0</v>
      </c>
      <c r="K61" s="166"/>
    </row>
    <row r="62" spans="2:47" s="9" customFormat="1" ht="19.899999999999999" customHeight="1">
      <c r="B62" s="167"/>
      <c r="C62" s="168"/>
      <c r="D62" s="169" t="s">
        <v>3841</v>
      </c>
      <c r="E62" s="170"/>
      <c r="F62" s="170"/>
      <c r="G62" s="170"/>
      <c r="H62" s="170"/>
      <c r="I62" s="171"/>
      <c r="J62" s="172">
        <f>J86</f>
        <v>0</v>
      </c>
      <c r="K62" s="173"/>
    </row>
    <row r="63" spans="2:47" s="1" customFormat="1" ht="21.75" customHeight="1">
      <c r="B63" s="43"/>
      <c r="C63" s="44"/>
      <c r="D63" s="44"/>
      <c r="E63" s="44"/>
      <c r="F63" s="44"/>
      <c r="G63" s="44"/>
      <c r="H63" s="44"/>
      <c r="I63" s="129"/>
      <c r="J63" s="44"/>
      <c r="K63" s="47"/>
    </row>
    <row r="64" spans="2:47" s="1" customFormat="1" ht="6.95" customHeight="1">
      <c r="B64" s="58"/>
      <c r="C64" s="59"/>
      <c r="D64" s="59"/>
      <c r="E64" s="59"/>
      <c r="F64" s="59"/>
      <c r="G64" s="59"/>
      <c r="H64" s="59"/>
      <c r="I64" s="150"/>
      <c r="J64" s="59"/>
      <c r="K64" s="60"/>
    </row>
    <row r="68" spans="2:12" s="1" customFormat="1" ht="6.95" customHeight="1">
      <c r="B68" s="61"/>
      <c r="C68" s="62"/>
      <c r="D68" s="62"/>
      <c r="E68" s="62"/>
      <c r="F68" s="62"/>
      <c r="G68" s="62"/>
      <c r="H68" s="62"/>
      <c r="I68" s="153"/>
      <c r="J68" s="62"/>
      <c r="K68" s="62"/>
      <c r="L68" s="63"/>
    </row>
    <row r="69" spans="2:12" s="1" customFormat="1" ht="36.950000000000003" customHeight="1">
      <c r="B69" s="43"/>
      <c r="C69" s="64" t="s">
        <v>193</v>
      </c>
      <c r="D69" s="65"/>
      <c r="E69" s="65"/>
      <c r="F69" s="65"/>
      <c r="G69" s="65"/>
      <c r="H69" s="65"/>
      <c r="I69" s="174"/>
      <c r="J69" s="65"/>
      <c r="K69" s="65"/>
      <c r="L69" s="63"/>
    </row>
    <row r="70" spans="2:12" s="1" customFormat="1" ht="6.95" customHeight="1">
      <c r="B70" s="43"/>
      <c r="C70" s="65"/>
      <c r="D70" s="65"/>
      <c r="E70" s="65"/>
      <c r="F70" s="65"/>
      <c r="G70" s="65"/>
      <c r="H70" s="65"/>
      <c r="I70" s="174"/>
      <c r="J70" s="65"/>
      <c r="K70" s="65"/>
      <c r="L70" s="63"/>
    </row>
    <row r="71" spans="2:12" s="1" customFormat="1" ht="14.45" customHeight="1">
      <c r="B71" s="43"/>
      <c r="C71" s="67" t="s">
        <v>18</v>
      </c>
      <c r="D71" s="65"/>
      <c r="E71" s="65"/>
      <c r="F71" s="65"/>
      <c r="G71" s="65"/>
      <c r="H71" s="65"/>
      <c r="I71" s="174"/>
      <c r="J71" s="65"/>
      <c r="K71" s="65"/>
      <c r="L71" s="63"/>
    </row>
    <row r="72" spans="2:12" s="1" customFormat="1" ht="16.5" customHeight="1">
      <c r="B72" s="43"/>
      <c r="C72" s="65"/>
      <c r="D72" s="65"/>
      <c r="E72" s="408" t="str">
        <f>E7</f>
        <v>Vytváření podmínek ke vzdělávání a mezigenerační spolupráci Mže</v>
      </c>
      <c r="F72" s="409"/>
      <c r="G72" s="409"/>
      <c r="H72" s="409"/>
      <c r="I72" s="174"/>
      <c r="J72" s="65"/>
      <c r="K72" s="65"/>
      <c r="L72" s="63"/>
    </row>
    <row r="73" spans="2:12">
      <c r="B73" s="29"/>
      <c r="C73" s="67" t="s">
        <v>180</v>
      </c>
      <c r="D73" s="278"/>
      <c r="E73" s="278"/>
      <c r="F73" s="278"/>
      <c r="G73" s="278"/>
      <c r="H73" s="278"/>
      <c r="J73" s="278"/>
      <c r="K73" s="278"/>
      <c r="L73" s="279"/>
    </row>
    <row r="74" spans="2:12" s="1" customFormat="1" ht="16.5" customHeight="1">
      <c r="B74" s="43"/>
      <c r="C74" s="65"/>
      <c r="D74" s="65"/>
      <c r="E74" s="408" t="s">
        <v>756</v>
      </c>
      <c r="F74" s="410"/>
      <c r="G74" s="410"/>
      <c r="H74" s="410"/>
      <c r="I74" s="174"/>
      <c r="J74" s="65"/>
      <c r="K74" s="65"/>
      <c r="L74" s="63"/>
    </row>
    <row r="75" spans="2:12" s="1" customFormat="1" ht="14.45" customHeight="1">
      <c r="B75" s="43"/>
      <c r="C75" s="67" t="s">
        <v>757</v>
      </c>
      <c r="D75" s="65"/>
      <c r="E75" s="65"/>
      <c r="F75" s="65"/>
      <c r="G75" s="65"/>
      <c r="H75" s="65"/>
      <c r="I75" s="174"/>
      <c r="J75" s="65"/>
      <c r="K75" s="65"/>
      <c r="L75" s="63"/>
    </row>
    <row r="76" spans="2:12" s="1" customFormat="1" ht="17.25" customHeight="1">
      <c r="B76" s="43"/>
      <c r="C76" s="65"/>
      <c r="D76" s="65"/>
      <c r="E76" s="379" t="str">
        <f>E11</f>
        <v>03.05 - D.1.4.3 ZTI</v>
      </c>
      <c r="F76" s="410"/>
      <c r="G76" s="410"/>
      <c r="H76" s="410"/>
      <c r="I76" s="174"/>
      <c r="J76" s="65"/>
      <c r="K76" s="65"/>
      <c r="L76" s="63"/>
    </row>
    <row r="77" spans="2:12" s="1" customFormat="1" ht="6.95" customHeight="1">
      <c r="B77" s="43"/>
      <c r="C77" s="65"/>
      <c r="D77" s="65"/>
      <c r="E77" s="65"/>
      <c r="F77" s="65"/>
      <c r="G77" s="65"/>
      <c r="H77" s="65"/>
      <c r="I77" s="174"/>
      <c r="J77" s="65"/>
      <c r="K77" s="65"/>
      <c r="L77" s="63"/>
    </row>
    <row r="78" spans="2:12" s="1" customFormat="1" ht="18" customHeight="1">
      <c r="B78" s="43"/>
      <c r="C78" s="67" t="s">
        <v>24</v>
      </c>
      <c r="D78" s="65"/>
      <c r="E78" s="65"/>
      <c r="F78" s="175" t="str">
        <f>F14</f>
        <v>Tachov</v>
      </c>
      <c r="G78" s="65"/>
      <c r="H78" s="65"/>
      <c r="I78" s="176" t="s">
        <v>26</v>
      </c>
      <c r="J78" s="75" t="str">
        <f>IF(J14="","",J14)</f>
        <v>2. 1. 2018</v>
      </c>
      <c r="K78" s="65"/>
      <c r="L78" s="63"/>
    </row>
    <row r="79" spans="2:12" s="1" customFormat="1" ht="6.95" customHeight="1">
      <c r="B79" s="43"/>
      <c r="C79" s="65"/>
      <c r="D79" s="65"/>
      <c r="E79" s="65"/>
      <c r="F79" s="65"/>
      <c r="G79" s="65"/>
      <c r="H79" s="65"/>
      <c r="I79" s="174"/>
      <c r="J79" s="65"/>
      <c r="K79" s="65"/>
      <c r="L79" s="63"/>
    </row>
    <row r="80" spans="2:12" s="1" customFormat="1">
      <c r="B80" s="43"/>
      <c r="C80" s="67" t="s">
        <v>32</v>
      </c>
      <c r="D80" s="65"/>
      <c r="E80" s="65"/>
      <c r="F80" s="175" t="str">
        <f>E17</f>
        <v>město Tachov</v>
      </c>
      <c r="G80" s="65"/>
      <c r="H80" s="65"/>
      <c r="I80" s="176" t="s">
        <v>39</v>
      </c>
      <c r="J80" s="175" t="str">
        <f>E23</f>
        <v>Architektonické studio Hysek spol s r.o.</v>
      </c>
      <c r="K80" s="65"/>
      <c r="L80" s="63"/>
    </row>
    <row r="81" spans="2:65" s="1" customFormat="1" ht="14.45" customHeight="1">
      <c r="B81" s="43"/>
      <c r="C81" s="67" t="s">
        <v>37</v>
      </c>
      <c r="D81" s="65"/>
      <c r="E81" s="65"/>
      <c r="F81" s="175" t="str">
        <f>IF(E20="","",E20)</f>
        <v/>
      </c>
      <c r="G81" s="65"/>
      <c r="H81" s="65"/>
      <c r="I81" s="174"/>
      <c r="J81" s="65"/>
      <c r="K81" s="65"/>
      <c r="L81" s="63"/>
    </row>
    <row r="82" spans="2:65" s="1" customFormat="1" ht="10.35" customHeight="1">
      <c r="B82" s="43"/>
      <c r="C82" s="65"/>
      <c r="D82" s="65"/>
      <c r="E82" s="65"/>
      <c r="F82" s="65"/>
      <c r="G82" s="65"/>
      <c r="H82" s="65"/>
      <c r="I82" s="174"/>
      <c r="J82" s="65"/>
      <c r="K82" s="65"/>
      <c r="L82" s="63"/>
    </row>
    <row r="83" spans="2:65" s="10" customFormat="1" ht="29.25" customHeight="1">
      <c r="B83" s="177"/>
      <c r="C83" s="178" t="s">
        <v>194</v>
      </c>
      <c r="D83" s="179" t="s">
        <v>63</v>
      </c>
      <c r="E83" s="179" t="s">
        <v>59</v>
      </c>
      <c r="F83" s="179" t="s">
        <v>195</v>
      </c>
      <c r="G83" s="179" t="s">
        <v>196</v>
      </c>
      <c r="H83" s="179" t="s">
        <v>197</v>
      </c>
      <c r="I83" s="180" t="s">
        <v>198</v>
      </c>
      <c r="J83" s="179" t="s">
        <v>185</v>
      </c>
      <c r="K83" s="181" t="s">
        <v>199</v>
      </c>
      <c r="L83" s="182"/>
      <c r="M83" s="83" t="s">
        <v>200</v>
      </c>
      <c r="N83" s="84" t="s">
        <v>48</v>
      </c>
      <c r="O83" s="84" t="s">
        <v>201</v>
      </c>
      <c r="P83" s="84" t="s">
        <v>202</v>
      </c>
      <c r="Q83" s="84" t="s">
        <v>203</v>
      </c>
      <c r="R83" s="84" t="s">
        <v>204</v>
      </c>
      <c r="S83" s="84" t="s">
        <v>205</v>
      </c>
      <c r="T83" s="85" t="s">
        <v>206</v>
      </c>
    </row>
    <row r="84" spans="2:65" s="1" customFormat="1" ht="29.25" customHeight="1">
      <c r="B84" s="43"/>
      <c r="C84" s="89" t="s">
        <v>186</v>
      </c>
      <c r="D84" s="65"/>
      <c r="E84" s="65"/>
      <c r="F84" s="65"/>
      <c r="G84" s="65"/>
      <c r="H84" s="65"/>
      <c r="I84" s="174"/>
      <c r="J84" s="183">
        <f>BK84</f>
        <v>0</v>
      </c>
      <c r="K84" s="65"/>
      <c r="L84" s="63"/>
      <c r="M84" s="86"/>
      <c r="N84" s="87"/>
      <c r="O84" s="87"/>
      <c r="P84" s="184">
        <f>P85</f>
        <v>0</v>
      </c>
      <c r="Q84" s="87"/>
      <c r="R84" s="184">
        <f>R85</f>
        <v>0</v>
      </c>
      <c r="S84" s="87"/>
      <c r="T84" s="185">
        <f>T85</f>
        <v>0</v>
      </c>
      <c r="AT84" s="25" t="s">
        <v>77</v>
      </c>
      <c r="AU84" s="25" t="s">
        <v>187</v>
      </c>
      <c r="BK84" s="186">
        <f>BK85</f>
        <v>0</v>
      </c>
    </row>
    <row r="85" spans="2:65" s="11" customFormat="1" ht="37.35" customHeight="1">
      <c r="B85" s="187"/>
      <c r="C85" s="188"/>
      <c r="D85" s="189" t="s">
        <v>77</v>
      </c>
      <c r="E85" s="190" t="s">
        <v>712</v>
      </c>
      <c r="F85" s="190" t="s">
        <v>713</v>
      </c>
      <c r="G85" s="188"/>
      <c r="H85" s="188"/>
      <c r="I85" s="191"/>
      <c r="J85" s="192">
        <f>BK85</f>
        <v>0</v>
      </c>
      <c r="K85" s="188"/>
      <c r="L85" s="193"/>
      <c r="M85" s="194"/>
      <c r="N85" s="195"/>
      <c r="O85" s="195"/>
      <c r="P85" s="196">
        <f>P86</f>
        <v>0</v>
      </c>
      <c r="Q85" s="195"/>
      <c r="R85" s="196">
        <f>R86</f>
        <v>0</v>
      </c>
      <c r="S85" s="195"/>
      <c r="T85" s="197">
        <f>T86</f>
        <v>0</v>
      </c>
      <c r="AR85" s="198" t="s">
        <v>88</v>
      </c>
      <c r="AT85" s="199" t="s">
        <v>77</v>
      </c>
      <c r="AU85" s="199" t="s">
        <v>78</v>
      </c>
      <c r="AY85" s="198" t="s">
        <v>209</v>
      </c>
      <c r="BK85" s="200">
        <f>BK86</f>
        <v>0</v>
      </c>
    </row>
    <row r="86" spans="2:65" s="11" customFormat="1" ht="19.899999999999999" customHeight="1">
      <c r="B86" s="187"/>
      <c r="C86" s="188"/>
      <c r="D86" s="189" t="s">
        <v>77</v>
      </c>
      <c r="E86" s="201" t="s">
        <v>3842</v>
      </c>
      <c r="F86" s="201" t="s">
        <v>3843</v>
      </c>
      <c r="G86" s="188"/>
      <c r="H86" s="188"/>
      <c r="I86" s="191"/>
      <c r="J86" s="202">
        <f>BK86</f>
        <v>0</v>
      </c>
      <c r="K86" s="188"/>
      <c r="L86" s="193"/>
      <c r="M86" s="194"/>
      <c r="N86" s="195"/>
      <c r="O86" s="195"/>
      <c r="P86" s="196">
        <f>P87</f>
        <v>0</v>
      </c>
      <c r="Q86" s="195"/>
      <c r="R86" s="196">
        <f>R87</f>
        <v>0</v>
      </c>
      <c r="S86" s="195"/>
      <c r="T86" s="197">
        <f>T87</f>
        <v>0</v>
      </c>
      <c r="AR86" s="198" t="s">
        <v>88</v>
      </c>
      <c r="AT86" s="199" t="s">
        <v>77</v>
      </c>
      <c r="AU86" s="199" t="s">
        <v>86</v>
      </c>
      <c r="AY86" s="198" t="s">
        <v>209</v>
      </c>
      <c r="BK86" s="200">
        <f>BK87</f>
        <v>0</v>
      </c>
    </row>
    <row r="87" spans="2:65" s="1" customFormat="1" ht="16.5" customHeight="1">
      <c r="B87" s="43"/>
      <c r="C87" s="203" t="s">
        <v>86</v>
      </c>
      <c r="D87" s="203" t="s">
        <v>212</v>
      </c>
      <c r="E87" s="204" t="s">
        <v>3844</v>
      </c>
      <c r="F87" s="205" t="s">
        <v>3845</v>
      </c>
      <c r="G87" s="206" t="s">
        <v>3431</v>
      </c>
      <c r="H87" s="207">
        <v>1</v>
      </c>
      <c r="I87" s="208"/>
      <c r="J87" s="209">
        <f>ROUND(I87*H87,2)</f>
        <v>0</v>
      </c>
      <c r="K87" s="205" t="s">
        <v>34</v>
      </c>
      <c r="L87" s="63"/>
      <c r="M87" s="210" t="s">
        <v>34</v>
      </c>
      <c r="N87" s="215" t="s">
        <v>49</v>
      </c>
      <c r="O87" s="216"/>
      <c r="P87" s="217">
        <f>O87*H87</f>
        <v>0</v>
      </c>
      <c r="Q87" s="217">
        <v>0</v>
      </c>
      <c r="R87" s="217">
        <f>Q87*H87</f>
        <v>0</v>
      </c>
      <c r="S87" s="217">
        <v>0</v>
      </c>
      <c r="T87" s="218">
        <f>S87*H87</f>
        <v>0</v>
      </c>
      <c r="AR87" s="25" t="s">
        <v>228</v>
      </c>
      <c r="AT87" s="25" t="s">
        <v>212</v>
      </c>
      <c r="AU87" s="25" t="s">
        <v>88</v>
      </c>
      <c r="AY87" s="25" t="s">
        <v>209</v>
      </c>
      <c r="BE87" s="214">
        <f>IF(N87="základní",J87,0)</f>
        <v>0</v>
      </c>
      <c r="BF87" s="214">
        <f>IF(N87="snížená",J87,0)</f>
        <v>0</v>
      </c>
      <c r="BG87" s="214">
        <f>IF(N87="zákl. přenesená",J87,0)</f>
        <v>0</v>
      </c>
      <c r="BH87" s="214">
        <f>IF(N87="sníž. přenesená",J87,0)</f>
        <v>0</v>
      </c>
      <c r="BI87" s="214">
        <f>IF(N87="nulová",J87,0)</f>
        <v>0</v>
      </c>
      <c r="BJ87" s="25" t="s">
        <v>86</v>
      </c>
      <c r="BK87" s="214">
        <f>ROUND(I87*H87,2)</f>
        <v>0</v>
      </c>
      <c r="BL87" s="25" t="s">
        <v>228</v>
      </c>
      <c r="BM87" s="25" t="s">
        <v>3846</v>
      </c>
    </row>
    <row r="88" spans="2:65" s="1" customFormat="1" ht="6.95" customHeight="1">
      <c r="B88" s="58"/>
      <c r="C88" s="59"/>
      <c r="D88" s="59"/>
      <c r="E88" s="59"/>
      <c r="F88" s="59"/>
      <c r="G88" s="59"/>
      <c r="H88" s="59"/>
      <c r="I88" s="150"/>
      <c r="J88" s="59"/>
      <c r="K88" s="59"/>
      <c r="L88" s="63"/>
    </row>
  </sheetData>
  <sheetProtection algorithmName="SHA-512" hashValue="x4QmrGK78IGwTfDfSRSruEi3lbISNbKH6joZE2lOJ7+nA4KiiGEP3WM3Hef8sxNsoVhPyJ9oo6wl1jbN+qQ0JQ==" saltValue="/Y7kyeJrpQIaskWRZXGnEOLQvWJqjw3+MVcx+gtEZPy94XD94cMyh/OjS6+krP3ZTcb0sgGnvP/2HvVprksoVA==" spinCount="100000" sheet="1" objects="1" scenarios="1" formatColumns="0" formatRows="0" autoFilter="0"/>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55</vt:i4>
      </vt:variant>
    </vt:vector>
  </HeadingPairs>
  <TitlesOfParts>
    <vt:vector size="83" baseType="lpstr">
      <vt:lpstr>Rekapitulace stavby</vt:lpstr>
      <vt:lpstr>00 - Vedlejší rozpočtové ...</vt:lpstr>
      <vt:lpstr>01 - Zařízení a organizac...</vt:lpstr>
      <vt:lpstr>02 - SO-00 Bourací práce</vt:lpstr>
      <vt:lpstr>03.01 - SO-01 D.1.1 Stave...</vt:lpstr>
      <vt:lpstr>03.02 - D.1.3 PBŘ</vt:lpstr>
      <vt:lpstr>03.03 - D.1.4.1 Vytápění</vt:lpstr>
      <vt:lpstr>03.04 - D.1.4.2 VZT a rek...</vt:lpstr>
      <vt:lpstr>03.05 - D.1.4.3 ZTI</vt:lpstr>
      <vt:lpstr>03.06 - D.1.4.4 Silnoprou...</vt:lpstr>
      <vt:lpstr>03.07 - D.1.4.5 Slaboprou...</vt:lpstr>
      <vt:lpstr>03.08 - D.1.4.6 Měření a ...</vt:lpstr>
      <vt:lpstr>03.09 - D.1.4.8 Osvětlení</vt:lpstr>
      <vt:lpstr>03.10 - D.1.4.9 Audiovizu...</vt:lpstr>
      <vt:lpstr>03.11 - D.1.4.10 Divadeln...</vt:lpstr>
      <vt:lpstr>03.12 - D.1.4.11 SOZ</vt:lpstr>
      <vt:lpstr>03.13 - D.1.4.12 Zádržný ...</vt:lpstr>
      <vt:lpstr>03.14 - D.1.4.13 Gastro z...</vt:lpstr>
      <vt:lpstr>03.15 - D.1.4.14 Interiér</vt:lpstr>
      <vt:lpstr>04.01 - D.2.1 Stavební a ...</vt:lpstr>
      <vt:lpstr>05 - SO-03 Retenční nádrž...</vt:lpstr>
      <vt:lpstr>06.01 - Architektonicko-s...</vt:lpstr>
      <vt:lpstr>06.02 - Vzduchotechnika</vt:lpstr>
      <vt:lpstr>06.03 - Elektroinstalace</vt:lpstr>
      <vt:lpstr>07 - SO-11 Komunikace - S...</vt:lpstr>
      <vt:lpstr>08 - SO-13 Vegetační úpravy</vt:lpstr>
      <vt:lpstr>09 - SO-14 Oplocení</vt:lpstr>
      <vt:lpstr>Pokyny pro vyplnění</vt:lpstr>
      <vt:lpstr>'00 - Vedlejší rozpočtové ...'!Názvy_tisku</vt:lpstr>
      <vt:lpstr>'01 - Zařízení a organizac...'!Názvy_tisku</vt:lpstr>
      <vt:lpstr>'02 - SO-00 Bourací práce'!Názvy_tisku</vt:lpstr>
      <vt:lpstr>'03.01 - SO-01 D.1.1 Stave...'!Názvy_tisku</vt:lpstr>
      <vt:lpstr>'03.02 - D.1.3 PBŘ'!Názvy_tisku</vt:lpstr>
      <vt:lpstr>'03.03 - D.1.4.1 Vytápění'!Názvy_tisku</vt:lpstr>
      <vt:lpstr>'03.04 - D.1.4.2 VZT a rek...'!Názvy_tisku</vt:lpstr>
      <vt:lpstr>'03.05 - D.1.4.3 ZTI'!Názvy_tisku</vt:lpstr>
      <vt:lpstr>'03.06 - D.1.4.4 Silnoprou...'!Názvy_tisku</vt:lpstr>
      <vt:lpstr>'03.07 - D.1.4.5 Slaboprou...'!Názvy_tisku</vt:lpstr>
      <vt:lpstr>'03.08 - D.1.4.6 Měření a ...'!Názvy_tisku</vt:lpstr>
      <vt:lpstr>'03.09 - D.1.4.8 Osvětlení'!Názvy_tisku</vt:lpstr>
      <vt:lpstr>'03.10 - D.1.4.9 Audiovizu...'!Názvy_tisku</vt:lpstr>
      <vt:lpstr>'03.11 - D.1.4.10 Divadeln...'!Názvy_tisku</vt:lpstr>
      <vt:lpstr>'03.12 - D.1.4.11 SOZ'!Názvy_tisku</vt:lpstr>
      <vt:lpstr>'03.13 - D.1.4.12 Zádržný ...'!Názvy_tisku</vt:lpstr>
      <vt:lpstr>'03.14 - D.1.4.13 Gastro z...'!Názvy_tisku</vt:lpstr>
      <vt:lpstr>'03.15 - D.1.4.14 Interiér'!Názvy_tisku</vt:lpstr>
      <vt:lpstr>'04.01 - D.2.1 Stavební a ...'!Názvy_tisku</vt:lpstr>
      <vt:lpstr>'05 - SO-03 Retenční nádrž...'!Názvy_tisku</vt:lpstr>
      <vt:lpstr>'06.01 - Architektonicko-s...'!Názvy_tisku</vt:lpstr>
      <vt:lpstr>'06.02 - Vzduchotechnika'!Názvy_tisku</vt:lpstr>
      <vt:lpstr>'06.03 - Elektroinstalace'!Názvy_tisku</vt:lpstr>
      <vt:lpstr>'07 - SO-11 Komunikace - S...'!Názvy_tisku</vt:lpstr>
      <vt:lpstr>'08 - SO-13 Vegetační úpravy'!Názvy_tisku</vt:lpstr>
      <vt:lpstr>'09 - SO-14 Oplocení'!Názvy_tisku</vt:lpstr>
      <vt:lpstr>'Rekapitulace stavby'!Názvy_tisku</vt:lpstr>
      <vt:lpstr>'00 - Vedlejší rozpočtové ...'!Oblast_tisku</vt:lpstr>
      <vt:lpstr>'01 - Zařízení a organizac...'!Oblast_tisku</vt:lpstr>
      <vt:lpstr>'02 - SO-00 Bourací práce'!Oblast_tisku</vt:lpstr>
      <vt:lpstr>'03.01 - SO-01 D.1.1 Stave...'!Oblast_tisku</vt:lpstr>
      <vt:lpstr>'03.02 - D.1.3 PBŘ'!Oblast_tisku</vt:lpstr>
      <vt:lpstr>'03.03 - D.1.4.1 Vytápění'!Oblast_tisku</vt:lpstr>
      <vt:lpstr>'03.04 - D.1.4.2 VZT a rek...'!Oblast_tisku</vt:lpstr>
      <vt:lpstr>'03.05 - D.1.4.3 ZTI'!Oblast_tisku</vt:lpstr>
      <vt:lpstr>'03.06 - D.1.4.4 Silnoprou...'!Oblast_tisku</vt:lpstr>
      <vt:lpstr>'03.07 - D.1.4.5 Slaboprou...'!Oblast_tisku</vt:lpstr>
      <vt:lpstr>'03.08 - D.1.4.6 Měření a ...'!Oblast_tisku</vt:lpstr>
      <vt:lpstr>'03.09 - D.1.4.8 Osvětlení'!Oblast_tisku</vt:lpstr>
      <vt:lpstr>'03.10 - D.1.4.9 Audiovizu...'!Oblast_tisku</vt:lpstr>
      <vt:lpstr>'03.11 - D.1.4.10 Divadeln...'!Oblast_tisku</vt:lpstr>
      <vt:lpstr>'03.12 - D.1.4.11 SOZ'!Oblast_tisku</vt:lpstr>
      <vt:lpstr>'03.13 - D.1.4.12 Zádržný ...'!Oblast_tisku</vt:lpstr>
      <vt:lpstr>'03.14 - D.1.4.13 Gastro z...'!Oblast_tisku</vt:lpstr>
      <vt:lpstr>'03.15 - D.1.4.14 Interiér'!Oblast_tisku</vt:lpstr>
      <vt:lpstr>'04.01 - D.2.1 Stavební a ...'!Oblast_tisku</vt:lpstr>
      <vt:lpstr>'05 - SO-03 Retenční nádrž...'!Oblast_tisku</vt:lpstr>
      <vt:lpstr>'06.01 - Architektonicko-s...'!Oblast_tisku</vt:lpstr>
      <vt:lpstr>'06.02 - Vzduchotechnika'!Oblast_tisku</vt:lpstr>
      <vt:lpstr>'06.03 - Elektroinstalace'!Oblast_tisku</vt:lpstr>
      <vt:lpstr>'07 - SO-11 Komunikace - S...'!Oblast_tisku</vt:lpstr>
      <vt:lpstr>'08 - SO-13 Vegetační úpravy'!Oblast_tisku</vt:lpstr>
      <vt:lpstr>'09 - SO-14 Oplocení'!Oblast_tisku</vt:lpstr>
      <vt:lpstr>'Pokyny pro vyplnění'!Oblast_tisku</vt:lpstr>
      <vt:lpstr>'Rekapitulace stavby'!Oblast_tisku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LAPTOP-RLRH9UUU\jakub</dc:creator>
  <cp:lastModifiedBy>Poremska</cp:lastModifiedBy>
  <dcterms:created xsi:type="dcterms:W3CDTF">2018-02-13T15:20:25Z</dcterms:created>
  <dcterms:modified xsi:type="dcterms:W3CDTF">2018-02-14T08:14:46Z</dcterms:modified>
</cp:coreProperties>
</file>