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25" windowWidth="22695" windowHeight="11445" activeTab="0"/>
  </bookViews>
  <sheets>
    <sheet name="Rekapitulace stavby" sheetId="1" r:id="rId1"/>
    <sheet name="01 - Stavební objekt" sheetId="2" r:id="rId2"/>
    <sheet name="02 - Vedlejší a ostatní n..." sheetId="3" r:id="rId3"/>
    <sheet name="Pokyny pro vyplnění" sheetId="4" r:id="rId4"/>
  </sheets>
  <definedNames>
    <definedName name="_xlnm._FilterDatabase" localSheetId="1" hidden="1">'01 - Stavební objekt'!$C$89:$K$253</definedName>
    <definedName name="_xlnm._FilterDatabase" localSheetId="2" hidden="1">'02 - Vedlejší a ostatní n...'!$C$76:$K$84</definedName>
    <definedName name="_xlnm.Print_Area" localSheetId="1">'01 - Stavební objekt'!$C$4:$J$36,'01 - Stavební objekt'!$C$42:$J$71,'01 - Stavební objekt'!$C$77:$K$253</definedName>
    <definedName name="_xlnm.Print_Area" localSheetId="2">'02 - Vedlejší a ostatní n...'!$C$4:$J$36,'02 - Vedlejší a ostatní n...'!$C$42:$J$58,'02 - Vedlejší a ostatní n...'!$C$64:$K$84</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'01 - Stavební objekt'!$89:$89</definedName>
    <definedName name="_xlnm.Print_Titles" localSheetId="2">'02 - Vedlejší a ostatní n...'!$76:$76</definedName>
  </definedNames>
  <calcPr calcId="145621"/>
</workbook>
</file>

<file path=xl/sharedStrings.xml><?xml version="1.0" encoding="utf-8"?>
<sst xmlns="http://schemas.openxmlformats.org/spreadsheetml/2006/main" count="2762" uniqueCount="704">
  <si>
    <t>Export VZ</t>
  </si>
  <si>
    <t>List obsahuje:</t>
  </si>
  <si>
    <t>1) Rekapitulace stavby</t>
  </si>
  <si>
    <t>2) Rekapitulace objektů stavby a soupisů prací</t>
  </si>
  <si>
    <t>3.0</t>
  </si>
  <si>
    <t>ZAMOK</t>
  </si>
  <si>
    <t>False</t>
  </si>
  <si>
    <t>{5de41372-61ce-428e-917a-5821b0f88131}</t>
  </si>
  <si>
    <t>0,01</t>
  </si>
  <si>
    <t>21</t>
  </si>
  <si>
    <t>15</t>
  </si>
  <si>
    <t>REKAPITULACE STAVBY</t>
  </si>
  <si>
    <t>v ---  níže se nacházejí doplnkové a pomocné údaje k sestavám  --- v</t>
  </si>
  <si>
    <t>Návod na vyplnění</t>
  </si>
  <si>
    <t>0,001</t>
  </si>
  <si>
    <t>Kód:</t>
  </si>
  <si>
    <t>Ro0030082018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</si>
  <si>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</si>
  <si>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</si>
  <si>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Venkovní expozice Tachov - Školní ulice</t>
  </si>
  <si>
    <t>KSO:</t>
  </si>
  <si>
    <t/>
  </si>
  <si>
    <t>CC-CZ:</t>
  </si>
  <si>
    <t>Místo:</t>
  </si>
  <si>
    <t xml:space="preserve"> </t>
  </si>
  <si>
    <t>Datum:</t>
  </si>
  <si>
    <t>4. 8. 2017</t>
  </si>
  <si>
    <t>Zadavatel:</t>
  </si>
  <si>
    <t>IČ:</t>
  </si>
  <si>
    <t>Město Tachov, Hornická 1495, Tachov</t>
  </si>
  <si>
    <t>DIČ:</t>
  </si>
  <si>
    <t>Uchazeč:</t>
  </si>
  <si>
    <t>Vyplň údaj</t>
  </si>
  <si>
    <t>Projektant:</t>
  </si>
  <si>
    <t>46801316</t>
  </si>
  <si>
    <t>Ing. J.Rössler, Na Terase 1914, 34701 Tachov</t>
  </si>
  <si>
    <t>True</t>
  </si>
  <si>
    <t>Poznámka:</t>
  </si>
  <si>
    <t>Soupis prací je sestaven za využití položek cenové soustavy ÚRS. Cenové a technické podmínky položek Cenové soustavy ÚRS,  které nejsou uvedeny v soupisu prací (tzv. úvodní část katalogů) jsou neomezeně dálkově k dispouici na www.cs-urs.cz. Položky soupisu prací, které nemají ve sloupci "Cenová soustava" uveden žádný údaj, nepocházejí z cenové soustavy ÚRS."
V případě, že tato zadávací dokumentace obsahuje technické podmínky stanovené prostřednictvím přímého nebo nepřímého odkazu na určitě dodavatele nebo výrobky, nebo patenty na vynálezy, užitné vzory, průmyslové vzory, ochranné známky nebo označení původu zadavateli umožňuje nabídnout rovnocené řešení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</si>
  <si>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</si>
  <si>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</si>
  <si>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</si>
  <si>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</si>
  <si>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</si>
  <si>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</si>
  <si>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</si>
  <si>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</si>
  <si>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</si>
  <si>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</si>
  <si>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</si>
  <si>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</si>
  <si>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</si>
  <si>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</si>
  <si>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</si>
  <si>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</si>
  <si>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</si>
  <si>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</si>
  <si>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</si>
  <si>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</si>
  <si>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</si>
  <si>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</si>
  <si>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</si>
  <si>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</si>
  <si>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</si>
  <si>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</si>
  <si>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</si>
  <si>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</si>
  <si>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</si>
  <si>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</si>
  <si>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</si>
  <si>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</si>
  <si>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</si>
  <si>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</si>
  <si>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</si>
  <si>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</si>
  <si>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</si>
  <si>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</si>
  <si>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</si>
  <si>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</si>
  <si>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objekt</t>
  </si>
  <si>
    <t>STA</t>
  </si>
  <si>
    <t>1</t>
  </si>
  <si>
    <t>{687aed3e-045b-4a94-95ff-7fe62c2644cb}</t>
  </si>
  <si>
    <t>2</t>
  </si>
  <si>
    <t>02</t>
  </si>
  <si>
    <t>Vedlejší a ostatní náklady</t>
  </si>
  <si>
    <t>VON</t>
  </si>
  <si>
    <t>{c4ea7a19-193d-4488-bb5d-683f82886954}</t>
  </si>
  <si>
    <t>1) Krycí list soupisu</t>
  </si>
  <si>
    <t>2) Rekapitulace</t>
  </si>
  <si>
    <t>3) Soupis prací</t>
  </si>
  <si>
    <t>Zpět na list:</t>
  </si>
  <si>
    <t>Rekapitulace stavby</t>
  </si>
  <si>
    <t>KRYCÍ LIST SOUPISU</t>
  </si>
  <si>
    <t>Objekt:</t>
  </si>
  <si>
    <t>01 - Stavební objekt</t>
  </si>
  <si>
    <t>Soupis prací je sestaven za využití položek cenové soustavy ÚRS. Cenové a technické podmínky položek Cenové soustavy ÚRS,  které nejsou uvedeny v soupisu prací (tzv. úvodní část katalogů) jsou neomezeně dálkově k dispouici na www.cs-urs.cz. Položky soupisu prací, které nemají ve sloupci "Cenová soustava" uveden žádný údaj, nepocházejí z cenové soustavy ÚRS." V případě, že tato zadávací dokumentace obsahuje technické podmínky stanovené prostřednictvím přímého nebo nepřímého odkazu na určitě dodavatele nebo výrobky, nebo patenty na vynálezy, užitné vzory, průmyslové vzory, ochranné známky nebo označení původu zadavateli umožňuje nabídnout rovnocené řešení</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</si>
  <si>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</si>
  <si>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</si>
  <si>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</si>
  <si>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</si>
  <si>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</si>
  <si>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</si>
  <si>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</si>
  <si>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</si>
  <si>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</si>
  <si>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</si>
  <si>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94 - Lešení a stavební výtahy</t>
  </si>
  <si>
    <t xml:space="preserve">    95 - Různé dokončovací konstrukce a práce pozemních staveb</t>
  </si>
  <si>
    <t xml:space="preserve">    998 - Přesun hmot</t>
  </si>
  <si>
    <t>PSV - Práce a dodávky PSV</t>
  </si>
  <si>
    <t xml:space="preserve">    712 - Povlakové krytiny</t>
  </si>
  <si>
    <t xml:space="preserve">    762 - Konstrukce tesařské</t>
  </si>
  <si>
    <t xml:space="preserve">    764 - Konstrukce klempířské</t>
  </si>
  <si>
    <t xml:space="preserve">    766 - Konstrukce truhlářské</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</si>
  <si>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</si>
  <si>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</si>
  <si>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</si>
  <si>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</si>
  <si>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</si>
  <si>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</si>
  <si>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</si>
  <si>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</si>
  <si>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</si>
  <si>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</si>
  <si>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</si>
  <si>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</si>
  <si>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</si>
  <si>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</si>
  <si>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</si>
  <si>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</si>
  <si>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</si>
  <si>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</si>
  <si>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</si>
  <si>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</si>
  <si>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121101101</t>
  </si>
  <si>
    <t>Sejmutí ornice nebo lesní půdy s vodorovným přemístěním na hromady v místě upotřebení nebo na dočasné či trvalé skládky se složením, na vzdálenost do 50 m</t>
  </si>
  <si>
    <t>m3</t>
  </si>
  <si>
    <t>CS ÚRS 2013 01</t>
  </si>
  <si>
    <t>4</t>
  </si>
  <si>
    <t>473419281</t>
  </si>
  <si>
    <t>VV</t>
  </si>
  <si>
    <t>0,3*7,36*5,34</t>
  </si>
  <si>
    <t>0,3*(8,44+7,16)*2*1,65</t>
  </si>
  <si>
    <t>132201101</t>
  </si>
  <si>
    <t>Hloubení zapažených i nezapažených rýh šířky do 600 mm s urovnáním dna do předepsaného profilu a spádu v hornině tř. 3 do 100 m3</t>
  </si>
  <si>
    <t>1981366311</t>
  </si>
  <si>
    <t>rýhy</t>
  </si>
  <si>
    <t>0,9*0,5*(7,36*2+4,34*3)</t>
  </si>
  <si>
    <t>rýhy pro provedení BD</t>
  </si>
  <si>
    <t>0,5*0,5*(7,36*2+6,54*2+4,5*2+3,74*4+1,36*2)</t>
  </si>
  <si>
    <t>3</t>
  </si>
  <si>
    <t>132201109</t>
  </si>
  <si>
    <t>Hloubení zapažených i nezapažených rýh šířky do 600 mm s urovnáním dna do předepsaného profilu a spádu v hornině tř. 3 Příplatek k cenám za lepivost horniny tř. 3</t>
  </si>
  <si>
    <t>-492616775</t>
  </si>
  <si>
    <t>26,103*0,5 'Přepočtené koeficientem množství</t>
  </si>
  <si>
    <t>162201102</t>
  </si>
  <si>
    <t>Vodorovné přemístění výkopku nebo sypaniny po suchu na obvyklém dopravním prostředku, bez naložení výkopku, avšak se složením bez rozhrnutí z horniny tř. 1 až 4 na vzdálenost přes 20 do 50 m</t>
  </si>
  <si>
    <t>CS ÚRS 2015 01</t>
  </si>
  <si>
    <t>-361600138</t>
  </si>
  <si>
    <t>tam a zpět, pro zásypy kolem bednících dílců</t>
  </si>
  <si>
    <t>13,62*2</t>
  </si>
  <si>
    <t>5</t>
  </si>
  <si>
    <t>167101101</t>
  </si>
  <si>
    <t>Nakládání, skládání a překládání neulehlého výkopku nebo sypaniny nakládání, množství do 100 m3, z hornin tř. 1 až 4</t>
  </si>
  <si>
    <t>CS ÚRS 2017 01</t>
  </si>
  <si>
    <t>172887944</t>
  </si>
  <si>
    <t>zemina pro zásyp kolem BD</t>
  </si>
  <si>
    <t>13,62</t>
  </si>
  <si>
    <t>6</t>
  </si>
  <si>
    <t>171201201</t>
  </si>
  <si>
    <t>Uložení sypaniny na skládky</t>
  </si>
  <si>
    <t>-1157836067</t>
  </si>
  <si>
    <t>7</t>
  </si>
  <si>
    <t>174101102</t>
  </si>
  <si>
    <t>Zásyp sypaninou z jakékoliv horniny s uložením výkopku ve vrstvách se zhutněním v uzavřených prostorách s urovnáním povrchu zásypu</t>
  </si>
  <si>
    <t>-1966556315</t>
  </si>
  <si>
    <t>kolem BD</t>
  </si>
  <si>
    <t>8</t>
  </si>
  <si>
    <t>180404112</t>
  </si>
  <si>
    <t>Založení hřišťového trávníku výsevem na vrstvě substrátu</t>
  </si>
  <si>
    <t>m2</t>
  </si>
  <si>
    <t>239010113</t>
  </si>
  <si>
    <t>9</t>
  </si>
  <si>
    <t>M</t>
  </si>
  <si>
    <t>005724100</t>
  </si>
  <si>
    <t>osivo směs travní parková</t>
  </si>
  <si>
    <t>kg</t>
  </si>
  <si>
    <t>-1144467686</t>
  </si>
  <si>
    <t>51,48*0,03 'Přepočtené koeficientem množství</t>
  </si>
  <si>
    <t>10</t>
  </si>
  <si>
    <t>181101121</t>
  </si>
  <si>
    <t>Zhutnění a úprava podkladu na 45 Mpa</t>
  </si>
  <si>
    <t>-1911086094</t>
  </si>
  <si>
    <t>7,36*5,34</t>
  </si>
  <si>
    <t>pod vegetačními tvárnicemi</t>
  </si>
  <si>
    <t>51,48</t>
  </si>
  <si>
    <t>11</t>
  </si>
  <si>
    <t>R1-001</t>
  </si>
  <si>
    <t>Vytyčení, osazení expozice</t>
  </si>
  <si>
    <t>kpl</t>
  </si>
  <si>
    <t>-1307360145</t>
  </si>
  <si>
    <t>Zakládání</t>
  </si>
  <si>
    <t>12</t>
  </si>
  <si>
    <t>213141113</t>
  </si>
  <si>
    <t xml:space="preserve">Zřízení vrstvy z geotextilie </t>
  </si>
  <si>
    <t>-1931777734</t>
  </si>
  <si>
    <t>13</t>
  </si>
  <si>
    <t>693110050</t>
  </si>
  <si>
    <t>geotextilie  PK-TEX PP 80 314 g/m2</t>
  </si>
  <si>
    <t>-129776773</t>
  </si>
  <si>
    <t>39,302*1,15 'Přepočtené koeficientem množství</t>
  </si>
  <si>
    <t>14</t>
  </si>
  <si>
    <t>271532213</t>
  </si>
  <si>
    <t>Podsyp pod základové konstrukce se zhutněním a urovnáním povrchu z kameniva hrubého, frakce 8 - 16 mm</t>
  </si>
  <si>
    <t>-2012739350</t>
  </si>
  <si>
    <t>pod desku</t>
  </si>
  <si>
    <t>0,15*(4,7*4,54+1,56*4,54)</t>
  </si>
  <si>
    <t>273321411</t>
  </si>
  <si>
    <t>Základy z betonu železového (bez výztuže) desky z betonu bez zvýšených nároků na prostředí tř. C 20/25</t>
  </si>
  <si>
    <t>-333563892</t>
  </si>
  <si>
    <t>0,15*7,36*5,34</t>
  </si>
  <si>
    <t>16</t>
  </si>
  <si>
    <t>273351215</t>
  </si>
  <si>
    <t>Zřízení bednění stěn základových desek</t>
  </si>
  <si>
    <t>-1940265503</t>
  </si>
  <si>
    <t>0,15*(7,36+5,34)*2</t>
  </si>
  <si>
    <t>17</t>
  </si>
  <si>
    <t>273351216</t>
  </si>
  <si>
    <t>Odstranění bednění stěn základových desek</t>
  </si>
  <si>
    <t>847309138</t>
  </si>
  <si>
    <t>18</t>
  </si>
  <si>
    <t>273362021</t>
  </si>
  <si>
    <t>Výztuž základových desek svařovanými sítěmi Kari KD37</t>
  </si>
  <si>
    <t>t</t>
  </si>
  <si>
    <t>902975127</t>
  </si>
  <si>
    <t>7,36*5,34*2,1/1000*1,25*1,1</t>
  </si>
  <si>
    <t>19</t>
  </si>
  <si>
    <t>274313511</t>
  </si>
  <si>
    <t>Základy z betonu prostého pasy betonu kamenem neprokládaného tř. C 12/15</t>
  </si>
  <si>
    <t>1031822811</t>
  </si>
  <si>
    <t>0,4*0,5*(7,36*2+4,34*3)</t>
  </si>
  <si>
    <t>20</t>
  </si>
  <si>
    <t>274351215</t>
  </si>
  <si>
    <t>Bednění základových stěn pasů svislé nebo šikmé (odkloněné), půdorysně přímé nebo zalomené ve volných nebo zapažených jámách, rýhách, šachtách, včetně případných vzpěr zřízení</t>
  </si>
  <si>
    <t>-775660331</t>
  </si>
  <si>
    <t>0,15*(7,36+5,34+4,5+1,36+4,34*2)*2</t>
  </si>
  <si>
    <t>274351216</t>
  </si>
  <si>
    <t>Bednění základových stěn pasů svislé nebo šikmé (odkloněné), půdorysně přímé nebo zalomené ve volných nebo zapažených jámách, rýhách, šachtách, včetně případných vzpěr odstranění</t>
  </si>
  <si>
    <t>-1585901587</t>
  </si>
  <si>
    <t>22</t>
  </si>
  <si>
    <t>631319173</t>
  </si>
  <si>
    <t>Příplatek k cenám mazanin za stržení povrchu spodní vrstvy mazaniny latí před vložením výztuže nebo pletiva pro tl. obou vrstev mazaniny přes 80 do 120 mm</t>
  </si>
  <si>
    <t>1514917455</t>
  </si>
  <si>
    <t>23</t>
  </si>
  <si>
    <t>R2-002</t>
  </si>
  <si>
    <t>D+M zemnící pásek Fe Zn</t>
  </si>
  <si>
    <t>m</t>
  </si>
  <si>
    <t>-1388274548</t>
  </si>
  <si>
    <t>(7,36+5,34)*2+2,0*2</t>
  </si>
  <si>
    <t>Svislé a kompletní konstrukce</t>
  </si>
  <si>
    <t>24</t>
  </si>
  <si>
    <t>311113134</t>
  </si>
  <si>
    <t>Nadzákladové zdi z tvárnic ztraceného bednění hladkých, včetně výplně z betonu třídy C 16/20, tloušťky zdiva přes 250 do 300 mm</t>
  </si>
  <si>
    <t>1692336067</t>
  </si>
  <si>
    <t>0,5*(7,16*2+4,54*3)</t>
  </si>
  <si>
    <t>25</t>
  </si>
  <si>
    <t>311361821</t>
  </si>
  <si>
    <t>Výztuž nadzákladových zdí nosných svislých nebo odkloněných od svislice, rovných nebo oblých z betonářské oceli 10 505 (R) nebo BSt 500</t>
  </si>
  <si>
    <t>CS ÚRS 2014 01</t>
  </si>
  <si>
    <t>-455705268</t>
  </si>
  <si>
    <t>13,97*0,3*30/1000</t>
  </si>
  <si>
    <t>Komunikace pozemní</t>
  </si>
  <si>
    <t>26</t>
  </si>
  <si>
    <t>593531211</t>
  </si>
  <si>
    <t>Kladení dlažby z plastových vegetačních tvárnic komunikací pro pěší s vyrovnávací vrstvou z kameniva tl. do 20 mm a s vyplněním vegetačních otvorů bez zámku tl. do 60 mm, pro plochy do 50 m2</t>
  </si>
  <si>
    <t>1581481587</t>
  </si>
  <si>
    <t>(8,44+7,16)*2*1,65</t>
  </si>
  <si>
    <t>27</t>
  </si>
  <si>
    <t>562451440</t>
  </si>
  <si>
    <t>dlažba zatravňovací recyklovaný PE, 75,5 x 11,6 x 3,8 cm nosnost 160 t/m2</t>
  </si>
  <si>
    <t>1492794627</t>
  </si>
  <si>
    <t>51,48*1,01 'Přepočtené koeficientem množství</t>
  </si>
  <si>
    <t>94</t>
  </si>
  <si>
    <t>Lešení a stavební výtahy</t>
  </si>
  <si>
    <t>28</t>
  </si>
  <si>
    <t>949101111</t>
  </si>
  <si>
    <t>Lešení pomocné pracovní pro objekty pozemních staveb pro zatížení do 150 kg/m2, o výšce lešeňové podlahy do 1,9 m</t>
  </si>
  <si>
    <t>1956036669</t>
  </si>
  <si>
    <t>95</t>
  </si>
  <si>
    <t>Různé dokončovací konstrukce a práce pozemních staveb</t>
  </si>
  <si>
    <t>29</t>
  </si>
  <si>
    <t>R95-001</t>
  </si>
  <si>
    <t>D+M mapa regionu ve zmenšeném měřítku osazená do betonu - kámen</t>
  </si>
  <si>
    <t>-1241997735</t>
  </si>
  <si>
    <t>30</t>
  </si>
  <si>
    <t>R95-002</t>
  </si>
  <si>
    <t>D+M osázení střechy suchomilnými rostlinami</t>
  </si>
  <si>
    <t>-173816504</t>
  </si>
  <si>
    <t>7,29*5,27</t>
  </si>
  <si>
    <t>998</t>
  </si>
  <si>
    <t>Přesun hmot</t>
  </si>
  <si>
    <t>31</t>
  </si>
  <si>
    <t>998011001</t>
  </si>
  <si>
    <t>Přesun hmot pro budovy občanské výstavby, bydlení, výrobu a služby s nosnou svislou konstrukcí zděnou z cihel, tvárnic nebo kamene vodorovná dopravní vzdálenost do 100 m pro budovy výšky do 6 m</t>
  </si>
  <si>
    <t>82397040</t>
  </si>
  <si>
    <t>PSV</t>
  </si>
  <si>
    <t>Práce a dodávky PSV</t>
  </si>
  <si>
    <t>712</t>
  </si>
  <si>
    <t>Povlakové krytiny</t>
  </si>
  <si>
    <t>32</t>
  </si>
  <si>
    <t>712391171</t>
  </si>
  <si>
    <t>Provedení povlakové krytiny střech plochých do 10 st. -ostatní práce provedení vrstvy textilní podkladní</t>
  </si>
  <si>
    <t>245990199</t>
  </si>
  <si>
    <t>33</t>
  </si>
  <si>
    <t>693110550</t>
  </si>
  <si>
    <t>jutová tkanina 305 g/m2, šíře 105 cm, nábal 100 m, barva přírodní</t>
  </si>
  <si>
    <t>1594860163</t>
  </si>
  <si>
    <t>41,49*1,15 'Přepočtené koeficientem množství</t>
  </si>
  <si>
    <t>34</t>
  </si>
  <si>
    <t>712391587</t>
  </si>
  <si>
    <t>Provedení povlakové krytiny střech plochých do 10 st. -ostatní práce přibití pásů AIP, NAIP nebo folie hřebíky (drátěnkami)</t>
  </si>
  <si>
    <t>-921846360</t>
  </si>
  <si>
    <t>7,53*5,51</t>
  </si>
  <si>
    <t>35</t>
  </si>
  <si>
    <t>628311550</t>
  </si>
  <si>
    <t>pás těžký asfaltovaný V 60 S 30</t>
  </si>
  <si>
    <t>579521623</t>
  </si>
  <si>
    <t>41,49*1,1 'Přepočtené koeficientem množství</t>
  </si>
  <si>
    <t>36</t>
  </si>
  <si>
    <t>712341559</t>
  </si>
  <si>
    <t>Provedení povlakové krytiny střech plochých do 10 st. pásy přitavením NAIP v plné ploše</t>
  </si>
  <si>
    <t>1428766454</t>
  </si>
  <si>
    <t>37</t>
  </si>
  <si>
    <t>693341510</t>
  </si>
  <si>
    <t>těžký elastobitumenový jednovrstvý hydroizolační pás s posypem a nakašírovanou spodní fólií svařovaný</t>
  </si>
  <si>
    <t>2007974896</t>
  </si>
  <si>
    <t>38</t>
  </si>
  <si>
    <t>171203111</t>
  </si>
  <si>
    <t>Uložení výkopku bez zhutnění s hrubým rozhrnutím v rovině nebo na svahu do 1:5</t>
  </si>
  <si>
    <t>-1580837461</t>
  </si>
  <si>
    <t>0,19*7,29*5,27</t>
  </si>
  <si>
    <t>39</t>
  </si>
  <si>
    <t>103715000</t>
  </si>
  <si>
    <t>substrát pro trávníky A  VL</t>
  </si>
  <si>
    <t>-1491658371</t>
  </si>
  <si>
    <t>7,299*1,8 'Přepočtené koeficientem množství</t>
  </si>
  <si>
    <t>40</t>
  </si>
  <si>
    <t>998712101</t>
  </si>
  <si>
    <t>Přesun hmot pro povlakové krytiny stanovený z hmotnosti přesunovaného materiálu vodorovná dopravní vzdálenost do 50 m v objektech výšky do 6 m</t>
  </si>
  <si>
    <t>-1110475702</t>
  </si>
  <si>
    <t>762</t>
  </si>
  <si>
    <t>Konstrukce tesařské</t>
  </si>
  <si>
    <t>41</t>
  </si>
  <si>
    <t>762081410</t>
  </si>
  <si>
    <t>Práce společné pro tesařské konstrukce hoblování hraněného řeziva zabudovaného do konstrukce vícestranné hranoly</t>
  </si>
  <si>
    <t>1054301987</t>
  </si>
  <si>
    <t>sloupky 140/140</t>
  </si>
  <si>
    <t>0,14*4*2,5*19</t>
  </si>
  <si>
    <t>vaznice 140/140</t>
  </si>
  <si>
    <t>0,14*4*(7,53+5,4)</t>
  </si>
  <si>
    <t>pásky 140/140</t>
  </si>
  <si>
    <t>0,14*4*1,0*10</t>
  </si>
  <si>
    <t>střešní trámky 120/180</t>
  </si>
  <si>
    <t>(0,12+0,18)*2*5,51*9</t>
  </si>
  <si>
    <t>trám/atika 120/180</t>
  </si>
  <si>
    <t>(0,12+0,18)*2*(5,51*2+7,29*2)</t>
  </si>
  <si>
    <t>vaznice 140/220</t>
  </si>
  <si>
    <t>(0,14+0,22)*2*7,53*2</t>
  </si>
  <si>
    <t>42</t>
  </si>
  <si>
    <t>762081510</t>
  </si>
  <si>
    <t>Práce společné pro tesařské konstrukce hoblování hraněného řeziva zabudovaného do konstrukce plošné prkna, fošny</t>
  </si>
  <si>
    <t>-163116621</t>
  </si>
  <si>
    <t>41,49*2</t>
  </si>
  <si>
    <t>43</t>
  </si>
  <si>
    <t>762082130</t>
  </si>
  <si>
    <t>Práce společné pro tesařské konstrukce profilování zhlaví trámů a ozdobných konců jednoduché seříznutí jedním řezem, plochy přes 160 do 320 cm2</t>
  </si>
  <si>
    <t>kus</t>
  </si>
  <si>
    <t>297529918</t>
  </si>
  <si>
    <t>44</t>
  </si>
  <si>
    <t>762083122</t>
  </si>
  <si>
    <t>Práce společné pro tesařské konstrukce impregnace řeziva máčením proti dřevokaznému hmyzu, houbám a plísním, třída ohrožení 3 a 4 (dřevo v exteriéru)</t>
  </si>
  <si>
    <t>601318658</t>
  </si>
  <si>
    <t>3,202+1,245</t>
  </si>
  <si>
    <t>45</t>
  </si>
  <si>
    <t>762085103</t>
  </si>
  <si>
    <t>Práce společné pro tesařské konstrukce montáž ocelových spojovacích prostředků (materiál ve specifikaci) kotevních želez příložek, patek, táhel</t>
  </si>
  <si>
    <t>-2101219000</t>
  </si>
  <si>
    <t>46</t>
  </si>
  <si>
    <t>274534100</t>
  </si>
  <si>
    <t>Ocelové Pz patky pro ukotvení sloupků</t>
  </si>
  <si>
    <t>131528797</t>
  </si>
  <si>
    <t>47</t>
  </si>
  <si>
    <t>762341650</t>
  </si>
  <si>
    <t>Montáž bednění podhlrdu střechy z hoblovaných prken</t>
  </si>
  <si>
    <t>-575939159</t>
  </si>
  <si>
    <t>48</t>
  </si>
  <si>
    <t>605161000</t>
  </si>
  <si>
    <t>řezivo smrkové sušené tl. 30mm</t>
  </si>
  <si>
    <t>993159712</t>
  </si>
  <si>
    <t>41,49*0,03</t>
  </si>
  <si>
    <t>1,245*1,08 'Přepočtené koeficientem množství</t>
  </si>
  <si>
    <t>49</t>
  </si>
  <si>
    <t>762395000</t>
  </si>
  <si>
    <t>Spojovací prostředky krovů, bednění a laťování, nadstřešních konstrukcí svory, prkna, hřebíky, pásová ocel, vruty</t>
  </si>
  <si>
    <t>254901637</t>
  </si>
  <si>
    <t>50</t>
  </si>
  <si>
    <t>762713120</t>
  </si>
  <si>
    <t>Montáž prostorových vázaných konstrukcí z řeziva hraněného nebo polohraněného průřezové plochy přes 120 do 224 cm2</t>
  </si>
  <si>
    <t>997521743</t>
  </si>
  <si>
    <t>2,5*19</t>
  </si>
  <si>
    <t>7,53+5,4</t>
  </si>
  <si>
    <t>1,0*10</t>
  </si>
  <si>
    <t>5,51*9</t>
  </si>
  <si>
    <t>5,51*2+7,29*2</t>
  </si>
  <si>
    <t>51</t>
  </si>
  <si>
    <t>762713140</t>
  </si>
  <si>
    <t>Montáž prostorových vázaných konstrukcí z řeziva hraněného nebo polohraněného průřezové plochy přes 288 do 450 cm2</t>
  </si>
  <si>
    <t>1168265168</t>
  </si>
  <si>
    <t>7,53*2</t>
  </si>
  <si>
    <t>52</t>
  </si>
  <si>
    <t>605121210</t>
  </si>
  <si>
    <t xml:space="preserve">řezivo jehličnaté hranol jakost I-II </t>
  </si>
  <si>
    <t>804568997</t>
  </si>
  <si>
    <t>2,5*19*0,14*0,1</t>
  </si>
  <si>
    <t>(7,53+5,4)*0,14*0,14</t>
  </si>
  <si>
    <t>1,0*10*0,14*0,14</t>
  </si>
  <si>
    <t>5,51*9*0,12*0,18</t>
  </si>
  <si>
    <t>(5,51*2+7,29*2)*0,12*0,18</t>
  </si>
  <si>
    <t>7,53*2*0,14*0,22</t>
  </si>
  <si>
    <t>3,202*1,08 'Přepočtené koeficientem množství</t>
  </si>
  <si>
    <t>53</t>
  </si>
  <si>
    <t>998762101</t>
  </si>
  <si>
    <t>Přesun hmot pro konstrukce tesařské stanovený z hmotnosti přesunovaného materiálu vodorovná dopravní vzdálenost do 50 m v objektech výšky do 6 m</t>
  </si>
  <si>
    <t>1851397299</t>
  </si>
  <si>
    <t>764</t>
  </si>
  <si>
    <t>Konstrukce klempířské</t>
  </si>
  <si>
    <t>54</t>
  </si>
  <si>
    <t>764214603</t>
  </si>
  <si>
    <t>Oplechování horních ploch zdí a nadezdívek (atik) z pozinkovaného plechu s povrchovou úpravou mechanicky kotvené - oplechování trámu 120/200 mm</t>
  </si>
  <si>
    <t>1560711796</t>
  </si>
  <si>
    <t>(7,53+5,77)*2</t>
  </si>
  <si>
    <t>55</t>
  </si>
  <si>
    <t>764518621</t>
  </si>
  <si>
    <t>Svod z pozinkovaného plechu s upraveným povrchem včetně objímek, kolen a odskoků kruhový, průměru 87 mm</t>
  </si>
  <si>
    <t>1342427136</t>
  </si>
  <si>
    <t>56</t>
  </si>
  <si>
    <t>998764101</t>
  </si>
  <si>
    <t>Přesun hmot pro konstrukce klempířské stanovený z hmotnosti přesunovaného materiálu vodorovná dopravní vzdálenost do 50 m v objektech výšky do 6 m</t>
  </si>
  <si>
    <t>2071474206</t>
  </si>
  <si>
    <t>766</t>
  </si>
  <si>
    <t>Konstrukce truhlářské</t>
  </si>
  <si>
    <t>57</t>
  </si>
  <si>
    <t>766412212</t>
  </si>
  <si>
    <t>Montáž obložení stěn plochy přes 1 m2 palubkami na pero a drážku z měkkého dřeva, šířky přes 60 do 80 mm</t>
  </si>
  <si>
    <t>-28462515</t>
  </si>
  <si>
    <t>2,64*(7,06+5,14+2,06)</t>
  </si>
  <si>
    <t>2,5*(5,14+5,0) -0,9*2,0</t>
  </si>
  <si>
    <t>58</t>
  </si>
  <si>
    <t>611911200</t>
  </si>
  <si>
    <t>palubky obkladové SM profil klasický 12,5 x 96 mm A/B</t>
  </si>
  <si>
    <t>-104266934</t>
  </si>
  <si>
    <t>61,196*1,05 'Přepočtené koeficientem množství</t>
  </si>
  <si>
    <t>59</t>
  </si>
  <si>
    <t>R766-001</t>
  </si>
  <si>
    <t>D+M svlakové dveře optřené petlicí mezi dř.sloupy</t>
  </si>
  <si>
    <t>1562263777</t>
  </si>
  <si>
    <t>60</t>
  </si>
  <si>
    <t>998766101</t>
  </si>
  <si>
    <t>Přesun hmot pro konstrukce truhlářské stanovený z hmotnosti přesunovaného materiálu vodorovná dopravní vzdálenost do 50 m v objektech výšky do 6 m</t>
  </si>
  <si>
    <t>1734127283</t>
  </si>
  <si>
    <t>783</t>
  </si>
  <si>
    <t>Dokončovací práce - nátěry</t>
  </si>
  <si>
    <t>61</t>
  </si>
  <si>
    <t>783101403</t>
  </si>
  <si>
    <t>Příprava podkladu truhlářských konstrukcí před provedením nátěru broušení smirkovým papírem nebo plátnem oprášení</t>
  </si>
  <si>
    <t>-410283869</t>
  </si>
  <si>
    <t>stěny+podhled</t>
  </si>
  <si>
    <t>62,996*2+41,49</t>
  </si>
  <si>
    <t>62</t>
  </si>
  <si>
    <t>783113121</t>
  </si>
  <si>
    <t>Napouštěcí nátěr truhlářských konstrukcí dvojnásobný fungicidní syntetický</t>
  </si>
  <si>
    <t>1755086224</t>
  </si>
  <si>
    <t>63</t>
  </si>
  <si>
    <t>783114101</t>
  </si>
  <si>
    <t>Základní nátěr truhlářských konstrukcí jednonásobný syntetický</t>
  </si>
  <si>
    <t>1810844231</t>
  </si>
  <si>
    <t>64</t>
  </si>
  <si>
    <t>783118211</t>
  </si>
  <si>
    <t>Lakovací nátěr truhlářských konstrukcí dvojnásobný s mezibroušením syntetický</t>
  </si>
  <si>
    <t>-1352211899</t>
  </si>
  <si>
    <t>65</t>
  </si>
  <si>
    <t>783201403</t>
  </si>
  <si>
    <t>Příprava podkladu tesařských konstrukcí před provedením nátěru oprášení</t>
  </si>
  <si>
    <t>94111764</t>
  </si>
  <si>
    <t>66</t>
  </si>
  <si>
    <t>783214101</t>
  </si>
  <si>
    <t>Základní nátěr tesařských konstrukcí jednonásobný syntetický</t>
  </si>
  <si>
    <t>948976217</t>
  </si>
  <si>
    <t>02 - Vedlejší a ostatní náklady</t>
  </si>
  <si>
    <t>VRN - Vedlejší rozpočtové náklady</t>
  </si>
  <si>
    <t>VRN</t>
  </si>
  <si>
    <t>Vedlejší rozpočtové náklady</t>
  </si>
  <si>
    <t>011002000</t>
  </si>
  <si>
    <t>Hlavní tituly průvodních činností a nákladů průzkumné, geodetické a projektové práce průzkumné práce</t>
  </si>
  <si>
    <t>Kč</t>
  </si>
  <si>
    <t>1024</t>
  </si>
  <si>
    <t>538897003</t>
  </si>
  <si>
    <t>013254000</t>
  </si>
  <si>
    <t>Průzkumné, geodetické a projektové práce projektové práce dokumentace stavby (výkresová a textová) skutečného provedení stavby</t>
  </si>
  <si>
    <t>Kč…</t>
  </si>
  <si>
    <t>1558164951</t>
  </si>
  <si>
    <t>030001000</t>
  </si>
  <si>
    <t>Základní rozdělení průvodních činností a nákladů zařízení staveniště</t>
  </si>
  <si>
    <t>1796748323</t>
  </si>
  <si>
    <t>042503000</t>
  </si>
  <si>
    <t>Inženýrská činnost posudky plán BOZP na staveništi</t>
  </si>
  <si>
    <t>604188568</t>
  </si>
  <si>
    <t>045002000</t>
  </si>
  <si>
    <t>Hlavní tituly průvodních činností a nákladů inženýrská činnost kompletační a koordinační činnost</t>
  </si>
  <si>
    <t>660554194</t>
  </si>
  <si>
    <t>091504000</t>
  </si>
  <si>
    <t>Ostatní náklady související s objektem náklady související s publikační činností</t>
  </si>
  <si>
    <t>153051910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</si>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</sst>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7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6"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1"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4"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27" xfId="0" applyFont="1" applyBorder="1" applyAlignment="1" applyProtection="1">
      <alignment horizontal="center" vertical="center"/>
      <protection/>
    </xf>
    <xf numFmtId="49" fontId="35" fillId="0" borderId="27" xfId="0" applyNumberFormat="1" applyFont="1" applyBorder="1" applyAlignment="1" applyProtection="1">
      <alignment horizontal="left" vertical="center" wrapText="1"/>
      <protection/>
    </xf>
    <xf numFmtId="0" fontId="35" fillId="0" borderId="27" xfId="0" applyFont="1" applyBorder="1" applyAlignment="1" applyProtection="1">
      <alignment horizontal="left" vertical="center" wrapText="1"/>
      <protection/>
    </xf>
    <xf numFmtId="0" fontId="35" fillId="0" borderId="27" xfId="0" applyFont="1" applyBorder="1" applyAlignment="1" applyProtection="1">
      <alignment horizontal="center" vertical="center" wrapText="1"/>
      <protection/>
    </xf>
    <xf numFmtId="167" fontId="35" fillId="0" borderId="27" xfId="0" applyNumberFormat="1" applyFont="1" applyBorder="1" applyAlignment="1" applyProtection="1">
      <alignment vertical="center"/>
      <protection/>
    </xf>
    <xf numFmtId="4" fontId="35" fillId="3" borderId="27" xfId="0" applyNumberFormat="1" applyFont="1" applyFill="1" applyBorder="1" applyAlignment="1" applyProtection="1">
      <alignment vertical="center"/>
      <protection locked="0"/>
    </xf>
    <xf numFmtId="4" fontId="35" fillId="0" borderId="27" xfId="0" applyNumberFormat="1" applyFont="1" applyBorder="1" applyAlignment="1" applyProtection="1">
      <alignment vertical="center"/>
      <protection/>
    </xf>
    <xf numFmtId="0" fontId="35" fillId="0" borderId="4" xfId="0" applyFont="1" applyBorder="1" applyAlignment="1">
      <alignment vertical="center"/>
    </xf>
    <xf numFmtId="0" fontId="35" fillId="3" borderId="2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8"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53"/>
      <c r="AS2" s="353"/>
      <c r="AT2" s="353"/>
      <c r="AU2" s="353"/>
      <c r="AV2" s="353"/>
      <c r="AW2" s="353"/>
      <c r="AX2" s="353"/>
      <c r="AY2" s="353"/>
      <c r="AZ2" s="353"/>
      <c r="BA2" s="353"/>
      <c r="BB2" s="353"/>
      <c r="BC2" s="353"/>
      <c r="BD2" s="353"/>
      <c r="BE2" s="353"/>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318" t="s">
        <v>16</v>
      </c>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27"/>
      <c r="AQ5" s="29"/>
      <c r="BE5" s="316" t="s">
        <v>17</v>
      </c>
      <c r="BS5" s="22" t="s">
        <v>8</v>
      </c>
    </row>
    <row r="6" spans="2:71" ht="36.95" customHeight="1">
      <c r="B6" s="26"/>
      <c r="C6" s="27"/>
      <c r="D6" s="34" t="s">
        <v>18</v>
      </c>
      <c r="E6" s="27"/>
      <c r="F6" s="27"/>
      <c r="G6" s="27"/>
      <c r="H6" s="27"/>
      <c r="I6" s="27"/>
      <c r="J6" s="27"/>
      <c r="K6" s="320" t="s">
        <v>19</v>
      </c>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27"/>
      <c r="AQ6" s="29"/>
      <c r="BE6" s="317"/>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317"/>
      <c r="BS7" s="22" t="s">
        <v>8</v>
      </c>
    </row>
    <row r="8" spans="2:71"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17"/>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17"/>
      <c r="BS9" s="22" t="s">
        <v>8</v>
      </c>
    </row>
    <row r="10" spans="2:71"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21</v>
      </c>
      <c r="AO10" s="27"/>
      <c r="AP10" s="27"/>
      <c r="AQ10" s="29"/>
      <c r="BE10" s="317"/>
      <c r="BS10" s="22" t="s">
        <v>8</v>
      </c>
    </row>
    <row r="11" spans="2:71" ht="18.4"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30</v>
      </c>
      <c r="AL11" s="27"/>
      <c r="AM11" s="27"/>
      <c r="AN11" s="33" t="s">
        <v>21</v>
      </c>
      <c r="AO11" s="27"/>
      <c r="AP11" s="27"/>
      <c r="AQ11" s="29"/>
      <c r="BE11" s="317"/>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17"/>
      <c r="BS12" s="22" t="s">
        <v>8</v>
      </c>
    </row>
    <row r="13" spans="2:71" ht="14.45" customHeight="1">
      <c r="B13" s="26"/>
      <c r="C13" s="27"/>
      <c r="D13" s="35"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32</v>
      </c>
      <c r="AO13" s="27"/>
      <c r="AP13" s="27"/>
      <c r="AQ13" s="29"/>
      <c r="BE13" s="317"/>
      <c r="BS13" s="22" t="s">
        <v>8</v>
      </c>
    </row>
    <row r="14" spans="2:71" ht="13.5">
      <c r="B14" s="26"/>
      <c r="C14" s="27"/>
      <c r="D14" s="27"/>
      <c r="E14" s="321" t="s">
        <v>32</v>
      </c>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5" t="s">
        <v>30</v>
      </c>
      <c r="AL14" s="27"/>
      <c r="AM14" s="27"/>
      <c r="AN14" s="37" t="s">
        <v>32</v>
      </c>
      <c r="AO14" s="27"/>
      <c r="AP14" s="27"/>
      <c r="AQ14" s="29"/>
      <c r="BE14" s="317"/>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17"/>
      <c r="BS15" s="22" t="s">
        <v>6</v>
      </c>
    </row>
    <row r="16" spans="2:71" ht="14.45" customHeight="1">
      <c r="B16" s="26"/>
      <c r="C16" s="27"/>
      <c r="D16" s="35"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34</v>
      </c>
      <c r="AO16" s="27"/>
      <c r="AP16" s="27"/>
      <c r="AQ16" s="29"/>
      <c r="BE16" s="317"/>
      <c r="BS16" s="22" t="s">
        <v>6</v>
      </c>
    </row>
    <row r="17" spans="2:71" ht="18.4" customHeight="1">
      <c r="B17" s="26"/>
      <c r="C17" s="27"/>
      <c r="D17" s="27"/>
      <c r="E17" s="33" t="s">
        <v>35</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30</v>
      </c>
      <c r="AL17" s="27"/>
      <c r="AM17" s="27"/>
      <c r="AN17" s="33" t="s">
        <v>21</v>
      </c>
      <c r="AO17" s="27"/>
      <c r="AP17" s="27"/>
      <c r="AQ17" s="29"/>
      <c r="BE17" s="317"/>
      <c r="BS17" s="22" t="s">
        <v>36</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17"/>
      <c r="BS18" s="22" t="s">
        <v>8</v>
      </c>
    </row>
    <row r="19" spans="2:71" ht="14.45" customHeight="1">
      <c r="B19" s="26"/>
      <c r="C19" s="27"/>
      <c r="D19" s="35" t="s">
        <v>37</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17"/>
      <c r="BS19" s="22" t="s">
        <v>8</v>
      </c>
    </row>
    <row r="20" spans="2:71" ht="85.5" customHeight="1">
      <c r="B20" s="26"/>
      <c r="C20" s="27"/>
      <c r="D20" s="27"/>
      <c r="E20" s="323" t="s">
        <v>38</v>
      </c>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27"/>
      <c r="AP20" s="27"/>
      <c r="AQ20" s="29"/>
      <c r="BE20" s="31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17"/>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17"/>
    </row>
    <row r="23" spans="2:57" s="1" customFormat="1" ht="25.9" customHeight="1">
      <c r="B23" s="39"/>
      <c r="C23" s="40"/>
      <c r="D23" s="41" t="s">
        <v>39</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24">
        <f>ROUND(AG51,2)</f>
        <v>0</v>
      </c>
      <c r="AL23" s="325"/>
      <c r="AM23" s="325"/>
      <c r="AN23" s="325"/>
      <c r="AO23" s="325"/>
      <c r="AP23" s="40"/>
      <c r="AQ23" s="43"/>
      <c r="BE23" s="317"/>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17"/>
    </row>
    <row r="25" spans="2:57" s="1" customFormat="1" ht="13.5">
      <c r="B25" s="39"/>
      <c r="C25" s="40"/>
      <c r="D25" s="40"/>
      <c r="E25" s="40"/>
      <c r="F25" s="40"/>
      <c r="G25" s="40"/>
      <c r="H25" s="40"/>
      <c r="I25" s="40"/>
      <c r="J25" s="40"/>
      <c r="K25" s="40"/>
      <c r="L25" s="326" t="s">
        <v>40</v>
      </c>
      <c r="M25" s="326"/>
      <c r="N25" s="326"/>
      <c r="O25" s="326"/>
      <c r="P25" s="40"/>
      <c r="Q25" s="40"/>
      <c r="R25" s="40"/>
      <c r="S25" s="40"/>
      <c r="T25" s="40"/>
      <c r="U25" s="40"/>
      <c r="V25" s="40"/>
      <c r="W25" s="326" t="s">
        <v>41</v>
      </c>
      <c r="X25" s="326"/>
      <c r="Y25" s="326"/>
      <c r="Z25" s="326"/>
      <c r="AA25" s="326"/>
      <c r="AB25" s="326"/>
      <c r="AC25" s="326"/>
      <c r="AD25" s="326"/>
      <c r="AE25" s="326"/>
      <c r="AF25" s="40"/>
      <c r="AG25" s="40"/>
      <c r="AH25" s="40"/>
      <c r="AI25" s="40"/>
      <c r="AJ25" s="40"/>
      <c r="AK25" s="326" t="s">
        <v>42</v>
      </c>
      <c r="AL25" s="326"/>
      <c r="AM25" s="326"/>
      <c r="AN25" s="326"/>
      <c r="AO25" s="326"/>
      <c r="AP25" s="40"/>
      <c r="AQ25" s="43"/>
      <c r="BE25" s="317"/>
    </row>
    <row r="26" spans="2:57" s="2" customFormat="1" ht="14.45" customHeight="1">
      <c r="B26" s="45"/>
      <c r="C26" s="46"/>
      <c r="D26" s="47" t="s">
        <v>43</v>
      </c>
      <c r="E26" s="46"/>
      <c r="F26" s="47" t="s">
        <v>44</v>
      </c>
      <c r="G26" s="46"/>
      <c r="H26" s="46"/>
      <c r="I26" s="46"/>
      <c r="J26" s="46"/>
      <c r="K26" s="46"/>
      <c r="L26" s="327">
        <v>0.21</v>
      </c>
      <c r="M26" s="328"/>
      <c r="N26" s="328"/>
      <c r="O26" s="328"/>
      <c r="P26" s="46"/>
      <c r="Q26" s="46"/>
      <c r="R26" s="46"/>
      <c r="S26" s="46"/>
      <c r="T26" s="46"/>
      <c r="U26" s="46"/>
      <c r="V26" s="46"/>
      <c r="W26" s="329">
        <f>ROUND(AZ51,2)</f>
        <v>0</v>
      </c>
      <c r="X26" s="328"/>
      <c r="Y26" s="328"/>
      <c r="Z26" s="328"/>
      <c r="AA26" s="328"/>
      <c r="AB26" s="328"/>
      <c r="AC26" s="328"/>
      <c r="AD26" s="328"/>
      <c r="AE26" s="328"/>
      <c r="AF26" s="46"/>
      <c r="AG26" s="46"/>
      <c r="AH26" s="46"/>
      <c r="AI26" s="46"/>
      <c r="AJ26" s="46"/>
      <c r="AK26" s="329">
        <f>ROUND(AV51,2)</f>
        <v>0</v>
      </c>
      <c r="AL26" s="328"/>
      <c r="AM26" s="328"/>
      <c r="AN26" s="328"/>
      <c r="AO26" s="328"/>
      <c r="AP26" s="46"/>
      <c r="AQ26" s="48"/>
      <c r="BE26" s="317"/>
    </row>
    <row r="27" spans="2:57" s="2" customFormat="1" ht="14.45" customHeight="1">
      <c r="B27" s="45"/>
      <c r="C27" s="46"/>
      <c r="D27" s="46"/>
      <c r="E27" s="46"/>
      <c r="F27" s="47" t="s">
        <v>45</v>
      </c>
      <c r="G27" s="46"/>
      <c r="H27" s="46"/>
      <c r="I27" s="46"/>
      <c r="J27" s="46"/>
      <c r="K27" s="46"/>
      <c r="L27" s="327">
        <v>0.15</v>
      </c>
      <c r="M27" s="328"/>
      <c r="N27" s="328"/>
      <c r="O27" s="328"/>
      <c r="P27" s="46"/>
      <c r="Q27" s="46"/>
      <c r="R27" s="46"/>
      <c r="S27" s="46"/>
      <c r="T27" s="46"/>
      <c r="U27" s="46"/>
      <c r="V27" s="46"/>
      <c r="W27" s="329">
        <f>ROUND(BA51,2)</f>
        <v>0</v>
      </c>
      <c r="X27" s="328"/>
      <c r="Y27" s="328"/>
      <c r="Z27" s="328"/>
      <c r="AA27" s="328"/>
      <c r="AB27" s="328"/>
      <c r="AC27" s="328"/>
      <c r="AD27" s="328"/>
      <c r="AE27" s="328"/>
      <c r="AF27" s="46"/>
      <c r="AG27" s="46"/>
      <c r="AH27" s="46"/>
      <c r="AI27" s="46"/>
      <c r="AJ27" s="46"/>
      <c r="AK27" s="329">
        <f>ROUND(AW51,2)</f>
        <v>0</v>
      </c>
      <c r="AL27" s="328"/>
      <c r="AM27" s="328"/>
      <c r="AN27" s="328"/>
      <c r="AO27" s="328"/>
      <c r="AP27" s="46"/>
      <c r="AQ27" s="48"/>
      <c r="BE27" s="317"/>
    </row>
    <row r="28" spans="2:57" s="2" customFormat="1" ht="14.45" customHeight="1" hidden="1">
      <c r="B28" s="45"/>
      <c r="C28" s="46"/>
      <c r="D28" s="46"/>
      <c r="E28" s="46"/>
      <c r="F28" s="47" t="s">
        <v>46</v>
      </c>
      <c r="G28" s="46"/>
      <c r="H28" s="46"/>
      <c r="I28" s="46"/>
      <c r="J28" s="46"/>
      <c r="K28" s="46"/>
      <c r="L28" s="327">
        <v>0.21</v>
      </c>
      <c r="M28" s="328"/>
      <c r="N28" s="328"/>
      <c r="O28" s="328"/>
      <c r="P28" s="46"/>
      <c r="Q28" s="46"/>
      <c r="R28" s="46"/>
      <c r="S28" s="46"/>
      <c r="T28" s="46"/>
      <c r="U28" s="46"/>
      <c r="V28" s="46"/>
      <c r="W28" s="329">
        <f>ROUND(BB51,2)</f>
        <v>0</v>
      </c>
      <c r="X28" s="328"/>
      <c r="Y28" s="328"/>
      <c r="Z28" s="328"/>
      <c r="AA28" s="328"/>
      <c r="AB28" s="328"/>
      <c r="AC28" s="328"/>
      <c r="AD28" s="328"/>
      <c r="AE28" s="328"/>
      <c r="AF28" s="46"/>
      <c r="AG28" s="46"/>
      <c r="AH28" s="46"/>
      <c r="AI28" s="46"/>
      <c r="AJ28" s="46"/>
      <c r="AK28" s="329">
        <v>0</v>
      </c>
      <c r="AL28" s="328"/>
      <c r="AM28" s="328"/>
      <c r="AN28" s="328"/>
      <c r="AO28" s="328"/>
      <c r="AP28" s="46"/>
      <c r="AQ28" s="48"/>
      <c r="BE28" s="317"/>
    </row>
    <row r="29" spans="2:57" s="2" customFormat="1" ht="14.45" customHeight="1" hidden="1">
      <c r="B29" s="45"/>
      <c r="C29" s="46"/>
      <c r="D29" s="46"/>
      <c r="E29" s="46"/>
      <c r="F29" s="47" t="s">
        <v>47</v>
      </c>
      <c r="G29" s="46"/>
      <c r="H29" s="46"/>
      <c r="I29" s="46"/>
      <c r="J29" s="46"/>
      <c r="K29" s="46"/>
      <c r="L29" s="327">
        <v>0.15</v>
      </c>
      <c r="M29" s="328"/>
      <c r="N29" s="328"/>
      <c r="O29" s="328"/>
      <c r="P29" s="46"/>
      <c r="Q29" s="46"/>
      <c r="R29" s="46"/>
      <c r="S29" s="46"/>
      <c r="T29" s="46"/>
      <c r="U29" s="46"/>
      <c r="V29" s="46"/>
      <c r="W29" s="329">
        <f>ROUND(BC51,2)</f>
        <v>0</v>
      </c>
      <c r="X29" s="328"/>
      <c r="Y29" s="328"/>
      <c r="Z29" s="328"/>
      <c r="AA29" s="328"/>
      <c r="AB29" s="328"/>
      <c r="AC29" s="328"/>
      <c r="AD29" s="328"/>
      <c r="AE29" s="328"/>
      <c r="AF29" s="46"/>
      <c r="AG29" s="46"/>
      <c r="AH29" s="46"/>
      <c r="AI29" s="46"/>
      <c r="AJ29" s="46"/>
      <c r="AK29" s="329">
        <v>0</v>
      </c>
      <c r="AL29" s="328"/>
      <c r="AM29" s="328"/>
      <c r="AN29" s="328"/>
      <c r="AO29" s="328"/>
      <c r="AP29" s="46"/>
      <c r="AQ29" s="48"/>
      <c r="BE29" s="317"/>
    </row>
    <row r="30" spans="2:57" s="2" customFormat="1" ht="14.45" customHeight="1" hidden="1">
      <c r="B30" s="45"/>
      <c r="C30" s="46"/>
      <c r="D30" s="46"/>
      <c r="E30" s="46"/>
      <c r="F30" s="47" t="s">
        <v>48</v>
      </c>
      <c r="G30" s="46"/>
      <c r="H30" s="46"/>
      <c r="I30" s="46"/>
      <c r="J30" s="46"/>
      <c r="K30" s="46"/>
      <c r="L30" s="327">
        <v>0</v>
      </c>
      <c r="M30" s="328"/>
      <c r="N30" s="328"/>
      <c r="O30" s="328"/>
      <c r="P30" s="46"/>
      <c r="Q30" s="46"/>
      <c r="R30" s="46"/>
      <c r="S30" s="46"/>
      <c r="T30" s="46"/>
      <c r="U30" s="46"/>
      <c r="V30" s="46"/>
      <c r="W30" s="329">
        <f>ROUND(BD51,2)</f>
        <v>0</v>
      </c>
      <c r="X30" s="328"/>
      <c r="Y30" s="328"/>
      <c r="Z30" s="328"/>
      <c r="AA30" s="328"/>
      <c r="AB30" s="328"/>
      <c r="AC30" s="328"/>
      <c r="AD30" s="328"/>
      <c r="AE30" s="328"/>
      <c r="AF30" s="46"/>
      <c r="AG30" s="46"/>
      <c r="AH30" s="46"/>
      <c r="AI30" s="46"/>
      <c r="AJ30" s="46"/>
      <c r="AK30" s="329">
        <v>0</v>
      </c>
      <c r="AL30" s="328"/>
      <c r="AM30" s="328"/>
      <c r="AN30" s="328"/>
      <c r="AO30" s="328"/>
      <c r="AP30" s="46"/>
      <c r="AQ30" s="48"/>
      <c r="BE30" s="317"/>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17"/>
    </row>
    <row r="32" spans="2:57" s="1" customFormat="1" ht="25.9" customHeight="1">
      <c r="B32" s="39"/>
      <c r="C32" s="49"/>
      <c r="D32" s="50" t="s">
        <v>49</v>
      </c>
      <c r="E32" s="51"/>
      <c r="F32" s="51"/>
      <c r="G32" s="51"/>
      <c r="H32" s="51"/>
      <c r="I32" s="51"/>
      <c r="J32" s="51"/>
      <c r="K32" s="51"/>
      <c r="L32" s="51"/>
      <c r="M32" s="51"/>
      <c r="N32" s="51"/>
      <c r="O32" s="51"/>
      <c r="P32" s="51"/>
      <c r="Q32" s="51"/>
      <c r="R32" s="51"/>
      <c r="S32" s="51"/>
      <c r="T32" s="52" t="s">
        <v>50</v>
      </c>
      <c r="U32" s="51"/>
      <c r="V32" s="51"/>
      <c r="W32" s="51"/>
      <c r="X32" s="330" t="s">
        <v>51</v>
      </c>
      <c r="Y32" s="331"/>
      <c r="Z32" s="331"/>
      <c r="AA32" s="331"/>
      <c r="AB32" s="331"/>
      <c r="AC32" s="51"/>
      <c r="AD32" s="51"/>
      <c r="AE32" s="51"/>
      <c r="AF32" s="51"/>
      <c r="AG32" s="51"/>
      <c r="AH32" s="51"/>
      <c r="AI32" s="51"/>
      <c r="AJ32" s="51"/>
      <c r="AK32" s="332">
        <f>SUM(AK23:AK30)</f>
        <v>0</v>
      </c>
      <c r="AL32" s="331"/>
      <c r="AM32" s="331"/>
      <c r="AN32" s="331"/>
      <c r="AO32" s="333"/>
      <c r="AP32" s="49"/>
      <c r="AQ32" s="53"/>
      <c r="BE32" s="317"/>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52</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Ro0030082018</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334" t="str">
        <f>K6</f>
        <v>Venkovní expozice Tachov - Školní ulice</v>
      </c>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3.5">
      <c r="B44" s="39"/>
      <c r="C44" s="63" t="s">
        <v>23</v>
      </c>
      <c r="D44" s="61"/>
      <c r="E44" s="61"/>
      <c r="F44" s="61"/>
      <c r="G44" s="61"/>
      <c r="H44" s="61"/>
      <c r="I44" s="61"/>
      <c r="J44" s="61"/>
      <c r="K44" s="61"/>
      <c r="L44" s="70" t="str">
        <f>IF(K8="","",K8)</f>
        <v xml:space="preserve"> </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36" t="str">
        <f>IF(AN8="","",AN8)</f>
        <v>4. 8. 2017</v>
      </c>
      <c r="AN44" s="336"/>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3.5">
      <c r="B46" s="39"/>
      <c r="C46" s="63" t="s">
        <v>27</v>
      </c>
      <c r="D46" s="61"/>
      <c r="E46" s="61"/>
      <c r="F46" s="61"/>
      <c r="G46" s="61"/>
      <c r="H46" s="61"/>
      <c r="I46" s="61"/>
      <c r="J46" s="61"/>
      <c r="K46" s="61"/>
      <c r="L46" s="64" t="str">
        <f>IF(E11="","",E11)</f>
        <v>Město Tachov, Hornická 1495, Tachov</v>
      </c>
      <c r="M46" s="61"/>
      <c r="N46" s="61"/>
      <c r="O46" s="61"/>
      <c r="P46" s="61"/>
      <c r="Q46" s="61"/>
      <c r="R46" s="61"/>
      <c r="S46" s="61"/>
      <c r="T46" s="61"/>
      <c r="U46" s="61"/>
      <c r="V46" s="61"/>
      <c r="W46" s="61"/>
      <c r="X46" s="61"/>
      <c r="Y46" s="61"/>
      <c r="Z46" s="61"/>
      <c r="AA46" s="61"/>
      <c r="AB46" s="61"/>
      <c r="AC46" s="61"/>
      <c r="AD46" s="61"/>
      <c r="AE46" s="61"/>
      <c r="AF46" s="61"/>
      <c r="AG46" s="61"/>
      <c r="AH46" s="61"/>
      <c r="AI46" s="63" t="s">
        <v>33</v>
      </c>
      <c r="AJ46" s="61"/>
      <c r="AK46" s="61"/>
      <c r="AL46" s="61"/>
      <c r="AM46" s="337" t="str">
        <f>IF(E17="","",E17)</f>
        <v>Ing. J.Rössler, Na Terase 1914, 34701 Tachov</v>
      </c>
      <c r="AN46" s="337"/>
      <c r="AO46" s="337"/>
      <c r="AP46" s="337"/>
      <c r="AQ46" s="61"/>
      <c r="AR46" s="59"/>
      <c r="AS46" s="338" t="s">
        <v>53</v>
      </c>
      <c r="AT46" s="339"/>
      <c r="AU46" s="72"/>
      <c r="AV46" s="72"/>
      <c r="AW46" s="72"/>
      <c r="AX46" s="72"/>
      <c r="AY46" s="72"/>
      <c r="AZ46" s="72"/>
      <c r="BA46" s="72"/>
      <c r="BB46" s="72"/>
      <c r="BC46" s="72"/>
      <c r="BD46" s="73"/>
    </row>
    <row r="47" spans="2:56" s="1" customFormat="1" ht="13.5">
      <c r="B47" s="39"/>
      <c r="C47" s="63" t="s">
        <v>31</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40"/>
      <c r="AT47" s="341"/>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42"/>
      <c r="AT48" s="343"/>
      <c r="AU48" s="40"/>
      <c r="AV48" s="40"/>
      <c r="AW48" s="40"/>
      <c r="AX48" s="40"/>
      <c r="AY48" s="40"/>
      <c r="AZ48" s="40"/>
      <c r="BA48" s="40"/>
      <c r="BB48" s="40"/>
      <c r="BC48" s="40"/>
      <c r="BD48" s="76"/>
    </row>
    <row r="49" spans="2:56" s="1" customFormat="1" ht="29.25" customHeight="1">
      <c r="B49" s="39"/>
      <c r="C49" s="344" t="s">
        <v>54</v>
      </c>
      <c r="D49" s="345"/>
      <c r="E49" s="345"/>
      <c r="F49" s="345"/>
      <c r="G49" s="345"/>
      <c r="H49" s="77"/>
      <c r="I49" s="346" t="s">
        <v>55</v>
      </c>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7" t="s">
        <v>56</v>
      </c>
      <c r="AH49" s="345"/>
      <c r="AI49" s="345"/>
      <c r="AJ49" s="345"/>
      <c r="AK49" s="345"/>
      <c r="AL49" s="345"/>
      <c r="AM49" s="345"/>
      <c r="AN49" s="346" t="s">
        <v>57</v>
      </c>
      <c r="AO49" s="345"/>
      <c r="AP49" s="345"/>
      <c r="AQ49" s="78" t="s">
        <v>58</v>
      </c>
      <c r="AR49" s="59"/>
      <c r="AS49" s="79" t="s">
        <v>59</v>
      </c>
      <c r="AT49" s="80" t="s">
        <v>60</v>
      </c>
      <c r="AU49" s="80" t="s">
        <v>61</v>
      </c>
      <c r="AV49" s="80" t="s">
        <v>62</v>
      </c>
      <c r="AW49" s="80" t="s">
        <v>63</v>
      </c>
      <c r="AX49" s="80" t="s">
        <v>64</v>
      </c>
      <c r="AY49" s="80" t="s">
        <v>65</v>
      </c>
      <c r="AZ49" s="80" t="s">
        <v>66</v>
      </c>
      <c r="BA49" s="80" t="s">
        <v>67</v>
      </c>
      <c r="BB49" s="80" t="s">
        <v>68</v>
      </c>
      <c r="BC49" s="80" t="s">
        <v>69</v>
      </c>
      <c r="BD49" s="81" t="s">
        <v>70</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71</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51">
        <f>ROUND(SUM(AG52:AG53),2)</f>
        <v>0</v>
      </c>
      <c r="AH51" s="351"/>
      <c r="AI51" s="351"/>
      <c r="AJ51" s="351"/>
      <c r="AK51" s="351"/>
      <c r="AL51" s="351"/>
      <c r="AM51" s="351"/>
      <c r="AN51" s="352">
        <f>SUM(AG51,AT51)</f>
        <v>0</v>
      </c>
      <c r="AO51" s="352"/>
      <c r="AP51" s="352"/>
      <c r="AQ51" s="87" t="s">
        <v>21</v>
      </c>
      <c r="AR51" s="69"/>
      <c r="AS51" s="88">
        <f>ROUND(SUM(AS52:AS53),2)</f>
        <v>0</v>
      </c>
      <c r="AT51" s="89">
        <f>ROUND(SUM(AV51:AW51),2)</f>
        <v>0</v>
      </c>
      <c r="AU51" s="90">
        <f>ROUND(SUM(AU52:AU53),5)</f>
        <v>0</v>
      </c>
      <c r="AV51" s="89">
        <f>ROUND(AZ51*L26,2)</f>
        <v>0</v>
      </c>
      <c r="AW51" s="89">
        <f>ROUND(BA51*L27,2)</f>
        <v>0</v>
      </c>
      <c r="AX51" s="89">
        <f>ROUND(BB51*L26,2)</f>
        <v>0</v>
      </c>
      <c r="AY51" s="89">
        <f>ROUND(BC51*L27,2)</f>
        <v>0</v>
      </c>
      <c r="AZ51" s="89">
        <f>ROUND(SUM(AZ52:AZ53),2)</f>
        <v>0</v>
      </c>
      <c r="BA51" s="89">
        <f>ROUND(SUM(BA52:BA53),2)</f>
        <v>0</v>
      </c>
      <c r="BB51" s="89">
        <f>ROUND(SUM(BB52:BB53),2)</f>
        <v>0</v>
      </c>
      <c r="BC51" s="89">
        <f>ROUND(SUM(BC52:BC53),2)</f>
        <v>0</v>
      </c>
      <c r="BD51" s="91">
        <f>ROUND(SUM(BD52:BD53),2)</f>
        <v>0</v>
      </c>
      <c r="BS51" s="92" t="s">
        <v>72</v>
      </c>
      <c r="BT51" s="92" t="s">
        <v>73</v>
      </c>
      <c r="BU51" s="93" t="s">
        <v>74</v>
      </c>
      <c r="BV51" s="92" t="s">
        <v>75</v>
      </c>
      <c r="BW51" s="92" t="s">
        <v>7</v>
      </c>
      <c r="BX51" s="92" t="s">
        <v>76</v>
      </c>
      <c r="CL51" s="92" t="s">
        <v>21</v>
      </c>
    </row>
    <row r="52" spans="1:91" s="5" customFormat="1" ht="16.5" customHeight="1">
      <c r="A52" s="94" t="s">
        <v>77</v>
      </c>
      <c r="B52" s="95"/>
      <c r="C52" s="96"/>
      <c r="D52" s="350" t="s">
        <v>78</v>
      </c>
      <c r="E52" s="350"/>
      <c r="F52" s="350"/>
      <c r="G52" s="350"/>
      <c r="H52" s="350"/>
      <c r="I52" s="97"/>
      <c r="J52" s="350" t="s">
        <v>79</v>
      </c>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48">
        <f>'01 - Stavební objekt'!J27</f>
        <v>0</v>
      </c>
      <c r="AH52" s="349"/>
      <c r="AI52" s="349"/>
      <c r="AJ52" s="349"/>
      <c r="AK52" s="349"/>
      <c r="AL52" s="349"/>
      <c r="AM52" s="349"/>
      <c r="AN52" s="348">
        <f>SUM(AG52,AT52)</f>
        <v>0</v>
      </c>
      <c r="AO52" s="349"/>
      <c r="AP52" s="349"/>
      <c r="AQ52" s="98" t="s">
        <v>80</v>
      </c>
      <c r="AR52" s="99"/>
      <c r="AS52" s="100">
        <v>0</v>
      </c>
      <c r="AT52" s="101">
        <f>ROUND(SUM(AV52:AW52),2)</f>
        <v>0</v>
      </c>
      <c r="AU52" s="102">
        <f>'01 - Stavební objekt'!P90</f>
        <v>0</v>
      </c>
      <c r="AV52" s="101">
        <f>'01 - Stavební objekt'!J30</f>
        <v>0</v>
      </c>
      <c r="AW52" s="101">
        <f>'01 - Stavební objekt'!J31</f>
        <v>0</v>
      </c>
      <c r="AX52" s="101">
        <f>'01 - Stavební objekt'!J32</f>
        <v>0</v>
      </c>
      <c r="AY52" s="101">
        <f>'01 - Stavební objekt'!J33</f>
        <v>0</v>
      </c>
      <c r="AZ52" s="101">
        <f>'01 - Stavební objekt'!F30</f>
        <v>0</v>
      </c>
      <c r="BA52" s="101">
        <f>'01 - Stavební objekt'!F31</f>
        <v>0</v>
      </c>
      <c r="BB52" s="101">
        <f>'01 - Stavební objekt'!F32</f>
        <v>0</v>
      </c>
      <c r="BC52" s="101">
        <f>'01 - Stavební objekt'!F33</f>
        <v>0</v>
      </c>
      <c r="BD52" s="103">
        <f>'01 - Stavební objekt'!F34</f>
        <v>0</v>
      </c>
      <c r="BT52" s="104" t="s">
        <v>81</v>
      </c>
      <c r="BV52" s="104" t="s">
        <v>75</v>
      </c>
      <c r="BW52" s="104" t="s">
        <v>82</v>
      </c>
      <c r="BX52" s="104" t="s">
        <v>7</v>
      </c>
      <c r="CL52" s="104" t="s">
        <v>21</v>
      </c>
      <c r="CM52" s="104" t="s">
        <v>83</v>
      </c>
    </row>
    <row r="53" spans="1:91" s="5" customFormat="1" ht="16.5" customHeight="1">
      <c r="A53" s="94" t="s">
        <v>77</v>
      </c>
      <c r="B53" s="95"/>
      <c r="C53" s="96"/>
      <c r="D53" s="350" t="s">
        <v>84</v>
      </c>
      <c r="E53" s="350"/>
      <c r="F53" s="350"/>
      <c r="G53" s="350"/>
      <c r="H53" s="350"/>
      <c r="I53" s="97"/>
      <c r="J53" s="350" t="s">
        <v>85</v>
      </c>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48">
        <f>'02 - Vedlejší a ostatní n...'!J27</f>
        <v>0</v>
      </c>
      <c r="AH53" s="349"/>
      <c r="AI53" s="349"/>
      <c r="AJ53" s="349"/>
      <c r="AK53" s="349"/>
      <c r="AL53" s="349"/>
      <c r="AM53" s="349"/>
      <c r="AN53" s="348">
        <f>SUM(AG53,AT53)</f>
        <v>0</v>
      </c>
      <c r="AO53" s="349"/>
      <c r="AP53" s="349"/>
      <c r="AQ53" s="98" t="s">
        <v>86</v>
      </c>
      <c r="AR53" s="99"/>
      <c r="AS53" s="105">
        <v>0</v>
      </c>
      <c r="AT53" s="106">
        <f>ROUND(SUM(AV53:AW53),2)</f>
        <v>0</v>
      </c>
      <c r="AU53" s="107">
        <f>'02 - Vedlejší a ostatní n...'!P77</f>
        <v>0</v>
      </c>
      <c r="AV53" s="106">
        <f>'02 - Vedlejší a ostatní n...'!J30</f>
        <v>0</v>
      </c>
      <c r="AW53" s="106">
        <f>'02 - Vedlejší a ostatní n...'!J31</f>
        <v>0</v>
      </c>
      <c r="AX53" s="106">
        <f>'02 - Vedlejší a ostatní n...'!J32</f>
        <v>0</v>
      </c>
      <c r="AY53" s="106">
        <f>'02 - Vedlejší a ostatní n...'!J33</f>
        <v>0</v>
      </c>
      <c r="AZ53" s="106">
        <f>'02 - Vedlejší a ostatní n...'!F30</f>
        <v>0</v>
      </c>
      <c r="BA53" s="106">
        <f>'02 - Vedlejší a ostatní n...'!F31</f>
        <v>0</v>
      </c>
      <c r="BB53" s="106">
        <f>'02 - Vedlejší a ostatní n...'!F32</f>
        <v>0</v>
      </c>
      <c r="BC53" s="106">
        <f>'02 - Vedlejší a ostatní n...'!F33</f>
        <v>0</v>
      </c>
      <c r="BD53" s="108">
        <f>'02 - Vedlejší a ostatní n...'!F34</f>
        <v>0</v>
      </c>
      <c r="BT53" s="104" t="s">
        <v>81</v>
      </c>
      <c r="BV53" s="104" t="s">
        <v>75</v>
      </c>
      <c r="BW53" s="104" t="s">
        <v>87</v>
      </c>
      <c r="BX53" s="104" t="s">
        <v>7</v>
      </c>
      <c r="CL53" s="104" t="s">
        <v>21</v>
      </c>
      <c r="CM53" s="104" t="s">
        <v>83</v>
      </c>
    </row>
    <row r="54" spans="2:44" s="1" customFormat="1" ht="30" customHeight="1">
      <c r="B54" s="39"/>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59"/>
    </row>
    <row r="55" spans="2:44" s="1" customFormat="1" ht="6.95" customHeight="1">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9"/>
    </row>
  </sheetData>
  <sheetProtection algorithmName="SHA-512" hashValue="J1fBr7BQ41JlEJpLdywAuqnuSfHsg/Q4jtvJi8hQHMgTvVz1KZ4aXE8bpE3sgtzXZWq74J+1Jgi8pV+b/RC6Kw==" saltValue="BwIsOAJU7DfM14lyw3EVEgnno90t7iL3iPHcDr2iyFWOYPh5Co5W5G2gJu6K4DvT/+4pKAfBwWccJXC8SVs0LQ==" spinCount="100000" sheet="1" objects="1" scenarios="1" formatColumns="0" formatRows="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Stavební objekt'!C2" display="/"/>
    <hyperlink ref="A53" location="'02 - Vedlejší a ostatní 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88</v>
      </c>
      <c r="G1" s="362" t="s">
        <v>89</v>
      </c>
      <c r="H1" s="362"/>
      <c r="I1" s="113"/>
      <c r="J1" s="112" t="s">
        <v>90</v>
      </c>
      <c r="K1" s="111" t="s">
        <v>91</v>
      </c>
      <c r="L1" s="112" t="s">
        <v>92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53"/>
      <c r="M2" s="353"/>
      <c r="N2" s="353"/>
      <c r="O2" s="353"/>
      <c r="P2" s="353"/>
      <c r="Q2" s="353"/>
      <c r="R2" s="353"/>
      <c r="S2" s="353"/>
      <c r="T2" s="353"/>
      <c r="U2" s="353"/>
      <c r="V2" s="353"/>
      <c r="AT2" s="22" t="s">
        <v>82</v>
      </c>
    </row>
    <row r="3" spans="2:46" ht="6.95" customHeight="1">
      <c r="B3" s="23"/>
      <c r="C3" s="24"/>
      <c r="D3" s="24"/>
      <c r="E3" s="24"/>
      <c r="F3" s="24"/>
      <c r="G3" s="24"/>
      <c r="H3" s="24"/>
      <c r="I3" s="114"/>
      <c r="J3" s="24"/>
      <c r="K3" s="25"/>
      <c r="AT3" s="22" t="s">
        <v>83</v>
      </c>
    </row>
    <row r="4" spans="2:46" ht="36.95" customHeight="1">
      <c r="B4" s="26"/>
      <c r="C4" s="27"/>
      <c r="D4" s="28" t="s">
        <v>93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54" t="str">
        <f>'Rekapitulace stavby'!K6</f>
        <v>Venkovní expozice Tachov - Školní ulice</v>
      </c>
      <c r="F7" s="355"/>
      <c r="G7" s="355"/>
      <c r="H7" s="355"/>
      <c r="I7" s="115"/>
      <c r="J7" s="27"/>
      <c r="K7" s="29"/>
    </row>
    <row r="8" spans="2:11" s="1" customFormat="1" ht="13.5">
      <c r="B8" s="39"/>
      <c r="C8" s="40"/>
      <c r="D8" s="35" t="s">
        <v>94</v>
      </c>
      <c r="E8" s="40"/>
      <c r="F8" s="40"/>
      <c r="G8" s="40"/>
      <c r="H8" s="40"/>
      <c r="I8" s="116"/>
      <c r="J8" s="40"/>
      <c r="K8" s="43"/>
    </row>
    <row r="9" spans="2:11" s="1" customFormat="1" ht="36.95" customHeight="1">
      <c r="B9" s="39"/>
      <c r="C9" s="40"/>
      <c r="D9" s="40"/>
      <c r="E9" s="356" t="s">
        <v>95</v>
      </c>
      <c r="F9" s="357"/>
      <c r="G9" s="357"/>
      <c r="H9" s="357"/>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4. 8. 2017</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21</v>
      </c>
      <c r="K14" s="43"/>
    </row>
    <row r="15" spans="2:11" s="1" customFormat="1" ht="18" customHeight="1">
      <c r="B15" s="39"/>
      <c r="C15" s="40"/>
      <c r="D15" s="40"/>
      <c r="E15" s="33" t="s">
        <v>29</v>
      </c>
      <c r="F15" s="40"/>
      <c r="G15" s="40"/>
      <c r="H15" s="40"/>
      <c r="I15" s="117" t="s">
        <v>30</v>
      </c>
      <c r="J15" s="33" t="s">
        <v>21</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34</v>
      </c>
      <c r="K20" s="43"/>
    </row>
    <row r="21" spans="2:11" s="1" customFormat="1" ht="18" customHeight="1">
      <c r="B21" s="39"/>
      <c r="C21" s="40"/>
      <c r="D21" s="40"/>
      <c r="E21" s="33" t="s">
        <v>35</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37</v>
      </c>
      <c r="E23" s="40"/>
      <c r="F23" s="40"/>
      <c r="G23" s="40"/>
      <c r="H23" s="40"/>
      <c r="I23" s="116"/>
      <c r="J23" s="40"/>
      <c r="K23" s="43"/>
    </row>
    <row r="24" spans="2:11" s="6" customFormat="1" ht="99.75" customHeight="1">
      <c r="B24" s="119"/>
      <c r="C24" s="120"/>
      <c r="D24" s="120"/>
      <c r="E24" s="323" t="s">
        <v>96</v>
      </c>
      <c r="F24" s="323"/>
      <c r="G24" s="323"/>
      <c r="H24" s="323"/>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ROUND(J90,2)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ROUND(SUM(BE90:BE253),2)</f>
        <v>0</v>
      </c>
      <c r="G30" s="40"/>
      <c r="H30" s="40"/>
      <c r="I30" s="129">
        <v>0.21</v>
      </c>
      <c r="J30" s="128">
        <f>ROUND(ROUND((SUM(BE90:BE253)),2)*I30,2)</f>
        <v>0</v>
      </c>
      <c r="K30" s="43"/>
    </row>
    <row r="31" spans="2:11" s="1" customFormat="1" ht="14.45" customHeight="1">
      <c r="B31" s="39"/>
      <c r="C31" s="40"/>
      <c r="D31" s="40"/>
      <c r="E31" s="47" t="s">
        <v>45</v>
      </c>
      <c r="F31" s="128">
        <f>ROUND(SUM(BF90:BF253),2)</f>
        <v>0</v>
      </c>
      <c r="G31" s="40"/>
      <c r="H31" s="40"/>
      <c r="I31" s="129">
        <v>0.15</v>
      </c>
      <c r="J31" s="128">
        <f>ROUND(ROUND((SUM(BF90:BF253)),2)*I31,2)</f>
        <v>0</v>
      </c>
      <c r="K31" s="43"/>
    </row>
    <row r="32" spans="2:11" s="1" customFormat="1" ht="14.45" customHeight="1" hidden="1">
      <c r="B32" s="39"/>
      <c r="C32" s="40"/>
      <c r="D32" s="40"/>
      <c r="E32" s="47" t="s">
        <v>46</v>
      </c>
      <c r="F32" s="128">
        <f>ROUND(SUM(BG90:BG253),2)</f>
        <v>0</v>
      </c>
      <c r="G32" s="40"/>
      <c r="H32" s="40"/>
      <c r="I32" s="129">
        <v>0.21</v>
      </c>
      <c r="J32" s="128">
        <v>0</v>
      </c>
      <c r="K32" s="43"/>
    </row>
    <row r="33" spans="2:11" s="1" customFormat="1" ht="14.45" customHeight="1" hidden="1">
      <c r="B33" s="39"/>
      <c r="C33" s="40"/>
      <c r="D33" s="40"/>
      <c r="E33" s="47" t="s">
        <v>47</v>
      </c>
      <c r="F33" s="128">
        <f>ROUND(SUM(BH90:BH253),2)</f>
        <v>0</v>
      </c>
      <c r="G33" s="40"/>
      <c r="H33" s="40"/>
      <c r="I33" s="129">
        <v>0.15</v>
      </c>
      <c r="J33" s="128">
        <v>0</v>
      </c>
      <c r="K33" s="43"/>
    </row>
    <row r="34" spans="2:11" s="1" customFormat="1" ht="14.45" customHeight="1" hidden="1">
      <c r="B34" s="39"/>
      <c r="C34" s="40"/>
      <c r="D34" s="40"/>
      <c r="E34" s="47" t="s">
        <v>48</v>
      </c>
      <c r="F34" s="128">
        <f>ROUND(SUM(BI90:BI253),2)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97</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54" t="str">
        <f>E7</f>
        <v>Venkovní expozice Tachov - Školní ulice</v>
      </c>
      <c r="F45" s="355"/>
      <c r="G45" s="355"/>
      <c r="H45" s="355"/>
      <c r="I45" s="116"/>
      <c r="J45" s="40"/>
      <c r="K45" s="43"/>
    </row>
    <row r="46" spans="2:11" s="1" customFormat="1" ht="14.45" customHeight="1">
      <c r="B46" s="39"/>
      <c r="C46" s="35" t="s">
        <v>94</v>
      </c>
      <c r="D46" s="40"/>
      <c r="E46" s="40"/>
      <c r="F46" s="40"/>
      <c r="G46" s="40"/>
      <c r="H46" s="40"/>
      <c r="I46" s="116"/>
      <c r="J46" s="40"/>
      <c r="K46" s="43"/>
    </row>
    <row r="47" spans="2:11" s="1" customFormat="1" ht="17.25" customHeight="1">
      <c r="B47" s="39"/>
      <c r="C47" s="40"/>
      <c r="D47" s="40"/>
      <c r="E47" s="356" t="str">
        <f>E9</f>
        <v>01 - Stavební objekt</v>
      </c>
      <c r="F47" s="357"/>
      <c r="G47" s="357"/>
      <c r="H47" s="357"/>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4. 8. 2017</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Město Tachov, Hornická 1495, Tachov</v>
      </c>
      <c r="G51" s="40"/>
      <c r="H51" s="40"/>
      <c r="I51" s="117" t="s">
        <v>33</v>
      </c>
      <c r="J51" s="323" t="str">
        <f>E21</f>
        <v>Ing. J.Rössler, Na Terase 1914, 34701 Tachov</v>
      </c>
      <c r="K51" s="43"/>
    </row>
    <row r="52" spans="2:11" s="1" customFormat="1" ht="14.45" customHeight="1">
      <c r="B52" s="39"/>
      <c r="C52" s="35" t="s">
        <v>31</v>
      </c>
      <c r="D52" s="40"/>
      <c r="E52" s="40"/>
      <c r="F52" s="33" t="str">
        <f>IF(E18="","",E18)</f>
        <v/>
      </c>
      <c r="G52" s="40"/>
      <c r="H52" s="40"/>
      <c r="I52" s="116"/>
      <c r="J52" s="358"/>
      <c r="K52" s="43"/>
    </row>
    <row r="53" spans="2:11" s="1" customFormat="1" ht="10.35" customHeight="1">
      <c r="B53" s="39"/>
      <c r="C53" s="40"/>
      <c r="D53" s="40"/>
      <c r="E53" s="40"/>
      <c r="F53" s="40"/>
      <c r="G53" s="40"/>
      <c r="H53" s="40"/>
      <c r="I53" s="116"/>
      <c r="J53" s="40"/>
      <c r="K53" s="43"/>
    </row>
    <row r="54" spans="2:11" s="1" customFormat="1" ht="29.25" customHeight="1">
      <c r="B54" s="39"/>
      <c r="C54" s="142" t="s">
        <v>98</v>
      </c>
      <c r="D54" s="130"/>
      <c r="E54" s="130"/>
      <c r="F54" s="130"/>
      <c r="G54" s="130"/>
      <c r="H54" s="130"/>
      <c r="I54" s="143"/>
      <c r="J54" s="144" t="s">
        <v>99</v>
      </c>
      <c r="K54" s="145"/>
    </row>
    <row r="55" spans="2:11" s="1" customFormat="1" ht="10.35" customHeight="1">
      <c r="B55" s="39"/>
      <c r="C55" s="40"/>
      <c r="D55" s="40"/>
      <c r="E55" s="40"/>
      <c r="F55" s="40"/>
      <c r="G55" s="40"/>
      <c r="H55" s="40"/>
      <c r="I55" s="116"/>
      <c r="J55" s="40"/>
      <c r="K55" s="43"/>
    </row>
    <row r="56" spans="2:47" s="1" customFormat="1" ht="29.25" customHeight="1">
      <c r="B56" s="39"/>
      <c r="C56" s="146" t="s">
        <v>100</v>
      </c>
      <c r="D56" s="40"/>
      <c r="E56" s="40"/>
      <c r="F56" s="40"/>
      <c r="G56" s="40"/>
      <c r="H56" s="40"/>
      <c r="I56" s="116"/>
      <c r="J56" s="126">
        <f>J90</f>
        <v>0</v>
      </c>
      <c r="K56" s="43"/>
      <c r="AU56" s="22" t="s">
        <v>101</v>
      </c>
    </row>
    <row r="57" spans="2:11" s="7" customFormat="1" ht="24.95" customHeight="1">
      <c r="B57" s="147"/>
      <c r="C57" s="148"/>
      <c r="D57" s="149" t="s">
        <v>102</v>
      </c>
      <c r="E57" s="150"/>
      <c r="F57" s="150"/>
      <c r="G57" s="150"/>
      <c r="H57" s="150"/>
      <c r="I57" s="151"/>
      <c r="J57" s="152">
        <f>J91</f>
        <v>0</v>
      </c>
      <c r="K57" s="153"/>
    </row>
    <row r="58" spans="2:11" s="8" customFormat="1" ht="19.9" customHeight="1">
      <c r="B58" s="154"/>
      <c r="C58" s="155"/>
      <c r="D58" s="156" t="s">
        <v>103</v>
      </c>
      <c r="E58" s="157"/>
      <c r="F58" s="157"/>
      <c r="G58" s="157"/>
      <c r="H58" s="157"/>
      <c r="I58" s="158"/>
      <c r="J58" s="159">
        <f>J92</f>
        <v>0</v>
      </c>
      <c r="K58" s="160"/>
    </row>
    <row r="59" spans="2:11" s="8" customFormat="1" ht="19.9" customHeight="1">
      <c r="B59" s="154"/>
      <c r="C59" s="155"/>
      <c r="D59" s="156" t="s">
        <v>104</v>
      </c>
      <c r="E59" s="157"/>
      <c r="F59" s="157"/>
      <c r="G59" s="157"/>
      <c r="H59" s="157"/>
      <c r="I59" s="158"/>
      <c r="J59" s="159">
        <f>J121</f>
        <v>0</v>
      </c>
      <c r="K59" s="160"/>
    </row>
    <row r="60" spans="2:11" s="8" customFormat="1" ht="19.9" customHeight="1">
      <c r="B60" s="154"/>
      <c r="C60" s="155"/>
      <c r="D60" s="156" t="s">
        <v>105</v>
      </c>
      <c r="E60" s="157"/>
      <c r="F60" s="157"/>
      <c r="G60" s="157"/>
      <c r="H60" s="157"/>
      <c r="I60" s="158"/>
      <c r="J60" s="159">
        <f>J144</f>
        <v>0</v>
      </c>
      <c r="K60" s="160"/>
    </row>
    <row r="61" spans="2:11" s="8" customFormat="1" ht="19.9" customHeight="1">
      <c r="B61" s="154"/>
      <c r="C61" s="155"/>
      <c r="D61" s="156" t="s">
        <v>106</v>
      </c>
      <c r="E61" s="157"/>
      <c r="F61" s="157"/>
      <c r="G61" s="157"/>
      <c r="H61" s="157"/>
      <c r="I61" s="158"/>
      <c r="J61" s="159">
        <f>J149</f>
        <v>0</v>
      </c>
      <c r="K61" s="160"/>
    </row>
    <row r="62" spans="2:11" s="8" customFormat="1" ht="19.9" customHeight="1">
      <c r="B62" s="154"/>
      <c r="C62" s="155"/>
      <c r="D62" s="156" t="s">
        <v>107</v>
      </c>
      <c r="E62" s="157"/>
      <c r="F62" s="157"/>
      <c r="G62" s="157"/>
      <c r="H62" s="157"/>
      <c r="I62" s="158"/>
      <c r="J62" s="159">
        <f>J154</f>
        <v>0</v>
      </c>
      <c r="K62" s="160"/>
    </row>
    <row r="63" spans="2:11" s="8" customFormat="1" ht="19.9" customHeight="1">
      <c r="B63" s="154"/>
      <c r="C63" s="155"/>
      <c r="D63" s="156" t="s">
        <v>108</v>
      </c>
      <c r="E63" s="157"/>
      <c r="F63" s="157"/>
      <c r="G63" s="157"/>
      <c r="H63" s="157"/>
      <c r="I63" s="158"/>
      <c r="J63" s="159">
        <f>J156</f>
        <v>0</v>
      </c>
      <c r="K63" s="160"/>
    </row>
    <row r="64" spans="2:11" s="8" customFormat="1" ht="19.9" customHeight="1">
      <c r="B64" s="154"/>
      <c r="C64" s="155"/>
      <c r="D64" s="156" t="s">
        <v>109</v>
      </c>
      <c r="E64" s="157"/>
      <c r="F64" s="157"/>
      <c r="G64" s="157"/>
      <c r="H64" s="157"/>
      <c r="I64" s="158"/>
      <c r="J64" s="159">
        <f>J160</f>
        <v>0</v>
      </c>
      <c r="K64" s="160"/>
    </row>
    <row r="65" spans="2:11" s="7" customFormat="1" ht="24.95" customHeight="1">
      <c r="B65" s="147"/>
      <c r="C65" s="148"/>
      <c r="D65" s="149" t="s">
        <v>110</v>
      </c>
      <c r="E65" s="150"/>
      <c r="F65" s="150"/>
      <c r="G65" s="150"/>
      <c r="H65" s="150"/>
      <c r="I65" s="151"/>
      <c r="J65" s="152">
        <f>J162</f>
        <v>0</v>
      </c>
      <c r="K65" s="153"/>
    </row>
    <row r="66" spans="2:11" s="8" customFormat="1" ht="19.9" customHeight="1">
      <c r="B66" s="154"/>
      <c r="C66" s="155"/>
      <c r="D66" s="156" t="s">
        <v>111</v>
      </c>
      <c r="E66" s="157"/>
      <c r="F66" s="157"/>
      <c r="G66" s="157"/>
      <c r="H66" s="157"/>
      <c r="I66" s="158"/>
      <c r="J66" s="159">
        <f>J163</f>
        <v>0</v>
      </c>
      <c r="K66" s="160"/>
    </row>
    <row r="67" spans="2:11" s="8" customFormat="1" ht="19.9" customHeight="1">
      <c r="B67" s="154"/>
      <c r="C67" s="155"/>
      <c r="D67" s="156" t="s">
        <v>112</v>
      </c>
      <c r="E67" s="157"/>
      <c r="F67" s="157"/>
      <c r="G67" s="157"/>
      <c r="H67" s="157"/>
      <c r="I67" s="158"/>
      <c r="J67" s="159">
        <f>J179</f>
        <v>0</v>
      </c>
      <c r="K67" s="160"/>
    </row>
    <row r="68" spans="2:11" s="8" customFormat="1" ht="19.9" customHeight="1">
      <c r="B68" s="154"/>
      <c r="C68" s="155"/>
      <c r="D68" s="156" t="s">
        <v>113</v>
      </c>
      <c r="E68" s="157"/>
      <c r="F68" s="157"/>
      <c r="G68" s="157"/>
      <c r="H68" s="157"/>
      <c r="I68" s="158"/>
      <c r="J68" s="159">
        <f>J232</f>
        <v>0</v>
      </c>
      <c r="K68" s="160"/>
    </row>
    <row r="69" spans="2:11" s="8" customFormat="1" ht="19.9" customHeight="1">
      <c r="B69" s="154"/>
      <c r="C69" s="155"/>
      <c r="D69" s="156" t="s">
        <v>114</v>
      </c>
      <c r="E69" s="157"/>
      <c r="F69" s="157"/>
      <c r="G69" s="157"/>
      <c r="H69" s="157"/>
      <c r="I69" s="158"/>
      <c r="J69" s="159">
        <f>J237</f>
        <v>0</v>
      </c>
      <c r="K69" s="160"/>
    </row>
    <row r="70" spans="2:11" s="8" customFormat="1" ht="19.9" customHeight="1">
      <c r="B70" s="154"/>
      <c r="C70" s="155"/>
      <c r="D70" s="156" t="s">
        <v>115</v>
      </c>
      <c r="E70" s="157"/>
      <c r="F70" s="157"/>
      <c r="G70" s="157"/>
      <c r="H70" s="157"/>
      <c r="I70" s="158"/>
      <c r="J70" s="159">
        <f>J245</f>
        <v>0</v>
      </c>
      <c r="K70" s="160"/>
    </row>
    <row r="71" spans="2:11" s="1" customFormat="1" ht="21.75" customHeight="1">
      <c r="B71" s="39"/>
      <c r="C71" s="40"/>
      <c r="D71" s="40"/>
      <c r="E71" s="40"/>
      <c r="F71" s="40"/>
      <c r="G71" s="40"/>
      <c r="H71" s="40"/>
      <c r="I71" s="116"/>
      <c r="J71" s="40"/>
      <c r="K71" s="43"/>
    </row>
    <row r="72" spans="2:11" s="1" customFormat="1" ht="6.95" customHeight="1">
      <c r="B72" s="54"/>
      <c r="C72" s="55"/>
      <c r="D72" s="55"/>
      <c r="E72" s="55"/>
      <c r="F72" s="55"/>
      <c r="G72" s="55"/>
      <c r="H72" s="55"/>
      <c r="I72" s="137"/>
      <c r="J72" s="55"/>
      <c r="K72" s="56"/>
    </row>
    <row r="76" spans="2:12" s="1" customFormat="1" ht="6.95" customHeight="1">
      <c r="B76" s="57"/>
      <c r="C76" s="58"/>
      <c r="D76" s="58"/>
      <c r="E76" s="58"/>
      <c r="F76" s="58"/>
      <c r="G76" s="58"/>
      <c r="H76" s="58"/>
      <c r="I76" s="140"/>
      <c r="J76" s="58"/>
      <c r="K76" s="58"/>
      <c r="L76" s="59"/>
    </row>
    <row r="77" spans="2:12" s="1" customFormat="1" ht="36.95" customHeight="1">
      <c r="B77" s="39"/>
      <c r="C77" s="60" t="s">
        <v>116</v>
      </c>
      <c r="D77" s="61"/>
      <c r="E77" s="61"/>
      <c r="F77" s="61"/>
      <c r="G77" s="61"/>
      <c r="H77" s="61"/>
      <c r="I77" s="161"/>
      <c r="J77" s="61"/>
      <c r="K77" s="61"/>
      <c r="L77" s="59"/>
    </row>
    <row r="78" spans="2:12" s="1" customFormat="1" ht="6.95" customHeight="1">
      <c r="B78" s="39"/>
      <c r="C78" s="61"/>
      <c r="D78" s="61"/>
      <c r="E78" s="61"/>
      <c r="F78" s="61"/>
      <c r="G78" s="61"/>
      <c r="H78" s="61"/>
      <c r="I78" s="161"/>
      <c r="J78" s="61"/>
      <c r="K78" s="61"/>
      <c r="L78" s="59"/>
    </row>
    <row r="79" spans="2:12" s="1" customFormat="1" ht="14.45" customHeight="1">
      <c r="B79" s="39"/>
      <c r="C79" s="63" t="s">
        <v>18</v>
      </c>
      <c r="D79" s="61"/>
      <c r="E79" s="61"/>
      <c r="F79" s="61"/>
      <c r="G79" s="61"/>
      <c r="H79" s="61"/>
      <c r="I79" s="161"/>
      <c r="J79" s="61"/>
      <c r="K79" s="61"/>
      <c r="L79" s="59"/>
    </row>
    <row r="80" spans="2:12" s="1" customFormat="1" ht="16.5" customHeight="1">
      <c r="B80" s="39"/>
      <c r="C80" s="61"/>
      <c r="D80" s="61"/>
      <c r="E80" s="359" t="str">
        <f>E7</f>
        <v>Venkovní expozice Tachov - Školní ulice</v>
      </c>
      <c r="F80" s="360"/>
      <c r="G80" s="360"/>
      <c r="H80" s="360"/>
      <c r="I80" s="161"/>
      <c r="J80" s="61"/>
      <c r="K80" s="61"/>
      <c r="L80" s="59"/>
    </row>
    <row r="81" spans="2:12" s="1" customFormat="1" ht="14.45" customHeight="1">
      <c r="B81" s="39"/>
      <c r="C81" s="63" t="s">
        <v>94</v>
      </c>
      <c r="D81" s="61"/>
      <c r="E81" s="61"/>
      <c r="F81" s="61"/>
      <c r="G81" s="61"/>
      <c r="H81" s="61"/>
      <c r="I81" s="161"/>
      <c r="J81" s="61"/>
      <c r="K81" s="61"/>
      <c r="L81" s="59"/>
    </row>
    <row r="82" spans="2:12" s="1" customFormat="1" ht="17.25" customHeight="1">
      <c r="B82" s="39"/>
      <c r="C82" s="61"/>
      <c r="D82" s="61"/>
      <c r="E82" s="334" t="str">
        <f>E9</f>
        <v>01 - Stavební objekt</v>
      </c>
      <c r="F82" s="361"/>
      <c r="G82" s="361"/>
      <c r="H82" s="361"/>
      <c r="I82" s="161"/>
      <c r="J82" s="61"/>
      <c r="K82" s="61"/>
      <c r="L82" s="59"/>
    </row>
    <row r="83" spans="2:12" s="1" customFormat="1" ht="6.95" customHeight="1">
      <c r="B83" s="39"/>
      <c r="C83" s="61"/>
      <c r="D83" s="61"/>
      <c r="E83" s="61"/>
      <c r="F83" s="61"/>
      <c r="G83" s="61"/>
      <c r="H83" s="61"/>
      <c r="I83" s="161"/>
      <c r="J83" s="61"/>
      <c r="K83" s="61"/>
      <c r="L83" s="59"/>
    </row>
    <row r="84" spans="2:12" s="1" customFormat="1" ht="18" customHeight="1">
      <c r="B84" s="39"/>
      <c r="C84" s="63" t="s">
        <v>23</v>
      </c>
      <c r="D84" s="61"/>
      <c r="E84" s="61"/>
      <c r="F84" s="162" t="str">
        <f>F12</f>
        <v xml:space="preserve"> </v>
      </c>
      <c r="G84" s="61"/>
      <c r="H84" s="61"/>
      <c r="I84" s="163" t="s">
        <v>25</v>
      </c>
      <c r="J84" s="71" t="str">
        <f>IF(J12="","",J12)</f>
        <v>4. 8. 2017</v>
      </c>
      <c r="K84" s="61"/>
      <c r="L84" s="59"/>
    </row>
    <row r="85" spans="2:12" s="1" customFormat="1" ht="6.95" customHeight="1">
      <c r="B85" s="39"/>
      <c r="C85" s="61"/>
      <c r="D85" s="61"/>
      <c r="E85" s="61"/>
      <c r="F85" s="61"/>
      <c r="G85" s="61"/>
      <c r="H85" s="61"/>
      <c r="I85" s="161"/>
      <c r="J85" s="61"/>
      <c r="K85" s="61"/>
      <c r="L85" s="59"/>
    </row>
    <row r="86" spans="2:12" s="1" customFormat="1" ht="13.5">
      <c r="B86" s="39"/>
      <c r="C86" s="63" t="s">
        <v>27</v>
      </c>
      <c r="D86" s="61"/>
      <c r="E86" s="61"/>
      <c r="F86" s="162" t="str">
        <f>E15</f>
        <v>Město Tachov, Hornická 1495, Tachov</v>
      </c>
      <c r="G86" s="61"/>
      <c r="H86" s="61"/>
      <c r="I86" s="163" t="s">
        <v>33</v>
      </c>
      <c r="J86" s="162" t="str">
        <f>E21</f>
        <v>Ing. J.Rössler, Na Terase 1914, 34701 Tachov</v>
      </c>
      <c r="K86" s="61"/>
      <c r="L86" s="59"/>
    </row>
    <row r="87" spans="2:12" s="1" customFormat="1" ht="14.45" customHeight="1">
      <c r="B87" s="39"/>
      <c r="C87" s="63" t="s">
        <v>31</v>
      </c>
      <c r="D87" s="61"/>
      <c r="E87" s="61"/>
      <c r="F87" s="162" t="str">
        <f>IF(E18="","",E18)</f>
        <v/>
      </c>
      <c r="G87" s="61"/>
      <c r="H87" s="61"/>
      <c r="I87" s="161"/>
      <c r="J87" s="61"/>
      <c r="K87" s="61"/>
      <c r="L87" s="59"/>
    </row>
    <row r="88" spans="2:12" s="1" customFormat="1" ht="10.35" customHeight="1">
      <c r="B88" s="39"/>
      <c r="C88" s="61"/>
      <c r="D88" s="61"/>
      <c r="E88" s="61"/>
      <c r="F88" s="61"/>
      <c r="G88" s="61"/>
      <c r="H88" s="61"/>
      <c r="I88" s="161"/>
      <c r="J88" s="61"/>
      <c r="K88" s="61"/>
      <c r="L88" s="59"/>
    </row>
    <row r="89" spans="2:20" s="9" customFormat="1" ht="29.25" customHeight="1">
      <c r="B89" s="164"/>
      <c r="C89" s="165" t="s">
        <v>117</v>
      </c>
      <c r="D89" s="166" t="s">
        <v>58</v>
      </c>
      <c r="E89" s="166" t="s">
        <v>54</v>
      </c>
      <c r="F89" s="166" t="s">
        <v>118</v>
      </c>
      <c r="G89" s="166" t="s">
        <v>119</v>
      </c>
      <c r="H89" s="166" t="s">
        <v>120</v>
      </c>
      <c r="I89" s="167" t="s">
        <v>121</v>
      </c>
      <c r="J89" s="166" t="s">
        <v>99</v>
      </c>
      <c r="K89" s="168" t="s">
        <v>122</v>
      </c>
      <c r="L89" s="169"/>
      <c r="M89" s="79" t="s">
        <v>123</v>
      </c>
      <c r="N89" s="80" t="s">
        <v>43</v>
      </c>
      <c r="O89" s="80" t="s">
        <v>124</v>
      </c>
      <c r="P89" s="80" t="s">
        <v>125</v>
      </c>
      <c r="Q89" s="80" t="s">
        <v>126</v>
      </c>
      <c r="R89" s="80" t="s">
        <v>127</v>
      </c>
      <c r="S89" s="80" t="s">
        <v>128</v>
      </c>
      <c r="T89" s="81" t="s">
        <v>129</v>
      </c>
    </row>
    <row r="90" spans="2:63" s="1" customFormat="1" ht="29.25" customHeight="1">
      <c r="B90" s="39"/>
      <c r="C90" s="85" t="s">
        <v>100</v>
      </c>
      <c r="D90" s="61"/>
      <c r="E90" s="61"/>
      <c r="F90" s="61"/>
      <c r="G90" s="61"/>
      <c r="H90" s="61"/>
      <c r="I90" s="161"/>
      <c r="J90" s="170">
        <f>BK90</f>
        <v>0</v>
      </c>
      <c r="K90" s="61"/>
      <c r="L90" s="59"/>
      <c r="M90" s="82"/>
      <c r="N90" s="83"/>
      <c r="O90" s="83"/>
      <c r="P90" s="171">
        <f>P91+P162</f>
        <v>0</v>
      </c>
      <c r="Q90" s="83"/>
      <c r="R90" s="171">
        <f>R91+R162</f>
        <v>54.483551257517604</v>
      </c>
      <c r="S90" s="83"/>
      <c r="T90" s="172">
        <f>T91+T162</f>
        <v>0</v>
      </c>
      <c r="AT90" s="22" t="s">
        <v>72</v>
      </c>
      <c r="AU90" s="22" t="s">
        <v>101</v>
      </c>
      <c r="BK90" s="173">
        <f>BK91+BK162</f>
        <v>0</v>
      </c>
    </row>
    <row r="91" spans="2:63" s="10" customFormat="1" ht="37.35" customHeight="1">
      <c r="B91" s="174"/>
      <c r="C91" s="175"/>
      <c r="D91" s="176" t="s">
        <v>72</v>
      </c>
      <c r="E91" s="177" t="s">
        <v>130</v>
      </c>
      <c r="F91" s="177" t="s">
        <v>131</v>
      </c>
      <c r="G91" s="175"/>
      <c r="H91" s="175"/>
      <c r="I91" s="178"/>
      <c r="J91" s="179">
        <f>BK91</f>
        <v>0</v>
      </c>
      <c r="K91" s="175"/>
      <c r="L91" s="180"/>
      <c r="M91" s="181"/>
      <c r="N91" s="182"/>
      <c r="O91" s="182"/>
      <c r="P91" s="183">
        <f>P92+P121+P144+P149+P154+P156+P160</f>
        <v>0</v>
      </c>
      <c r="Q91" s="182"/>
      <c r="R91" s="183">
        <f>R92+R121+R144+R149+R154+R156+R160</f>
        <v>48.10609050751761</v>
      </c>
      <c r="S91" s="182"/>
      <c r="T91" s="184">
        <f>T92+T121+T144+T149+T154+T156+T160</f>
        <v>0</v>
      </c>
      <c r="AR91" s="185" t="s">
        <v>81</v>
      </c>
      <c r="AT91" s="186" t="s">
        <v>72</v>
      </c>
      <c r="AU91" s="186" t="s">
        <v>73</v>
      </c>
      <c r="AY91" s="185" t="s">
        <v>132</v>
      </c>
      <c r="BK91" s="187">
        <f>BK92+BK121+BK144+BK149+BK154+BK156+BK160</f>
        <v>0</v>
      </c>
    </row>
    <row r="92" spans="2:63" s="10" customFormat="1" ht="19.9" customHeight="1">
      <c r="B92" s="174"/>
      <c r="C92" s="175"/>
      <c r="D92" s="176" t="s">
        <v>72</v>
      </c>
      <c r="E92" s="188" t="s">
        <v>81</v>
      </c>
      <c r="F92" s="188" t="s">
        <v>133</v>
      </c>
      <c r="G92" s="175"/>
      <c r="H92" s="175"/>
      <c r="I92" s="178"/>
      <c r="J92" s="189">
        <f>BK92</f>
        <v>0</v>
      </c>
      <c r="K92" s="175"/>
      <c r="L92" s="180"/>
      <c r="M92" s="181"/>
      <c r="N92" s="182"/>
      <c r="O92" s="182"/>
      <c r="P92" s="183">
        <f>SUM(P93:P120)</f>
        <v>0</v>
      </c>
      <c r="Q92" s="182"/>
      <c r="R92" s="183">
        <f>SUM(R93:R120)</f>
        <v>0.001544</v>
      </c>
      <c r="S92" s="182"/>
      <c r="T92" s="184">
        <f>SUM(T93:T120)</f>
        <v>0</v>
      </c>
      <c r="AR92" s="185" t="s">
        <v>81</v>
      </c>
      <c r="AT92" s="186" t="s">
        <v>72</v>
      </c>
      <c r="AU92" s="186" t="s">
        <v>81</v>
      </c>
      <c r="AY92" s="185" t="s">
        <v>132</v>
      </c>
      <c r="BK92" s="187">
        <f>SUM(BK93:BK120)</f>
        <v>0</v>
      </c>
    </row>
    <row r="93" spans="2:65" s="1" customFormat="1" ht="38.25" customHeight="1">
      <c r="B93" s="39"/>
      <c r="C93" s="190" t="s">
        <v>81</v>
      </c>
      <c r="D93" s="190" t="s">
        <v>134</v>
      </c>
      <c r="E93" s="191" t="s">
        <v>135</v>
      </c>
      <c r="F93" s="192" t="s">
        <v>136</v>
      </c>
      <c r="G93" s="193" t="s">
        <v>137</v>
      </c>
      <c r="H93" s="194">
        <v>27.235</v>
      </c>
      <c r="I93" s="195"/>
      <c r="J93" s="196">
        <f>ROUND(I93*H93,2)</f>
        <v>0</v>
      </c>
      <c r="K93" s="192" t="s">
        <v>138</v>
      </c>
      <c r="L93" s="59"/>
      <c r="M93" s="197" t="s">
        <v>21</v>
      </c>
      <c r="N93" s="198" t="s">
        <v>44</v>
      </c>
      <c r="O93" s="40"/>
      <c r="P93" s="199">
        <f>O93*H93</f>
        <v>0</v>
      </c>
      <c r="Q93" s="199">
        <v>0</v>
      </c>
      <c r="R93" s="199">
        <f>Q93*H93</f>
        <v>0</v>
      </c>
      <c r="S93" s="199">
        <v>0</v>
      </c>
      <c r="T93" s="200">
        <f>S93*H93</f>
        <v>0</v>
      </c>
      <c r="AR93" s="22" t="s">
        <v>139</v>
      </c>
      <c r="AT93" s="22" t="s">
        <v>134</v>
      </c>
      <c r="AU93" s="22" t="s">
        <v>83</v>
      </c>
      <c r="AY93" s="22" t="s">
        <v>132</v>
      </c>
      <c r="BE93" s="201">
        <f>IF(N93="základní",J93,0)</f>
        <v>0</v>
      </c>
      <c r="BF93" s="201">
        <f>IF(N93="snížená",J93,0)</f>
        <v>0</v>
      </c>
      <c r="BG93" s="201">
        <f>IF(N93="zákl. přenesená",J93,0)</f>
        <v>0</v>
      </c>
      <c r="BH93" s="201">
        <f>IF(N93="sníž. přenesená",J93,0)</f>
        <v>0</v>
      </c>
      <c r="BI93" s="201">
        <f>IF(N93="nulová",J93,0)</f>
        <v>0</v>
      </c>
      <c r="BJ93" s="22" t="s">
        <v>81</v>
      </c>
      <c r="BK93" s="201">
        <f>ROUND(I93*H93,2)</f>
        <v>0</v>
      </c>
      <c r="BL93" s="22" t="s">
        <v>139</v>
      </c>
      <c r="BM93" s="22" t="s">
        <v>140</v>
      </c>
    </row>
    <row r="94" spans="2:51" s="11" customFormat="1" ht="13.5">
      <c r="B94" s="202"/>
      <c r="C94" s="203"/>
      <c r="D94" s="204" t="s">
        <v>141</v>
      </c>
      <c r="E94" s="205" t="s">
        <v>21</v>
      </c>
      <c r="F94" s="206" t="s">
        <v>142</v>
      </c>
      <c r="G94" s="203"/>
      <c r="H94" s="207">
        <v>11.791</v>
      </c>
      <c r="I94" s="208"/>
      <c r="J94" s="203"/>
      <c r="K94" s="203"/>
      <c r="L94" s="209"/>
      <c r="M94" s="210"/>
      <c r="N94" s="211"/>
      <c r="O94" s="211"/>
      <c r="P94" s="211"/>
      <c r="Q94" s="211"/>
      <c r="R94" s="211"/>
      <c r="S94" s="211"/>
      <c r="T94" s="212"/>
      <c r="AT94" s="213" t="s">
        <v>141</v>
      </c>
      <c r="AU94" s="213" t="s">
        <v>83</v>
      </c>
      <c r="AV94" s="11" t="s">
        <v>83</v>
      </c>
      <c r="AW94" s="11" t="s">
        <v>36</v>
      </c>
      <c r="AX94" s="11" t="s">
        <v>73</v>
      </c>
      <c r="AY94" s="213" t="s">
        <v>132</v>
      </c>
    </row>
    <row r="95" spans="2:51" s="11" customFormat="1" ht="13.5">
      <c r="B95" s="202"/>
      <c r="C95" s="203"/>
      <c r="D95" s="204" t="s">
        <v>141</v>
      </c>
      <c r="E95" s="205" t="s">
        <v>21</v>
      </c>
      <c r="F95" s="206" t="s">
        <v>143</v>
      </c>
      <c r="G95" s="203"/>
      <c r="H95" s="207">
        <v>15.444</v>
      </c>
      <c r="I95" s="208"/>
      <c r="J95" s="203"/>
      <c r="K95" s="203"/>
      <c r="L95" s="209"/>
      <c r="M95" s="210"/>
      <c r="N95" s="211"/>
      <c r="O95" s="211"/>
      <c r="P95" s="211"/>
      <c r="Q95" s="211"/>
      <c r="R95" s="211"/>
      <c r="S95" s="211"/>
      <c r="T95" s="212"/>
      <c r="AT95" s="213" t="s">
        <v>141</v>
      </c>
      <c r="AU95" s="213" t="s">
        <v>83</v>
      </c>
      <c r="AV95" s="11" t="s">
        <v>83</v>
      </c>
      <c r="AW95" s="11" t="s">
        <v>36</v>
      </c>
      <c r="AX95" s="11" t="s">
        <v>73</v>
      </c>
      <c r="AY95" s="213" t="s">
        <v>132</v>
      </c>
    </row>
    <row r="96" spans="2:65" s="1" customFormat="1" ht="25.5" customHeight="1">
      <c r="B96" s="39"/>
      <c r="C96" s="190" t="s">
        <v>83</v>
      </c>
      <c r="D96" s="190" t="s">
        <v>134</v>
      </c>
      <c r="E96" s="191" t="s">
        <v>144</v>
      </c>
      <c r="F96" s="192" t="s">
        <v>145</v>
      </c>
      <c r="G96" s="193" t="s">
        <v>137</v>
      </c>
      <c r="H96" s="194">
        <v>26.103</v>
      </c>
      <c r="I96" s="195"/>
      <c r="J96" s="196">
        <f>ROUND(I96*H96,2)</f>
        <v>0</v>
      </c>
      <c r="K96" s="192" t="s">
        <v>138</v>
      </c>
      <c r="L96" s="59"/>
      <c r="M96" s="197" t="s">
        <v>21</v>
      </c>
      <c r="N96" s="198" t="s">
        <v>44</v>
      </c>
      <c r="O96" s="40"/>
      <c r="P96" s="199">
        <f>O96*H96</f>
        <v>0</v>
      </c>
      <c r="Q96" s="199">
        <v>0</v>
      </c>
      <c r="R96" s="199">
        <f>Q96*H96</f>
        <v>0</v>
      </c>
      <c r="S96" s="199">
        <v>0</v>
      </c>
      <c r="T96" s="200">
        <f>S96*H96</f>
        <v>0</v>
      </c>
      <c r="AR96" s="22" t="s">
        <v>139</v>
      </c>
      <c r="AT96" s="22" t="s">
        <v>134</v>
      </c>
      <c r="AU96" s="22" t="s">
        <v>83</v>
      </c>
      <c r="AY96" s="22" t="s">
        <v>132</v>
      </c>
      <c r="BE96" s="201">
        <f>IF(N96="základní",J96,0)</f>
        <v>0</v>
      </c>
      <c r="BF96" s="201">
        <f>IF(N96="snížená",J96,0)</f>
        <v>0</v>
      </c>
      <c r="BG96" s="201">
        <f>IF(N96="zákl. přenesená",J96,0)</f>
        <v>0</v>
      </c>
      <c r="BH96" s="201">
        <f>IF(N96="sníž. přenesená",J96,0)</f>
        <v>0</v>
      </c>
      <c r="BI96" s="201">
        <f>IF(N96="nulová",J96,0)</f>
        <v>0</v>
      </c>
      <c r="BJ96" s="22" t="s">
        <v>81</v>
      </c>
      <c r="BK96" s="201">
        <f>ROUND(I96*H96,2)</f>
        <v>0</v>
      </c>
      <c r="BL96" s="22" t="s">
        <v>139</v>
      </c>
      <c r="BM96" s="22" t="s">
        <v>146</v>
      </c>
    </row>
    <row r="97" spans="2:51" s="12" customFormat="1" ht="13.5">
      <c r="B97" s="214"/>
      <c r="C97" s="215"/>
      <c r="D97" s="204" t="s">
        <v>141</v>
      </c>
      <c r="E97" s="216" t="s">
        <v>21</v>
      </c>
      <c r="F97" s="217" t="s">
        <v>147</v>
      </c>
      <c r="G97" s="215"/>
      <c r="H97" s="216" t="s">
        <v>21</v>
      </c>
      <c r="I97" s="218"/>
      <c r="J97" s="215"/>
      <c r="K97" s="215"/>
      <c r="L97" s="219"/>
      <c r="M97" s="220"/>
      <c r="N97" s="221"/>
      <c r="O97" s="221"/>
      <c r="P97" s="221"/>
      <c r="Q97" s="221"/>
      <c r="R97" s="221"/>
      <c r="S97" s="221"/>
      <c r="T97" s="222"/>
      <c r="AT97" s="223" t="s">
        <v>141</v>
      </c>
      <c r="AU97" s="223" t="s">
        <v>83</v>
      </c>
      <c r="AV97" s="12" t="s">
        <v>81</v>
      </c>
      <c r="AW97" s="12" t="s">
        <v>36</v>
      </c>
      <c r="AX97" s="12" t="s">
        <v>73</v>
      </c>
      <c r="AY97" s="223" t="s">
        <v>132</v>
      </c>
    </row>
    <row r="98" spans="2:51" s="11" customFormat="1" ht="13.5">
      <c r="B98" s="202"/>
      <c r="C98" s="203"/>
      <c r="D98" s="204" t="s">
        <v>141</v>
      </c>
      <c r="E98" s="205" t="s">
        <v>21</v>
      </c>
      <c r="F98" s="206" t="s">
        <v>148</v>
      </c>
      <c r="G98" s="203"/>
      <c r="H98" s="207">
        <v>12.483</v>
      </c>
      <c r="I98" s="208"/>
      <c r="J98" s="203"/>
      <c r="K98" s="203"/>
      <c r="L98" s="209"/>
      <c r="M98" s="210"/>
      <c r="N98" s="211"/>
      <c r="O98" s="211"/>
      <c r="P98" s="211"/>
      <c r="Q98" s="211"/>
      <c r="R98" s="211"/>
      <c r="S98" s="211"/>
      <c r="T98" s="212"/>
      <c r="AT98" s="213" t="s">
        <v>141</v>
      </c>
      <c r="AU98" s="213" t="s">
        <v>83</v>
      </c>
      <c r="AV98" s="11" t="s">
        <v>83</v>
      </c>
      <c r="AW98" s="11" t="s">
        <v>36</v>
      </c>
      <c r="AX98" s="11" t="s">
        <v>73</v>
      </c>
      <c r="AY98" s="213" t="s">
        <v>132</v>
      </c>
    </row>
    <row r="99" spans="2:51" s="12" customFormat="1" ht="13.5">
      <c r="B99" s="214"/>
      <c r="C99" s="215"/>
      <c r="D99" s="204" t="s">
        <v>141</v>
      </c>
      <c r="E99" s="216" t="s">
        <v>21</v>
      </c>
      <c r="F99" s="217" t="s">
        <v>149</v>
      </c>
      <c r="G99" s="215"/>
      <c r="H99" s="216" t="s">
        <v>21</v>
      </c>
      <c r="I99" s="218"/>
      <c r="J99" s="215"/>
      <c r="K99" s="215"/>
      <c r="L99" s="219"/>
      <c r="M99" s="220"/>
      <c r="N99" s="221"/>
      <c r="O99" s="221"/>
      <c r="P99" s="221"/>
      <c r="Q99" s="221"/>
      <c r="R99" s="221"/>
      <c r="S99" s="221"/>
      <c r="T99" s="222"/>
      <c r="AT99" s="223" t="s">
        <v>141</v>
      </c>
      <c r="AU99" s="223" t="s">
        <v>83</v>
      </c>
      <c r="AV99" s="12" t="s">
        <v>81</v>
      </c>
      <c r="AW99" s="12" t="s">
        <v>36</v>
      </c>
      <c r="AX99" s="12" t="s">
        <v>73</v>
      </c>
      <c r="AY99" s="223" t="s">
        <v>132</v>
      </c>
    </row>
    <row r="100" spans="2:51" s="11" customFormat="1" ht="13.5">
      <c r="B100" s="202"/>
      <c r="C100" s="203"/>
      <c r="D100" s="204" t="s">
        <v>141</v>
      </c>
      <c r="E100" s="205" t="s">
        <v>21</v>
      </c>
      <c r="F100" s="206" t="s">
        <v>150</v>
      </c>
      <c r="G100" s="203"/>
      <c r="H100" s="207">
        <v>13.62</v>
      </c>
      <c r="I100" s="208"/>
      <c r="J100" s="203"/>
      <c r="K100" s="203"/>
      <c r="L100" s="209"/>
      <c r="M100" s="210"/>
      <c r="N100" s="211"/>
      <c r="O100" s="211"/>
      <c r="P100" s="211"/>
      <c r="Q100" s="211"/>
      <c r="R100" s="211"/>
      <c r="S100" s="211"/>
      <c r="T100" s="212"/>
      <c r="AT100" s="213" t="s">
        <v>141</v>
      </c>
      <c r="AU100" s="213" t="s">
        <v>83</v>
      </c>
      <c r="AV100" s="11" t="s">
        <v>83</v>
      </c>
      <c r="AW100" s="11" t="s">
        <v>36</v>
      </c>
      <c r="AX100" s="11" t="s">
        <v>73</v>
      </c>
      <c r="AY100" s="213" t="s">
        <v>132</v>
      </c>
    </row>
    <row r="101" spans="2:65" s="1" customFormat="1" ht="38.25" customHeight="1">
      <c r="B101" s="39"/>
      <c r="C101" s="190" t="s">
        <v>151</v>
      </c>
      <c r="D101" s="190" t="s">
        <v>134</v>
      </c>
      <c r="E101" s="191" t="s">
        <v>152</v>
      </c>
      <c r="F101" s="192" t="s">
        <v>153</v>
      </c>
      <c r="G101" s="193" t="s">
        <v>137</v>
      </c>
      <c r="H101" s="194">
        <v>13.052</v>
      </c>
      <c r="I101" s="195"/>
      <c r="J101" s="196">
        <f>ROUND(I101*H101,2)</f>
        <v>0</v>
      </c>
      <c r="K101" s="192" t="s">
        <v>138</v>
      </c>
      <c r="L101" s="59"/>
      <c r="M101" s="197" t="s">
        <v>21</v>
      </c>
      <c r="N101" s="198" t="s">
        <v>44</v>
      </c>
      <c r="O101" s="40"/>
      <c r="P101" s="199">
        <f>O101*H101</f>
        <v>0</v>
      </c>
      <c r="Q101" s="199">
        <v>0</v>
      </c>
      <c r="R101" s="199">
        <f>Q101*H101</f>
        <v>0</v>
      </c>
      <c r="S101" s="199">
        <v>0</v>
      </c>
      <c r="T101" s="200">
        <f>S101*H101</f>
        <v>0</v>
      </c>
      <c r="AR101" s="22" t="s">
        <v>139</v>
      </c>
      <c r="AT101" s="22" t="s">
        <v>134</v>
      </c>
      <c r="AU101" s="22" t="s">
        <v>83</v>
      </c>
      <c r="AY101" s="22" t="s">
        <v>132</v>
      </c>
      <c r="BE101" s="201">
        <f>IF(N101="základní",J101,0)</f>
        <v>0</v>
      </c>
      <c r="BF101" s="201">
        <f>IF(N101="snížená",J101,0)</f>
        <v>0</v>
      </c>
      <c r="BG101" s="201">
        <f>IF(N101="zákl. přenesená",J101,0)</f>
        <v>0</v>
      </c>
      <c r="BH101" s="201">
        <f>IF(N101="sníž. přenesená",J101,0)</f>
        <v>0</v>
      </c>
      <c r="BI101" s="201">
        <f>IF(N101="nulová",J101,0)</f>
        <v>0</v>
      </c>
      <c r="BJ101" s="22" t="s">
        <v>81</v>
      </c>
      <c r="BK101" s="201">
        <f>ROUND(I101*H101,2)</f>
        <v>0</v>
      </c>
      <c r="BL101" s="22" t="s">
        <v>139</v>
      </c>
      <c r="BM101" s="22" t="s">
        <v>154</v>
      </c>
    </row>
    <row r="102" spans="2:51" s="11" customFormat="1" ht="13.5">
      <c r="B102" s="202"/>
      <c r="C102" s="203"/>
      <c r="D102" s="204" t="s">
        <v>141</v>
      </c>
      <c r="E102" s="203"/>
      <c r="F102" s="206" t="s">
        <v>155</v>
      </c>
      <c r="G102" s="203"/>
      <c r="H102" s="207">
        <v>13.052</v>
      </c>
      <c r="I102" s="208"/>
      <c r="J102" s="203"/>
      <c r="K102" s="203"/>
      <c r="L102" s="209"/>
      <c r="M102" s="210"/>
      <c r="N102" s="211"/>
      <c r="O102" s="211"/>
      <c r="P102" s="211"/>
      <c r="Q102" s="211"/>
      <c r="R102" s="211"/>
      <c r="S102" s="211"/>
      <c r="T102" s="212"/>
      <c r="AT102" s="213" t="s">
        <v>141</v>
      </c>
      <c r="AU102" s="213" t="s">
        <v>83</v>
      </c>
      <c r="AV102" s="11" t="s">
        <v>83</v>
      </c>
      <c r="AW102" s="11" t="s">
        <v>6</v>
      </c>
      <c r="AX102" s="11" t="s">
        <v>81</v>
      </c>
      <c r="AY102" s="213" t="s">
        <v>132</v>
      </c>
    </row>
    <row r="103" spans="2:65" s="1" customFormat="1" ht="38.25" customHeight="1">
      <c r="B103" s="39"/>
      <c r="C103" s="190" t="s">
        <v>139</v>
      </c>
      <c r="D103" s="190" t="s">
        <v>134</v>
      </c>
      <c r="E103" s="191" t="s">
        <v>156</v>
      </c>
      <c r="F103" s="192" t="s">
        <v>157</v>
      </c>
      <c r="G103" s="193" t="s">
        <v>137</v>
      </c>
      <c r="H103" s="194">
        <v>27.24</v>
      </c>
      <c r="I103" s="195"/>
      <c r="J103" s="196">
        <f>ROUND(I103*H103,2)</f>
        <v>0</v>
      </c>
      <c r="K103" s="192" t="s">
        <v>158</v>
      </c>
      <c r="L103" s="59"/>
      <c r="M103" s="197" t="s">
        <v>21</v>
      </c>
      <c r="N103" s="198" t="s">
        <v>44</v>
      </c>
      <c r="O103" s="40"/>
      <c r="P103" s="199">
        <f>O103*H103</f>
        <v>0</v>
      </c>
      <c r="Q103" s="199">
        <v>0</v>
      </c>
      <c r="R103" s="199">
        <f>Q103*H103</f>
        <v>0</v>
      </c>
      <c r="S103" s="199">
        <v>0</v>
      </c>
      <c r="T103" s="200">
        <f>S103*H103</f>
        <v>0</v>
      </c>
      <c r="AR103" s="22" t="s">
        <v>139</v>
      </c>
      <c r="AT103" s="22" t="s">
        <v>134</v>
      </c>
      <c r="AU103" s="22" t="s">
        <v>83</v>
      </c>
      <c r="AY103" s="22" t="s">
        <v>132</v>
      </c>
      <c r="BE103" s="201">
        <f>IF(N103="základní",J103,0)</f>
        <v>0</v>
      </c>
      <c r="BF103" s="201">
        <f>IF(N103="snížená",J103,0)</f>
        <v>0</v>
      </c>
      <c r="BG103" s="201">
        <f>IF(N103="zákl. přenesená",J103,0)</f>
        <v>0</v>
      </c>
      <c r="BH103" s="201">
        <f>IF(N103="sníž. přenesená",J103,0)</f>
        <v>0</v>
      </c>
      <c r="BI103" s="201">
        <f>IF(N103="nulová",J103,0)</f>
        <v>0</v>
      </c>
      <c r="BJ103" s="22" t="s">
        <v>81</v>
      </c>
      <c r="BK103" s="201">
        <f>ROUND(I103*H103,2)</f>
        <v>0</v>
      </c>
      <c r="BL103" s="22" t="s">
        <v>139</v>
      </c>
      <c r="BM103" s="22" t="s">
        <v>159</v>
      </c>
    </row>
    <row r="104" spans="2:51" s="12" customFormat="1" ht="13.5">
      <c r="B104" s="214"/>
      <c r="C104" s="215"/>
      <c r="D104" s="204" t="s">
        <v>141</v>
      </c>
      <c r="E104" s="216" t="s">
        <v>21</v>
      </c>
      <c r="F104" s="217" t="s">
        <v>160</v>
      </c>
      <c r="G104" s="215"/>
      <c r="H104" s="216" t="s">
        <v>21</v>
      </c>
      <c r="I104" s="218"/>
      <c r="J104" s="215"/>
      <c r="K104" s="215"/>
      <c r="L104" s="219"/>
      <c r="M104" s="220"/>
      <c r="N104" s="221"/>
      <c r="O104" s="221"/>
      <c r="P104" s="221"/>
      <c r="Q104" s="221"/>
      <c r="R104" s="221"/>
      <c r="S104" s="221"/>
      <c r="T104" s="222"/>
      <c r="AT104" s="223" t="s">
        <v>141</v>
      </c>
      <c r="AU104" s="223" t="s">
        <v>83</v>
      </c>
      <c r="AV104" s="12" t="s">
        <v>81</v>
      </c>
      <c r="AW104" s="12" t="s">
        <v>36</v>
      </c>
      <c r="AX104" s="12" t="s">
        <v>73</v>
      </c>
      <c r="AY104" s="223" t="s">
        <v>132</v>
      </c>
    </row>
    <row r="105" spans="2:51" s="11" customFormat="1" ht="13.5">
      <c r="B105" s="202"/>
      <c r="C105" s="203"/>
      <c r="D105" s="204" t="s">
        <v>141</v>
      </c>
      <c r="E105" s="205" t="s">
        <v>21</v>
      </c>
      <c r="F105" s="206" t="s">
        <v>161</v>
      </c>
      <c r="G105" s="203"/>
      <c r="H105" s="207">
        <v>27.24</v>
      </c>
      <c r="I105" s="208"/>
      <c r="J105" s="203"/>
      <c r="K105" s="203"/>
      <c r="L105" s="209"/>
      <c r="M105" s="210"/>
      <c r="N105" s="211"/>
      <c r="O105" s="211"/>
      <c r="P105" s="211"/>
      <c r="Q105" s="211"/>
      <c r="R105" s="211"/>
      <c r="S105" s="211"/>
      <c r="T105" s="212"/>
      <c r="AT105" s="213" t="s">
        <v>141</v>
      </c>
      <c r="AU105" s="213" t="s">
        <v>83</v>
      </c>
      <c r="AV105" s="11" t="s">
        <v>83</v>
      </c>
      <c r="AW105" s="11" t="s">
        <v>36</v>
      </c>
      <c r="AX105" s="11" t="s">
        <v>73</v>
      </c>
      <c r="AY105" s="213" t="s">
        <v>132</v>
      </c>
    </row>
    <row r="106" spans="2:65" s="1" customFormat="1" ht="25.5" customHeight="1">
      <c r="B106" s="39"/>
      <c r="C106" s="190" t="s">
        <v>162</v>
      </c>
      <c r="D106" s="190" t="s">
        <v>134</v>
      </c>
      <c r="E106" s="191" t="s">
        <v>163</v>
      </c>
      <c r="F106" s="192" t="s">
        <v>164</v>
      </c>
      <c r="G106" s="193" t="s">
        <v>137</v>
      </c>
      <c r="H106" s="194">
        <v>13.62</v>
      </c>
      <c r="I106" s="195"/>
      <c r="J106" s="196">
        <f>ROUND(I106*H106,2)</f>
        <v>0</v>
      </c>
      <c r="K106" s="192" t="s">
        <v>165</v>
      </c>
      <c r="L106" s="59"/>
      <c r="M106" s="197" t="s">
        <v>21</v>
      </c>
      <c r="N106" s="198" t="s">
        <v>44</v>
      </c>
      <c r="O106" s="40"/>
      <c r="P106" s="199">
        <f>O106*H106</f>
        <v>0</v>
      </c>
      <c r="Q106" s="199">
        <v>0</v>
      </c>
      <c r="R106" s="199">
        <f>Q106*H106</f>
        <v>0</v>
      </c>
      <c r="S106" s="199">
        <v>0</v>
      </c>
      <c r="T106" s="200">
        <f>S106*H106</f>
        <v>0</v>
      </c>
      <c r="AR106" s="22" t="s">
        <v>139</v>
      </c>
      <c r="AT106" s="22" t="s">
        <v>134</v>
      </c>
      <c r="AU106" s="22" t="s">
        <v>83</v>
      </c>
      <c r="AY106" s="22" t="s">
        <v>132</v>
      </c>
      <c r="BE106" s="201">
        <f>IF(N106="základní",J106,0)</f>
        <v>0</v>
      </c>
      <c r="BF106" s="201">
        <f>IF(N106="snížená",J106,0)</f>
        <v>0</v>
      </c>
      <c r="BG106" s="201">
        <f>IF(N106="zákl. přenesená",J106,0)</f>
        <v>0</v>
      </c>
      <c r="BH106" s="201">
        <f>IF(N106="sníž. přenesená",J106,0)</f>
        <v>0</v>
      </c>
      <c r="BI106" s="201">
        <f>IF(N106="nulová",J106,0)</f>
        <v>0</v>
      </c>
      <c r="BJ106" s="22" t="s">
        <v>81</v>
      </c>
      <c r="BK106" s="201">
        <f>ROUND(I106*H106,2)</f>
        <v>0</v>
      </c>
      <c r="BL106" s="22" t="s">
        <v>139</v>
      </c>
      <c r="BM106" s="22" t="s">
        <v>166</v>
      </c>
    </row>
    <row r="107" spans="2:51" s="12" customFormat="1" ht="13.5">
      <c r="B107" s="214"/>
      <c r="C107" s="215"/>
      <c r="D107" s="204" t="s">
        <v>141</v>
      </c>
      <c r="E107" s="216" t="s">
        <v>21</v>
      </c>
      <c r="F107" s="217" t="s">
        <v>167</v>
      </c>
      <c r="G107" s="215"/>
      <c r="H107" s="216" t="s">
        <v>21</v>
      </c>
      <c r="I107" s="218"/>
      <c r="J107" s="215"/>
      <c r="K107" s="215"/>
      <c r="L107" s="219"/>
      <c r="M107" s="220"/>
      <c r="N107" s="221"/>
      <c r="O107" s="221"/>
      <c r="P107" s="221"/>
      <c r="Q107" s="221"/>
      <c r="R107" s="221"/>
      <c r="S107" s="221"/>
      <c r="T107" s="222"/>
      <c r="AT107" s="223" t="s">
        <v>141</v>
      </c>
      <c r="AU107" s="223" t="s">
        <v>83</v>
      </c>
      <c r="AV107" s="12" t="s">
        <v>81</v>
      </c>
      <c r="AW107" s="12" t="s">
        <v>36</v>
      </c>
      <c r="AX107" s="12" t="s">
        <v>73</v>
      </c>
      <c r="AY107" s="223" t="s">
        <v>132</v>
      </c>
    </row>
    <row r="108" spans="2:51" s="11" customFormat="1" ht="13.5">
      <c r="B108" s="202"/>
      <c r="C108" s="203"/>
      <c r="D108" s="204" t="s">
        <v>141</v>
      </c>
      <c r="E108" s="205" t="s">
        <v>21</v>
      </c>
      <c r="F108" s="206" t="s">
        <v>168</v>
      </c>
      <c r="G108" s="203"/>
      <c r="H108" s="207">
        <v>13.62</v>
      </c>
      <c r="I108" s="208"/>
      <c r="J108" s="203"/>
      <c r="K108" s="203"/>
      <c r="L108" s="209"/>
      <c r="M108" s="210"/>
      <c r="N108" s="211"/>
      <c r="O108" s="211"/>
      <c r="P108" s="211"/>
      <c r="Q108" s="211"/>
      <c r="R108" s="211"/>
      <c r="S108" s="211"/>
      <c r="T108" s="212"/>
      <c r="AT108" s="213" t="s">
        <v>141</v>
      </c>
      <c r="AU108" s="213" t="s">
        <v>83</v>
      </c>
      <c r="AV108" s="11" t="s">
        <v>83</v>
      </c>
      <c r="AW108" s="11" t="s">
        <v>36</v>
      </c>
      <c r="AX108" s="11" t="s">
        <v>73</v>
      </c>
      <c r="AY108" s="213" t="s">
        <v>132</v>
      </c>
    </row>
    <row r="109" spans="2:65" s="1" customFormat="1" ht="16.5" customHeight="1">
      <c r="B109" s="39"/>
      <c r="C109" s="190" t="s">
        <v>169</v>
      </c>
      <c r="D109" s="190" t="s">
        <v>134</v>
      </c>
      <c r="E109" s="191" t="s">
        <v>170</v>
      </c>
      <c r="F109" s="192" t="s">
        <v>171</v>
      </c>
      <c r="G109" s="193" t="s">
        <v>137</v>
      </c>
      <c r="H109" s="194">
        <v>26.103</v>
      </c>
      <c r="I109" s="195"/>
      <c r="J109" s="196">
        <f>ROUND(I109*H109,2)</f>
        <v>0</v>
      </c>
      <c r="K109" s="192" t="s">
        <v>138</v>
      </c>
      <c r="L109" s="59"/>
      <c r="M109" s="197" t="s">
        <v>21</v>
      </c>
      <c r="N109" s="198" t="s">
        <v>44</v>
      </c>
      <c r="O109" s="40"/>
      <c r="P109" s="199">
        <f>O109*H109</f>
        <v>0</v>
      </c>
      <c r="Q109" s="199">
        <v>0</v>
      </c>
      <c r="R109" s="199">
        <f>Q109*H109</f>
        <v>0</v>
      </c>
      <c r="S109" s="199">
        <v>0</v>
      </c>
      <c r="T109" s="200">
        <f>S109*H109</f>
        <v>0</v>
      </c>
      <c r="AR109" s="22" t="s">
        <v>139</v>
      </c>
      <c r="AT109" s="22" t="s">
        <v>134</v>
      </c>
      <c r="AU109" s="22" t="s">
        <v>83</v>
      </c>
      <c r="AY109" s="22" t="s">
        <v>132</v>
      </c>
      <c r="BE109" s="201">
        <f>IF(N109="základní",J109,0)</f>
        <v>0</v>
      </c>
      <c r="BF109" s="201">
        <f>IF(N109="snížená",J109,0)</f>
        <v>0</v>
      </c>
      <c r="BG109" s="201">
        <f>IF(N109="zákl. přenesená",J109,0)</f>
        <v>0</v>
      </c>
      <c r="BH109" s="201">
        <f>IF(N109="sníž. přenesená",J109,0)</f>
        <v>0</v>
      </c>
      <c r="BI109" s="201">
        <f>IF(N109="nulová",J109,0)</f>
        <v>0</v>
      </c>
      <c r="BJ109" s="22" t="s">
        <v>81</v>
      </c>
      <c r="BK109" s="201">
        <f>ROUND(I109*H109,2)</f>
        <v>0</v>
      </c>
      <c r="BL109" s="22" t="s">
        <v>139</v>
      </c>
      <c r="BM109" s="22" t="s">
        <v>172</v>
      </c>
    </row>
    <row r="110" spans="2:65" s="1" customFormat="1" ht="25.5" customHeight="1">
      <c r="B110" s="39"/>
      <c r="C110" s="190" t="s">
        <v>173</v>
      </c>
      <c r="D110" s="190" t="s">
        <v>134</v>
      </c>
      <c r="E110" s="191" t="s">
        <v>174</v>
      </c>
      <c r="F110" s="192" t="s">
        <v>175</v>
      </c>
      <c r="G110" s="193" t="s">
        <v>137</v>
      </c>
      <c r="H110" s="194">
        <v>13.62</v>
      </c>
      <c r="I110" s="195"/>
      <c r="J110" s="196">
        <f>ROUND(I110*H110,2)</f>
        <v>0</v>
      </c>
      <c r="K110" s="192" t="s">
        <v>165</v>
      </c>
      <c r="L110" s="59"/>
      <c r="M110" s="197" t="s">
        <v>21</v>
      </c>
      <c r="N110" s="198" t="s">
        <v>44</v>
      </c>
      <c r="O110" s="40"/>
      <c r="P110" s="199">
        <f>O110*H110</f>
        <v>0</v>
      </c>
      <c r="Q110" s="199">
        <v>0</v>
      </c>
      <c r="R110" s="199">
        <f>Q110*H110</f>
        <v>0</v>
      </c>
      <c r="S110" s="199">
        <v>0</v>
      </c>
      <c r="T110" s="200">
        <f>S110*H110</f>
        <v>0</v>
      </c>
      <c r="AR110" s="22" t="s">
        <v>139</v>
      </c>
      <c r="AT110" s="22" t="s">
        <v>134</v>
      </c>
      <c r="AU110" s="22" t="s">
        <v>83</v>
      </c>
      <c r="AY110" s="22" t="s">
        <v>132</v>
      </c>
      <c r="BE110" s="201">
        <f>IF(N110="základní",J110,0)</f>
        <v>0</v>
      </c>
      <c r="BF110" s="201">
        <f>IF(N110="snížená",J110,0)</f>
        <v>0</v>
      </c>
      <c r="BG110" s="201">
        <f>IF(N110="zákl. přenesená",J110,0)</f>
        <v>0</v>
      </c>
      <c r="BH110" s="201">
        <f>IF(N110="sníž. přenesená",J110,0)</f>
        <v>0</v>
      </c>
      <c r="BI110" s="201">
        <f>IF(N110="nulová",J110,0)</f>
        <v>0</v>
      </c>
      <c r="BJ110" s="22" t="s">
        <v>81</v>
      </c>
      <c r="BK110" s="201">
        <f>ROUND(I110*H110,2)</f>
        <v>0</v>
      </c>
      <c r="BL110" s="22" t="s">
        <v>139</v>
      </c>
      <c r="BM110" s="22" t="s">
        <v>176</v>
      </c>
    </row>
    <row r="111" spans="2:51" s="12" customFormat="1" ht="13.5">
      <c r="B111" s="214"/>
      <c r="C111" s="215"/>
      <c r="D111" s="204" t="s">
        <v>141</v>
      </c>
      <c r="E111" s="216" t="s">
        <v>21</v>
      </c>
      <c r="F111" s="217" t="s">
        <v>177</v>
      </c>
      <c r="G111" s="215"/>
      <c r="H111" s="216" t="s">
        <v>21</v>
      </c>
      <c r="I111" s="218"/>
      <c r="J111" s="215"/>
      <c r="K111" s="215"/>
      <c r="L111" s="219"/>
      <c r="M111" s="220"/>
      <c r="N111" s="221"/>
      <c r="O111" s="221"/>
      <c r="P111" s="221"/>
      <c r="Q111" s="221"/>
      <c r="R111" s="221"/>
      <c r="S111" s="221"/>
      <c r="T111" s="222"/>
      <c r="AT111" s="223" t="s">
        <v>141</v>
      </c>
      <c r="AU111" s="223" t="s">
        <v>83</v>
      </c>
      <c r="AV111" s="12" t="s">
        <v>81</v>
      </c>
      <c r="AW111" s="12" t="s">
        <v>36</v>
      </c>
      <c r="AX111" s="12" t="s">
        <v>73</v>
      </c>
      <c r="AY111" s="223" t="s">
        <v>132</v>
      </c>
    </row>
    <row r="112" spans="2:51" s="11" customFormat="1" ht="13.5">
      <c r="B112" s="202"/>
      <c r="C112" s="203"/>
      <c r="D112" s="204" t="s">
        <v>141</v>
      </c>
      <c r="E112" s="205" t="s">
        <v>21</v>
      </c>
      <c r="F112" s="206" t="s">
        <v>168</v>
      </c>
      <c r="G112" s="203"/>
      <c r="H112" s="207">
        <v>13.62</v>
      </c>
      <c r="I112" s="208"/>
      <c r="J112" s="203"/>
      <c r="K112" s="203"/>
      <c r="L112" s="209"/>
      <c r="M112" s="210"/>
      <c r="N112" s="211"/>
      <c r="O112" s="211"/>
      <c r="P112" s="211"/>
      <c r="Q112" s="211"/>
      <c r="R112" s="211"/>
      <c r="S112" s="211"/>
      <c r="T112" s="212"/>
      <c r="AT112" s="213" t="s">
        <v>141</v>
      </c>
      <c r="AU112" s="213" t="s">
        <v>83</v>
      </c>
      <c r="AV112" s="11" t="s">
        <v>83</v>
      </c>
      <c r="AW112" s="11" t="s">
        <v>36</v>
      </c>
      <c r="AX112" s="11" t="s">
        <v>73</v>
      </c>
      <c r="AY112" s="213" t="s">
        <v>132</v>
      </c>
    </row>
    <row r="113" spans="2:65" s="1" customFormat="1" ht="16.5" customHeight="1">
      <c r="B113" s="39"/>
      <c r="C113" s="190" t="s">
        <v>178</v>
      </c>
      <c r="D113" s="190" t="s">
        <v>134</v>
      </c>
      <c r="E113" s="191" t="s">
        <v>179</v>
      </c>
      <c r="F113" s="192" t="s">
        <v>180</v>
      </c>
      <c r="G113" s="193" t="s">
        <v>181</v>
      </c>
      <c r="H113" s="194">
        <v>51.48</v>
      </c>
      <c r="I113" s="195"/>
      <c r="J113" s="196">
        <f>ROUND(I113*H113,2)</f>
        <v>0</v>
      </c>
      <c r="K113" s="192" t="s">
        <v>165</v>
      </c>
      <c r="L113" s="59"/>
      <c r="M113" s="197" t="s">
        <v>21</v>
      </c>
      <c r="N113" s="198" t="s">
        <v>44</v>
      </c>
      <c r="O113" s="40"/>
      <c r="P113" s="199">
        <f>O113*H113</f>
        <v>0</v>
      </c>
      <c r="Q113" s="199">
        <v>0</v>
      </c>
      <c r="R113" s="199">
        <f>Q113*H113</f>
        <v>0</v>
      </c>
      <c r="S113" s="199">
        <v>0</v>
      </c>
      <c r="T113" s="200">
        <f>S113*H113</f>
        <v>0</v>
      </c>
      <c r="AR113" s="22" t="s">
        <v>139</v>
      </c>
      <c r="AT113" s="22" t="s">
        <v>134</v>
      </c>
      <c r="AU113" s="22" t="s">
        <v>83</v>
      </c>
      <c r="AY113" s="22" t="s">
        <v>132</v>
      </c>
      <c r="BE113" s="201">
        <f>IF(N113="základní",J113,0)</f>
        <v>0</v>
      </c>
      <c r="BF113" s="201">
        <f>IF(N113="snížená",J113,0)</f>
        <v>0</v>
      </c>
      <c r="BG113" s="201">
        <f>IF(N113="zákl. přenesená",J113,0)</f>
        <v>0</v>
      </c>
      <c r="BH113" s="201">
        <f>IF(N113="sníž. přenesená",J113,0)</f>
        <v>0</v>
      </c>
      <c r="BI113" s="201">
        <f>IF(N113="nulová",J113,0)</f>
        <v>0</v>
      </c>
      <c r="BJ113" s="22" t="s">
        <v>81</v>
      </c>
      <c r="BK113" s="201">
        <f>ROUND(I113*H113,2)</f>
        <v>0</v>
      </c>
      <c r="BL113" s="22" t="s">
        <v>139</v>
      </c>
      <c r="BM113" s="22" t="s">
        <v>182</v>
      </c>
    </row>
    <row r="114" spans="2:65" s="1" customFormat="1" ht="16.5" customHeight="1">
      <c r="B114" s="39"/>
      <c r="C114" s="224" t="s">
        <v>183</v>
      </c>
      <c r="D114" s="224" t="s">
        <v>184</v>
      </c>
      <c r="E114" s="225" t="s">
        <v>185</v>
      </c>
      <c r="F114" s="226" t="s">
        <v>186</v>
      </c>
      <c r="G114" s="227" t="s">
        <v>187</v>
      </c>
      <c r="H114" s="228">
        <v>1.544</v>
      </c>
      <c r="I114" s="229"/>
      <c r="J114" s="230">
        <f>ROUND(I114*H114,2)</f>
        <v>0</v>
      </c>
      <c r="K114" s="226" t="s">
        <v>165</v>
      </c>
      <c r="L114" s="231"/>
      <c r="M114" s="232" t="s">
        <v>21</v>
      </c>
      <c r="N114" s="233" t="s">
        <v>44</v>
      </c>
      <c r="O114" s="40"/>
      <c r="P114" s="199">
        <f>O114*H114</f>
        <v>0</v>
      </c>
      <c r="Q114" s="199">
        <v>0.001</v>
      </c>
      <c r="R114" s="199">
        <f>Q114*H114</f>
        <v>0.001544</v>
      </c>
      <c r="S114" s="199">
        <v>0</v>
      </c>
      <c r="T114" s="200">
        <f>S114*H114</f>
        <v>0</v>
      </c>
      <c r="AR114" s="22" t="s">
        <v>178</v>
      </c>
      <c r="AT114" s="22" t="s">
        <v>184</v>
      </c>
      <c r="AU114" s="22" t="s">
        <v>83</v>
      </c>
      <c r="AY114" s="22" t="s">
        <v>132</v>
      </c>
      <c r="BE114" s="201">
        <f>IF(N114="základní",J114,0)</f>
        <v>0</v>
      </c>
      <c r="BF114" s="201">
        <f>IF(N114="snížená",J114,0)</f>
        <v>0</v>
      </c>
      <c r="BG114" s="201">
        <f>IF(N114="zákl. přenesená",J114,0)</f>
        <v>0</v>
      </c>
      <c r="BH114" s="201">
        <f>IF(N114="sníž. přenesená",J114,0)</f>
        <v>0</v>
      </c>
      <c r="BI114" s="201">
        <f>IF(N114="nulová",J114,0)</f>
        <v>0</v>
      </c>
      <c r="BJ114" s="22" t="s">
        <v>81</v>
      </c>
      <c r="BK114" s="201">
        <f>ROUND(I114*H114,2)</f>
        <v>0</v>
      </c>
      <c r="BL114" s="22" t="s">
        <v>139</v>
      </c>
      <c r="BM114" s="22" t="s">
        <v>188</v>
      </c>
    </row>
    <row r="115" spans="2:51" s="11" customFormat="1" ht="13.5">
      <c r="B115" s="202"/>
      <c r="C115" s="203"/>
      <c r="D115" s="204" t="s">
        <v>141</v>
      </c>
      <c r="E115" s="203"/>
      <c r="F115" s="206" t="s">
        <v>189</v>
      </c>
      <c r="G115" s="203"/>
      <c r="H115" s="207">
        <v>1.544</v>
      </c>
      <c r="I115" s="208"/>
      <c r="J115" s="203"/>
      <c r="K115" s="203"/>
      <c r="L115" s="209"/>
      <c r="M115" s="210"/>
      <c r="N115" s="211"/>
      <c r="O115" s="211"/>
      <c r="P115" s="211"/>
      <c r="Q115" s="211"/>
      <c r="R115" s="211"/>
      <c r="S115" s="211"/>
      <c r="T115" s="212"/>
      <c r="AT115" s="213" t="s">
        <v>141</v>
      </c>
      <c r="AU115" s="213" t="s">
        <v>83</v>
      </c>
      <c r="AV115" s="11" t="s">
        <v>83</v>
      </c>
      <c r="AW115" s="11" t="s">
        <v>6</v>
      </c>
      <c r="AX115" s="11" t="s">
        <v>81</v>
      </c>
      <c r="AY115" s="213" t="s">
        <v>132</v>
      </c>
    </row>
    <row r="116" spans="2:65" s="1" customFormat="1" ht="16.5" customHeight="1">
      <c r="B116" s="39"/>
      <c r="C116" s="190" t="s">
        <v>190</v>
      </c>
      <c r="D116" s="190" t="s">
        <v>134</v>
      </c>
      <c r="E116" s="191" t="s">
        <v>191</v>
      </c>
      <c r="F116" s="192" t="s">
        <v>192</v>
      </c>
      <c r="G116" s="193" t="s">
        <v>181</v>
      </c>
      <c r="H116" s="194">
        <v>90.782</v>
      </c>
      <c r="I116" s="195"/>
      <c r="J116" s="196">
        <f>ROUND(I116*H116,2)</f>
        <v>0</v>
      </c>
      <c r="K116" s="192" t="s">
        <v>138</v>
      </c>
      <c r="L116" s="59"/>
      <c r="M116" s="197" t="s">
        <v>21</v>
      </c>
      <c r="N116" s="198" t="s">
        <v>44</v>
      </c>
      <c r="O116" s="40"/>
      <c r="P116" s="199">
        <f>O116*H116</f>
        <v>0</v>
      </c>
      <c r="Q116" s="199">
        <v>0</v>
      </c>
      <c r="R116" s="199">
        <f>Q116*H116</f>
        <v>0</v>
      </c>
      <c r="S116" s="199">
        <v>0</v>
      </c>
      <c r="T116" s="200">
        <f>S116*H116</f>
        <v>0</v>
      </c>
      <c r="AR116" s="22" t="s">
        <v>139</v>
      </c>
      <c r="AT116" s="22" t="s">
        <v>134</v>
      </c>
      <c r="AU116" s="22" t="s">
        <v>83</v>
      </c>
      <c r="AY116" s="22" t="s">
        <v>132</v>
      </c>
      <c r="BE116" s="201">
        <f>IF(N116="základní",J116,0)</f>
        <v>0</v>
      </c>
      <c r="BF116" s="201">
        <f>IF(N116="snížená",J116,0)</f>
        <v>0</v>
      </c>
      <c r="BG116" s="201">
        <f>IF(N116="zákl. přenesená",J116,0)</f>
        <v>0</v>
      </c>
      <c r="BH116" s="201">
        <f>IF(N116="sníž. přenesená",J116,0)</f>
        <v>0</v>
      </c>
      <c r="BI116" s="201">
        <f>IF(N116="nulová",J116,0)</f>
        <v>0</v>
      </c>
      <c r="BJ116" s="22" t="s">
        <v>81</v>
      </c>
      <c r="BK116" s="201">
        <f>ROUND(I116*H116,2)</f>
        <v>0</v>
      </c>
      <c r="BL116" s="22" t="s">
        <v>139</v>
      </c>
      <c r="BM116" s="22" t="s">
        <v>193</v>
      </c>
    </row>
    <row r="117" spans="2:51" s="11" customFormat="1" ht="13.5">
      <c r="B117" s="202"/>
      <c r="C117" s="203"/>
      <c r="D117" s="204" t="s">
        <v>141</v>
      </c>
      <c r="E117" s="205" t="s">
        <v>21</v>
      </c>
      <c r="F117" s="206" t="s">
        <v>194</v>
      </c>
      <c r="G117" s="203"/>
      <c r="H117" s="207">
        <v>39.302</v>
      </c>
      <c r="I117" s="208"/>
      <c r="J117" s="203"/>
      <c r="K117" s="203"/>
      <c r="L117" s="209"/>
      <c r="M117" s="210"/>
      <c r="N117" s="211"/>
      <c r="O117" s="211"/>
      <c r="P117" s="211"/>
      <c r="Q117" s="211"/>
      <c r="R117" s="211"/>
      <c r="S117" s="211"/>
      <c r="T117" s="212"/>
      <c r="AT117" s="213" t="s">
        <v>141</v>
      </c>
      <c r="AU117" s="213" t="s">
        <v>83</v>
      </c>
      <c r="AV117" s="11" t="s">
        <v>83</v>
      </c>
      <c r="AW117" s="11" t="s">
        <v>36</v>
      </c>
      <c r="AX117" s="11" t="s">
        <v>73</v>
      </c>
      <c r="AY117" s="213" t="s">
        <v>132</v>
      </c>
    </row>
    <row r="118" spans="2:51" s="12" customFormat="1" ht="13.5">
      <c r="B118" s="214"/>
      <c r="C118" s="215"/>
      <c r="D118" s="204" t="s">
        <v>141</v>
      </c>
      <c r="E118" s="216" t="s">
        <v>21</v>
      </c>
      <c r="F118" s="217" t="s">
        <v>195</v>
      </c>
      <c r="G118" s="215"/>
      <c r="H118" s="216" t="s">
        <v>21</v>
      </c>
      <c r="I118" s="218"/>
      <c r="J118" s="215"/>
      <c r="K118" s="215"/>
      <c r="L118" s="219"/>
      <c r="M118" s="220"/>
      <c r="N118" s="221"/>
      <c r="O118" s="221"/>
      <c r="P118" s="221"/>
      <c r="Q118" s="221"/>
      <c r="R118" s="221"/>
      <c r="S118" s="221"/>
      <c r="T118" s="222"/>
      <c r="AT118" s="223" t="s">
        <v>141</v>
      </c>
      <c r="AU118" s="223" t="s">
        <v>83</v>
      </c>
      <c r="AV118" s="12" t="s">
        <v>81</v>
      </c>
      <c r="AW118" s="12" t="s">
        <v>36</v>
      </c>
      <c r="AX118" s="12" t="s">
        <v>73</v>
      </c>
      <c r="AY118" s="223" t="s">
        <v>132</v>
      </c>
    </row>
    <row r="119" spans="2:51" s="11" customFormat="1" ht="13.5">
      <c r="B119" s="202"/>
      <c r="C119" s="203"/>
      <c r="D119" s="204" t="s">
        <v>141</v>
      </c>
      <c r="E119" s="205" t="s">
        <v>21</v>
      </c>
      <c r="F119" s="206" t="s">
        <v>196</v>
      </c>
      <c r="G119" s="203"/>
      <c r="H119" s="207">
        <v>51.48</v>
      </c>
      <c r="I119" s="208"/>
      <c r="J119" s="203"/>
      <c r="K119" s="203"/>
      <c r="L119" s="209"/>
      <c r="M119" s="210"/>
      <c r="N119" s="211"/>
      <c r="O119" s="211"/>
      <c r="P119" s="211"/>
      <c r="Q119" s="211"/>
      <c r="R119" s="211"/>
      <c r="S119" s="211"/>
      <c r="T119" s="212"/>
      <c r="AT119" s="213" t="s">
        <v>141</v>
      </c>
      <c r="AU119" s="213" t="s">
        <v>83</v>
      </c>
      <c r="AV119" s="11" t="s">
        <v>83</v>
      </c>
      <c r="AW119" s="11" t="s">
        <v>36</v>
      </c>
      <c r="AX119" s="11" t="s">
        <v>73</v>
      </c>
      <c r="AY119" s="213" t="s">
        <v>132</v>
      </c>
    </row>
    <row r="120" spans="2:65" s="1" customFormat="1" ht="16.5" customHeight="1">
      <c r="B120" s="39"/>
      <c r="C120" s="190" t="s">
        <v>197</v>
      </c>
      <c r="D120" s="190" t="s">
        <v>134</v>
      </c>
      <c r="E120" s="191" t="s">
        <v>198</v>
      </c>
      <c r="F120" s="192" t="s">
        <v>199</v>
      </c>
      <c r="G120" s="193" t="s">
        <v>200</v>
      </c>
      <c r="H120" s="194">
        <v>1</v>
      </c>
      <c r="I120" s="195"/>
      <c r="J120" s="196">
        <f>ROUND(I120*H120,2)</f>
        <v>0</v>
      </c>
      <c r="K120" s="192" t="s">
        <v>21</v>
      </c>
      <c r="L120" s="59"/>
      <c r="M120" s="197" t="s">
        <v>21</v>
      </c>
      <c r="N120" s="198" t="s">
        <v>44</v>
      </c>
      <c r="O120" s="40"/>
      <c r="P120" s="199">
        <f>O120*H120</f>
        <v>0</v>
      </c>
      <c r="Q120" s="199">
        <v>0</v>
      </c>
      <c r="R120" s="199">
        <f>Q120*H120</f>
        <v>0</v>
      </c>
      <c r="S120" s="199">
        <v>0</v>
      </c>
      <c r="T120" s="200">
        <f>S120*H120</f>
        <v>0</v>
      </c>
      <c r="AR120" s="22" t="s">
        <v>139</v>
      </c>
      <c r="AT120" s="22" t="s">
        <v>134</v>
      </c>
      <c r="AU120" s="22" t="s">
        <v>83</v>
      </c>
      <c r="AY120" s="22" t="s">
        <v>132</v>
      </c>
      <c r="BE120" s="201">
        <f>IF(N120="základní",J120,0)</f>
        <v>0</v>
      </c>
      <c r="BF120" s="201">
        <f>IF(N120="snížená",J120,0)</f>
        <v>0</v>
      </c>
      <c r="BG120" s="201">
        <f>IF(N120="zákl. přenesená",J120,0)</f>
        <v>0</v>
      </c>
      <c r="BH120" s="201">
        <f>IF(N120="sníž. přenesená",J120,0)</f>
        <v>0</v>
      </c>
      <c r="BI120" s="201">
        <f>IF(N120="nulová",J120,0)</f>
        <v>0</v>
      </c>
      <c r="BJ120" s="22" t="s">
        <v>81</v>
      </c>
      <c r="BK120" s="201">
        <f>ROUND(I120*H120,2)</f>
        <v>0</v>
      </c>
      <c r="BL120" s="22" t="s">
        <v>139</v>
      </c>
      <c r="BM120" s="22" t="s">
        <v>201</v>
      </c>
    </row>
    <row r="121" spans="2:63" s="10" customFormat="1" ht="29.85" customHeight="1">
      <c r="B121" s="174"/>
      <c r="C121" s="175"/>
      <c r="D121" s="176" t="s">
        <v>72</v>
      </c>
      <c r="E121" s="188" t="s">
        <v>83</v>
      </c>
      <c r="F121" s="188" t="s">
        <v>202</v>
      </c>
      <c r="G121" s="175"/>
      <c r="H121" s="175"/>
      <c r="I121" s="178"/>
      <c r="J121" s="189">
        <f>BK121</f>
        <v>0</v>
      </c>
      <c r="K121" s="175"/>
      <c r="L121" s="180"/>
      <c r="M121" s="181"/>
      <c r="N121" s="182"/>
      <c r="O121" s="182"/>
      <c r="P121" s="183">
        <f>SUM(P122:P143)</f>
        <v>0</v>
      </c>
      <c r="Q121" s="182"/>
      <c r="R121" s="183">
        <f>SUM(R122:R143)</f>
        <v>36.3423775012576</v>
      </c>
      <c r="S121" s="182"/>
      <c r="T121" s="184">
        <f>SUM(T122:T143)</f>
        <v>0</v>
      </c>
      <c r="AR121" s="185" t="s">
        <v>81</v>
      </c>
      <c r="AT121" s="186" t="s">
        <v>72</v>
      </c>
      <c r="AU121" s="186" t="s">
        <v>81</v>
      </c>
      <c r="AY121" s="185" t="s">
        <v>132</v>
      </c>
      <c r="BK121" s="187">
        <f>SUM(BK122:BK143)</f>
        <v>0</v>
      </c>
    </row>
    <row r="122" spans="2:65" s="1" customFormat="1" ht="16.5" customHeight="1">
      <c r="B122" s="39"/>
      <c r="C122" s="190" t="s">
        <v>203</v>
      </c>
      <c r="D122" s="190" t="s">
        <v>134</v>
      </c>
      <c r="E122" s="191" t="s">
        <v>204</v>
      </c>
      <c r="F122" s="192" t="s">
        <v>205</v>
      </c>
      <c r="G122" s="193" t="s">
        <v>181</v>
      </c>
      <c r="H122" s="194">
        <v>39.302</v>
      </c>
      <c r="I122" s="195"/>
      <c r="J122" s="196">
        <f>ROUND(I122*H122,2)</f>
        <v>0</v>
      </c>
      <c r="K122" s="192" t="s">
        <v>165</v>
      </c>
      <c r="L122" s="59"/>
      <c r="M122" s="197" t="s">
        <v>21</v>
      </c>
      <c r="N122" s="198" t="s">
        <v>44</v>
      </c>
      <c r="O122" s="40"/>
      <c r="P122" s="199">
        <f>O122*H122</f>
        <v>0</v>
      </c>
      <c r="Q122" s="199">
        <v>0.00022</v>
      </c>
      <c r="R122" s="199">
        <f>Q122*H122</f>
        <v>0.00864644</v>
      </c>
      <c r="S122" s="199">
        <v>0</v>
      </c>
      <c r="T122" s="200">
        <f>S122*H122</f>
        <v>0</v>
      </c>
      <c r="AR122" s="22" t="s">
        <v>139</v>
      </c>
      <c r="AT122" s="22" t="s">
        <v>134</v>
      </c>
      <c r="AU122" s="22" t="s">
        <v>83</v>
      </c>
      <c r="AY122" s="22" t="s">
        <v>132</v>
      </c>
      <c r="BE122" s="201">
        <f>IF(N122="základní",J122,0)</f>
        <v>0</v>
      </c>
      <c r="BF122" s="201">
        <f>IF(N122="snížená",J122,0)</f>
        <v>0</v>
      </c>
      <c r="BG122" s="201">
        <f>IF(N122="zákl. přenesená",J122,0)</f>
        <v>0</v>
      </c>
      <c r="BH122" s="201">
        <f>IF(N122="sníž. přenesená",J122,0)</f>
        <v>0</v>
      </c>
      <c r="BI122" s="201">
        <f>IF(N122="nulová",J122,0)</f>
        <v>0</v>
      </c>
      <c r="BJ122" s="22" t="s">
        <v>81</v>
      </c>
      <c r="BK122" s="201">
        <f>ROUND(I122*H122,2)</f>
        <v>0</v>
      </c>
      <c r="BL122" s="22" t="s">
        <v>139</v>
      </c>
      <c r="BM122" s="22" t="s">
        <v>206</v>
      </c>
    </row>
    <row r="123" spans="2:51" s="11" customFormat="1" ht="13.5">
      <c r="B123" s="202"/>
      <c r="C123" s="203"/>
      <c r="D123" s="204" t="s">
        <v>141</v>
      </c>
      <c r="E123" s="205" t="s">
        <v>21</v>
      </c>
      <c r="F123" s="206" t="s">
        <v>194</v>
      </c>
      <c r="G123" s="203"/>
      <c r="H123" s="207">
        <v>39.302</v>
      </c>
      <c r="I123" s="208"/>
      <c r="J123" s="203"/>
      <c r="K123" s="203"/>
      <c r="L123" s="209"/>
      <c r="M123" s="210"/>
      <c r="N123" s="211"/>
      <c r="O123" s="211"/>
      <c r="P123" s="211"/>
      <c r="Q123" s="211"/>
      <c r="R123" s="211"/>
      <c r="S123" s="211"/>
      <c r="T123" s="212"/>
      <c r="AT123" s="213" t="s">
        <v>141</v>
      </c>
      <c r="AU123" s="213" t="s">
        <v>83</v>
      </c>
      <c r="AV123" s="11" t="s">
        <v>83</v>
      </c>
      <c r="AW123" s="11" t="s">
        <v>36</v>
      </c>
      <c r="AX123" s="11" t="s">
        <v>73</v>
      </c>
      <c r="AY123" s="213" t="s">
        <v>132</v>
      </c>
    </row>
    <row r="124" spans="2:65" s="1" customFormat="1" ht="16.5" customHeight="1">
      <c r="B124" s="39"/>
      <c r="C124" s="224" t="s">
        <v>207</v>
      </c>
      <c r="D124" s="224" t="s">
        <v>184</v>
      </c>
      <c r="E124" s="225" t="s">
        <v>208</v>
      </c>
      <c r="F124" s="226" t="s">
        <v>209</v>
      </c>
      <c r="G124" s="227" t="s">
        <v>181</v>
      </c>
      <c r="H124" s="228">
        <v>45.197</v>
      </c>
      <c r="I124" s="229"/>
      <c r="J124" s="230">
        <f>ROUND(I124*H124,2)</f>
        <v>0</v>
      </c>
      <c r="K124" s="226" t="s">
        <v>165</v>
      </c>
      <c r="L124" s="231"/>
      <c r="M124" s="232" t="s">
        <v>21</v>
      </c>
      <c r="N124" s="233" t="s">
        <v>44</v>
      </c>
      <c r="O124" s="40"/>
      <c r="P124" s="199">
        <f>O124*H124</f>
        <v>0</v>
      </c>
      <c r="Q124" s="199">
        <v>0.00031</v>
      </c>
      <c r="R124" s="199">
        <f>Q124*H124</f>
        <v>0.01401107</v>
      </c>
      <c r="S124" s="199">
        <v>0</v>
      </c>
      <c r="T124" s="200">
        <f>S124*H124</f>
        <v>0</v>
      </c>
      <c r="AR124" s="22" t="s">
        <v>178</v>
      </c>
      <c r="AT124" s="22" t="s">
        <v>184</v>
      </c>
      <c r="AU124" s="22" t="s">
        <v>83</v>
      </c>
      <c r="AY124" s="22" t="s">
        <v>132</v>
      </c>
      <c r="BE124" s="201">
        <f>IF(N124="základní",J124,0)</f>
        <v>0</v>
      </c>
      <c r="BF124" s="201">
        <f>IF(N124="snížená",J124,0)</f>
        <v>0</v>
      </c>
      <c r="BG124" s="201">
        <f>IF(N124="zákl. přenesená",J124,0)</f>
        <v>0</v>
      </c>
      <c r="BH124" s="201">
        <f>IF(N124="sníž. přenesená",J124,0)</f>
        <v>0</v>
      </c>
      <c r="BI124" s="201">
        <f>IF(N124="nulová",J124,0)</f>
        <v>0</v>
      </c>
      <c r="BJ124" s="22" t="s">
        <v>81</v>
      </c>
      <c r="BK124" s="201">
        <f>ROUND(I124*H124,2)</f>
        <v>0</v>
      </c>
      <c r="BL124" s="22" t="s">
        <v>139</v>
      </c>
      <c r="BM124" s="22" t="s">
        <v>210</v>
      </c>
    </row>
    <row r="125" spans="2:51" s="11" customFormat="1" ht="13.5">
      <c r="B125" s="202"/>
      <c r="C125" s="203"/>
      <c r="D125" s="204" t="s">
        <v>141</v>
      </c>
      <c r="E125" s="203"/>
      <c r="F125" s="206" t="s">
        <v>211</v>
      </c>
      <c r="G125" s="203"/>
      <c r="H125" s="207">
        <v>45.197</v>
      </c>
      <c r="I125" s="208"/>
      <c r="J125" s="203"/>
      <c r="K125" s="203"/>
      <c r="L125" s="209"/>
      <c r="M125" s="210"/>
      <c r="N125" s="211"/>
      <c r="O125" s="211"/>
      <c r="P125" s="211"/>
      <c r="Q125" s="211"/>
      <c r="R125" s="211"/>
      <c r="S125" s="211"/>
      <c r="T125" s="212"/>
      <c r="AT125" s="213" t="s">
        <v>141</v>
      </c>
      <c r="AU125" s="213" t="s">
        <v>83</v>
      </c>
      <c r="AV125" s="11" t="s">
        <v>83</v>
      </c>
      <c r="AW125" s="11" t="s">
        <v>6</v>
      </c>
      <c r="AX125" s="11" t="s">
        <v>81</v>
      </c>
      <c r="AY125" s="213" t="s">
        <v>132</v>
      </c>
    </row>
    <row r="126" spans="2:65" s="1" customFormat="1" ht="25.5" customHeight="1">
      <c r="B126" s="39"/>
      <c r="C126" s="190" t="s">
        <v>212</v>
      </c>
      <c r="D126" s="190" t="s">
        <v>134</v>
      </c>
      <c r="E126" s="191" t="s">
        <v>213</v>
      </c>
      <c r="F126" s="192" t="s">
        <v>214</v>
      </c>
      <c r="G126" s="193" t="s">
        <v>137</v>
      </c>
      <c r="H126" s="194">
        <v>4.263</v>
      </c>
      <c r="I126" s="195"/>
      <c r="J126" s="196">
        <f>ROUND(I126*H126,2)</f>
        <v>0</v>
      </c>
      <c r="K126" s="192" t="s">
        <v>165</v>
      </c>
      <c r="L126" s="59"/>
      <c r="M126" s="197" t="s">
        <v>21</v>
      </c>
      <c r="N126" s="198" t="s">
        <v>44</v>
      </c>
      <c r="O126" s="40"/>
      <c r="P126" s="199">
        <f>O126*H126</f>
        <v>0</v>
      </c>
      <c r="Q126" s="199">
        <v>2.16</v>
      </c>
      <c r="R126" s="199">
        <f>Q126*H126</f>
        <v>9.20808</v>
      </c>
      <c r="S126" s="199">
        <v>0</v>
      </c>
      <c r="T126" s="200">
        <f>S126*H126</f>
        <v>0</v>
      </c>
      <c r="AR126" s="22" t="s">
        <v>139</v>
      </c>
      <c r="AT126" s="22" t="s">
        <v>134</v>
      </c>
      <c r="AU126" s="22" t="s">
        <v>83</v>
      </c>
      <c r="AY126" s="22" t="s">
        <v>132</v>
      </c>
      <c r="BE126" s="201">
        <f>IF(N126="základní",J126,0)</f>
        <v>0</v>
      </c>
      <c r="BF126" s="201">
        <f>IF(N126="snížená",J126,0)</f>
        <v>0</v>
      </c>
      <c r="BG126" s="201">
        <f>IF(N126="zákl. přenesená",J126,0)</f>
        <v>0</v>
      </c>
      <c r="BH126" s="201">
        <f>IF(N126="sníž. přenesená",J126,0)</f>
        <v>0</v>
      </c>
      <c r="BI126" s="201">
        <f>IF(N126="nulová",J126,0)</f>
        <v>0</v>
      </c>
      <c r="BJ126" s="22" t="s">
        <v>81</v>
      </c>
      <c r="BK126" s="201">
        <f>ROUND(I126*H126,2)</f>
        <v>0</v>
      </c>
      <c r="BL126" s="22" t="s">
        <v>139</v>
      </c>
      <c r="BM126" s="22" t="s">
        <v>215</v>
      </c>
    </row>
    <row r="127" spans="2:51" s="12" customFormat="1" ht="13.5">
      <c r="B127" s="214"/>
      <c r="C127" s="215"/>
      <c r="D127" s="204" t="s">
        <v>141</v>
      </c>
      <c r="E127" s="216" t="s">
        <v>21</v>
      </c>
      <c r="F127" s="217" t="s">
        <v>216</v>
      </c>
      <c r="G127" s="215"/>
      <c r="H127" s="216" t="s">
        <v>21</v>
      </c>
      <c r="I127" s="218"/>
      <c r="J127" s="215"/>
      <c r="K127" s="215"/>
      <c r="L127" s="219"/>
      <c r="M127" s="220"/>
      <c r="N127" s="221"/>
      <c r="O127" s="221"/>
      <c r="P127" s="221"/>
      <c r="Q127" s="221"/>
      <c r="R127" s="221"/>
      <c r="S127" s="221"/>
      <c r="T127" s="222"/>
      <c r="AT127" s="223" t="s">
        <v>141</v>
      </c>
      <c r="AU127" s="223" t="s">
        <v>83</v>
      </c>
      <c r="AV127" s="12" t="s">
        <v>81</v>
      </c>
      <c r="AW127" s="12" t="s">
        <v>36</v>
      </c>
      <c r="AX127" s="12" t="s">
        <v>73</v>
      </c>
      <c r="AY127" s="223" t="s">
        <v>132</v>
      </c>
    </row>
    <row r="128" spans="2:51" s="11" customFormat="1" ht="13.5">
      <c r="B128" s="202"/>
      <c r="C128" s="203"/>
      <c r="D128" s="204" t="s">
        <v>141</v>
      </c>
      <c r="E128" s="205" t="s">
        <v>21</v>
      </c>
      <c r="F128" s="206" t="s">
        <v>217</v>
      </c>
      <c r="G128" s="203"/>
      <c r="H128" s="207">
        <v>4.263</v>
      </c>
      <c r="I128" s="208"/>
      <c r="J128" s="203"/>
      <c r="K128" s="203"/>
      <c r="L128" s="209"/>
      <c r="M128" s="210"/>
      <c r="N128" s="211"/>
      <c r="O128" s="211"/>
      <c r="P128" s="211"/>
      <c r="Q128" s="211"/>
      <c r="R128" s="211"/>
      <c r="S128" s="211"/>
      <c r="T128" s="212"/>
      <c r="AT128" s="213" t="s">
        <v>141</v>
      </c>
      <c r="AU128" s="213" t="s">
        <v>83</v>
      </c>
      <c r="AV128" s="11" t="s">
        <v>83</v>
      </c>
      <c r="AW128" s="11" t="s">
        <v>36</v>
      </c>
      <c r="AX128" s="11" t="s">
        <v>73</v>
      </c>
      <c r="AY128" s="213" t="s">
        <v>132</v>
      </c>
    </row>
    <row r="129" spans="2:65" s="1" customFormat="1" ht="25.5" customHeight="1">
      <c r="B129" s="39"/>
      <c r="C129" s="190" t="s">
        <v>10</v>
      </c>
      <c r="D129" s="190" t="s">
        <v>134</v>
      </c>
      <c r="E129" s="191" t="s">
        <v>218</v>
      </c>
      <c r="F129" s="192" t="s">
        <v>219</v>
      </c>
      <c r="G129" s="193" t="s">
        <v>137</v>
      </c>
      <c r="H129" s="194">
        <v>5.895</v>
      </c>
      <c r="I129" s="195"/>
      <c r="J129" s="196">
        <f>ROUND(I129*H129,2)</f>
        <v>0</v>
      </c>
      <c r="K129" s="192" t="s">
        <v>165</v>
      </c>
      <c r="L129" s="59"/>
      <c r="M129" s="197" t="s">
        <v>21</v>
      </c>
      <c r="N129" s="198" t="s">
        <v>44</v>
      </c>
      <c r="O129" s="40"/>
      <c r="P129" s="199">
        <f>O129*H129</f>
        <v>0</v>
      </c>
      <c r="Q129" s="199">
        <v>2.45329</v>
      </c>
      <c r="R129" s="199">
        <f>Q129*H129</f>
        <v>14.46214455</v>
      </c>
      <c r="S129" s="199">
        <v>0</v>
      </c>
      <c r="T129" s="200">
        <f>S129*H129</f>
        <v>0</v>
      </c>
      <c r="AR129" s="22" t="s">
        <v>139</v>
      </c>
      <c r="AT129" s="22" t="s">
        <v>134</v>
      </c>
      <c r="AU129" s="22" t="s">
        <v>83</v>
      </c>
      <c r="AY129" s="22" t="s">
        <v>132</v>
      </c>
      <c r="BE129" s="201">
        <f>IF(N129="základní",J129,0)</f>
        <v>0</v>
      </c>
      <c r="BF129" s="201">
        <f>IF(N129="snížená",J129,0)</f>
        <v>0</v>
      </c>
      <c r="BG129" s="201">
        <f>IF(N129="zákl. přenesená",J129,0)</f>
        <v>0</v>
      </c>
      <c r="BH129" s="201">
        <f>IF(N129="sníž. přenesená",J129,0)</f>
        <v>0</v>
      </c>
      <c r="BI129" s="201">
        <f>IF(N129="nulová",J129,0)</f>
        <v>0</v>
      </c>
      <c r="BJ129" s="22" t="s">
        <v>81</v>
      </c>
      <c r="BK129" s="201">
        <f>ROUND(I129*H129,2)</f>
        <v>0</v>
      </c>
      <c r="BL129" s="22" t="s">
        <v>139</v>
      </c>
      <c r="BM129" s="22" t="s">
        <v>220</v>
      </c>
    </row>
    <row r="130" spans="2:51" s="11" customFormat="1" ht="13.5">
      <c r="B130" s="202"/>
      <c r="C130" s="203"/>
      <c r="D130" s="204" t="s">
        <v>141</v>
      </c>
      <c r="E130" s="205" t="s">
        <v>21</v>
      </c>
      <c r="F130" s="206" t="s">
        <v>221</v>
      </c>
      <c r="G130" s="203"/>
      <c r="H130" s="207">
        <v>5.895</v>
      </c>
      <c r="I130" s="208"/>
      <c r="J130" s="203"/>
      <c r="K130" s="203"/>
      <c r="L130" s="209"/>
      <c r="M130" s="210"/>
      <c r="N130" s="211"/>
      <c r="O130" s="211"/>
      <c r="P130" s="211"/>
      <c r="Q130" s="211"/>
      <c r="R130" s="211"/>
      <c r="S130" s="211"/>
      <c r="T130" s="212"/>
      <c r="AT130" s="213" t="s">
        <v>141</v>
      </c>
      <c r="AU130" s="213" t="s">
        <v>83</v>
      </c>
      <c r="AV130" s="11" t="s">
        <v>83</v>
      </c>
      <c r="AW130" s="11" t="s">
        <v>36</v>
      </c>
      <c r="AX130" s="11" t="s">
        <v>73</v>
      </c>
      <c r="AY130" s="213" t="s">
        <v>132</v>
      </c>
    </row>
    <row r="131" spans="2:65" s="1" customFormat="1" ht="16.5" customHeight="1">
      <c r="B131" s="39"/>
      <c r="C131" s="190" t="s">
        <v>222</v>
      </c>
      <c r="D131" s="190" t="s">
        <v>134</v>
      </c>
      <c r="E131" s="191" t="s">
        <v>223</v>
      </c>
      <c r="F131" s="192" t="s">
        <v>224</v>
      </c>
      <c r="G131" s="193" t="s">
        <v>181</v>
      </c>
      <c r="H131" s="194">
        <v>3.81</v>
      </c>
      <c r="I131" s="195"/>
      <c r="J131" s="196">
        <f>ROUND(I131*H131,2)</f>
        <v>0</v>
      </c>
      <c r="K131" s="192" t="s">
        <v>138</v>
      </c>
      <c r="L131" s="59"/>
      <c r="M131" s="197" t="s">
        <v>21</v>
      </c>
      <c r="N131" s="198" t="s">
        <v>44</v>
      </c>
      <c r="O131" s="40"/>
      <c r="P131" s="199">
        <f>O131*H131</f>
        <v>0</v>
      </c>
      <c r="Q131" s="199">
        <v>0.0010259</v>
      </c>
      <c r="R131" s="199">
        <f>Q131*H131</f>
        <v>0.003908679</v>
      </c>
      <c r="S131" s="199">
        <v>0</v>
      </c>
      <c r="T131" s="200">
        <f>S131*H131</f>
        <v>0</v>
      </c>
      <c r="AR131" s="22" t="s">
        <v>139</v>
      </c>
      <c r="AT131" s="22" t="s">
        <v>134</v>
      </c>
      <c r="AU131" s="22" t="s">
        <v>83</v>
      </c>
      <c r="AY131" s="22" t="s">
        <v>132</v>
      </c>
      <c r="BE131" s="201">
        <f>IF(N131="základní",J131,0)</f>
        <v>0</v>
      </c>
      <c r="BF131" s="201">
        <f>IF(N131="snížená",J131,0)</f>
        <v>0</v>
      </c>
      <c r="BG131" s="201">
        <f>IF(N131="zákl. přenesená",J131,0)</f>
        <v>0</v>
      </c>
      <c r="BH131" s="201">
        <f>IF(N131="sníž. přenesená",J131,0)</f>
        <v>0</v>
      </c>
      <c r="BI131" s="201">
        <f>IF(N131="nulová",J131,0)</f>
        <v>0</v>
      </c>
      <c r="BJ131" s="22" t="s">
        <v>81</v>
      </c>
      <c r="BK131" s="201">
        <f>ROUND(I131*H131,2)</f>
        <v>0</v>
      </c>
      <c r="BL131" s="22" t="s">
        <v>139</v>
      </c>
      <c r="BM131" s="22" t="s">
        <v>225</v>
      </c>
    </row>
    <row r="132" spans="2:51" s="11" customFormat="1" ht="13.5">
      <c r="B132" s="202"/>
      <c r="C132" s="203"/>
      <c r="D132" s="204" t="s">
        <v>141</v>
      </c>
      <c r="E132" s="205" t="s">
        <v>21</v>
      </c>
      <c r="F132" s="206" t="s">
        <v>226</v>
      </c>
      <c r="G132" s="203"/>
      <c r="H132" s="207">
        <v>3.81</v>
      </c>
      <c r="I132" s="208"/>
      <c r="J132" s="203"/>
      <c r="K132" s="203"/>
      <c r="L132" s="209"/>
      <c r="M132" s="210"/>
      <c r="N132" s="211"/>
      <c r="O132" s="211"/>
      <c r="P132" s="211"/>
      <c r="Q132" s="211"/>
      <c r="R132" s="211"/>
      <c r="S132" s="211"/>
      <c r="T132" s="212"/>
      <c r="AT132" s="213" t="s">
        <v>141</v>
      </c>
      <c r="AU132" s="213" t="s">
        <v>83</v>
      </c>
      <c r="AV132" s="11" t="s">
        <v>83</v>
      </c>
      <c r="AW132" s="11" t="s">
        <v>36</v>
      </c>
      <c r="AX132" s="11" t="s">
        <v>73</v>
      </c>
      <c r="AY132" s="213" t="s">
        <v>132</v>
      </c>
    </row>
    <row r="133" spans="2:65" s="1" customFormat="1" ht="16.5" customHeight="1">
      <c r="B133" s="39"/>
      <c r="C133" s="190" t="s">
        <v>227</v>
      </c>
      <c r="D133" s="190" t="s">
        <v>134</v>
      </c>
      <c r="E133" s="191" t="s">
        <v>228</v>
      </c>
      <c r="F133" s="192" t="s">
        <v>229</v>
      </c>
      <c r="G133" s="193" t="s">
        <v>181</v>
      </c>
      <c r="H133" s="194">
        <v>3.81</v>
      </c>
      <c r="I133" s="195"/>
      <c r="J133" s="196">
        <f>ROUND(I133*H133,2)</f>
        <v>0</v>
      </c>
      <c r="K133" s="192" t="s">
        <v>138</v>
      </c>
      <c r="L133" s="59"/>
      <c r="M133" s="197" t="s">
        <v>21</v>
      </c>
      <c r="N133" s="198" t="s">
        <v>44</v>
      </c>
      <c r="O133" s="40"/>
      <c r="P133" s="199">
        <f>O133*H133</f>
        <v>0</v>
      </c>
      <c r="Q133" s="199">
        <v>0</v>
      </c>
      <c r="R133" s="199">
        <f>Q133*H133</f>
        <v>0</v>
      </c>
      <c r="S133" s="199">
        <v>0</v>
      </c>
      <c r="T133" s="200">
        <f>S133*H133</f>
        <v>0</v>
      </c>
      <c r="AR133" s="22" t="s">
        <v>139</v>
      </c>
      <c r="AT133" s="22" t="s">
        <v>134</v>
      </c>
      <c r="AU133" s="22" t="s">
        <v>83</v>
      </c>
      <c r="AY133" s="22" t="s">
        <v>132</v>
      </c>
      <c r="BE133" s="201">
        <f>IF(N133="základní",J133,0)</f>
        <v>0</v>
      </c>
      <c r="BF133" s="201">
        <f>IF(N133="snížená",J133,0)</f>
        <v>0</v>
      </c>
      <c r="BG133" s="201">
        <f>IF(N133="zákl. přenesená",J133,0)</f>
        <v>0</v>
      </c>
      <c r="BH133" s="201">
        <f>IF(N133="sníž. přenesená",J133,0)</f>
        <v>0</v>
      </c>
      <c r="BI133" s="201">
        <f>IF(N133="nulová",J133,0)</f>
        <v>0</v>
      </c>
      <c r="BJ133" s="22" t="s">
        <v>81</v>
      </c>
      <c r="BK133" s="201">
        <f>ROUND(I133*H133,2)</f>
        <v>0</v>
      </c>
      <c r="BL133" s="22" t="s">
        <v>139</v>
      </c>
      <c r="BM133" s="22" t="s">
        <v>230</v>
      </c>
    </row>
    <row r="134" spans="2:65" s="1" customFormat="1" ht="16.5" customHeight="1">
      <c r="B134" s="39"/>
      <c r="C134" s="190" t="s">
        <v>231</v>
      </c>
      <c r="D134" s="190" t="s">
        <v>134</v>
      </c>
      <c r="E134" s="191" t="s">
        <v>232</v>
      </c>
      <c r="F134" s="192" t="s">
        <v>233</v>
      </c>
      <c r="G134" s="193" t="s">
        <v>234</v>
      </c>
      <c r="H134" s="194">
        <v>0.113</v>
      </c>
      <c r="I134" s="195"/>
      <c r="J134" s="196">
        <f>ROUND(I134*H134,2)</f>
        <v>0</v>
      </c>
      <c r="K134" s="192" t="s">
        <v>138</v>
      </c>
      <c r="L134" s="59"/>
      <c r="M134" s="197" t="s">
        <v>21</v>
      </c>
      <c r="N134" s="198" t="s">
        <v>44</v>
      </c>
      <c r="O134" s="40"/>
      <c r="P134" s="199">
        <f>O134*H134</f>
        <v>0</v>
      </c>
      <c r="Q134" s="199">
        <v>1.0530555952</v>
      </c>
      <c r="R134" s="199">
        <f>Q134*H134</f>
        <v>0.1189952822576</v>
      </c>
      <c r="S134" s="199">
        <v>0</v>
      </c>
      <c r="T134" s="200">
        <f>S134*H134</f>
        <v>0</v>
      </c>
      <c r="AR134" s="22" t="s">
        <v>139</v>
      </c>
      <c r="AT134" s="22" t="s">
        <v>134</v>
      </c>
      <c r="AU134" s="22" t="s">
        <v>83</v>
      </c>
      <c r="AY134" s="22" t="s">
        <v>132</v>
      </c>
      <c r="BE134" s="201">
        <f>IF(N134="základní",J134,0)</f>
        <v>0</v>
      </c>
      <c r="BF134" s="201">
        <f>IF(N134="snížená",J134,0)</f>
        <v>0</v>
      </c>
      <c r="BG134" s="201">
        <f>IF(N134="zákl. přenesená",J134,0)</f>
        <v>0</v>
      </c>
      <c r="BH134" s="201">
        <f>IF(N134="sníž. přenesená",J134,0)</f>
        <v>0</v>
      </c>
      <c r="BI134" s="201">
        <f>IF(N134="nulová",J134,0)</f>
        <v>0</v>
      </c>
      <c r="BJ134" s="22" t="s">
        <v>81</v>
      </c>
      <c r="BK134" s="201">
        <f>ROUND(I134*H134,2)</f>
        <v>0</v>
      </c>
      <c r="BL134" s="22" t="s">
        <v>139</v>
      </c>
      <c r="BM134" s="22" t="s">
        <v>235</v>
      </c>
    </row>
    <row r="135" spans="2:51" s="11" customFormat="1" ht="13.5">
      <c r="B135" s="202"/>
      <c r="C135" s="203"/>
      <c r="D135" s="204" t="s">
        <v>141</v>
      </c>
      <c r="E135" s="205" t="s">
        <v>21</v>
      </c>
      <c r="F135" s="206" t="s">
        <v>236</v>
      </c>
      <c r="G135" s="203"/>
      <c r="H135" s="207">
        <v>0.113</v>
      </c>
      <c r="I135" s="208"/>
      <c r="J135" s="203"/>
      <c r="K135" s="203"/>
      <c r="L135" s="209"/>
      <c r="M135" s="210"/>
      <c r="N135" s="211"/>
      <c r="O135" s="211"/>
      <c r="P135" s="211"/>
      <c r="Q135" s="211"/>
      <c r="R135" s="211"/>
      <c r="S135" s="211"/>
      <c r="T135" s="212"/>
      <c r="AT135" s="213" t="s">
        <v>141</v>
      </c>
      <c r="AU135" s="213" t="s">
        <v>83</v>
      </c>
      <c r="AV135" s="11" t="s">
        <v>83</v>
      </c>
      <c r="AW135" s="11" t="s">
        <v>36</v>
      </c>
      <c r="AX135" s="11" t="s">
        <v>73</v>
      </c>
      <c r="AY135" s="213" t="s">
        <v>132</v>
      </c>
    </row>
    <row r="136" spans="2:65" s="1" customFormat="1" ht="25.5" customHeight="1">
      <c r="B136" s="39"/>
      <c r="C136" s="190" t="s">
        <v>237</v>
      </c>
      <c r="D136" s="190" t="s">
        <v>134</v>
      </c>
      <c r="E136" s="191" t="s">
        <v>238</v>
      </c>
      <c r="F136" s="192" t="s">
        <v>239</v>
      </c>
      <c r="G136" s="193" t="s">
        <v>137</v>
      </c>
      <c r="H136" s="194">
        <v>5.548</v>
      </c>
      <c r="I136" s="195"/>
      <c r="J136" s="196">
        <f>ROUND(I136*H136,2)</f>
        <v>0</v>
      </c>
      <c r="K136" s="192" t="s">
        <v>165</v>
      </c>
      <c r="L136" s="59"/>
      <c r="M136" s="197" t="s">
        <v>21</v>
      </c>
      <c r="N136" s="198" t="s">
        <v>44</v>
      </c>
      <c r="O136" s="40"/>
      <c r="P136" s="199">
        <f>O136*H136</f>
        <v>0</v>
      </c>
      <c r="Q136" s="199">
        <v>2.25634</v>
      </c>
      <c r="R136" s="199">
        <f>Q136*H136</f>
        <v>12.518174319999998</v>
      </c>
      <c r="S136" s="199">
        <v>0</v>
      </c>
      <c r="T136" s="200">
        <f>S136*H136</f>
        <v>0</v>
      </c>
      <c r="AR136" s="22" t="s">
        <v>139</v>
      </c>
      <c r="AT136" s="22" t="s">
        <v>134</v>
      </c>
      <c r="AU136" s="22" t="s">
        <v>83</v>
      </c>
      <c r="AY136" s="22" t="s">
        <v>132</v>
      </c>
      <c r="BE136" s="201">
        <f>IF(N136="základní",J136,0)</f>
        <v>0</v>
      </c>
      <c r="BF136" s="201">
        <f>IF(N136="snížená",J136,0)</f>
        <v>0</v>
      </c>
      <c r="BG136" s="201">
        <f>IF(N136="zákl. přenesená",J136,0)</f>
        <v>0</v>
      </c>
      <c r="BH136" s="201">
        <f>IF(N136="sníž. přenesená",J136,0)</f>
        <v>0</v>
      </c>
      <c r="BI136" s="201">
        <f>IF(N136="nulová",J136,0)</f>
        <v>0</v>
      </c>
      <c r="BJ136" s="22" t="s">
        <v>81</v>
      </c>
      <c r="BK136" s="201">
        <f>ROUND(I136*H136,2)</f>
        <v>0</v>
      </c>
      <c r="BL136" s="22" t="s">
        <v>139</v>
      </c>
      <c r="BM136" s="22" t="s">
        <v>240</v>
      </c>
    </row>
    <row r="137" spans="2:51" s="11" customFormat="1" ht="13.5">
      <c r="B137" s="202"/>
      <c r="C137" s="203"/>
      <c r="D137" s="204" t="s">
        <v>141</v>
      </c>
      <c r="E137" s="205" t="s">
        <v>21</v>
      </c>
      <c r="F137" s="206" t="s">
        <v>241</v>
      </c>
      <c r="G137" s="203"/>
      <c r="H137" s="207">
        <v>5.548</v>
      </c>
      <c r="I137" s="208"/>
      <c r="J137" s="203"/>
      <c r="K137" s="203"/>
      <c r="L137" s="209"/>
      <c r="M137" s="210"/>
      <c r="N137" s="211"/>
      <c r="O137" s="211"/>
      <c r="P137" s="211"/>
      <c r="Q137" s="211"/>
      <c r="R137" s="211"/>
      <c r="S137" s="211"/>
      <c r="T137" s="212"/>
      <c r="AT137" s="213" t="s">
        <v>141</v>
      </c>
      <c r="AU137" s="213" t="s">
        <v>83</v>
      </c>
      <c r="AV137" s="11" t="s">
        <v>83</v>
      </c>
      <c r="AW137" s="11" t="s">
        <v>36</v>
      </c>
      <c r="AX137" s="11" t="s">
        <v>73</v>
      </c>
      <c r="AY137" s="213" t="s">
        <v>132</v>
      </c>
    </row>
    <row r="138" spans="2:65" s="1" customFormat="1" ht="38.25" customHeight="1">
      <c r="B138" s="39"/>
      <c r="C138" s="190" t="s">
        <v>242</v>
      </c>
      <c r="D138" s="190" t="s">
        <v>134</v>
      </c>
      <c r="E138" s="191" t="s">
        <v>243</v>
      </c>
      <c r="F138" s="192" t="s">
        <v>244</v>
      </c>
      <c r="G138" s="193" t="s">
        <v>181</v>
      </c>
      <c r="H138" s="194">
        <v>8.172</v>
      </c>
      <c r="I138" s="195"/>
      <c r="J138" s="196">
        <f>ROUND(I138*H138,2)</f>
        <v>0</v>
      </c>
      <c r="K138" s="192" t="s">
        <v>165</v>
      </c>
      <c r="L138" s="59"/>
      <c r="M138" s="197" t="s">
        <v>21</v>
      </c>
      <c r="N138" s="198" t="s">
        <v>44</v>
      </c>
      <c r="O138" s="40"/>
      <c r="P138" s="199">
        <f>O138*H138</f>
        <v>0</v>
      </c>
      <c r="Q138" s="199">
        <v>0.00103</v>
      </c>
      <c r="R138" s="199">
        <f>Q138*H138</f>
        <v>0.008417160000000002</v>
      </c>
      <c r="S138" s="199">
        <v>0</v>
      </c>
      <c r="T138" s="200">
        <f>S138*H138</f>
        <v>0</v>
      </c>
      <c r="AR138" s="22" t="s">
        <v>139</v>
      </c>
      <c r="AT138" s="22" t="s">
        <v>134</v>
      </c>
      <c r="AU138" s="22" t="s">
        <v>83</v>
      </c>
      <c r="AY138" s="22" t="s">
        <v>132</v>
      </c>
      <c r="BE138" s="201">
        <f>IF(N138="základní",J138,0)</f>
        <v>0</v>
      </c>
      <c r="BF138" s="201">
        <f>IF(N138="snížená",J138,0)</f>
        <v>0</v>
      </c>
      <c r="BG138" s="201">
        <f>IF(N138="zákl. přenesená",J138,0)</f>
        <v>0</v>
      </c>
      <c r="BH138" s="201">
        <f>IF(N138="sníž. přenesená",J138,0)</f>
        <v>0</v>
      </c>
      <c r="BI138" s="201">
        <f>IF(N138="nulová",J138,0)</f>
        <v>0</v>
      </c>
      <c r="BJ138" s="22" t="s">
        <v>81</v>
      </c>
      <c r="BK138" s="201">
        <f>ROUND(I138*H138,2)</f>
        <v>0</v>
      </c>
      <c r="BL138" s="22" t="s">
        <v>139</v>
      </c>
      <c r="BM138" s="22" t="s">
        <v>245</v>
      </c>
    </row>
    <row r="139" spans="2:51" s="11" customFormat="1" ht="13.5">
      <c r="B139" s="202"/>
      <c r="C139" s="203"/>
      <c r="D139" s="204" t="s">
        <v>141</v>
      </c>
      <c r="E139" s="205" t="s">
        <v>21</v>
      </c>
      <c r="F139" s="206" t="s">
        <v>246</v>
      </c>
      <c r="G139" s="203"/>
      <c r="H139" s="207">
        <v>8.172</v>
      </c>
      <c r="I139" s="208"/>
      <c r="J139" s="203"/>
      <c r="K139" s="203"/>
      <c r="L139" s="209"/>
      <c r="M139" s="210"/>
      <c r="N139" s="211"/>
      <c r="O139" s="211"/>
      <c r="P139" s="211"/>
      <c r="Q139" s="211"/>
      <c r="R139" s="211"/>
      <c r="S139" s="211"/>
      <c r="T139" s="212"/>
      <c r="AT139" s="213" t="s">
        <v>141</v>
      </c>
      <c r="AU139" s="213" t="s">
        <v>83</v>
      </c>
      <c r="AV139" s="11" t="s">
        <v>83</v>
      </c>
      <c r="AW139" s="11" t="s">
        <v>36</v>
      </c>
      <c r="AX139" s="11" t="s">
        <v>73</v>
      </c>
      <c r="AY139" s="213" t="s">
        <v>132</v>
      </c>
    </row>
    <row r="140" spans="2:65" s="1" customFormat="1" ht="38.25" customHeight="1">
      <c r="B140" s="39"/>
      <c r="C140" s="190" t="s">
        <v>9</v>
      </c>
      <c r="D140" s="190" t="s">
        <v>134</v>
      </c>
      <c r="E140" s="191" t="s">
        <v>247</v>
      </c>
      <c r="F140" s="192" t="s">
        <v>248</v>
      </c>
      <c r="G140" s="193" t="s">
        <v>181</v>
      </c>
      <c r="H140" s="194">
        <v>8.172</v>
      </c>
      <c r="I140" s="195"/>
      <c r="J140" s="196">
        <f>ROUND(I140*H140,2)</f>
        <v>0</v>
      </c>
      <c r="K140" s="192" t="s">
        <v>165</v>
      </c>
      <c r="L140" s="59"/>
      <c r="M140" s="197" t="s">
        <v>21</v>
      </c>
      <c r="N140" s="198" t="s">
        <v>44</v>
      </c>
      <c r="O140" s="40"/>
      <c r="P140" s="199">
        <f>O140*H140</f>
        <v>0</v>
      </c>
      <c r="Q140" s="199">
        <v>0</v>
      </c>
      <c r="R140" s="199">
        <f>Q140*H140</f>
        <v>0</v>
      </c>
      <c r="S140" s="199">
        <v>0</v>
      </c>
      <c r="T140" s="200">
        <f>S140*H140</f>
        <v>0</v>
      </c>
      <c r="AR140" s="22" t="s">
        <v>139</v>
      </c>
      <c r="AT140" s="22" t="s">
        <v>134</v>
      </c>
      <c r="AU140" s="22" t="s">
        <v>83</v>
      </c>
      <c r="AY140" s="22" t="s">
        <v>132</v>
      </c>
      <c r="BE140" s="201">
        <f>IF(N140="základní",J140,0)</f>
        <v>0</v>
      </c>
      <c r="BF140" s="201">
        <f>IF(N140="snížená",J140,0)</f>
        <v>0</v>
      </c>
      <c r="BG140" s="201">
        <f>IF(N140="zákl. přenesená",J140,0)</f>
        <v>0</v>
      </c>
      <c r="BH140" s="201">
        <f>IF(N140="sníž. přenesená",J140,0)</f>
        <v>0</v>
      </c>
      <c r="BI140" s="201">
        <f>IF(N140="nulová",J140,0)</f>
        <v>0</v>
      </c>
      <c r="BJ140" s="22" t="s">
        <v>81</v>
      </c>
      <c r="BK140" s="201">
        <f>ROUND(I140*H140,2)</f>
        <v>0</v>
      </c>
      <c r="BL140" s="22" t="s">
        <v>139</v>
      </c>
      <c r="BM140" s="22" t="s">
        <v>249</v>
      </c>
    </row>
    <row r="141" spans="2:65" s="1" customFormat="1" ht="38.25" customHeight="1">
      <c r="B141" s="39"/>
      <c r="C141" s="190" t="s">
        <v>250</v>
      </c>
      <c r="D141" s="190" t="s">
        <v>134</v>
      </c>
      <c r="E141" s="191" t="s">
        <v>251</v>
      </c>
      <c r="F141" s="192" t="s">
        <v>252</v>
      </c>
      <c r="G141" s="193" t="s">
        <v>137</v>
      </c>
      <c r="H141" s="194">
        <v>5.895</v>
      </c>
      <c r="I141" s="195"/>
      <c r="J141" s="196">
        <f>ROUND(I141*H141,2)</f>
        <v>0</v>
      </c>
      <c r="K141" s="192" t="s">
        <v>158</v>
      </c>
      <c r="L141" s="59"/>
      <c r="M141" s="197" t="s">
        <v>21</v>
      </c>
      <c r="N141" s="198" t="s">
        <v>44</v>
      </c>
      <c r="O141" s="40"/>
      <c r="P141" s="199">
        <f>O141*H141</f>
        <v>0</v>
      </c>
      <c r="Q141" s="199">
        <v>0</v>
      </c>
      <c r="R141" s="199">
        <f>Q141*H141</f>
        <v>0</v>
      </c>
      <c r="S141" s="199">
        <v>0</v>
      </c>
      <c r="T141" s="200">
        <f>S141*H141</f>
        <v>0</v>
      </c>
      <c r="AR141" s="22" t="s">
        <v>139</v>
      </c>
      <c r="AT141" s="22" t="s">
        <v>134</v>
      </c>
      <c r="AU141" s="22" t="s">
        <v>83</v>
      </c>
      <c r="AY141" s="22" t="s">
        <v>132</v>
      </c>
      <c r="BE141" s="201">
        <f>IF(N141="základní",J141,0)</f>
        <v>0</v>
      </c>
      <c r="BF141" s="201">
        <f>IF(N141="snížená",J141,0)</f>
        <v>0</v>
      </c>
      <c r="BG141" s="201">
        <f>IF(N141="zákl. přenesená",J141,0)</f>
        <v>0</v>
      </c>
      <c r="BH141" s="201">
        <f>IF(N141="sníž. přenesená",J141,0)</f>
        <v>0</v>
      </c>
      <c r="BI141" s="201">
        <f>IF(N141="nulová",J141,0)</f>
        <v>0</v>
      </c>
      <c r="BJ141" s="22" t="s">
        <v>81</v>
      </c>
      <c r="BK141" s="201">
        <f>ROUND(I141*H141,2)</f>
        <v>0</v>
      </c>
      <c r="BL141" s="22" t="s">
        <v>139</v>
      </c>
      <c r="BM141" s="22" t="s">
        <v>253</v>
      </c>
    </row>
    <row r="142" spans="2:65" s="1" customFormat="1" ht="16.5" customHeight="1">
      <c r="B142" s="39"/>
      <c r="C142" s="190" t="s">
        <v>254</v>
      </c>
      <c r="D142" s="190" t="s">
        <v>134</v>
      </c>
      <c r="E142" s="191" t="s">
        <v>255</v>
      </c>
      <c r="F142" s="192" t="s">
        <v>256</v>
      </c>
      <c r="G142" s="193" t="s">
        <v>257</v>
      </c>
      <c r="H142" s="194">
        <v>29.4</v>
      </c>
      <c r="I142" s="195"/>
      <c r="J142" s="196">
        <f>ROUND(I142*H142,2)</f>
        <v>0</v>
      </c>
      <c r="K142" s="192" t="s">
        <v>21</v>
      </c>
      <c r="L142" s="59"/>
      <c r="M142" s="197" t="s">
        <v>21</v>
      </c>
      <c r="N142" s="198" t="s">
        <v>44</v>
      </c>
      <c r="O142" s="40"/>
      <c r="P142" s="199">
        <f>O142*H142</f>
        <v>0</v>
      </c>
      <c r="Q142" s="199">
        <v>0</v>
      </c>
      <c r="R142" s="199">
        <f>Q142*H142</f>
        <v>0</v>
      </c>
      <c r="S142" s="199">
        <v>0</v>
      </c>
      <c r="T142" s="200">
        <f>S142*H142</f>
        <v>0</v>
      </c>
      <c r="AR142" s="22" t="s">
        <v>139</v>
      </c>
      <c r="AT142" s="22" t="s">
        <v>134</v>
      </c>
      <c r="AU142" s="22" t="s">
        <v>83</v>
      </c>
      <c r="AY142" s="22" t="s">
        <v>132</v>
      </c>
      <c r="BE142" s="201">
        <f>IF(N142="základní",J142,0)</f>
        <v>0</v>
      </c>
      <c r="BF142" s="201">
        <f>IF(N142="snížená",J142,0)</f>
        <v>0</v>
      </c>
      <c r="BG142" s="201">
        <f>IF(N142="zákl. přenesená",J142,0)</f>
        <v>0</v>
      </c>
      <c r="BH142" s="201">
        <f>IF(N142="sníž. přenesená",J142,0)</f>
        <v>0</v>
      </c>
      <c r="BI142" s="201">
        <f>IF(N142="nulová",J142,0)</f>
        <v>0</v>
      </c>
      <c r="BJ142" s="22" t="s">
        <v>81</v>
      </c>
      <c r="BK142" s="201">
        <f>ROUND(I142*H142,2)</f>
        <v>0</v>
      </c>
      <c r="BL142" s="22" t="s">
        <v>139</v>
      </c>
      <c r="BM142" s="22" t="s">
        <v>258</v>
      </c>
    </row>
    <row r="143" spans="2:51" s="11" customFormat="1" ht="13.5">
      <c r="B143" s="202"/>
      <c r="C143" s="203"/>
      <c r="D143" s="204" t="s">
        <v>141</v>
      </c>
      <c r="E143" s="205" t="s">
        <v>21</v>
      </c>
      <c r="F143" s="206" t="s">
        <v>259</v>
      </c>
      <c r="G143" s="203"/>
      <c r="H143" s="207">
        <v>29.4</v>
      </c>
      <c r="I143" s="208"/>
      <c r="J143" s="203"/>
      <c r="K143" s="203"/>
      <c r="L143" s="209"/>
      <c r="M143" s="210"/>
      <c r="N143" s="211"/>
      <c r="O143" s="211"/>
      <c r="P143" s="211"/>
      <c r="Q143" s="211"/>
      <c r="R143" s="211"/>
      <c r="S143" s="211"/>
      <c r="T143" s="212"/>
      <c r="AT143" s="213" t="s">
        <v>141</v>
      </c>
      <c r="AU143" s="213" t="s">
        <v>83</v>
      </c>
      <c r="AV143" s="11" t="s">
        <v>83</v>
      </c>
      <c r="AW143" s="11" t="s">
        <v>36</v>
      </c>
      <c r="AX143" s="11" t="s">
        <v>73</v>
      </c>
      <c r="AY143" s="213" t="s">
        <v>132</v>
      </c>
    </row>
    <row r="144" spans="2:63" s="10" customFormat="1" ht="29.85" customHeight="1">
      <c r="B144" s="174"/>
      <c r="C144" s="175"/>
      <c r="D144" s="176" t="s">
        <v>72</v>
      </c>
      <c r="E144" s="188" t="s">
        <v>151</v>
      </c>
      <c r="F144" s="188" t="s">
        <v>260</v>
      </c>
      <c r="G144" s="175"/>
      <c r="H144" s="175"/>
      <c r="I144" s="178"/>
      <c r="J144" s="189">
        <f>BK144</f>
        <v>0</v>
      </c>
      <c r="K144" s="175"/>
      <c r="L144" s="180"/>
      <c r="M144" s="181"/>
      <c r="N144" s="182"/>
      <c r="O144" s="182"/>
      <c r="P144" s="183">
        <f>SUM(P145:P148)</f>
        <v>0</v>
      </c>
      <c r="Q144" s="182"/>
      <c r="R144" s="183">
        <f>SUM(R145:R148)</f>
        <v>9.56030850626</v>
      </c>
      <c r="S144" s="182"/>
      <c r="T144" s="184">
        <f>SUM(T145:T148)</f>
        <v>0</v>
      </c>
      <c r="AR144" s="185" t="s">
        <v>81</v>
      </c>
      <c r="AT144" s="186" t="s">
        <v>72</v>
      </c>
      <c r="AU144" s="186" t="s">
        <v>81</v>
      </c>
      <c r="AY144" s="185" t="s">
        <v>132</v>
      </c>
      <c r="BK144" s="187">
        <f>SUM(BK145:BK148)</f>
        <v>0</v>
      </c>
    </row>
    <row r="145" spans="2:65" s="1" customFormat="1" ht="25.5" customHeight="1">
      <c r="B145" s="39"/>
      <c r="C145" s="190" t="s">
        <v>261</v>
      </c>
      <c r="D145" s="190" t="s">
        <v>134</v>
      </c>
      <c r="E145" s="191" t="s">
        <v>262</v>
      </c>
      <c r="F145" s="192" t="s">
        <v>263</v>
      </c>
      <c r="G145" s="193" t="s">
        <v>181</v>
      </c>
      <c r="H145" s="194">
        <v>13.97</v>
      </c>
      <c r="I145" s="195"/>
      <c r="J145" s="196">
        <f>ROUND(I145*H145,2)</f>
        <v>0</v>
      </c>
      <c r="K145" s="192" t="s">
        <v>158</v>
      </c>
      <c r="L145" s="59"/>
      <c r="M145" s="197" t="s">
        <v>21</v>
      </c>
      <c r="N145" s="198" t="s">
        <v>44</v>
      </c>
      <c r="O145" s="40"/>
      <c r="P145" s="199">
        <f>O145*H145</f>
        <v>0</v>
      </c>
      <c r="Q145" s="199">
        <v>0.67488604</v>
      </c>
      <c r="R145" s="199">
        <f>Q145*H145</f>
        <v>9.4281579788</v>
      </c>
      <c r="S145" s="199">
        <v>0</v>
      </c>
      <c r="T145" s="200">
        <f>S145*H145</f>
        <v>0</v>
      </c>
      <c r="AR145" s="22" t="s">
        <v>139</v>
      </c>
      <c r="AT145" s="22" t="s">
        <v>134</v>
      </c>
      <c r="AU145" s="22" t="s">
        <v>83</v>
      </c>
      <c r="AY145" s="22" t="s">
        <v>132</v>
      </c>
      <c r="BE145" s="201">
        <f>IF(N145="základní",J145,0)</f>
        <v>0</v>
      </c>
      <c r="BF145" s="201">
        <f>IF(N145="snížená",J145,0)</f>
        <v>0</v>
      </c>
      <c r="BG145" s="201">
        <f>IF(N145="zákl. přenesená",J145,0)</f>
        <v>0</v>
      </c>
      <c r="BH145" s="201">
        <f>IF(N145="sníž. přenesená",J145,0)</f>
        <v>0</v>
      </c>
      <c r="BI145" s="201">
        <f>IF(N145="nulová",J145,0)</f>
        <v>0</v>
      </c>
      <c r="BJ145" s="22" t="s">
        <v>81</v>
      </c>
      <c r="BK145" s="201">
        <f>ROUND(I145*H145,2)</f>
        <v>0</v>
      </c>
      <c r="BL145" s="22" t="s">
        <v>139</v>
      </c>
      <c r="BM145" s="22" t="s">
        <v>264</v>
      </c>
    </row>
    <row r="146" spans="2:51" s="11" customFormat="1" ht="13.5">
      <c r="B146" s="202"/>
      <c r="C146" s="203"/>
      <c r="D146" s="204" t="s">
        <v>141</v>
      </c>
      <c r="E146" s="205" t="s">
        <v>21</v>
      </c>
      <c r="F146" s="206" t="s">
        <v>265</v>
      </c>
      <c r="G146" s="203"/>
      <c r="H146" s="207">
        <v>13.97</v>
      </c>
      <c r="I146" s="208"/>
      <c r="J146" s="203"/>
      <c r="K146" s="203"/>
      <c r="L146" s="209"/>
      <c r="M146" s="210"/>
      <c r="N146" s="211"/>
      <c r="O146" s="211"/>
      <c r="P146" s="211"/>
      <c r="Q146" s="211"/>
      <c r="R146" s="211"/>
      <c r="S146" s="211"/>
      <c r="T146" s="212"/>
      <c r="AT146" s="213" t="s">
        <v>141</v>
      </c>
      <c r="AU146" s="213" t="s">
        <v>83</v>
      </c>
      <c r="AV146" s="11" t="s">
        <v>83</v>
      </c>
      <c r="AW146" s="11" t="s">
        <v>36</v>
      </c>
      <c r="AX146" s="11" t="s">
        <v>73</v>
      </c>
      <c r="AY146" s="213" t="s">
        <v>132</v>
      </c>
    </row>
    <row r="147" spans="2:65" s="1" customFormat="1" ht="25.5" customHeight="1">
      <c r="B147" s="39"/>
      <c r="C147" s="190" t="s">
        <v>266</v>
      </c>
      <c r="D147" s="190" t="s">
        <v>134</v>
      </c>
      <c r="E147" s="191" t="s">
        <v>267</v>
      </c>
      <c r="F147" s="192" t="s">
        <v>268</v>
      </c>
      <c r="G147" s="193" t="s">
        <v>234</v>
      </c>
      <c r="H147" s="194">
        <v>0.126</v>
      </c>
      <c r="I147" s="195"/>
      <c r="J147" s="196">
        <f>ROUND(I147*H147,2)</f>
        <v>0</v>
      </c>
      <c r="K147" s="192" t="s">
        <v>269</v>
      </c>
      <c r="L147" s="59"/>
      <c r="M147" s="197" t="s">
        <v>21</v>
      </c>
      <c r="N147" s="198" t="s">
        <v>44</v>
      </c>
      <c r="O147" s="40"/>
      <c r="P147" s="199">
        <f>O147*H147</f>
        <v>0</v>
      </c>
      <c r="Q147" s="199">
        <v>1.04881371</v>
      </c>
      <c r="R147" s="199">
        <f>Q147*H147</f>
        <v>0.13215052746</v>
      </c>
      <c r="S147" s="199">
        <v>0</v>
      </c>
      <c r="T147" s="200">
        <f>S147*H147</f>
        <v>0</v>
      </c>
      <c r="AR147" s="22" t="s">
        <v>139</v>
      </c>
      <c r="AT147" s="22" t="s">
        <v>134</v>
      </c>
      <c r="AU147" s="22" t="s">
        <v>83</v>
      </c>
      <c r="AY147" s="22" t="s">
        <v>132</v>
      </c>
      <c r="BE147" s="201">
        <f>IF(N147="základní",J147,0)</f>
        <v>0</v>
      </c>
      <c r="BF147" s="201">
        <f>IF(N147="snížená",J147,0)</f>
        <v>0</v>
      </c>
      <c r="BG147" s="201">
        <f>IF(N147="zákl. přenesená",J147,0)</f>
        <v>0</v>
      </c>
      <c r="BH147" s="201">
        <f>IF(N147="sníž. přenesená",J147,0)</f>
        <v>0</v>
      </c>
      <c r="BI147" s="201">
        <f>IF(N147="nulová",J147,0)</f>
        <v>0</v>
      </c>
      <c r="BJ147" s="22" t="s">
        <v>81</v>
      </c>
      <c r="BK147" s="201">
        <f>ROUND(I147*H147,2)</f>
        <v>0</v>
      </c>
      <c r="BL147" s="22" t="s">
        <v>139</v>
      </c>
      <c r="BM147" s="22" t="s">
        <v>270</v>
      </c>
    </row>
    <row r="148" spans="2:51" s="11" customFormat="1" ht="13.5">
      <c r="B148" s="202"/>
      <c r="C148" s="203"/>
      <c r="D148" s="204" t="s">
        <v>141</v>
      </c>
      <c r="E148" s="205" t="s">
        <v>21</v>
      </c>
      <c r="F148" s="206" t="s">
        <v>271</v>
      </c>
      <c r="G148" s="203"/>
      <c r="H148" s="207">
        <v>0.126</v>
      </c>
      <c r="I148" s="208"/>
      <c r="J148" s="203"/>
      <c r="K148" s="203"/>
      <c r="L148" s="209"/>
      <c r="M148" s="210"/>
      <c r="N148" s="211"/>
      <c r="O148" s="211"/>
      <c r="P148" s="211"/>
      <c r="Q148" s="211"/>
      <c r="R148" s="211"/>
      <c r="S148" s="211"/>
      <c r="T148" s="212"/>
      <c r="AT148" s="213" t="s">
        <v>141</v>
      </c>
      <c r="AU148" s="213" t="s">
        <v>83</v>
      </c>
      <c r="AV148" s="11" t="s">
        <v>83</v>
      </c>
      <c r="AW148" s="11" t="s">
        <v>36</v>
      </c>
      <c r="AX148" s="11" t="s">
        <v>73</v>
      </c>
      <c r="AY148" s="213" t="s">
        <v>132</v>
      </c>
    </row>
    <row r="149" spans="2:63" s="10" customFormat="1" ht="29.85" customHeight="1">
      <c r="B149" s="174"/>
      <c r="C149" s="175"/>
      <c r="D149" s="176" t="s">
        <v>72</v>
      </c>
      <c r="E149" s="188" t="s">
        <v>162</v>
      </c>
      <c r="F149" s="188" t="s">
        <v>272</v>
      </c>
      <c r="G149" s="175"/>
      <c r="H149" s="175"/>
      <c r="I149" s="178"/>
      <c r="J149" s="189">
        <f>BK149</f>
        <v>0</v>
      </c>
      <c r="K149" s="175"/>
      <c r="L149" s="180"/>
      <c r="M149" s="181"/>
      <c r="N149" s="182"/>
      <c r="O149" s="182"/>
      <c r="P149" s="183">
        <f>SUM(P150:P153)</f>
        <v>0</v>
      </c>
      <c r="Q149" s="182"/>
      <c r="R149" s="183">
        <f>SUM(R150:R153)</f>
        <v>2.1964667999999996</v>
      </c>
      <c r="S149" s="182"/>
      <c r="T149" s="184">
        <f>SUM(T150:T153)</f>
        <v>0</v>
      </c>
      <c r="AR149" s="185" t="s">
        <v>81</v>
      </c>
      <c r="AT149" s="186" t="s">
        <v>72</v>
      </c>
      <c r="AU149" s="186" t="s">
        <v>81</v>
      </c>
      <c r="AY149" s="185" t="s">
        <v>132</v>
      </c>
      <c r="BK149" s="187">
        <f>SUM(BK150:BK153)</f>
        <v>0</v>
      </c>
    </row>
    <row r="150" spans="2:65" s="1" customFormat="1" ht="38.25" customHeight="1">
      <c r="B150" s="39"/>
      <c r="C150" s="190" t="s">
        <v>273</v>
      </c>
      <c r="D150" s="190" t="s">
        <v>134</v>
      </c>
      <c r="E150" s="191" t="s">
        <v>274</v>
      </c>
      <c r="F150" s="192" t="s">
        <v>275</v>
      </c>
      <c r="G150" s="193" t="s">
        <v>181</v>
      </c>
      <c r="H150" s="194">
        <v>51.48</v>
      </c>
      <c r="I150" s="195"/>
      <c r="J150" s="196">
        <f>ROUND(I150*H150,2)</f>
        <v>0</v>
      </c>
      <c r="K150" s="192" t="s">
        <v>165</v>
      </c>
      <c r="L150" s="59"/>
      <c r="M150" s="197" t="s">
        <v>21</v>
      </c>
      <c r="N150" s="198" t="s">
        <v>44</v>
      </c>
      <c r="O150" s="40"/>
      <c r="P150" s="199">
        <f>O150*H150</f>
        <v>0</v>
      </c>
      <c r="Q150" s="199">
        <v>0.04</v>
      </c>
      <c r="R150" s="199">
        <f>Q150*H150</f>
        <v>2.0591999999999997</v>
      </c>
      <c r="S150" s="199">
        <v>0</v>
      </c>
      <c r="T150" s="200">
        <f>S150*H150</f>
        <v>0</v>
      </c>
      <c r="AR150" s="22" t="s">
        <v>139</v>
      </c>
      <c r="AT150" s="22" t="s">
        <v>134</v>
      </c>
      <c r="AU150" s="22" t="s">
        <v>83</v>
      </c>
      <c r="AY150" s="22" t="s">
        <v>132</v>
      </c>
      <c r="BE150" s="201">
        <f>IF(N150="základní",J150,0)</f>
        <v>0</v>
      </c>
      <c r="BF150" s="201">
        <f>IF(N150="snížená",J150,0)</f>
        <v>0</v>
      </c>
      <c r="BG150" s="201">
        <f>IF(N150="zákl. přenesená",J150,0)</f>
        <v>0</v>
      </c>
      <c r="BH150" s="201">
        <f>IF(N150="sníž. přenesená",J150,0)</f>
        <v>0</v>
      </c>
      <c r="BI150" s="201">
        <f>IF(N150="nulová",J150,0)</f>
        <v>0</v>
      </c>
      <c r="BJ150" s="22" t="s">
        <v>81</v>
      </c>
      <c r="BK150" s="201">
        <f>ROUND(I150*H150,2)</f>
        <v>0</v>
      </c>
      <c r="BL150" s="22" t="s">
        <v>139</v>
      </c>
      <c r="BM150" s="22" t="s">
        <v>276</v>
      </c>
    </row>
    <row r="151" spans="2:51" s="11" customFormat="1" ht="13.5">
      <c r="B151" s="202"/>
      <c r="C151" s="203"/>
      <c r="D151" s="204" t="s">
        <v>141</v>
      </c>
      <c r="E151" s="205" t="s">
        <v>21</v>
      </c>
      <c r="F151" s="206" t="s">
        <v>277</v>
      </c>
      <c r="G151" s="203"/>
      <c r="H151" s="207">
        <v>51.48</v>
      </c>
      <c r="I151" s="208"/>
      <c r="J151" s="203"/>
      <c r="K151" s="203"/>
      <c r="L151" s="209"/>
      <c r="M151" s="210"/>
      <c r="N151" s="211"/>
      <c r="O151" s="211"/>
      <c r="P151" s="211"/>
      <c r="Q151" s="211"/>
      <c r="R151" s="211"/>
      <c r="S151" s="211"/>
      <c r="T151" s="212"/>
      <c r="AT151" s="213" t="s">
        <v>141</v>
      </c>
      <c r="AU151" s="213" t="s">
        <v>83</v>
      </c>
      <c r="AV151" s="11" t="s">
        <v>83</v>
      </c>
      <c r="AW151" s="11" t="s">
        <v>36</v>
      </c>
      <c r="AX151" s="11" t="s">
        <v>73</v>
      </c>
      <c r="AY151" s="213" t="s">
        <v>132</v>
      </c>
    </row>
    <row r="152" spans="2:65" s="1" customFormat="1" ht="25.5" customHeight="1">
      <c r="B152" s="39"/>
      <c r="C152" s="224" t="s">
        <v>278</v>
      </c>
      <c r="D152" s="224" t="s">
        <v>184</v>
      </c>
      <c r="E152" s="225" t="s">
        <v>279</v>
      </c>
      <c r="F152" s="226" t="s">
        <v>280</v>
      </c>
      <c r="G152" s="227" t="s">
        <v>181</v>
      </c>
      <c r="H152" s="228">
        <v>51.995</v>
      </c>
      <c r="I152" s="229"/>
      <c r="J152" s="230">
        <f>ROUND(I152*H152,2)</f>
        <v>0</v>
      </c>
      <c r="K152" s="226" t="s">
        <v>165</v>
      </c>
      <c r="L152" s="231"/>
      <c r="M152" s="232" t="s">
        <v>21</v>
      </c>
      <c r="N152" s="233" t="s">
        <v>44</v>
      </c>
      <c r="O152" s="40"/>
      <c r="P152" s="199">
        <f>O152*H152</f>
        <v>0</v>
      </c>
      <c r="Q152" s="199">
        <v>0.00264</v>
      </c>
      <c r="R152" s="199">
        <f>Q152*H152</f>
        <v>0.1372668</v>
      </c>
      <c r="S152" s="199">
        <v>0</v>
      </c>
      <c r="T152" s="200">
        <f>S152*H152</f>
        <v>0</v>
      </c>
      <c r="AR152" s="22" t="s">
        <v>178</v>
      </c>
      <c r="AT152" s="22" t="s">
        <v>184</v>
      </c>
      <c r="AU152" s="22" t="s">
        <v>83</v>
      </c>
      <c r="AY152" s="22" t="s">
        <v>132</v>
      </c>
      <c r="BE152" s="201">
        <f>IF(N152="základní",J152,0)</f>
        <v>0</v>
      </c>
      <c r="BF152" s="201">
        <f>IF(N152="snížená",J152,0)</f>
        <v>0</v>
      </c>
      <c r="BG152" s="201">
        <f>IF(N152="zákl. přenesená",J152,0)</f>
        <v>0</v>
      </c>
      <c r="BH152" s="201">
        <f>IF(N152="sníž. přenesená",J152,0)</f>
        <v>0</v>
      </c>
      <c r="BI152" s="201">
        <f>IF(N152="nulová",J152,0)</f>
        <v>0</v>
      </c>
      <c r="BJ152" s="22" t="s">
        <v>81</v>
      </c>
      <c r="BK152" s="201">
        <f>ROUND(I152*H152,2)</f>
        <v>0</v>
      </c>
      <c r="BL152" s="22" t="s">
        <v>139</v>
      </c>
      <c r="BM152" s="22" t="s">
        <v>281</v>
      </c>
    </row>
    <row r="153" spans="2:51" s="11" customFormat="1" ht="13.5">
      <c r="B153" s="202"/>
      <c r="C153" s="203"/>
      <c r="D153" s="204" t="s">
        <v>141</v>
      </c>
      <c r="E153" s="203"/>
      <c r="F153" s="206" t="s">
        <v>282</v>
      </c>
      <c r="G153" s="203"/>
      <c r="H153" s="207">
        <v>51.995</v>
      </c>
      <c r="I153" s="208"/>
      <c r="J153" s="203"/>
      <c r="K153" s="203"/>
      <c r="L153" s="209"/>
      <c r="M153" s="210"/>
      <c r="N153" s="211"/>
      <c r="O153" s="211"/>
      <c r="P153" s="211"/>
      <c r="Q153" s="211"/>
      <c r="R153" s="211"/>
      <c r="S153" s="211"/>
      <c r="T153" s="212"/>
      <c r="AT153" s="213" t="s">
        <v>141</v>
      </c>
      <c r="AU153" s="213" t="s">
        <v>83</v>
      </c>
      <c r="AV153" s="11" t="s">
        <v>83</v>
      </c>
      <c r="AW153" s="11" t="s">
        <v>6</v>
      </c>
      <c r="AX153" s="11" t="s">
        <v>81</v>
      </c>
      <c r="AY153" s="213" t="s">
        <v>132</v>
      </c>
    </row>
    <row r="154" spans="2:63" s="10" customFormat="1" ht="29.85" customHeight="1">
      <c r="B154" s="174"/>
      <c r="C154" s="175"/>
      <c r="D154" s="176" t="s">
        <v>72</v>
      </c>
      <c r="E154" s="188" t="s">
        <v>283</v>
      </c>
      <c r="F154" s="188" t="s">
        <v>284</v>
      </c>
      <c r="G154" s="175"/>
      <c r="H154" s="175"/>
      <c r="I154" s="178"/>
      <c r="J154" s="189">
        <f>BK154</f>
        <v>0</v>
      </c>
      <c r="K154" s="175"/>
      <c r="L154" s="180"/>
      <c r="M154" s="181"/>
      <c r="N154" s="182"/>
      <c r="O154" s="182"/>
      <c r="P154" s="183">
        <f>P155</f>
        <v>0</v>
      </c>
      <c r="Q154" s="182"/>
      <c r="R154" s="183">
        <f>R155</f>
        <v>0.0053936999999999995</v>
      </c>
      <c r="S154" s="182"/>
      <c r="T154" s="184">
        <f>T155</f>
        <v>0</v>
      </c>
      <c r="AR154" s="185" t="s">
        <v>81</v>
      </c>
      <c r="AT154" s="186" t="s">
        <v>72</v>
      </c>
      <c r="AU154" s="186" t="s">
        <v>81</v>
      </c>
      <c r="AY154" s="185" t="s">
        <v>132</v>
      </c>
      <c r="BK154" s="187">
        <f>BK155</f>
        <v>0</v>
      </c>
    </row>
    <row r="155" spans="2:65" s="1" customFormat="1" ht="25.5" customHeight="1">
      <c r="B155" s="39"/>
      <c r="C155" s="190" t="s">
        <v>285</v>
      </c>
      <c r="D155" s="190" t="s">
        <v>134</v>
      </c>
      <c r="E155" s="191" t="s">
        <v>286</v>
      </c>
      <c r="F155" s="192" t="s">
        <v>287</v>
      </c>
      <c r="G155" s="193" t="s">
        <v>181</v>
      </c>
      <c r="H155" s="194">
        <v>41.49</v>
      </c>
      <c r="I155" s="195"/>
      <c r="J155" s="196">
        <f>ROUND(I155*H155,2)</f>
        <v>0</v>
      </c>
      <c r="K155" s="192" t="s">
        <v>165</v>
      </c>
      <c r="L155" s="59"/>
      <c r="M155" s="197" t="s">
        <v>21</v>
      </c>
      <c r="N155" s="198" t="s">
        <v>44</v>
      </c>
      <c r="O155" s="40"/>
      <c r="P155" s="199">
        <f>O155*H155</f>
        <v>0</v>
      </c>
      <c r="Q155" s="199">
        <v>0.00013</v>
      </c>
      <c r="R155" s="199">
        <f>Q155*H155</f>
        <v>0.0053936999999999995</v>
      </c>
      <c r="S155" s="199">
        <v>0</v>
      </c>
      <c r="T155" s="200">
        <f>S155*H155</f>
        <v>0</v>
      </c>
      <c r="AR155" s="22" t="s">
        <v>139</v>
      </c>
      <c r="AT155" s="22" t="s">
        <v>134</v>
      </c>
      <c r="AU155" s="22" t="s">
        <v>83</v>
      </c>
      <c r="AY155" s="22" t="s">
        <v>132</v>
      </c>
      <c r="BE155" s="201">
        <f>IF(N155="základní",J155,0)</f>
        <v>0</v>
      </c>
      <c r="BF155" s="201">
        <f>IF(N155="snížená",J155,0)</f>
        <v>0</v>
      </c>
      <c r="BG155" s="201">
        <f>IF(N155="zákl. přenesená",J155,0)</f>
        <v>0</v>
      </c>
      <c r="BH155" s="201">
        <f>IF(N155="sníž. přenesená",J155,0)</f>
        <v>0</v>
      </c>
      <c r="BI155" s="201">
        <f>IF(N155="nulová",J155,0)</f>
        <v>0</v>
      </c>
      <c r="BJ155" s="22" t="s">
        <v>81</v>
      </c>
      <c r="BK155" s="201">
        <f>ROUND(I155*H155,2)</f>
        <v>0</v>
      </c>
      <c r="BL155" s="22" t="s">
        <v>139</v>
      </c>
      <c r="BM155" s="22" t="s">
        <v>288</v>
      </c>
    </row>
    <row r="156" spans="2:63" s="10" customFormat="1" ht="29.85" customHeight="1">
      <c r="B156" s="174"/>
      <c r="C156" s="175"/>
      <c r="D156" s="176" t="s">
        <v>72</v>
      </c>
      <c r="E156" s="188" t="s">
        <v>289</v>
      </c>
      <c r="F156" s="188" t="s">
        <v>290</v>
      </c>
      <c r="G156" s="175"/>
      <c r="H156" s="175"/>
      <c r="I156" s="178"/>
      <c r="J156" s="189">
        <f>BK156</f>
        <v>0</v>
      </c>
      <c r="K156" s="175"/>
      <c r="L156" s="180"/>
      <c r="M156" s="181"/>
      <c r="N156" s="182"/>
      <c r="O156" s="182"/>
      <c r="P156" s="183">
        <f>SUM(P157:P159)</f>
        <v>0</v>
      </c>
      <c r="Q156" s="182"/>
      <c r="R156" s="183">
        <f>SUM(R157:R159)</f>
        <v>0</v>
      </c>
      <c r="S156" s="182"/>
      <c r="T156" s="184">
        <f>SUM(T157:T159)</f>
        <v>0</v>
      </c>
      <c r="AR156" s="185" t="s">
        <v>81</v>
      </c>
      <c r="AT156" s="186" t="s">
        <v>72</v>
      </c>
      <c r="AU156" s="186" t="s">
        <v>81</v>
      </c>
      <c r="AY156" s="185" t="s">
        <v>132</v>
      </c>
      <c r="BK156" s="187">
        <f>SUM(BK157:BK159)</f>
        <v>0</v>
      </c>
    </row>
    <row r="157" spans="2:65" s="1" customFormat="1" ht="16.5" customHeight="1">
      <c r="B157" s="39"/>
      <c r="C157" s="190" t="s">
        <v>291</v>
      </c>
      <c r="D157" s="190" t="s">
        <v>134</v>
      </c>
      <c r="E157" s="191" t="s">
        <v>292</v>
      </c>
      <c r="F157" s="192" t="s">
        <v>293</v>
      </c>
      <c r="G157" s="193" t="s">
        <v>181</v>
      </c>
      <c r="H157" s="194">
        <v>0</v>
      </c>
      <c r="I157" s="195"/>
      <c r="J157" s="196">
        <f>ROUND(I157*H157,2)</f>
        <v>0</v>
      </c>
      <c r="K157" s="192" t="s">
        <v>21</v>
      </c>
      <c r="L157" s="59"/>
      <c r="M157" s="197" t="s">
        <v>21</v>
      </c>
      <c r="N157" s="198" t="s">
        <v>44</v>
      </c>
      <c r="O157" s="40"/>
      <c r="P157" s="199">
        <f>O157*H157</f>
        <v>0</v>
      </c>
      <c r="Q157" s="199">
        <v>0</v>
      </c>
      <c r="R157" s="199">
        <f>Q157*H157</f>
        <v>0</v>
      </c>
      <c r="S157" s="199">
        <v>0</v>
      </c>
      <c r="T157" s="200">
        <f>S157*H157</f>
        <v>0</v>
      </c>
      <c r="AR157" s="22" t="s">
        <v>139</v>
      </c>
      <c r="AT157" s="22" t="s">
        <v>134</v>
      </c>
      <c r="AU157" s="22" t="s">
        <v>83</v>
      </c>
      <c r="AY157" s="22" t="s">
        <v>132</v>
      </c>
      <c r="BE157" s="201">
        <f>IF(N157="základní",J157,0)</f>
        <v>0</v>
      </c>
      <c r="BF157" s="201">
        <f>IF(N157="snížená",J157,0)</f>
        <v>0</v>
      </c>
      <c r="BG157" s="201">
        <f>IF(N157="zákl. přenesená",J157,0)</f>
        <v>0</v>
      </c>
      <c r="BH157" s="201">
        <f>IF(N157="sníž. přenesená",J157,0)</f>
        <v>0</v>
      </c>
      <c r="BI157" s="201">
        <f>IF(N157="nulová",J157,0)</f>
        <v>0</v>
      </c>
      <c r="BJ157" s="22" t="s">
        <v>81</v>
      </c>
      <c r="BK157" s="201">
        <f>ROUND(I157*H157,2)</f>
        <v>0</v>
      </c>
      <c r="BL157" s="22" t="s">
        <v>139</v>
      </c>
      <c r="BM157" s="22" t="s">
        <v>294</v>
      </c>
    </row>
    <row r="158" spans="2:65" s="1" customFormat="1" ht="16.5" customHeight="1">
      <c r="B158" s="39"/>
      <c r="C158" s="190" t="s">
        <v>295</v>
      </c>
      <c r="D158" s="190" t="s">
        <v>134</v>
      </c>
      <c r="E158" s="191" t="s">
        <v>296</v>
      </c>
      <c r="F158" s="192" t="s">
        <v>297</v>
      </c>
      <c r="G158" s="193" t="s">
        <v>181</v>
      </c>
      <c r="H158" s="194">
        <v>38.418</v>
      </c>
      <c r="I158" s="195"/>
      <c r="J158" s="196">
        <f>ROUND(I158*H158,2)</f>
        <v>0</v>
      </c>
      <c r="K158" s="192" t="s">
        <v>21</v>
      </c>
      <c r="L158" s="59"/>
      <c r="M158" s="197" t="s">
        <v>21</v>
      </c>
      <c r="N158" s="198" t="s">
        <v>44</v>
      </c>
      <c r="O158" s="40"/>
      <c r="P158" s="199">
        <f>O158*H158</f>
        <v>0</v>
      </c>
      <c r="Q158" s="199">
        <v>0</v>
      </c>
      <c r="R158" s="199">
        <f>Q158*H158</f>
        <v>0</v>
      </c>
      <c r="S158" s="199">
        <v>0</v>
      </c>
      <c r="T158" s="200">
        <f>S158*H158</f>
        <v>0</v>
      </c>
      <c r="AR158" s="22" t="s">
        <v>139</v>
      </c>
      <c r="AT158" s="22" t="s">
        <v>134</v>
      </c>
      <c r="AU158" s="22" t="s">
        <v>83</v>
      </c>
      <c r="AY158" s="22" t="s">
        <v>132</v>
      </c>
      <c r="BE158" s="201">
        <f>IF(N158="základní",J158,0)</f>
        <v>0</v>
      </c>
      <c r="BF158" s="201">
        <f>IF(N158="snížená",J158,0)</f>
        <v>0</v>
      </c>
      <c r="BG158" s="201">
        <f>IF(N158="zákl. přenesená",J158,0)</f>
        <v>0</v>
      </c>
      <c r="BH158" s="201">
        <f>IF(N158="sníž. přenesená",J158,0)</f>
        <v>0</v>
      </c>
      <c r="BI158" s="201">
        <f>IF(N158="nulová",J158,0)</f>
        <v>0</v>
      </c>
      <c r="BJ158" s="22" t="s">
        <v>81</v>
      </c>
      <c r="BK158" s="201">
        <f>ROUND(I158*H158,2)</f>
        <v>0</v>
      </c>
      <c r="BL158" s="22" t="s">
        <v>139</v>
      </c>
      <c r="BM158" s="22" t="s">
        <v>298</v>
      </c>
    </row>
    <row r="159" spans="2:51" s="11" customFormat="1" ht="13.5">
      <c r="B159" s="202"/>
      <c r="C159" s="203"/>
      <c r="D159" s="204" t="s">
        <v>141</v>
      </c>
      <c r="E159" s="205" t="s">
        <v>21</v>
      </c>
      <c r="F159" s="206" t="s">
        <v>299</v>
      </c>
      <c r="G159" s="203"/>
      <c r="H159" s="207">
        <v>38.418</v>
      </c>
      <c r="I159" s="208"/>
      <c r="J159" s="203"/>
      <c r="K159" s="203"/>
      <c r="L159" s="209"/>
      <c r="M159" s="210"/>
      <c r="N159" s="211"/>
      <c r="O159" s="211"/>
      <c r="P159" s="211"/>
      <c r="Q159" s="211"/>
      <c r="R159" s="211"/>
      <c r="S159" s="211"/>
      <c r="T159" s="212"/>
      <c r="AT159" s="213" t="s">
        <v>141</v>
      </c>
      <c r="AU159" s="213" t="s">
        <v>83</v>
      </c>
      <c r="AV159" s="11" t="s">
        <v>83</v>
      </c>
      <c r="AW159" s="11" t="s">
        <v>36</v>
      </c>
      <c r="AX159" s="11" t="s">
        <v>73</v>
      </c>
      <c r="AY159" s="213" t="s">
        <v>132</v>
      </c>
    </row>
    <row r="160" spans="2:63" s="10" customFormat="1" ht="29.85" customHeight="1">
      <c r="B160" s="174"/>
      <c r="C160" s="175"/>
      <c r="D160" s="176" t="s">
        <v>72</v>
      </c>
      <c r="E160" s="188" t="s">
        <v>300</v>
      </c>
      <c r="F160" s="188" t="s">
        <v>301</v>
      </c>
      <c r="G160" s="175"/>
      <c r="H160" s="175"/>
      <c r="I160" s="178"/>
      <c r="J160" s="189">
        <f>BK160</f>
        <v>0</v>
      </c>
      <c r="K160" s="175"/>
      <c r="L160" s="180"/>
      <c r="M160" s="181"/>
      <c r="N160" s="182"/>
      <c r="O160" s="182"/>
      <c r="P160" s="183">
        <f>P161</f>
        <v>0</v>
      </c>
      <c r="Q160" s="182"/>
      <c r="R160" s="183">
        <f>R161</f>
        <v>0</v>
      </c>
      <c r="S160" s="182"/>
      <c r="T160" s="184">
        <f>T161</f>
        <v>0</v>
      </c>
      <c r="AR160" s="185" t="s">
        <v>81</v>
      </c>
      <c r="AT160" s="186" t="s">
        <v>72</v>
      </c>
      <c r="AU160" s="186" t="s">
        <v>81</v>
      </c>
      <c r="AY160" s="185" t="s">
        <v>132</v>
      </c>
      <c r="BK160" s="187">
        <f>BK161</f>
        <v>0</v>
      </c>
    </row>
    <row r="161" spans="2:65" s="1" customFormat="1" ht="38.25" customHeight="1">
      <c r="B161" s="39"/>
      <c r="C161" s="190" t="s">
        <v>302</v>
      </c>
      <c r="D161" s="190" t="s">
        <v>134</v>
      </c>
      <c r="E161" s="191" t="s">
        <v>303</v>
      </c>
      <c r="F161" s="192" t="s">
        <v>304</v>
      </c>
      <c r="G161" s="193" t="s">
        <v>234</v>
      </c>
      <c r="H161" s="194">
        <v>48.106</v>
      </c>
      <c r="I161" s="195"/>
      <c r="J161" s="196">
        <f>ROUND(I161*H161,2)</f>
        <v>0</v>
      </c>
      <c r="K161" s="192" t="s">
        <v>165</v>
      </c>
      <c r="L161" s="59"/>
      <c r="M161" s="197" t="s">
        <v>21</v>
      </c>
      <c r="N161" s="198" t="s">
        <v>44</v>
      </c>
      <c r="O161" s="40"/>
      <c r="P161" s="199">
        <f>O161*H161</f>
        <v>0</v>
      </c>
      <c r="Q161" s="199">
        <v>0</v>
      </c>
      <c r="R161" s="199">
        <f>Q161*H161</f>
        <v>0</v>
      </c>
      <c r="S161" s="199">
        <v>0</v>
      </c>
      <c r="T161" s="200">
        <f>S161*H161</f>
        <v>0</v>
      </c>
      <c r="AR161" s="22" t="s">
        <v>139</v>
      </c>
      <c r="AT161" s="22" t="s">
        <v>134</v>
      </c>
      <c r="AU161" s="22" t="s">
        <v>83</v>
      </c>
      <c r="AY161" s="22" t="s">
        <v>132</v>
      </c>
      <c r="BE161" s="201">
        <f>IF(N161="základní",J161,0)</f>
        <v>0</v>
      </c>
      <c r="BF161" s="201">
        <f>IF(N161="snížená",J161,0)</f>
        <v>0</v>
      </c>
      <c r="BG161" s="201">
        <f>IF(N161="zákl. přenesená",J161,0)</f>
        <v>0</v>
      </c>
      <c r="BH161" s="201">
        <f>IF(N161="sníž. přenesená",J161,0)</f>
        <v>0</v>
      </c>
      <c r="BI161" s="201">
        <f>IF(N161="nulová",J161,0)</f>
        <v>0</v>
      </c>
      <c r="BJ161" s="22" t="s">
        <v>81</v>
      </c>
      <c r="BK161" s="201">
        <f>ROUND(I161*H161,2)</f>
        <v>0</v>
      </c>
      <c r="BL161" s="22" t="s">
        <v>139</v>
      </c>
      <c r="BM161" s="22" t="s">
        <v>305</v>
      </c>
    </row>
    <row r="162" spans="2:63" s="10" customFormat="1" ht="37.35" customHeight="1">
      <c r="B162" s="174"/>
      <c r="C162" s="175"/>
      <c r="D162" s="176" t="s">
        <v>72</v>
      </c>
      <c r="E162" s="177" t="s">
        <v>306</v>
      </c>
      <c r="F162" s="177" t="s">
        <v>307</v>
      </c>
      <c r="G162" s="175"/>
      <c r="H162" s="175"/>
      <c r="I162" s="178"/>
      <c r="J162" s="179">
        <f>BK162</f>
        <v>0</v>
      </c>
      <c r="K162" s="175"/>
      <c r="L162" s="180"/>
      <c r="M162" s="181"/>
      <c r="N162" s="182"/>
      <c r="O162" s="182"/>
      <c r="P162" s="183">
        <f>P163+P179+P232+P237+P245</f>
        <v>0</v>
      </c>
      <c r="Q162" s="182"/>
      <c r="R162" s="183">
        <f>R163+R179+R232+R237+R245</f>
        <v>6.37746075</v>
      </c>
      <c r="S162" s="182"/>
      <c r="T162" s="184">
        <f>T163+T179+T232+T237+T245</f>
        <v>0</v>
      </c>
      <c r="AR162" s="185" t="s">
        <v>83</v>
      </c>
      <c r="AT162" s="186" t="s">
        <v>72</v>
      </c>
      <c r="AU162" s="186" t="s">
        <v>73</v>
      </c>
      <c r="AY162" s="185" t="s">
        <v>132</v>
      </c>
      <c r="BK162" s="187">
        <f>BK163+BK179+BK232+BK237+BK245</f>
        <v>0</v>
      </c>
    </row>
    <row r="163" spans="2:63" s="10" customFormat="1" ht="19.9" customHeight="1">
      <c r="B163" s="174"/>
      <c r="C163" s="175"/>
      <c r="D163" s="176" t="s">
        <v>72</v>
      </c>
      <c r="E163" s="188" t="s">
        <v>308</v>
      </c>
      <c r="F163" s="188" t="s">
        <v>309</v>
      </c>
      <c r="G163" s="175"/>
      <c r="H163" s="175"/>
      <c r="I163" s="178"/>
      <c r="J163" s="189">
        <f>BK163</f>
        <v>0</v>
      </c>
      <c r="K163" s="175"/>
      <c r="L163" s="180"/>
      <c r="M163" s="181"/>
      <c r="N163" s="182"/>
      <c r="O163" s="182"/>
      <c r="P163" s="183">
        <f>SUM(P164:P178)</f>
        <v>0</v>
      </c>
      <c r="Q163" s="182"/>
      <c r="R163" s="183">
        <f>SUM(R164:R178)</f>
        <v>3.05853795</v>
      </c>
      <c r="S163" s="182"/>
      <c r="T163" s="184">
        <f>SUM(T164:T178)</f>
        <v>0</v>
      </c>
      <c r="AR163" s="185" t="s">
        <v>83</v>
      </c>
      <c r="AT163" s="186" t="s">
        <v>72</v>
      </c>
      <c r="AU163" s="186" t="s">
        <v>81</v>
      </c>
      <c r="AY163" s="185" t="s">
        <v>132</v>
      </c>
      <c r="BK163" s="187">
        <f>SUM(BK164:BK178)</f>
        <v>0</v>
      </c>
    </row>
    <row r="164" spans="2:65" s="1" customFormat="1" ht="25.5" customHeight="1">
      <c r="B164" s="39"/>
      <c r="C164" s="190" t="s">
        <v>310</v>
      </c>
      <c r="D164" s="190" t="s">
        <v>134</v>
      </c>
      <c r="E164" s="191" t="s">
        <v>311</v>
      </c>
      <c r="F164" s="192" t="s">
        <v>312</v>
      </c>
      <c r="G164" s="193" t="s">
        <v>181</v>
      </c>
      <c r="H164" s="194">
        <v>41.49</v>
      </c>
      <c r="I164" s="195"/>
      <c r="J164" s="196">
        <f>ROUND(I164*H164,2)</f>
        <v>0</v>
      </c>
      <c r="K164" s="192" t="s">
        <v>165</v>
      </c>
      <c r="L164" s="59"/>
      <c r="M164" s="197" t="s">
        <v>21</v>
      </c>
      <c r="N164" s="198" t="s">
        <v>44</v>
      </c>
      <c r="O164" s="40"/>
      <c r="P164" s="199">
        <f>O164*H164</f>
        <v>0</v>
      </c>
      <c r="Q164" s="199">
        <v>0</v>
      </c>
      <c r="R164" s="199">
        <f>Q164*H164</f>
        <v>0</v>
      </c>
      <c r="S164" s="199">
        <v>0</v>
      </c>
      <c r="T164" s="200">
        <f>S164*H164</f>
        <v>0</v>
      </c>
      <c r="AR164" s="22" t="s">
        <v>222</v>
      </c>
      <c r="AT164" s="22" t="s">
        <v>134</v>
      </c>
      <c r="AU164" s="22" t="s">
        <v>83</v>
      </c>
      <c r="AY164" s="22" t="s">
        <v>132</v>
      </c>
      <c r="BE164" s="201">
        <f>IF(N164="základní",J164,0)</f>
        <v>0</v>
      </c>
      <c r="BF164" s="201">
        <f>IF(N164="snížená",J164,0)</f>
        <v>0</v>
      </c>
      <c r="BG164" s="201">
        <f>IF(N164="zákl. přenesená",J164,0)</f>
        <v>0</v>
      </c>
      <c r="BH164" s="201">
        <f>IF(N164="sníž. přenesená",J164,0)</f>
        <v>0</v>
      </c>
      <c r="BI164" s="201">
        <f>IF(N164="nulová",J164,0)</f>
        <v>0</v>
      </c>
      <c r="BJ164" s="22" t="s">
        <v>81</v>
      </c>
      <c r="BK164" s="201">
        <f>ROUND(I164*H164,2)</f>
        <v>0</v>
      </c>
      <c r="BL164" s="22" t="s">
        <v>222</v>
      </c>
      <c r="BM164" s="22" t="s">
        <v>313</v>
      </c>
    </row>
    <row r="165" spans="2:65" s="1" customFormat="1" ht="16.5" customHeight="1">
      <c r="B165" s="39"/>
      <c r="C165" s="224" t="s">
        <v>314</v>
      </c>
      <c r="D165" s="224" t="s">
        <v>184</v>
      </c>
      <c r="E165" s="225" t="s">
        <v>315</v>
      </c>
      <c r="F165" s="226" t="s">
        <v>316</v>
      </c>
      <c r="G165" s="227" t="s">
        <v>181</v>
      </c>
      <c r="H165" s="228">
        <v>47.714</v>
      </c>
      <c r="I165" s="229"/>
      <c r="J165" s="230">
        <f>ROUND(I165*H165,2)</f>
        <v>0</v>
      </c>
      <c r="K165" s="226" t="s">
        <v>165</v>
      </c>
      <c r="L165" s="231"/>
      <c r="M165" s="232" t="s">
        <v>21</v>
      </c>
      <c r="N165" s="233" t="s">
        <v>44</v>
      </c>
      <c r="O165" s="40"/>
      <c r="P165" s="199">
        <f>O165*H165</f>
        <v>0</v>
      </c>
      <c r="Q165" s="199">
        <v>0.0003</v>
      </c>
      <c r="R165" s="199">
        <f>Q165*H165</f>
        <v>0.0143142</v>
      </c>
      <c r="S165" s="199">
        <v>0</v>
      </c>
      <c r="T165" s="200">
        <f>S165*H165</f>
        <v>0</v>
      </c>
      <c r="AR165" s="22" t="s">
        <v>310</v>
      </c>
      <c r="AT165" s="22" t="s">
        <v>184</v>
      </c>
      <c r="AU165" s="22" t="s">
        <v>83</v>
      </c>
      <c r="AY165" s="22" t="s">
        <v>132</v>
      </c>
      <c r="BE165" s="201">
        <f>IF(N165="základní",J165,0)</f>
        <v>0</v>
      </c>
      <c r="BF165" s="201">
        <f>IF(N165="snížená",J165,0)</f>
        <v>0</v>
      </c>
      <c r="BG165" s="201">
        <f>IF(N165="zákl. přenesená",J165,0)</f>
        <v>0</v>
      </c>
      <c r="BH165" s="201">
        <f>IF(N165="sníž. přenesená",J165,0)</f>
        <v>0</v>
      </c>
      <c r="BI165" s="201">
        <f>IF(N165="nulová",J165,0)</f>
        <v>0</v>
      </c>
      <c r="BJ165" s="22" t="s">
        <v>81</v>
      </c>
      <c r="BK165" s="201">
        <f>ROUND(I165*H165,2)</f>
        <v>0</v>
      </c>
      <c r="BL165" s="22" t="s">
        <v>222</v>
      </c>
      <c r="BM165" s="22" t="s">
        <v>317</v>
      </c>
    </row>
    <row r="166" spans="2:51" s="11" customFormat="1" ht="13.5">
      <c r="B166" s="202"/>
      <c r="C166" s="203"/>
      <c r="D166" s="204" t="s">
        <v>141</v>
      </c>
      <c r="E166" s="203"/>
      <c r="F166" s="206" t="s">
        <v>318</v>
      </c>
      <c r="G166" s="203"/>
      <c r="H166" s="207">
        <v>47.714</v>
      </c>
      <c r="I166" s="208"/>
      <c r="J166" s="203"/>
      <c r="K166" s="203"/>
      <c r="L166" s="209"/>
      <c r="M166" s="210"/>
      <c r="N166" s="211"/>
      <c r="O166" s="211"/>
      <c r="P166" s="211"/>
      <c r="Q166" s="211"/>
      <c r="R166" s="211"/>
      <c r="S166" s="211"/>
      <c r="T166" s="212"/>
      <c r="AT166" s="213" t="s">
        <v>141</v>
      </c>
      <c r="AU166" s="213" t="s">
        <v>83</v>
      </c>
      <c r="AV166" s="11" t="s">
        <v>83</v>
      </c>
      <c r="AW166" s="11" t="s">
        <v>6</v>
      </c>
      <c r="AX166" s="11" t="s">
        <v>81</v>
      </c>
      <c r="AY166" s="213" t="s">
        <v>132</v>
      </c>
    </row>
    <row r="167" spans="2:65" s="1" customFormat="1" ht="25.5" customHeight="1">
      <c r="B167" s="39"/>
      <c r="C167" s="190" t="s">
        <v>319</v>
      </c>
      <c r="D167" s="190" t="s">
        <v>134</v>
      </c>
      <c r="E167" s="191" t="s">
        <v>320</v>
      </c>
      <c r="F167" s="192" t="s">
        <v>321</v>
      </c>
      <c r="G167" s="193" t="s">
        <v>181</v>
      </c>
      <c r="H167" s="194">
        <v>41.49</v>
      </c>
      <c r="I167" s="195"/>
      <c r="J167" s="196">
        <f>ROUND(I167*H167,2)</f>
        <v>0</v>
      </c>
      <c r="K167" s="192" t="s">
        <v>165</v>
      </c>
      <c r="L167" s="59"/>
      <c r="M167" s="197" t="s">
        <v>21</v>
      </c>
      <c r="N167" s="198" t="s">
        <v>44</v>
      </c>
      <c r="O167" s="40"/>
      <c r="P167" s="199">
        <f>O167*H167</f>
        <v>0</v>
      </c>
      <c r="Q167" s="199">
        <v>0</v>
      </c>
      <c r="R167" s="199">
        <f>Q167*H167</f>
        <v>0</v>
      </c>
      <c r="S167" s="199">
        <v>0</v>
      </c>
      <c r="T167" s="200">
        <f>S167*H167</f>
        <v>0</v>
      </c>
      <c r="AR167" s="22" t="s">
        <v>222</v>
      </c>
      <c r="AT167" s="22" t="s">
        <v>134</v>
      </c>
      <c r="AU167" s="22" t="s">
        <v>83</v>
      </c>
      <c r="AY167" s="22" t="s">
        <v>132</v>
      </c>
      <c r="BE167" s="201">
        <f>IF(N167="základní",J167,0)</f>
        <v>0</v>
      </c>
      <c r="BF167" s="201">
        <f>IF(N167="snížená",J167,0)</f>
        <v>0</v>
      </c>
      <c r="BG167" s="201">
        <f>IF(N167="zákl. přenesená",J167,0)</f>
        <v>0</v>
      </c>
      <c r="BH167" s="201">
        <f>IF(N167="sníž. přenesená",J167,0)</f>
        <v>0</v>
      </c>
      <c r="BI167" s="201">
        <f>IF(N167="nulová",J167,0)</f>
        <v>0</v>
      </c>
      <c r="BJ167" s="22" t="s">
        <v>81</v>
      </c>
      <c r="BK167" s="201">
        <f>ROUND(I167*H167,2)</f>
        <v>0</v>
      </c>
      <c r="BL167" s="22" t="s">
        <v>222</v>
      </c>
      <c r="BM167" s="22" t="s">
        <v>322</v>
      </c>
    </row>
    <row r="168" spans="2:51" s="11" customFormat="1" ht="13.5">
      <c r="B168" s="202"/>
      <c r="C168" s="203"/>
      <c r="D168" s="204" t="s">
        <v>141</v>
      </c>
      <c r="E168" s="205" t="s">
        <v>21</v>
      </c>
      <c r="F168" s="206" t="s">
        <v>323</v>
      </c>
      <c r="G168" s="203"/>
      <c r="H168" s="207">
        <v>41.49</v>
      </c>
      <c r="I168" s="208"/>
      <c r="J168" s="203"/>
      <c r="K168" s="203"/>
      <c r="L168" s="209"/>
      <c r="M168" s="210"/>
      <c r="N168" s="211"/>
      <c r="O168" s="211"/>
      <c r="P168" s="211"/>
      <c r="Q168" s="211"/>
      <c r="R168" s="211"/>
      <c r="S168" s="211"/>
      <c r="T168" s="212"/>
      <c r="AT168" s="213" t="s">
        <v>141</v>
      </c>
      <c r="AU168" s="213" t="s">
        <v>83</v>
      </c>
      <c r="AV168" s="11" t="s">
        <v>83</v>
      </c>
      <c r="AW168" s="11" t="s">
        <v>36</v>
      </c>
      <c r="AX168" s="11" t="s">
        <v>73</v>
      </c>
      <c r="AY168" s="213" t="s">
        <v>132</v>
      </c>
    </row>
    <row r="169" spans="2:65" s="1" customFormat="1" ht="16.5" customHeight="1">
      <c r="B169" s="39"/>
      <c r="C169" s="224" t="s">
        <v>324</v>
      </c>
      <c r="D169" s="224" t="s">
        <v>184</v>
      </c>
      <c r="E169" s="225" t="s">
        <v>325</v>
      </c>
      <c r="F169" s="226" t="s">
        <v>326</v>
      </c>
      <c r="G169" s="227" t="s">
        <v>181</v>
      </c>
      <c r="H169" s="228">
        <v>45.639</v>
      </c>
      <c r="I169" s="229"/>
      <c r="J169" s="230">
        <f>ROUND(I169*H169,2)</f>
        <v>0</v>
      </c>
      <c r="K169" s="226" t="s">
        <v>165</v>
      </c>
      <c r="L169" s="231"/>
      <c r="M169" s="232" t="s">
        <v>21</v>
      </c>
      <c r="N169" s="233" t="s">
        <v>44</v>
      </c>
      <c r="O169" s="40"/>
      <c r="P169" s="199">
        <f>O169*H169</f>
        <v>0</v>
      </c>
      <c r="Q169" s="199">
        <v>0.0045</v>
      </c>
      <c r="R169" s="199">
        <f>Q169*H169</f>
        <v>0.2053755</v>
      </c>
      <c r="S169" s="199">
        <v>0</v>
      </c>
      <c r="T169" s="200">
        <f>S169*H169</f>
        <v>0</v>
      </c>
      <c r="AR169" s="22" t="s">
        <v>310</v>
      </c>
      <c r="AT169" s="22" t="s">
        <v>184</v>
      </c>
      <c r="AU169" s="22" t="s">
        <v>83</v>
      </c>
      <c r="AY169" s="22" t="s">
        <v>132</v>
      </c>
      <c r="BE169" s="201">
        <f>IF(N169="základní",J169,0)</f>
        <v>0</v>
      </c>
      <c r="BF169" s="201">
        <f>IF(N169="snížená",J169,0)</f>
        <v>0</v>
      </c>
      <c r="BG169" s="201">
        <f>IF(N169="zákl. přenesená",J169,0)</f>
        <v>0</v>
      </c>
      <c r="BH169" s="201">
        <f>IF(N169="sníž. přenesená",J169,0)</f>
        <v>0</v>
      </c>
      <c r="BI169" s="201">
        <f>IF(N169="nulová",J169,0)</f>
        <v>0</v>
      </c>
      <c r="BJ169" s="22" t="s">
        <v>81</v>
      </c>
      <c r="BK169" s="201">
        <f>ROUND(I169*H169,2)</f>
        <v>0</v>
      </c>
      <c r="BL169" s="22" t="s">
        <v>222</v>
      </c>
      <c r="BM169" s="22" t="s">
        <v>327</v>
      </c>
    </row>
    <row r="170" spans="2:51" s="11" customFormat="1" ht="13.5">
      <c r="B170" s="202"/>
      <c r="C170" s="203"/>
      <c r="D170" s="204" t="s">
        <v>141</v>
      </c>
      <c r="E170" s="203"/>
      <c r="F170" s="206" t="s">
        <v>328</v>
      </c>
      <c r="G170" s="203"/>
      <c r="H170" s="207">
        <v>45.639</v>
      </c>
      <c r="I170" s="208"/>
      <c r="J170" s="203"/>
      <c r="K170" s="203"/>
      <c r="L170" s="209"/>
      <c r="M170" s="210"/>
      <c r="N170" s="211"/>
      <c r="O170" s="211"/>
      <c r="P170" s="211"/>
      <c r="Q170" s="211"/>
      <c r="R170" s="211"/>
      <c r="S170" s="211"/>
      <c r="T170" s="212"/>
      <c r="AT170" s="213" t="s">
        <v>141</v>
      </c>
      <c r="AU170" s="213" t="s">
        <v>83</v>
      </c>
      <c r="AV170" s="11" t="s">
        <v>83</v>
      </c>
      <c r="AW170" s="11" t="s">
        <v>6</v>
      </c>
      <c r="AX170" s="11" t="s">
        <v>81</v>
      </c>
      <c r="AY170" s="213" t="s">
        <v>132</v>
      </c>
    </row>
    <row r="171" spans="2:65" s="1" customFormat="1" ht="25.5" customHeight="1">
      <c r="B171" s="39"/>
      <c r="C171" s="190" t="s">
        <v>329</v>
      </c>
      <c r="D171" s="190" t="s">
        <v>134</v>
      </c>
      <c r="E171" s="191" t="s">
        <v>330</v>
      </c>
      <c r="F171" s="192" t="s">
        <v>331</v>
      </c>
      <c r="G171" s="193" t="s">
        <v>181</v>
      </c>
      <c r="H171" s="194">
        <v>41.49</v>
      </c>
      <c r="I171" s="195"/>
      <c r="J171" s="196">
        <f>ROUND(I171*H171,2)</f>
        <v>0</v>
      </c>
      <c r="K171" s="192" t="s">
        <v>165</v>
      </c>
      <c r="L171" s="59"/>
      <c r="M171" s="197" t="s">
        <v>21</v>
      </c>
      <c r="N171" s="198" t="s">
        <v>44</v>
      </c>
      <c r="O171" s="40"/>
      <c r="P171" s="199">
        <f>O171*H171</f>
        <v>0</v>
      </c>
      <c r="Q171" s="199">
        <v>0.00088</v>
      </c>
      <c r="R171" s="199">
        <f>Q171*H171</f>
        <v>0.0365112</v>
      </c>
      <c r="S171" s="199">
        <v>0</v>
      </c>
      <c r="T171" s="200">
        <f>S171*H171</f>
        <v>0</v>
      </c>
      <c r="AR171" s="22" t="s">
        <v>222</v>
      </c>
      <c r="AT171" s="22" t="s">
        <v>134</v>
      </c>
      <c r="AU171" s="22" t="s">
        <v>83</v>
      </c>
      <c r="AY171" s="22" t="s">
        <v>132</v>
      </c>
      <c r="BE171" s="201">
        <f>IF(N171="základní",J171,0)</f>
        <v>0</v>
      </c>
      <c r="BF171" s="201">
        <f>IF(N171="snížená",J171,0)</f>
        <v>0</v>
      </c>
      <c r="BG171" s="201">
        <f>IF(N171="zákl. přenesená",J171,0)</f>
        <v>0</v>
      </c>
      <c r="BH171" s="201">
        <f>IF(N171="sníž. přenesená",J171,0)</f>
        <v>0</v>
      </c>
      <c r="BI171" s="201">
        <f>IF(N171="nulová",J171,0)</f>
        <v>0</v>
      </c>
      <c r="BJ171" s="22" t="s">
        <v>81</v>
      </c>
      <c r="BK171" s="201">
        <f>ROUND(I171*H171,2)</f>
        <v>0</v>
      </c>
      <c r="BL171" s="22" t="s">
        <v>222</v>
      </c>
      <c r="BM171" s="22" t="s">
        <v>332</v>
      </c>
    </row>
    <row r="172" spans="2:65" s="1" customFormat="1" ht="25.5" customHeight="1">
      <c r="B172" s="39"/>
      <c r="C172" s="224" t="s">
        <v>333</v>
      </c>
      <c r="D172" s="224" t="s">
        <v>184</v>
      </c>
      <c r="E172" s="225" t="s">
        <v>334</v>
      </c>
      <c r="F172" s="226" t="s">
        <v>335</v>
      </c>
      <c r="G172" s="227" t="s">
        <v>181</v>
      </c>
      <c r="H172" s="228">
        <v>45.639</v>
      </c>
      <c r="I172" s="229"/>
      <c r="J172" s="230">
        <f>ROUND(I172*H172,2)</f>
        <v>0</v>
      </c>
      <c r="K172" s="226" t="s">
        <v>165</v>
      </c>
      <c r="L172" s="231"/>
      <c r="M172" s="232" t="s">
        <v>21</v>
      </c>
      <c r="N172" s="233" t="s">
        <v>44</v>
      </c>
      <c r="O172" s="40"/>
      <c r="P172" s="199">
        <f>O172*H172</f>
        <v>0</v>
      </c>
      <c r="Q172" s="199">
        <v>0.00095</v>
      </c>
      <c r="R172" s="199">
        <f>Q172*H172</f>
        <v>0.04335705</v>
      </c>
      <c r="S172" s="199">
        <v>0</v>
      </c>
      <c r="T172" s="200">
        <f>S172*H172</f>
        <v>0</v>
      </c>
      <c r="AR172" s="22" t="s">
        <v>310</v>
      </c>
      <c r="AT172" s="22" t="s">
        <v>184</v>
      </c>
      <c r="AU172" s="22" t="s">
        <v>83</v>
      </c>
      <c r="AY172" s="22" t="s">
        <v>132</v>
      </c>
      <c r="BE172" s="201">
        <f>IF(N172="základní",J172,0)</f>
        <v>0</v>
      </c>
      <c r="BF172" s="201">
        <f>IF(N172="snížená",J172,0)</f>
        <v>0</v>
      </c>
      <c r="BG172" s="201">
        <f>IF(N172="zákl. přenesená",J172,0)</f>
        <v>0</v>
      </c>
      <c r="BH172" s="201">
        <f>IF(N172="sníž. přenesená",J172,0)</f>
        <v>0</v>
      </c>
      <c r="BI172" s="201">
        <f>IF(N172="nulová",J172,0)</f>
        <v>0</v>
      </c>
      <c r="BJ172" s="22" t="s">
        <v>81</v>
      </c>
      <c r="BK172" s="201">
        <f>ROUND(I172*H172,2)</f>
        <v>0</v>
      </c>
      <c r="BL172" s="22" t="s">
        <v>222</v>
      </c>
      <c r="BM172" s="22" t="s">
        <v>336</v>
      </c>
    </row>
    <row r="173" spans="2:51" s="11" customFormat="1" ht="13.5">
      <c r="B173" s="202"/>
      <c r="C173" s="203"/>
      <c r="D173" s="204" t="s">
        <v>141</v>
      </c>
      <c r="E173" s="203"/>
      <c r="F173" s="206" t="s">
        <v>328</v>
      </c>
      <c r="G173" s="203"/>
      <c r="H173" s="207">
        <v>45.639</v>
      </c>
      <c r="I173" s="208"/>
      <c r="J173" s="203"/>
      <c r="K173" s="203"/>
      <c r="L173" s="209"/>
      <c r="M173" s="210"/>
      <c r="N173" s="211"/>
      <c r="O173" s="211"/>
      <c r="P173" s="211"/>
      <c r="Q173" s="211"/>
      <c r="R173" s="211"/>
      <c r="S173" s="211"/>
      <c r="T173" s="212"/>
      <c r="AT173" s="213" t="s">
        <v>141</v>
      </c>
      <c r="AU173" s="213" t="s">
        <v>83</v>
      </c>
      <c r="AV173" s="11" t="s">
        <v>83</v>
      </c>
      <c r="AW173" s="11" t="s">
        <v>6</v>
      </c>
      <c r="AX173" s="11" t="s">
        <v>81</v>
      </c>
      <c r="AY173" s="213" t="s">
        <v>132</v>
      </c>
    </row>
    <row r="174" spans="2:65" s="1" customFormat="1" ht="25.5" customHeight="1">
      <c r="B174" s="39"/>
      <c r="C174" s="190" t="s">
        <v>337</v>
      </c>
      <c r="D174" s="190" t="s">
        <v>134</v>
      </c>
      <c r="E174" s="191" t="s">
        <v>338</v>
      </c>
      <c r="F174" s="192" t="s">
        <v>339</v>
      </c>
      <c r="G174" s="193" t="s">
        <v>137</v>
      </c>
      <c r="H174" s="194">
        <v>7.299</v>
      </c>
      <c r="I174" s="195"/>
      <c r="J174" s="196">
        <f>ROUND(I174*H174,2)</f>
        <v>0</v>
      </c>
      <c r="K174" s="192" t="s">
        <v>165</v>
      </c>
      <c r="L174" s="59"/>
      <c r="M174" s="197" t="s">
        <v>21</v>
      </c>
      <c r="N174" s="198" t="s">
        <v>44</v>
      </c>
      <c r="O174" s="40"/>
      <c r="P174" s="199">
        <f>O174*H174</f>
        <v>0</v>
      </c>
      <c r="Q174" s="199">
        <v>0</v>
      </c>
      <c r="R174" s="199">
        <f>Q174*H174</f>
        <v>0</v>
      </c>
      <c r="S174" s="199">
        <v>0</v>
      </c>
      <c r="T174" s="200">
        <f>S174*H174</f>
        <v>0</v>
      </c>
      <c r="AR174" s="22" t="s">
        <v>222</v>
      </c>
      <c r="AT174" s="22" t="s">
        <v>134</v>
      </c>
      <c r="AU174" s="22" t="s">
        <v>83</v>
      </c>
      <c r="AY174" s="22" t="s">
        <v>132</v>
      </c>
      <c r="BE174" s="201">
        <f>IF(N174="základní",J174,0)</f>
        <v>0</v>
      </c>
      <c r="BF174" s="201">
        <f>IF(N174="snížená",J174,0)</f>
        <v>0</v>
      </c>
      <c r="BG174" s="201">
        <f>IF(N174="zákl. přenesená",J174,0)</f>
        <v>0</v>
      </c>
      <c r="BH174" s="201">
        <f>IF(N174="sníž. přenesená",J174,0)</f>
        <v>0</v>
      </c>
      <c r="BI174" s="201">
        <f>IF(N174="nulová",J174,0)</f>
        <v>0</v>
      </c>
      <c r="BJ174" s="22" t="s">
        <v>81</v>
      </c>
      <c r="BK174" s="201">
        <f>ROUND(I174*H174,2)</f>
        <v>0</v>
      </c>
      <c r="BL174" s="22" t="s">
        <v>222</v>
      </c>
      <c r="BM174" s="22" t="s">
        <v>340</v>
      </c>
    </row>
    <row r="175" spans="2:51" s="11" customFormat="1" ht="13.5">
      <c r="B175" s="202"/>
      <c r="C175" s="203"/>
      <c r="D175" s="204" t="s">
        <v>141</v>
      </c>
      <c r="E175" s="205" t="s">
        <v>21</v>
      </c>
      <c r="F175" s="206" t="s">
        <v>341</v>
      </c>
      <c r="G175" s="203"/>
      <c r="H175" s="207">
        <v>7.299</v>
      </c>
      <c r="I175" s="208"/>
      <c r="J175" s="203"/>
      <c r="K175" s="203"/>
      <c r="L175" s="209"/>
      <c r="M175" s="210"/>
      <c r="N175" s="211"/>
      <c r="O175" s="211"/>
      <c r="P175" s="211"/>
      <c r="Q175" s="211"/>
      <c r="R175" s="211"/>
      <c r="S175" s="211"/>
      <c r="T175" s="212"/>
      <c r="AT175" s="213" t="s">
        <v>141</v>
      </c>
      <c r="AU175" s="213" t="s">
        <v>83</v>
      </c>
      <c r="AV175" s="11" t="s">
        <v>83</v>
      </c>
      <c r="AW175" s="11" t="s">
        <v>36</v>
      </c>
      <c r="AX175" s="11" t="s">
        <v>73</v>
      </c>
      <c r="AY175" s="213" t="s">
        <v>132</v>
      </c>
    </row>
    <row r="176" spans="2:65" s="1" customFormat="1" ht="16.5" customHeight="1">
      <c r="B176" s="39"/>
      <c r="C176" s="224" t="s">
        <v>342</v>
      </c>
      <c r="D176" s="224" t="s">
        <v>184</v>
      </c>
      <c r="E176" s="225" t="s">
        <v>343</v>
      </c>
      <c r="F176" s="226" t="s">
        <v>344</v>
      </c>
      <c r="G176" s="227" t="s">
        <v>137</v>
      </c>
      <c r="H176" s="228">
        <v>13.138</v>
      </c>
      <c r="I176" s="229"/>
      <c r="J176" s="230">
        <f>ROUND(I176*H176,2)</f>
        <v>0</v>
      </c>
      <c r="K176" s="226" t="s">
        <v>165</v>
      </c>
      <c r="L176" s="231"/>
      <c r="M176" s="232" t="s">
        <v>21</v>
      </c>
      <c r="N176" s="233" t="s">
        <v>44</v>
      </c>
      <c r="O176" s="40"/>
      <c r="P176" s="199">
        <f>O176*H176</f>
        <v>0</v>
      </c>
      <c r="Q176" s="199">
        <v>0.21</v>
      </c>
      <c r="R176" s="199">
        <f>Q176*H176</f>
        <v>2.7589799999999998</v>
      </c>
      <c r="S176" s="199">
        <v>0</v>
      </c>
      <c r="T176" s="200">
        <f>S176*H176</f>
        <v>0</v>
      </c>
      <c r="AR176" s="22" t="s">
        <v>310</v>
      </c>
      <c r="AT176" s="22" t="s">
        <v>184</v>
      </c>
      <c r="AU176" s="22" t="s">
        <v>83</v>
      </c>
      <c r="AY176" s="22" t="s">
        <v>132</v>
      </c>
      <c r="BE176" s="201">
        <f>IF(N176="základní",J176,0)</f>
        <v>0</v>
      </c>
      <c r="BF176" s="201">
        <f>IF(N176="snížená",J176,0)</f>
        <v>0</v>
      </c>
      <c r="BG176" s="201">
        <f>IF(N176="zákl. přenesená",J176,0)</f>
        <v>0</v>
      </c>
      <c r="BH176" s="201">
        <f>IF(N176="sníž. přenesená",J176,0)</f>
        <v>0</v>
      </c>
      <c r="BI176" s="201">
        <f>IF(N176="nulová",J176,0)</f>
        <v>0</v>
      </c>
      <c r="BJ176" s="22" t="s">
        <v>81</v>
      </c>
      <c r="BK176" s="201">
        <f>ROUND(I176*H176,2)</f>
        <v>0</v>
      </c>
      <c r="BL176" s="22" t="s">
        <v>222</v>
      </c>
      <c r="BM176" s="22" t="s">
        <v>345</v>
      </c>
    </row>
    <row r="177" spans="2:51" s="11" customFormat="1" ht="13.5">
      <c r="B177" s="202"/>
      <c r="C177" s="203"/>
      <c r="D177" s="204" t="s">
        <v>141</v>
      </c>
      <c r="E177" s="203"/>
      <c r="F177" s="206" t="s">
        <v>346</v>
      </c>
      <c r="G177" s="203"/>
      <c r="H177" s="207">
        <v>13.138</v>
      </c>
      <c r="I177" s="208"/>
      <c r="J177" s="203"/>
      <c r="K177" s="203"/>
      <c r="L177" s="209"/>
      <c r="M177" s="210"/>
      <c r="N177" s="211"/>
      <c r="O177" s="211"/>
      <c r="P177" s="211"/>
      <c r="Q177" s="211"/>
      <c r="R177" s="211"/>
      <c r="S177" s="211"/>
      <c r="T177" s="212"/>
      <c r="AT177" s="213" t="s">
        <v>141</v>
      </c>
      <c r="AU177" s="213" t="s">
        <v>83</v>
      </c>
      <c r="AV177" s="11" t="s">
        <v>83</v>
      </c>
      <c r="AW177" s="11" t="s">
        <v>6</v>
      </c>
      <c r="AX177" s="11" t="s">
        <v>81</v>
      </c>
      <c r="AY177" s="213" t="s">
        <v>132</v>
      </c>
    </row>
    <row r="178" spans="2:65" s="1" customFormat="1" ht="38.25" customHeight="1">
      <c r="B178" s="39"/>
      <c r="C178" s="190" t="s">
        <v>347</v>
      </c>
      <c r="D178" s="190" t="s">
        <v>134</v>
      </c>
      <c r="E178" s="191" t="s">
        <v>348</v>
      </c>
      <c r="F178" s="192" t="s">
        <v>349</v>
      </c>
      <c r="G178" s="193" t="s">
        <v>234</v>
      </c>
      <c r="H178" s="194">
        <v>3.059</v>
      </c>
      <c r="I178" s="195"/>
      <c r="J178" s="196">
        <f>ROUND(I178*H178,2)</f>
        <v>0</v>
      </c>
      <c r="K178" s="192" t="s">
        <v>165</v>
      </c>
      <c r="L178" s="59"/>
      <c r="M178" s="197" t="s">
        <v>21</v>
      </c>
      <c r="N178" s="198" t="s">
        <v>44</v>
      </c>
      <c r="O178" s="40"/>
      <c r="P178" s="199">
        <f>O178*H178</f>
        <v>0</v>
      </c>
      <c r="Q178" s="199">
        <v>0</v>
      </c>
      <c r="R178" s="199">
        <f>Q178*H178</f>
        <v>0</v>
      </c>
      <c r="S178" s="199">
        <v>0</v>
      </c>
      <c r="T178" s="200">
        <f>S178*H178</f>
        <v>0</v>
      </c>
      <c r="AR178" s="22" t="s">
        <v>222</v>
      </c>
      <c r="AT178" s="22" t="s">
        <v>134</v>
      </c>
      <c r="AU178" s="22" t="s">
        <v>83</v>
      </c>
      <c r="AY178" s="22" t="s">
        <v>132</v>
      </c>
      <c r="BE178" s="201">
        <f>IF(N178="základní",J178,0)</f>
        <v>0</v>
      </c>
      <c r="BF178" s="201">
        <f>IF(N178="snížená",J178,0)</f>
        <v>0</v>
      </c>
      <c r="BG178" s="201">
        <f>IF(N178="zákl. přenesená",J178,0)</f>
        <v>0</v>
      </c>
      <c r="BH178" s="201">
        <f>IF(N178="sníž. přenesená",J178,0)</f>
        <v>0</v>
      </c>
      <c r="BI178" s="201">
        <f>IF(N178="nulová",J178,0)</f>
        <v>0</v>
      </c>
      <c r="BJ178" s="22" t="s">
        <v>81</v>
      </c>
      <c r="BK178" s="201">
        <f>ROUND(I178*H178,2)</f>
        <v>0</v>
      </c>
      <c r="BL178" s="22" t="s">
        <v>222</v>
      </c>
      <c r="BM178" s="22" t="s">
        <v>350</v>
      </c>
    </row>
    <row r="179" spans="2:63" s="10" customFormat="1" ht="29.85" customHeight="1">
      <c r="B179" s="174"/>
      <c r="C179" s="175"/>
      <c r="D179" s="176" t="s">
        <v>72</v>
      </c>
      <c r="E179" s="188" t="s">
        <v>351</v>
      </c>
      <c r="F179" s="188" t="s">
        <v>352</v>
      </c>
      <c r="G179" s="175"/>
      <c r="H179" s="175"/>
      <c r="I179" s="178"/>
      <c r="J179" s="189">
        <f>BK179</f>
        <v>0</v>
      </c>
      <c r="K179" s="175"/>
      <c r="L179" s="180"/>
      <c r="M179" s="181"/>
      <c r="N179" s="182"/>
      <c r="O179" s="182"/>
      <c r="P179" s="183">
        <f>SUM(P180:P231)</f>
        <v>0</v>
      </c>
      <c r="Q179" s="182"/>
      <c r="R179" s="183">
        <f>SUM(R180:R231)</f>
        <v>2.6626304800000002</v>
      </c>
      <c r="S179" s="182"/>
      <c r="T179" s="184">
        <f>SUM(T180:T231)</f>
        <v>0</v>
      </c>
      <c r="AR179" s="185" t="s">
        <v>83</v>
      </c>
      <c r="AT179" s="186" t="s">
        <v>72</v>
      </c>
      <c r="AU179" s="186" t="s">
        <v>81</v>
      </c>
      <c r="AY179" s="185" t="s">
        <v>132</v>
      </c>
      <c r="BK179" s="187">
        <f>SUM(BK180:BK231)</f>
        <v>0</v>
      </c>
    </row>
    <row r="180" spans="2:65" s="1" customFormat="1" ht="25.5" customHeight="1">
      <c r="B180" s="39"/>
      <c r="C180" s="190" t="s">
        <v>353</v>
      </c>
      <c r="D180" s="190" t="s">
        <v>134</v>
      </c>
      <c r="E180" s="191" t="s">
        <v>354</v>
      </c>
      <c r="F180" s="192" t="s">
        <v>355</v>
      </c>
      <c r="G180" s="193" t="s">
        <v>181</v>
      </c>
      <c r="H180" s="194">
        <v>95.398</v>
      </c>
      <c r="I180" s="195"/>
      <c r="J180" s="196">
        <f>ROUND(I180*H180,2)</f>
        <v>0</v>
      </c>
      <c r="K180" s="192" t="s">
        <v>165</v>
      </c>
      <c r="L180" s="59"/>
      <c r="M180" s="197" t="s">
        <v>21</v>
      </c>
      <c r="N180" s="198" t="s">
        <v>44</v>
      </c>
      <c r="O180" s="40"/>
      <c r="P180" s="199">
        <f>O180*H180</f>
        <v>0</v>
      </c>
      <c r="Q180" s="199">
        <v>0</v>
      </c>
      <c r="R180" s="199">
        <f>Q180*H180</f>
        <v>0</v>
      </c>
      <c r="S180" s="199">
        <v>0</v>
      </c>
      <c r="T180" s="200">
        <f>S180*H180</f>
        <v>0</v>
      </c>
      <c r="AR180" s="22" t="s">
        <v>222</v>
      </c>
      <c r="AT180" s="22" t="s">
        <v>134</v>
      </c>
      <c r="AU180" s="22" t="s">
        <v>83</v>
      </c>
      <c r="AY180" s="22" t="s">
        <v>132</v>
      </c>
      <c r="BE180" s="201">
        <f>IF(N180="základní",J180,0)</f>
        <v>0</v>
      </c>
      <c r="BF180" s="201">
        <f>IF(N180="snížená",J180,0)</f>
        <v>0</v>
      </c>
      <c r="BG180" s="201">
        <f>IF(N180="zákl. přenesená",J180,0)</f>
        <v>0</v>
      </c>
      <c r="BH180" s="201">
        <f>IF(N180="sníž. přenesená",J180,0)</f>
        <v>0</v>
      </c>
      <c r="BI180" s="201">
        <f>IF(N180="nulová",J180,0)</f>
        <v>0</v>
      </c>
      <c r="BJ180" s="22" t="s">
        <v>81</v>
      </c>
      <c r="BK180" s="201">
        <f>ROUND(I180*H180,2)</f>
        <v>0</v>
      </c>
      <c r="BL180" s="22" t="s">
        <v>222</v>
      </c>
      <c r="BM180" s="22" t="s">
        <v>356</v>
      </c>
    </row>
    <row r="181" spans="2:51" s="12" customFormat="1" ht="13.5">
      <c r="B181" s="214"/>
      <c r="C181" s="215"/>
      <c r="D181" s="204" t="s">
        <v>141</v>
      </c>
      <c r="E181" s="216" t="s">
        <v>21</v>
      </c>
      <c r="F181" s="217" t="s">
        <v>357</v>
      </c>
      <c r="G181" s="215"/>
      <c r="H181" s="216" t="s">
        <v>21</v>
      </c>
      <c r="I181" s="218"/>
      <c r="J181" s="215"/>
      <c r="K181" s="215"/>
      <c r="L181" s="219"/>
      <c r="M181" s="220"/>
      <c r="N181" s="221"/>
      <c r="O181" s="221"/>
      <c r="P181" s="221"/>
      <c r="Q181" s="221"/>
      <c r="R181" s="221"/>
      <c r="S181" s="221"/>
      <c r="T181" s="222"/>
      <c r="AT181" s="223" t="s">
        <v>141</v>
      </c>
      <c r="AU181" s="223" t="s">
        <v>83</v>
      </c>
      <c r="AV181" s="12" t="s">
        <v>81</v>
      </c>
      <c r="AW181" s="12" t="s">
        <v>36</v>
      </c>
      <c r="AX181" s="12" t="s">
        <v>73</v>
      </c>
      <c r="AY181" s="223" t="s">
        <v>132</v>
      </c>
    </row>
    <row r="182" spans="2:51" s="11" customFormat="1" ht="13.5">
      <c r="B182" s="202"/>
      <c r="C182" s="203"/>
      <c r="D182" s="204" t="s">
        <v>141</v>
      </c>
      <c r="E182" s="205" t="s">
        <v>21</v>
      </c>
      <c r="F182" s="206" t="s">
        <v>358</v>
      </c>
      <c r="G182" s="203"/>
      <c r="H182" s="207">
        <v>26.6</v>
      </c>
      <c r="I182" s="208"/>
      <c r="J182" s="203"/>
      <c r="K182" s="203"/>
      <c r="L182" s="209"/>
      <c r="M182" s="210"/>
      <c r="N182" s="211"/>
      <c r="O182" s="211"/>
      <c r="P182" s="211"/>
      <c r="Q182" s="211"/>
      <c r="R182" s="211"/>
      <c r="S182" s="211"/>
      <c r="T182" s="212"/>
      <c r="AT182" s="213" t="s">
        <v>141</v>
      </c>
      <c r="AU182" s="213" t="s">
        <v>83</v>
      </c>
      <c r="AV182" s="11" t="s">
        <v>83</v>
      </c>
      <c r="AW182" s="11" t="s">
        <v>36</v>
      </c>
      <c r="AX182" s="11" t="s">
        <v>73</v>
      </c>
      <c r="AY182" s="213" t="s">
        <v>132</v>
      </c>
    </row>
    <row r="183" spans="2:51" s="12" customFormat="1" ht="13.5">
      <c r="B183" s="214"/>
      <c r="C183" s="215"/>
      <c r="D183" s="204" t="s">
        <v>141</v>
      </c>
      <c r="E183" s="216" t="s">
        <v>21</v>
      </c>
      <c r="F183" s="217" t="s">
        <v>359</v>
      </c>
      <c r="G183" s="215"/>
      <c r="H183" s="216" t="s">
        <v>21</v>
      </c>
      <c r="I183" s="218"/>
      <c r="J183" s="215"/>
      <c r="K183" s="215"/>
      <c r="L183" s="219"/>
      <c r="M183" s="220"/>
      <c r="N183" s="221"/>
      <c r="O183" s="221"/>
      <c r="P183" s="221"/>
      <c r="Q183" s="221"/>
      <c r="R183" s="221"/>
      <c r="S183" s="221"/>
      <c r="T183" s="222"/>
      <c r="AT183" s="223" t="s">
        <v>141</v>
      </c>
      <c r="AU183" s="223" t="s">
        <v>83</v>
      </c>
      <c r="AV183" s="12" t="s">
        <v>81</v>
      </c>
      <c r="AW183" s="12" t="s">
        <v>36</v>
      </c>
      <c r="AX183" s="12" t="s">
        <v>73</v>
      </c>
      <c r="AY183" s="223" t="s">
        <v>132</v>
      </c>
    </row>
    <row r="184" spans="2:51" s="11" customFormat="1" ht="13.5">
      <c r="B184" s="202"/>
      <c r="C184" s="203"/>
      <c r="D184" s="204" t="s">
        <v>141</v>
      </c>
      <c r="E184" s="205" t="s">
        <v>21</v>
      </c>
      <c r="F184" s="206" t="s">
        <v>360</v>
      </c>
      <c r="G184" s="203"/>
      <c r="H184" s="207">
        <v>7.241</v>
      </c>
      <c r="I184" s="208"/>
      <c r="J184" s="203"/>
      <c r="K184" s="203"/>
      <c r="L184" s="209"/>
      <c r="M184" s="210"/>
      <c r="N184" s="211"/>
      <c r="O184" s="211"/>
      <c r="P184" s="211"/>
      <c r="Q184" s="211"/>
      <c r="R184" s="211"/>
      <c r="S184" s="211"/>
      <c r="T184" s="212"/>
      <c r="AT184" s="213" t="s">
        <v>141</v>
      </c>
      <c r="AU184" s="213" t="s">
        <v>83</v>
      </c>
      <c r="AV184" s="11" t="s">
        <v>83</v>
      </c>
      <c r="AW184" s="11" t="s">
        <v>36</v>
      </c>
      <c r="AX184" s="11" t="s">
        <v>73</v>
      </c>
      <c r="AY184" s="213" t="s">
        <v>132</v>
      </c>
    </row>
    <row r="185" spans="2:51" s="12" customFormat="1" ht="13.5">
      <c r="B185" s="214"/>
      <c r="C185" s="215"/>
      <c r="D185" s="204" t="s">
        <v>141</v>
      </c>
      <c r="E185" s="216" t="s">
        <v>21</v>
      </c>
      <c r="F185" s="217" t="s">
        <v>361</v>
      </c>
      <c r="G185" s="215"/>
      <c r="H185" s="216" t="s">
        <v>21</v>
      </c>
      <c r="I185" s="218"/>
      <c r="J185" s="215"/>
      <c r="K185" s="215"/>
      <c r="L185" s="219"/>
      <c r="M185" s="220"/>
      <c r="N185" s="221"/>
      <c r="O185" s="221"/>
      <c r="P185" s="221"/>
      <c r="Q185" s="221"/>
      <c r="R185" s="221"/>
      <c r="S185" s="221"/>
      <c r="T185" s="222"/>
      <c r="AT185" s="223" t="s">
        <v>141</v>
      </c>
      <c r="AU185" s="223" t="s">
        <v>83</v>
      </c>
      <c r="AV185" s="12" t="s">
        <v>81</v>
      </c>
      <c r="AW185" s="12" t="s">
        <v>36</v>
      </c>
      <c r="AX185" s="12" t="s">
        <v>73</v>
      </c>
      <c r="AY185" s="223" t="s">
        <v>132</v>
      </c>
    </row>
    <row r="186" spans="2:51" s="11" customFormat="1" ht="13.5">
      <c r="B186" s="202"/>
      <c r="C186" s="203"/>
      <c r="D186" s="204" t="s">
        <v>141</v>
      </c>
      <c r="E186" s="205" t="s">
        <v>21</v>
      </c>
      <c r="F186" s="206" t="s">
        <v>362</v>
      </c>
      <c r="G186" s="203"/>
      <c r="H186" s="207">
        <v>5.6</v>
      </c>
      <c r="I186" s="208"/>
      <c r="J186" s="203"/>
      <c r="K186" s="203"/>
      <c r="L186" s="209"/>
      <c r="M186" s="210"/>
      <c r="N186" s="211"/>
      <c r="O186" s="211"/>
      <c r="P186" s="211"/>
      <c r="Q186" s="211"/>
      <c r="R186" s="211"/>
      <c r="S186" s="211"/>
      <c r="T186" s="212"/>
      <c r="AT186" s="213" t="s">
        <v>141</v>
      </c>
      <c r="AU186" s="213" t="s">
        <v>83</v>
      </c>
      <c r="AV186" s="11" t="s">
        <v>83</v>
      </c>
      <c r="AW186" s="11" t="s">
        <v>36</v>
      </c>
      <c r="AX186" s="11" t="s">
        <v>73</v>
      </c>
      <c r="AY186" s="213" t="s">
        <v>132</v>
      </c>
    </row>
    <row r="187" spans="2:51" s="12" customFormat="1" ht="13.5">
      <c r="B187" s="214"/>
      <c r="C187" s="215"/>
      <c r="D187" s="204" t="s">
        <v>141</v>
      </c>
      <c r="E187" s="216" t="s">
        <v>21</v>
      </c>
      <c r="F187" s="217" t="s">
        <v>363</v>
      </c>
      <c r="G187" s="215"/>
      <c r="H187" s="216" t="s">
        <v>21</v>
      </c>
      <c r="I187" s="218"/>
      <c r="J187" s="215"/>
      <c r="K187" s="215"/>
      <c r="L187" s="219"/>
      <c r="M187" s="220"/>
      <c r="N187" s="221"/>
      <c r="O187" s="221"/>
      <c r="P187" s="221"/>
      <c r="Q187" s="221"/>
      <c r="R187" s="221"/>
      <c r="S187" s="221"/>
      <c r="T187" s="222"/>
      <c r="AT187" s="223" t="s">
        <v>141</v>
      </c>
      <c r="AU187" s="223" t="s">
        <v>83</v>
      </c>
      <c r="AV187" s="12" t="s">
        <v>81</v>
      </c>
      <c r="AW187" s="12" t="s">
        <v>36</v>
      </c>
      <c r="AX187" s="12" t="s">
        <v>73</v>
      </c>
      <c r="AY187" s="223" t="s">
        <v>132</v>
      </c>
    </row>
    <row r="188" spans="2:51" s="11" customFormat="1" ht="13.5">
      <c r="B188" s="202"/>
      <c r="C188" s="203"/>
      <c r="D188" s="204" t="s">
        <v>141</v>
      </c>
      <c r="E188" s="205" t="s">
        <v>21</v>
      </c>
      <c r="F188" s="206" t="s">
        <v>364</v>
      </c>
      <c r="G188" s="203"/>
      <c r="H188" s="207">
        <v>29.754</v>
      </c>
      <c r="I188" s="208"/>
      <c r="J188" s="203"/>
      <c r="K188" s="203"/>
      <c r="L188" s="209"/>
      <c r="M188" s="210"/>
      <c r="N188" s="211"/>
      <c r="O188" s="211"/>
      <c r="P188" s="211"/>
      <c r="Q188" s="211"/>
      <c r="R188" s="211"/>
      <c r="S188" s="211"/>
      <c r="T188" s="212"/>
      <c r="AT188" s="213" t="s">
        <v>141</v>
      </c>
      <c r="AU188" s="213" t="s">
        <v>83</v>
      </c>
      <c r="AV188" s="11" t="s">
        <v>83</v>
      </c>
      <c r="AW188" s="11" t="s">
        <v>36</v>
      </c>
      <c r="AX188" s="11" t="s">
        <v>73</v>
      </c>
      <c r="AY188" s="213" t="s">
        <v>132</v>
      </c>
    </row>
    <row r="189" spans="2:51" s="12" customFormat="1" ht="13.5">
      <c r="B189" s="214"/>
      <c r="C189" s="215"/>
      <c r="D189" s="204" t="s">
        <v>141</v>
      </c>
      <c r="E189" s="216" t="s">
        <v>21</v>
      </c>
      <c r="F189" s="217" t="s">
        <v>365</v>
      </c>
      <c r="G189" s="215"/>
      <c r="H189" s="216" t="s">
        <v>21</v>
      </c>
      <c r="I189" s="218"/>
      <c r="J189" s="215"/>
      <c r="K189" s="215"/>
      <c r="L189" s="219"/>
      <c r="M189" s="220"/>
      <c r="N189" s="221"/>
      <c r="O189" s="221"/>
      <c r="P189" s="221"/>
      <c r="Q189" s="221"/>
      <c r="R189" s="221"/>
      <c r="S189" s="221"/>
      <c r="T189" s="222"/>
      <c r="AT189" s="223" t="s">
        <v>141</v>
      </c>
      <c r="AU189" s="223" t="s">
        <v>83</v>
      </c>
      <c r="AV189" s="12" t="s">
        <v>81</v>
      </c>
      <c r="AW189" s="12" t="s">
        <v>36</v>
      </c>
      <c r="AX189" s="12" t="s">
        <v>73</v>
      </c>
      <c r="AY189" s="223" t="s">
        <v>132</v>
      </c>
    </row>
    <row r="190" spans="2:51" s="11" customFormat="1" ht="13.5">
      <c r="B190" s="202"/>
      <c r="C190" s="203"/>
      <c r="D190" s="204" t="s">
        <v>141</v>
      </c>
      <c r="E190" s="205" t="s">
        <v>21</v>
      </c>
      <c r="F190" s="206" t="s">
        <v>366</v>
      </c>
      <c r="G190" s="203"/>
      <c r="H190" s="207">
        <v>15.36</v>
      </c>
      <c r="I190" s="208"/>
      <c r="J190" s="203"/>
      <c r="K190" s="203"/>
      <c r="L190" s="209"/>
      <c r="M190" s="210"/>
      <c r="N190" s="211"/>
      <c r="O190" s="211"/>
      <c r="P190" s="211"/>
      <c r="Q190" s="211"/>
      <c r="R190" s="211"/>
      <c r="S190" s="211"/>
      <c r="T190" s="212"/>
      <c r="AT190" s="213" t="s">
        <v>141</v>
      </c>
      <c r="AU190" s="213" t="s">
        <v>83</v>
      </c>
      <c r="AV190" s="11" t="s">
        <v>83</v>
      </c>
      <c r="AW190" s="11" t="s">
        <v>36</v>
      </c>
      <c r="AX190" s="11" t="s">
        <v>73</v>
      </c>
      <c r="AY190" s="213" t="s">
        <v>132</v>
      </c>
    </row>
    <row r="191" spans="2:51" s="12" customFormat="1" ht="13.5">
      <c r="B191" s="214"/>
      <c r="C191" s="215"/>
      <c r="D191" s="204" t="s">
        <v>141</v>
      </c>
      <c r="E191" s="216" t="s">
        <v>21</v>
      </c>
      <c r="F191" s="217" t="s">
        <v>367</v>
      </c>
      <c r="G191" s="215"/>
      <c r="H191" s="216" t="s">
        <v>21</v>
      </c>
      <c r="I191" s="218"/>
      <c r="J191" s="215"/>
      <c r="K191" s="215"/>
      <c r="L191" s="219"/>
      <c r="M191" s="220"/>
      <c r="N191" s="221"/>
      <c r="O191" s="221"/>
      <c r="P191" s="221"/>
      <c r="Q191" s="221"/>
      <c r="R191" s="221"/>
      <c r="S191" s="221"/>
      <c r="T191" s="222"/>
      <c r="AT191" s="223" t="s">
        <v>141</v>
      </c>
      <c r="AU191" s="223" t="s">
        <v>83</v>
      </c>
      <c r="AV191" s="12" t="s">
        <v>81</v>
      </c>
      <c r="AW191" s="12" t="s">
        <v>36</v>
      </c>
      <c r="AX191" s="12" t="s">
        <v>73</v>
      </c>
      <c r="AY191" s="223" t="s">
        <v>132</v>
      </c>
    </row>
    <row r="192" spans="2:51" s="11" customFormat="1" ht="13.5">
      <c r="B192" s="202"/>
      <c r="C192" s="203"/>
      <c r="D192" s="204" t="s">
        <v>141</v>
      </c>
      <c r="E192" s="205" t="s">
        <v>21</v>
      </c>
      <c r="F192" s="206" t="s">
        <v>368</v>
      </c>
      <c r="G192" s="203"/>
      <c r="H192" s="207">
        <v>10.843</v>
      </c>
      <c r="I192" s="208"/>
      <c r="J192" s="203"/>
      <c r="K192" s="203"/>
      <c r="L192" s="209"/>
      <c r="M192" s="210"/>
      <c r="N192" s="211"/>
      <c r="O192" s="211"/>
      <c r="P192" s="211"/>
      <c r="Q192" s="211"/>
      <c r="R192" s="211"/>
      <c r="S192" s="211"/>
      <c r="T192" s="212"/>
      <c r="AT192" s="213" t="s">
        <v>141</v>
      </c>
      <c r="AU192" s="213" t="s">
        <v>83</v>
      </c>
      <c r="AV192" s="11" t="s">
        <v>83</v>
      </c>
      <c r="AW192" s="11" t="s">
        <v>36</v>
      </c>
      <c r="AX192" s="11" t="s">
        <v>73</v>
      </c>
      <c r="AY192" s="213" t="s">
        <v>132</v>
      </c>
    </row>
    <row r="193" spans="2:65" s="1" customFormat="1" ht="25.5" customHeight="1">
      <c r="B193" s="39"/>
      <c r="C193" s="190" t="s">
        <v>369</v>
      </c>
      <c r="D193" s="190" t="s">
        <v>134</v>
      </c>
      <c r="E193" s="191" t="s">
        <v>370</v>
      </c>
      <c r="F193" s="192" t="s">
        <v>371</v>
      </c>
      <c r="G193" s="193" t="s">
        <v>181</v>
      </c>
      <c r="H193" s="194">
        <v>82.98</v>
      </c>
      <c r="I193" s="195"/>
      <c r="J193" s="196">
        <f>ROUND(I193*H193,2)</f>
        <v>0</v>
      </c>
      <c r="K193" s="192" t="s">
        <v>165</v>
      </c>
      <c r="L193" s="59"/>
      <c r="M193" s="197" t="s">
        <v>21</v>
      </c>
      <c r="N193" s="198" t="s">
        <v>44</v>
      </c>
      <c r="O193" s="40"/>
      <c r="P193" s="199">
        <f>O193*H193</f>
        <v>0</v>
      </c>
      <c r="Q193" s="199">
        <v>0</v>
      </c>
      <c r="R193" s="199">
        <f>Q193*H193</f>
        <v>0</v>
      </c>
      <c r="S193" s="199">
        <v>0</v>
      </c>
      <c r="T193" s="200">
        <f>S193*H193</f>
        <v>0</v>
      </c>
      <c r="AR193" s="22" t="s">
        <v>222</v>
      </c>
      <c r="AT193" s="22" t="s">
        <v>134</v>
      </c>
      <c r="AU193" s="22" t="s">
        <v>83</v>
      </c>
      <c r="AY193" s="22" t="s">
        <v>132</v>
      </c>
      <c r="BE193" s="201">
        <f>IF(N193="základní",J193,0)</f>
        <v>0</v>
      </c>
      <c r="BF193" s="201">
        <f>IF(N193="snížená",J193,0)</f>
        <v>0</v>
      </c>
      <c r="BG193" s="201">
        <f>IF(N193="zákl. přenesená",J193,0)</f>
        <v>0</v>
      </c>
      <c r="BH193" s="201">
        <f>IF(N193="sníž. přenesená",J193,0)</f>
        <v>0</v>
      </c>
      <c r="BI193" s="201">
        <f>IF(N193="nulová",J193,0)</f>
        <v>0</v>
      </c>
      <c r="BJ193" s="22" t="s">
        <v>81</v>
      </c>
      <c r="BK193" s="201">
        <f>ROUND(I193*H193,2)</f>
        <v>0</v>
      </c>
      <c r="BL193" s="22" t="s">
        <v>222</v>
      </c>
      <c r="BM193" s="22" t="s">
        <v>372</v>
      </c>
    </row>
    <row r="194" spans="2:51" s="11" customFormat="1" ht="13.5">
      <c r="B194" s="202"/>
      <c r="C194" s="203"/>
      <c r="D194" s="204" t="s">
        <v>141</v>
      </c>
      <c r="E194" s="205" t="s">
        <v>21</v>
      </c>
      <c r="F194" s="206" t="s">
        <v>373</v>
      </c>
      <c r="G194" s="203"/>
      <c r="H194" s="207">
        <v>82.98</v>
      </c>
      <c r="I194" s="208"/>
      <c r="J194" s="203"/>
      <c r="K194" s="203"/>
      <c r="L194" s="209"/>
      <c r="M194" s="210"/>
      <c r="N194" s="211"/>
      <c r="O194" s="211"/>
      <c r="P194" s="211"/>
      <c r="Q194" s="211"/>
      <c r="R194" s="211"/>
      <c r="S194" s="211"/>
      <c r="T194" s="212"/>
      <c r="AT194" s="213" t="s">
        <v>141</v>
      </c>
      <c r="AU194" s="213" t="s">
        <v>83</v>
      </c>
      <c r="AV194" s="11" t="s">
        <v>83</v>
      </c>
      <c r="AW194" s="11" t="s">
        <v>36</v>
      </c>
      <c r="AX194" s="11" t="s">
        <v>73</v>
      </c>
      <c r="AY194" s="213" t="s">
        <v>132</v>
      </c>
    </row>
    <row r="195" spans="2:65" s="1" customFormat="1" ht="25.5" customHeight="1">
      <c r="B195" s="39"/>
      <c r="C195" s="190" t="s">
        <v>374</v>
      </c>
      <c r="D195" s="190" t="s">
        <v>134</v>
      </c>
      <c r="E195" s="191" t="s">
        <v>375</v>
      </c>
      <c r="F195" s="192" t="s">
        <v>376</v>
      </c>
      <c r="G195" s="193" t="s">
        <v>377</v>
      </c>
      <c r="H195" s="194">
        <v>18</v>
      </c>
      <c r="I195" s="195"/>
      <c r="J195" s="196">
        <f>ROUND(I195*H195,2)</f>
        <v>0</v>
      </c>
      <c r="K195" s="192" t="s">
        <v>165</v>
      </c>
      <c r="L195" s="59"/>
      <c r="M195" s="197" t="s">
        <v>21</v>
      </c>
      <c r="N195" s="198" t="s">
        <v>44</v>
      </c>
      <c r="O195" s="40"/>
      <c r="P195" s="199">
        <f>O195*H195</f>
        <v>0</v>
      </c>
      <c r="Q195" s="199">
        <v>0</v>
      </c>
      <c r="R195" s="199">
        <f>Q195*H195</f>
        <v>0</v>
      </c>
      <c r="S195" s="199">
        <v>0</v>
      </c>
      <c r="T195" s="200">
        <f>S195*H195</f>
        <v>0</v>
      </c>
      <c r="AR195" s="22" t="s">
        <v>222</v>
      </c>
      <c r="AT195" s="22" t="s">
        <v>134</v>
      </c>
      <c r="AU195" s="22" t="s">
        <v>83</v>
      </c>
      <c r="AY195" s="22" t="s">
        <v>132</v>
      </c>
      <c r="BE195" s="201">
        <f>IF(N195="základní",J195,0)</f>
        <v>0</v>
      </c>
      <c r="BF195" s="201">
        <f>IF(N195="snížená",J195,0)</f>
        <v>0</v>
      </c>
      <c r="BG195" s="201">
        <f>IF(N195="zákl. přenesená",J195,0)</f>
        <v>0</v>
      </c>
      <c r="BH195" s="201">
        <f>IF(N195="sníž. přenesená",J195,0)</f>
        <v>0</v>
      </c>
      <c r="BI195" s="201">
        <f>IF(N195="nulová",J195,0)</f>
        <v>0</v>
      </c>
      <c r="BJ195" s="22" t="s">
        <v>81</v>
      </c>
      <c r="BK195" s="201">
        <f>ROUND(I195*H195,2)</f>
        <v>0</v>
      </c>
      <c r="BL195" s="22" t="s">
        <v>222</v>
      </c>
      <c r="BM195" s="22" t="s">
        <v>378</v>
      </c>
    </row>
    <row r="196" spans="2:65" s="1" customFormat="1" ht="38.25" customHeight="1">
      <c r="B196" s="39"/>
      <c r="C196" s="190" t="s">
        <v>379</v>
      </c>
      <c r="D196" s="190" t="s">
        <v>134</v>
      </c>
      <c r="E196" s="191" t="s">
        <v>380</v>
      </c>
      <c r="F196" s="192" t="s">
        <v>381</v>
      </c>
      <c r="G196" s="193" t="s">
        <v>137</v>
      </c>
      <c r="H196" s="194">
        <v>4.447</v>
      </c>
      <c r="I196" s="195"/>
      <c r="J196" s="196">
        <f>ROUND(I196*H196,2)</f>
        <v>0</v>
      </c>
      <c r="K196" s="192" t="s">
        <v>165</v>
      </c>
      <c r="L196" s="59"/>
      <c r="M196" s="197" t="s">
        <v>21</v>
      </c>
      <c r="N196" s="198" t="s">
        <v>44</v>
      </c>
      <c r="O196" s="40"/>
      <c r="P196" s="199">
        <f>O196*H196</f>
        <v>0</v>
      </c>
      <c r="Q196" s="199">
        <v>0.00189</v>
      </c>
      <c r="R196" s="199">
        <f>Q196*H196</f>
        <v>0.00840483</v>
      </c>
      <c r="S196" s="199">
        <v>0</v>
      </c>
      <c r="T196" s="200">
        <f>S196*H196</f>
        <v>0</v>
      </c>
      <c r="AR196" s="22" t="s">
        <v>222</v>
      </c>
      <c r="AT196" s="22" t="s">
        <v>134</v>
      </c>
      <c r="AU196" s="22" t="s">
        <v>83</v>
      </c>
      <c r="AY196" s="22" t="s">
        <v>132</v>
      </c>
      <c r="BE196" s="201">
        <f>IF(N196="základní",J196,0)</f>
        <v>0</v>
      </c>
      <c r="BF196" s="201">
        <f>IF(N196="snížená",J196,0)</f>
        <v>0</v>
      </c>
      <c r="BG196" s="201">
        <f>IF(N196="zákl. přenesená",J196,0)</f>
        <v>0</v>
      </c>
      <c r="BH196" s="201">
        <f>IF(N196="sníž. přenesená",J196,0)</f>
        <v>0</v>
      </c>
      <c r="BI196" s="201">
        <f>IF(N196="nulová",J196,0)</f>
        <v>0</v>
      </c>
      <c r="BJ196" s="22" t="s">
        <v>81</v>
      </c>
      <c r="BK196" s="201">
        <f>ROUND(I196*H196,2)</f>
        <v>0</v>
      </c>
      <c r="BL196" s="22" t="s">
        <v>222</v>
      </c>
      <c r="BM196" s="22" t="s">
        <v>382</v>
      </c>
    </row>
    <row r="197" spans="2:51" s="11" customFormat="1" ht="13.5">
      <c r="B197" s="202"/>
      <c r="C197" s="203"/>
      <c r="D197" s="204" t="s">
        <v>141</v>
      </c>
      <c r="E197" s="205" t="s">
        <v>21</v>
      </c>
      <c r="F197" s="206" t="s">
        <v>383</v>
      </c>
      <c r="G197" s="203"/>
      <c r="H197" s="207">
        <v>4.447</v>
      </c>
      <c r="I197" s="208"/>
      <c r="J197" s="203"/>
      <c r="K197" s="203"/>
      <c r="L197" s="209"/>
      <c r="M197" s="210"/>
      <c r="N197" s="211"/>
      <c r="O197" s="211"/>
      <c r="P197" s="211"/>
      <c r="Q197" s="211"/>
      <c r="R197" s="211"/>
      <c r="S197" s="211"/>
      <c r="T197" s="212"/>
      <c r="AT197" s="213" t="s">
        <v>141</v>
      </c>
      <c r="AU197" s="213" t="s">
        <v>83</v>
      </c>
      <c r="AV197" s="11" t="s">
        <v>83</v>
      </c>
      <c r="AW197" s="11" t="s">
        <v>36</v>
      </c>
      <c r="AX197" s="11" t="s">
        <v>73</v>
      </c>
      <c r="AY197" s="213" t="s">
        <v>132</v>
      </c>
    </row>
    <row r="198" spans="2:65" s="1" customFormat="1" ht="25.5" customHeight="1">
      <c r="B198" s="39"/>
      <c r="C198" s="190" t="s">
        <v>384</v>
      </c>
      <c r="D198" s="190" t="s">
        <v>134</v>
      </c>
      <c r="E198" s="191" t="s">
        <v>385</v>
      </c>
      <c r="F198" s="192" t="s">
        <v>386</v>
      </c>
      <c r="G198" s="193" t="s">
        <v>377</v>
      </c>
      <c r="H198" s="194">
        <v>19</v>
      </c>
      <c r="I198" s="195"/>
      <c r="J198" s="196">
        <f>ROUND(I198*H198,2)</f>
        <v>0</v>
      </c>
      <c r="K198" s="192" t="s">
        <v>165</v>
      </c>
      <c r="L198" s="59"/>
      <c r="M198" s="197" t="s">
        <v>21</v>
      </c>
      <c r="N198" s="198" t="s">
        <v>44</v>
      </c>
      <c r="O198" s="40"/>
      <c r="P198" s="199">
        <f>O198*H198</f>
        <v>0</v>
      </c>
      <c r="Q198" s="199">
        <v>0.00267</v>
      </c>
      <c r="R198" s="199">
        <f>Q198*H198</f>
        <v>0.050730000000000004</v>
      </c>
      <c r="S198" s="199">
        <v>0</v>
      </c>
      <c r="T198" s="200">
        <f>S198*H198</f>
        <v>0</v>
      </c>
      <c r="AR198" s="22" t="s">
        <v>222</v>
      </c>
      <c r="AT198" s="22" t="s">
        <v>134</v>
      </c>
      <c r="AU198" s="22" t="s">
        <v>83</v>
      </c>
      <c r="AY198" s="22" t="s">
        <v>132</v>
      </c>
      <c r="BE198" s="201">
        <f>IF(N198="základní",J198,0)</f>
        <v>0</v>
      </c>
      <c r="BF198" s="201">
        <f>IF(N198="snížená",J198,0)</f>
        <v>0</v>
      </c>
      <c r="BG198" s="201">
        <f>IF(N198="zákl. přenesená",J198,0)</f>
        <v>0</v>
      </c>
      <c r="BH198" s="201">
        <f>IF(N198="sníž. přenesená",J198,0)</f>
        <v>0</v>
      </c>
      <c r="BI198" s="201">
        <f>IF(N198="nulová",J198,0)</f>
        <v>0</v>
      </c>
      <c r="BJ198" s="22" t="s">
        <v>81</v>
      </c>
      <c r="BK198" s="201">
        <f>ROUND(I198*H198,2)</f>
        <v>0</v>
      </c>
      <c r="BL198" s="22" t="s">
        <v>222</v>
      </c>
      <c r="BM198" s="22" t="s">
        <v>387</v>
      </c>
    </row>
    <row r="199" spans="2:65" s="1" customFormat="1" ht="16.5" customHeight="1">
      <c r="B199" s="39"/>
      <c r="C199" s="224" t="s">
        <v>388</v>
      </c>
      <c r="D199" s="224" t="s">
        <v>184</v>
      </c>
      <c r="E199" s="225" t="s">
        <v>389</v>
      </c>
      <c r="F199" s="226" t="s">
        <v>390</v>
      </c>
      <c r="G199" s="227" t="s">
        <v>377</v>
      </c>
      <c r="H199" s="228">
        <v>19</v>
      </c>
      <c r="I199" s="229"/>
      <c r="J199" s="230">
        <f>ROUND(I199*H199,2)</f>
        <v>0</v>
      </c>
      <c r="K199" s="226" t="s">
        <v>21</v>
      </c>
      <c r="L199" s="231"/>
      <c r="M199" s="232" t="s">
        <v>21</v>
      </c>
      <c r="N199" s="233" t="s">
        <v>44</v>
      </c>
      <c r="O199" s="40"/>
      <c r="P199" s="199">
        <f>O199*H199</f>
        <v>0</v>
      </c>
      <c r="Q199" s="199">
        <v>0</v>
      </c>
      <c r="R199" s="199">
        <f>Q199*H199</f>
        <v>0</v>
      </c>
      <c r="S199" s="199">
        <v>0</v>
      </c>
      <c r="T199" s="200">
        <f>S199*H199</f>
        <v>0</v>
      </c>
      <c r="AR199" s="22" t="s">
        <v>310</v>
      </c>
      <c r="AT199" s="22" t="s">
        <v>184</v>
      </c>
      <c r="AU199" s="22" t="s">
        <v>83</v>
      </c>
      <c r="AY199" s="22" t="s">
        <v>132</v>
      </c>
      <c r="BE199" s="201">
        <f>IF(N199="základní",J199,0)</f>
        <v>0</v>
      </c>
      <c r="BF199" s="201">
        <f>IF(N199="snížená",J199,0)</f>
        <v>0</v>
      </c>
      <c r="BG199" s="201">
        <f>IF(N199="zákl. přenesená",J199,0)</f>
        <v>0</v>
      </c>
      <c r="BH199" s="201">
        <f>IF(N199="sníž. přenesená",J199,0)</f>
        <v>0</v>
      </c>
      <c r="BI199" s="201">
        <f>IF(N199="nulová",J199,0)</f>
        <v>0</v>
      </c>
      <c r="BJ199" s="22" t="s">
        <v>81</v>
      </c>
      <c r="BK199" s="201">
        <f>ROUND(I199*H199,2)</f>
        <v>0</v>
      </c>
      <c r="BL199" s="22" t="s">
        <v>222</v>
      </c>
      <c r="BM199" s="22" t="s">
        <v>391</v>
      </c>
    </row>
    <row r="200" spans="2:65" s="1" customFormat="1" ht="16.5" customHeight="1">
      <c r="B200" s="39"/>
      <c r="C200" s="190" t="s">
        <v>392</v>
      </c>
      <c r="D200" s="190" t="s">
        <v>134</v>
      </c>
      <c r="E200" s="191" t="s">
        <v>393</v>
      </c>
      <c r="F200" s="192" t="s">
        <v>394</v>
      </c>
      <c r="G200" s="193" t="s">
        <v>181</v>
      </c>
      <c r="H200" s="194">
        <v>41.49</v>
      </c>
      <c r="I200" s="195"/>
      <c r="J200" s="196">
        <f>ROUND(I200*H200,2)</f>
        <v>0</v>
      </c>
      <c r="K200" s="192" t="s">
        <v>165</v>
      </c>
      <c r="L200" s="59"/>
      <c r="M200" s="197" t="s">
        <v>21</v>
      </c>
      <c r="N200" s="198" t="s">
        <v>44</v>
      </c>
      <c r="O200" s="40"/>
      <c r="P200" s="199">
        <f>O200*H200</f>
        <v>0</v>
      </c>
      <c r="Q200" s="199">
        <v>0</v>
      </c>
      <c r="R200" s="199">
        <f>Q200*H200</f>
        <v>0</v>
      </c>
      <c r="S200" s="199">
        <v>0</v>
      </c>
      <c r="T200" s="200">
        <f>S200*H200</f>
        <v>0</v>
      </c>
      <c r="AR200" s="22" t="s">
        <v>222</v>
      </c>
      <c r="AT200" s="22" t="s">
        <v>134</v>
      </c>
      <c r="AU200" s="22" t="s">
        <v>83</v>
      </c>
      <c r="AY200" s="22" t="s">
        <v>132</v>
      </c>
      <c r="BE200" s="201">
        <f>IF(N200="základní",J200,0)</f>
        <v>0</v>
      </c>
      <c r="BF200" s="201">
        <f>IF(N200="snížená",J200,0)</f>
        <v>0</v>
      </c>
      <c r="BG200" s="201">
        <f>IF(N200="zákl. přenesená",J200,0)</f>
        <v>0</v>
      </c>
      <c r="BH200" s="201">
        <f>IF(N200="sníž. přenesená",J200,0)</f>
        <v>0</v>
      </c>
      <c r="BI200" s="201">
        <f>IF(N200="nulová",J200,0)</f>
        <v>0</v>
      </c>
      <c r="BJ200" s="22" t="s">
        <v>81</v>
      </c>
      <c r="BK200" s="201">
        <f>ROUND(I200*H200,2)</f>
        <v>0</v>
      </c>
      <c r="BL200" s="22" t="s">
        <v>222</v>
      </c>
      <c r="BM200" s="22" t="s">
        <v>395</v>
      </c>
    </row>
    <row r="201" spans="2:51" s="11" customFormat="1" ht="13.5">
      <c r="B201" s="202"/>
      <c r="C201" s="203"/>
      <c r="D201" s="204" t="s">
        <v>141</v>
      </c>
      <c r="E201" s="205" t="s">
        <v>21</v>
      </c>
      <c r="F201" s="206" t="s">
        <v>323</v>
      </c>
      <c r="G201" s="203"/>
      <c r="H201" s="207">
        <v>41.49</v>
      </c>
      <c r="I201" s="208"/>
      <c r="J201" s="203"/>
      <c r="K201" s="203"/>
      <c r="L201" s="209"/>
      <c r="M201" s="210"/>
      <c r="N201" s="211"/>
      <c r="O201" s="211"/>
      <c r="P201" s="211"/>
      <c r="Q201" s="211"/>
      <c r="R201" s="211"/>
      <c r="S201" s="211"/>
      <c r="T201" s="212"/>
      <c r="AT201" s="213" t="s">
        <v>141</v>
      </c>
      <c r="AU201" s="213" t="s">
        <v>83</v>
      </c>
      <c r="AV201" s="11" t="s">
        <v>83</v>
      </c>
      <c r="AW201" s="11" t="s">
        <v>36</v>
      </c>
      <c r="AX201" s="11" t="s">
        <v>73</v>
      </c>
      <c r="AY201" s="213" t="s">
        <v>132</v>
      </c>
    </row>
    <row r="202" spans="2:65" s="1" customFormat="1" ht="16.5" customHeight="1">
      <c r="B202" s="39"/>
      <c r="C202" s="224" t="s">
        <v>396</v>
      </c>
      <c r="D202" s="224" t="s">
        <v>184</v>
      </c>
      <c r="E202" s="225" t="s">
        <v>397</v>
      </c>
      <c r="F202" s="226" t="s">
        <v>398</v>
      </c>
      <c r="G202" s="227" t="s">
        <v>137</v>
      </c>
      <c r="H202" s="228">
        <v>1.345</v>
      </c>
      <c r="I202" s="229"/>
      <c r="J202" s="230">
        <f>ROUND(I202*H202,2)</f>
        <v>0</v>
      </c>
      <c r="K202" s="226" t="s">
        <v>165</v>
      </c>
      <c r="L202" s="231"/>
      <c r="M202" s="232" t="s">
        <v>21</v>
      </c>
      <c r="N202" s="233" t="s">
        <v>44</v>
      </c>
      <c r="O202" s="40"/>
      <c r="P202" s="199">
        <f>O202*H202</f>
        <v>0</v>
      </c>
      <c r="Q202" s="199">
        <v>0.5</v>
      </c>
      <c r="R202" s="199">
        <f>Q202*H202</f>
        <v>0.6725</v>
      </c>
      <c r="S202" s="199">
        <v>0</v>
      </c>
      <c r="T202" s="200">
        <f>S202*H202</f>
        <v>0</v>
      </c>
      <c r="AR202" s="22" t="s">
        <v>310</v>
      </c>
      <c r="AT202" s="22" t="s">
        <v>184</v>
      </c>
      <c r="AU202" s="22" t="s">
        <v>83</v>
      </c>
      <c r="AY202" s="22" t="s">
        <v>132</v>
      </c>
      <c r="BE202" s="201">
        <f>IF(N202="základní",J202,0)</f>
        <v>0</v>
      </c>
      <c r="BF202" s="201">
        <f>IF(N202="snížená",J202,0)</f>
        <v>0</v>
      </c>
      <c r="BG202" s="201">
        <f>IF(N202="zákl. přenesená",J202,0)</f>
        <v>0</v>
      </c>
      <c r="BH202" s="201">
        <f>IF(N202="sníž. přenesená",J202,0)</f>
        <v>0</v>
      </c>
      <c r="BI202" s="201">
        <f>IF(N202="nulová",J202,0)</f>
        <v>0</v>
      </c>
      <c r="BJ202" s="22" t="s">
        <v>81</v>
      </c>
      <c r="BK202" s="201">
        <f>ROUND(I202*H202,2)</f>
        <v>0</v>
      </c>
      <c r="BL202" s="22" t="s">
        <v>222</v>
      </c>
      <c r="BM202" s="22" t="s">
        <v>399</v>
      </c>
    </row>
    <row r="203" spans="2:51" s="11" customFormat="1" ht="13.5">
      <c r="B203" s="202"/>
      <c r="C203" s="203"/>
      <c r="D203" s="204" t="s">
        <v>141</v>
      </c>
      <c r="E203" s="205" t="s">
        <v>21</v>
      </c>
      <c r="F203" s="206" t="s">
        <v>400</v>
      </c>
      <c r="G203" s="203"/>
      <c r="H203" s="207">
        <v>1.245</v>
      </c>
      <c r="I203" s="208"/>
      <c r="J203" s="203"/>
      <c r="K203" s="203"/>
      <c r="L203" s="209"/>
      <c r="M203" s="210"/>
      <c r="N203" s="211"/>
      <c r="O203" s="211"/>
      <c r="P203" s="211"/>
      <c r="Q203" s="211"/>
      <c r="R203" s="211"/>
      <c r="S203" s="211"/>
      <c r="T203" s="212"/>
      <c r="AT203" s="213" t="s">
        <v>141</v>
      </c>
      <c r="AU203" s="213" t="s">
        <v>83</v>
      </c>
      <c r="AV203" s="11" t="s">
        <v>83</v>
      </c>
      <c r="AW203" s="11" t="s">
        <v>36</v>
      </c>
      <c r="AX203" s="11" t="s">
        <v>73</v>
      </c>
      <c r="AY203" s="213" t="s">
        <v>132</v>
      </c>
    </row>
    <row r="204" spans="2:51" s="11" customFormat="1" ht="13.5">
      <c r="B204" s="202"/>
      <c r="C204" s="203"/>
      <c r="D204" s="204" t="s">
        <v>141</v>
      </c>
      <c r="E204" s="203"/>
      <c r="F204" s="206" t="s">
        <v>401</v>
      </c>
      <c r="G204" s="203"/>
      <c r="H204" s="207">
        <v>1.345</v>
      </c>
      <c r="I204" s="208"/>
      <c r="J204" s="203"/>
      <c r="K204" s="203"/>
      <c r="L204" s="209"/>
      <c r="M204" s="210"/>
      <c r="N204" s="211"/>
      <c r="O204" s="211"/>
      <c r="P204" s="211"/>
      <c r="Q204" s="211"/>
      <c r="R204" s="211"/>
      <c r="S204" s="211"/>
      <c r="T204" s="212"/>
      <c r="AT204" s="213" t="s">
        <v>141</v>
      </c>
      <c r="AU204" s="213" t="s">
        <v>83</v>
      </c>
      <c r="AV204" s="11" t="s">
        <v>83</v>
      </c>
      <c r="AW204" s="11" t="s">
        <v>6</v>
      </c>
      <c r="AX204" s="11" t="s">
        <v>81</v>
      </c>
      <c r="AY204" s="213" t="s">
        <v>132</v>
      </c>
    </row>
    <row r="205" spans="2:65" s="1" customFormat="1" ht="25.5" customHeight="1">
      <c r="B205" s="39"/>
      <c r="C205" s="190" t="s">
        <v>402</v>
      </c>
      <c r="D205" s="190" t="s">
        <v>134</v>
      </c>
      <c r="E205" s="191" t="s">
        <v>403</v>
      </c>
      <c r="F205" s="192" t="s">
        <v>404</v>
      </c>
      <c r="G205" s="193" t="s">
        <v>137</v>
      </c>
      <c r="H205" s="194">
        <v>1.245</v>
      </c>
      <c r="I205" s="195"/>
      <c r="J205" s="196">
        <f>ROUND(I205*H205,2)</f>
        <v>0</v>
      </c>
      <c r="K205" s="192" t="s">
        <v>165</v>
      </c>
      <c r="L205" s="59"/>
      <c r="M205" s="197" t="s">
        <v>21</v>
      </c>
      <c r="N205" s="198" t="s">
        <v>44</v>
      </c>
      <c r="O205" s="40"/>
      <c r="P205" s="199">
        <f>O205*H205</f>
        <v>0</v>
      </c>
      <c r="Q205" s="199">
        <v>0.02337</v>
      </c>
      <c r="R205" s="199">
        <f>Q205*H205</f>
        <v>0.02909565</v>
      </c>
      <c r="S205" s="199">
        <v>0</v>
      </c>
      <c r="T205" s="200">
        <f>S205*H205</f>
        <v>0</v>
      </c>
      <c r="AR205" s="22" t="s">
        <v>222</v>
      </c>
      <c r="AT205" s="22" t="s">
        <v>134</v>
      </c>
      <c r="AU205" s="22" t="s">
        <v>83</v>
      </c>
      <c r="AY205" s="22" t="s">
        <v>132</v>
      </c>
      <c r="BE205" s="201">
        <f>IF(N205="základní",J205,0)</f>
        <v>0</v>
      </c>
      <c r="BF205" s="201">
        <f>IF(N205="snížená",J205,0)</f>
        <v>0</v>
      </c>
      <c r="BG205" s="201">
        <f>IF(N205="zákl. přenesená",J205,0)</f>
        <v>0</v>
      </c>
      <c r="BH205" s="201">
        <f>IF(N205="sníž. přenesená",J205,0)</f>
        <v>0</v>
      </c>
      <c r="BI205" s="201">
        <f>IF(N205="nulová",J205,0)</f>
        <v>0</v>
      </c>
      <c r="BJ205" s="22" t="s">
        <v>81</v>
      </c>
      <c r="BK205" s="201">
        <f>ROUND(I205*H205,2)</f>
        <v>0</v>
      </c>
      <c r="BL205" s="22" t="s">
        <v>222</v>
      </c>
      <c r="BM205" s="22" t="s">
        <v>405</v>
      </c>
    </row>
    <row r="206" spans="2:65" s="1" customFormat="1" ht="25.5" customHeight="1">
      <c r="B206" s="39"/>
      <c r="C206" s="190" t="s">
        <v>406</v>
      </c>
      <c r="D206" s="190" t="s">
        <v>134</v>
      </c>
      <c r="E206" s="191" t="s">
        <v>407</v>
      </c>
      <c r="F206" s="192" t="s">
        <v>408</v>
      </c>
      <c r="G206" s="193" t="s">
        <v>257</v>
      </c>
      <c r="H206" s="194">
        <v>145.62</v>
      </c>
      <c r="I206" s="195"/>
      <c r="J206" s="196">
        <f>ROUND(I206*H206,2)</f>
        <v>0</v>
      </c>
      <c r="K206" s="192" t="s">
        <v>165</v>
      </c>
      <c r="L206" s="59"/>
      <c r="M206" s="197" t="s">
        <v>21</v>
      </c>
      <c r="N206" s="198" t="s">
        <v>44</v>
      </c>
      <c r="O206" s="40"/>
      <c r="P206" s="199">
        <f>O206*H206</f>
        <v>0</v>
      </c>
      <c r="Q206" s="199">
        <v>0</v>
      </c>
      <c r="R206" s="199">
        <f>Q206*H206</f>
        <v>0</v>
      </c>
      <c r="S206" s="199">
        <v>0</v>
      </c>
      <c r="T206" s="200">
        <f>S206*H206</f>
        <v>0</v>
      </c>
      <c r="AR206" s="22" t="s">
        <v>222</v>
      </c>
      <c r="AT206" s="22" t="s">
        <v>134</v>
      </c>
      <c r="AU206" s="22" t="s">
        <v>83</v>
      </c>
      <c r="AY206" s="22" t="s">
        <v>132</v>
      </c>
      <c r="BE206" s="201">
        <f>IF(N206="základní",J206,0)</f>
        <v>0</v>
      </c>
      <c r="BF206" s="201">
        <f>IF(N206="snížená",J206,0)</f>
        <v>0</v>
      </c>
      <c r="BG206" s="201">
        <f>IF(N206="zákl. přenesená",J206,0)</f>
        <v>0</v>
      </c>
      <c r="BH206" s="201">
        <f>IF(N206="sníž. přenesená",J206,0)</f>
        <v>0</v>
      </c>
      <c r="BI206" s="201">
        <f>IF(N206="nulová",J206,0)</f>
        <v>0</v>
      </c>
      <c r="BJ206" s="22" t="s">
        <v>81</v>
      </c>
      <c r="BK206" s="201">
        <f>ROUND(I206*H206,2)</f>
        <v>0</v>
      </c>
      <c r="BL206" s="22" t="s">
        <v>222</v>
      </c>
      <c r="BM206" s="22" t="s">
        <v>409</v>
      </c>
    </row>
    <row r="207" spans="2:51" s="11" customFormat="1" ht="13.5">
      <c r="B207" s="202"/>
      <c r="C207" s="203"/>
      <c r="D207" s="204" t="s">
        <v>141</v>
      </c>
      <c r="E207" s="205" t="s">
        <v>21</v>
      </c>
      <c r="F207" s="206" t="s">
        <v>410</v>
      </c>
      <c r="G207" s="203"/>
      <c r="H207" s="207">
        <v>47.5</v>
      </c>
      <c r="I207" s="208"/>
      <c r="J207" s="203"/>
      <c r="K207" s="203"/>
      <c r="L207" s="209"/>
      <c r="M207" s="210"/>
      <c r="N207" s="211"/>
      <c r="O207" s="211"/>
      <c r="P207" s="211"/>
      <c r="Q207" s="211"/>
      <c r="R207" s="211"/>
      <c r="S207" s="211"/>
      <c r="T207" s="212"/>
      <c r="AT207" s="213" t="s">
        <v>141</v>
      </c>
      <c r="AU207" s="213" t="s">
        <v>83</v>
      </c>
      <c r="AV207" s="11" t="s">
        <v>83</v>
      </c>
      <c r="AW207" s="11" t="s">
        <v>36</v>
      </c>
      <c r="AX207" s="11" t="s">
        <v>73</v>
      </c>
      <c r="AY207" s="213" t="s">
        <v>132</v>
      </c>
    </row>
    <row r="208" spans="2:51" s="11" customFormat="1" ht="13.5">
      <c r="B208" s="202"/>
      <c r="C208" s="203"/>
      <c r="D208" s="204" t="s">
        <v>141</v>
      </c>
      <c r="E208" s="205" t="s">
        <v>21</v>
      </c>
      <c r="F208" s="206" t="s">
        <v>411</v>
      </c>
      <c r="G208" s="203"/>
      <c r="H208" s="207">
        <v>12.93</v>
      </c>
      <c r="I208" s="208"/>
      <c r="J208" s="203"/>
      <c r="K208" s="203"/>
      <c r="L208" s="209"/>
      <c r="M208" s="210"/>
      <c r="N208" s="211"/>
      <c r="O208" s="211"/>
      <c r="P208" s="211"/>
      <c r="Q208" s="211"/>
      <c r="R208" s="211"/>
      <c r="S208" s="211"/>
      <c r="T208" s="212"/>
      <c r="AT208" s="213" t="s">
        <v>141</v>
      </c>
      <c r="AU208" s="213" t="s">
        <v>83</v>
      </c>
      <c r="AV208" s="11" t="s">
        <v>83</v>
      </c>
      <c r="AW208" s="11" t="s">
        <v>36</v>
      </c>
      <c r="AX208" s="11" t="s">
        <v>73</v>
      </c>
      <c r="AY208" s="213" t="s">
        <v>132</v>
      </c>
    </row>
    <row r="209" spans="2:51" s="11" customFormat="1" ht="13.5">
      <c r="B209" s="202"/>
      <c r="C209" s="203"/>
      <c r="D209" s="204" t="s">
        <v>141</v>
      </c>
      <c r="E209" s="205" t="s">
        <v>21</v>
      </c>
      <c r="F209" s="206" t="s">
        <v>412</v>
      </c>
      <c r="G209" s="203"/>
      <c r="H209" s="207">
        <v>10</v>
      </c>
      <c r="I209" s="208"/>
      <c r="J209" s="203"/>
      <c r="K209" s="203"/>
      <c r="L209" s="209"/>
      <c r="M209" s="210"/>
      <c r="N209" s="211"/>
      <c r="O209" s="211"/>
      <c r="P209" s="211"/>
      <c r="Q209" s="211"/>
      <c r="R209" s="211"/>
      <c r="S209" s="211"/>
      <c r="T209" s="212"/>
      <c r="AT209" s="213" t="s">
        <v>141</v>
      </c>
      <c r="AU209" s="213" t="s">
        <v>83</v>
      </c>
      <c r="AV209" s="11" t="s">
        <v>83</v>
      </c>
      <c r="AW209" s="11" t="s">
        <v>36</v>
      </c>
      <c r="AX209" s="11" t="s">
        <v>73</v>
      </c>
      <c r="AY209" s="213" t="s">
        <v>132</v>
      </c>
    </row>
    <row r="210" spans="2:51" s="12" customFormat="1" ht="13.5">
      <c r="B210" s="214"/>
      <c r="C210" s="215"/>
      <c r="D210" s="204" t="s">
        <v>141</v>
      </c>
      <c r="E210" s="216" t="s">
        <v>21</v>
      </c>
      <c r="F210" s="217" t="s">
        <v>363</v>
      </c>
      <c r="G210" s="215"/>
      <c r="H210" s="216" t="s">
        <v>21</v>
      </c>
      <c r="I210" s="218"/>
      <c r="J210" s="215"/>
      <c r="K210" s="215"/>
      <c r="L210" s="219"/>
      <c r="M210" s="220"/>
      <c r="N210" s="221"/>
      <c r="O210" s="221"/>
      <c r="P210" s="221"/>
      <c r="Q210" s="221"/>
      <c r="R210" s="221"/>
      <c r="S210" s="221"/>
      <c r="T210" s="222"/>
      <c r="AT210" s="223" t="s">
        <v>141</v>
      </c>
      <c r="AU210" s="223" t="s">
        <v>83</v>
      </c>
      <c r="AV210" s="12" t="s">
        <v>81</v>
      </c>
      <c r="AW210" s="12" t="s">
        <v>36</v>
      </c>
      <c r="AX210" s="12" t="s">
        <v>73</v>
      </c>
      <c r="AY210" s="223" t="s">
        <v>132</v>
      </c>
    </row>
    <row r="211" spans="2:51" s="11" customFormat="1" ht="13.5">
      <c r="B211" s="202"/>
      <c r="C211" s="203"/>
      <c r="D211" s="204" t="s">
        <v>141</v>
      </c>
      <c r="E211" s="205" t="s">
        <v>21</v>
      </c>
      <c r="F211" s="206" t="s">
        <v>413</v>
      </c>
      <c r="G211" s="203"/>
      <c r="H211" s="207">
        <v>49.59</v>
      </c>
      <c r="I211" s="208"/>
      <c r="J211" s="203"/>
      <c r="K211" s="203"/>
      <c r="L211" s="209"/>
      <c r="M211" s="210"/>
      <c r="N211" s="211"/>
      <c r="O211" s="211"/>
      <c r="P211" s="211"/>
      <c r="Q211" s="211"/>
      <c r="R211" s="211"/>
      <c r="S211" s="211"/>
      <c r="T211" s="212"/>
      <c r="AT211" s="213" t="s">
        <v>141</v>
      </c>
      <c r="AU211" s="213" t="s">
        <v>83</v>
      </c>
      <c r="AV211" s="11" t="s">
        <v>83</v>
      </c>
      <c r="AW211" s="11" t="s">
        <v>36</v>
      </c>
      <c r="AX211" s="11" t="s">
        <v>73</v>
      </c>
      <c r="AY211" s="213" t="s">
        <v>132</v>
      </c>
    </row>
    <row r="212" spans="2:51" s="12" customFormat="1" ht="13.5">
      <c r="B212" s="214"/>
      <c r="C212" s="215"/>
      <c r="D212" s="204" t="s">
        <v>141</v>
      </c>
      <c r="E212" s="216" t="s">
        <v>21</v>
      </c>
      <c r="F212" s="217" t="s">
        <v>365</v>
      </c>
      <c r="G212" s="215"/>
      <c r="H212" s="216" t="s">
        <v>21</v>
      </c>
      <c r="I212" s="218"/>
      <c r="J212" s="215"/>
      <c r="K212" s="215"/>
      <c r="L212" s="219"/>
      <c r="M212" s="220"/>
      <c r="N212" s="221"/>
      <c r="O212" s="221"/>
      <c r="P212" s="221"/>
      <c r="Q212" s="221"/>
      <c r="R212" s="221"/>
      <c r="S212" s="221"/>
      <c r="T212" s="222"/>
      <c r="AT212" s="223" t="s">
        <v>141</v>
      </c>
      <c r="AU212" s="223" t="s">
        <v>83</v>
      </c>
      <c r="AV212" s="12" t="s">
        <v>81</v>
      </c>
      <c r="AW212" s="12" t="s">
        <v>36</v>
      </c>
      <c r="AX212" s="12" t="s">
        <v>73</v>
      </c>
      <c r="AY212" s="223" t="s">
        <v>132</v>
      </c>
    </row>
    <row r="213" spans="2:51" s="11" customFormat="1" ht="13.5">
      <c r="B213" s="202"/>
      <c r="C213" s="203"/>
      <c r="D213" s="204" t="s">
        <v>141</v>
      </c>
      <c r="E213" s="205" t="s">
        <v>21</v>
      </c>
      <c r="F213" s="206" t="s">
        <v>414</v>
      </c>
      <c r="G213" s="203"/>
      <c r="H213" s="207">
        <v>25.6</v>
      </c>
      <c r="I213" s="208"/>
      <c r="J213" s="203"/>
      <c r="K213" s="203"/>
      <c r="L213" s="209"/>
      <c r="M213" s="210"/>
      <c r="N213" s="211"/>
      <c r="O213" s="211"/>
      <c r="P213" s="211"/>
      <c r="Q213" s="211"/>
      <c r="R213" s="211"/>
      <c r="S213" s="211"/>
      <c r="T213" s="212"/>
      <c r="AT213" s="213" t="s">
        <v>141</v>
      </c>
      <c r="AU213" s="213" t="s">
        <v>83</v>
      </c>
      <c r="AV213" s="11" t="s">
        <v>83</v>
      </c>
      <c r="AW213" s="11" t="s">
        <v>36</v>
      </c>
      <c r="AX213" s="11" t="s">
        <v>73</v>
      </c>
      <c r="AY213" s="213" t="s">
        <v>132</v>
      </c>
    </row>
    <row r="214" spans="2:65" s="1" customFormat="1" ht="25.5" customHeight="1">
      <c r="B214" s="39"/>
      <c r="C214" s="190" t="s">
        <v>415</v>
      </c>
      <c r="D214" s="190" t="s">
        <v>134</v>
      </c>
      <c r="E214" s="191" t="s">
        <v>416</v>
      </c>
      <c r="F214" s="192" t="s">
        <v>417</v>
      </c>
      <c r="G214" s="193" t="s">
        <v>257</v>
      </c>
      <c r="H214" s="194">
        <v>15.06</v>
      </c>
      <c r="I214" s="195"/>
      <c r="J214" s="196">
        <f>ROUND(I214*H214,2)</f>
        <v>0</v>
      </c>
      <c r="K214" s="192" t="s">
        <v>165</v>
      </c>
      <c r="L214" s="59"/>
      <c r="M214" s="197" t="s">
        <v>21</v>
      </c>
      <c r="N214" s="198" t="s">
        <v>44</v>
      </c>
      <c r="O214" s="40"/>
      <c r="P214" s="199">
        <f>O214*H214</f>
        <v>0</v>
      </c>
      <c r="Q214" s="199">
        <v>0</v>
      </c>
      <c r="R214" s="199">
        <f>Q214*H214</f>
        <v>0</v>
      </c>
      <c r="S214" s="199">
        <v>0</v>
      </c>
      <c r="T214" s="200">
        <f>S214*H214</f>
        <v>0</v>
      </c>
      <c r="AR214" s="22" t="s">
        <v>222</v>
      </c>
      <c r="AT214" s="22" t="s">
        <v>134</v>
      </c>
      <c r="AU214" s="22" t="s">
        <v>83</v>
      </c>
      <c r="AY214" s="22" t="s">
        <v>132</v>
      </c>
      <c r="BE214" s="201">
        <f>IF(N214="základní",J214,0)</f>
        <v>0</v>
      </c>
      <c r="BF214" s="201">
        <f>IF(N214="snížená",J214,0)</f>
        <v>0</v>
      </c>
      <c r="BG214" s="201">
        <f>IF(N214="zákl. přenesená",J214,0)</f>
        <v>0</v>
      </c>
      <c r="BH214" s="201">
        <f>IF(N214="sníž. přenesená",J214,0)</f>
        <v>0</v>
      </c>
      <c r="BI214" s="201">
        <f>IF(N214="nulová",J214,0)</f>
        <v>0</v>
      </c>
      <c r="BJ214" s="22" t="s">
        <v>81</v>
      </c>
      <c r="BK214" s="201">
        <f>ROUND(I214*H214,2)</f>
        <v>0</v>
      </c>
      <c r="BL214" s="22" t="s">
        <v>222</v>
      </c>
      <c r="BM214" s="22" t="s">
        <v>418</v>
      </c>
    </row>
    <row r="215" spans="2:51" s="12" customFormat="1" ht="13.5">
      <c r="B215" s="214"/>
      <c r="C215" s="215"/>
      <c r="D215" s="204" t="s">
        <v>141</v>
      </c>
      <c r="E215" s="216" t="s">
        <v>21</v>
      </c>
      <c r="F215" s="217" t="s">
        <v>367</v>
      </c>
      <c r="G215" s="215"/>
      <c r="H215" s="216" t="s">
        <v>21</v>
      </c>
      <c r="I215" s="218"/>
      <c r="J215" s="215"/>
      <c r="K215" s="215"/>
      <c r="L215" s="219"/>
      <c r="M215" s="220"/>
      <c r="N215" s="221"/>
      <c r="O215" s="221"/>
      <c r="P215" s="221"/>
      <c r="Q215" s="221"/>
      <c r="R215" s="221"/>
      <c r="S215" s="221"/>
      <c r="T215" s="222"/>
      <c r="AT215" s="223" t="s">
        <v>141</v>
      </c>
      <c r="AU215" s="223" t="s">
        <v>83</v>
      </c>
      <c r="AV215" s="12" t="s">
        <v>81</v>
      </c>
      <c r="AW215" s="12" t="s">
        <v>36</v>
      </c>
      <c r="AX215" s="12" t="s">
        <v>73</v>
      </c>
      <c r="AY215" s="223" t="s">
        <v>132</v>
      </c>
    </row>
    <row r="216" spans="2:51" s="11" customFormat="1" ht="13.5">
      <c r="B216" s="202"/>
      <c r="C216" s="203"/>
      <c r="D216" s="204" t="s">
        <v>141</v>
      </c>
      <c r="E216" s="205" t="s">
        <v>21</v>
      </c>
      <c r="F216" s="206" t="s">
        <v>419</v>
      </c>
      <c r="G216" s="203"/>
      <c r="H216" s="207">
        <v>15.06</v>
      </c>
      <c r="I216" s="208"/>
      <c r="J216" s="203"/>
      <c r="K216" s="203"/>
      <c r="L216" s="209"/>
      <c r="M216" s="210"/>
      <c r="N216" s="211"/>
      <c r="O216" s="211"/>
      <c r="P216" s="211"/>
      <c r="Q216" s="211"/>
      <c r="R216" s="211"/>
      <c r="S216" s="211"/>
      <c r="T216" s="212"/>
      <c r="AT216" s="213" t="s">
        <v>141</v>
      </c>
      <c r="AU216" s="213" t="s">
        <v>83</v>
      </c>
      <c r="AV216" s="11" t="s">
        <v>83</v>
      </c>
      <c r="AW216" s="11" t="s">
        <v>36</v>
      </c>
      <c r="AX216" s="11" t="s">
        <v>73</v>
      </c>
      <c r="AY216" s="213" t="s">
        <v>132</v>
      </c>
    </row>
    <row r="217" spans="2:65" s="1" customFormat="1" ht="16.5" customHeight="1">
      <c r="B217" s="39"/>
      <c r="C217" s="224" t="s">
        <v>420</v>
      </c>
      <c r="D217" s="224" t="s">
        <v>184</v>
      </c>
      <c r="E217" s="225" t="s">
        <v>421</v>
      </c>
      <c r="F217" s="226" t="s">
        <v>422</v>
      </c>
      <c r="G217" s="227" t="s">
        <v>137</v>
      </c>
      <c r="H217" s="228">
        <v>3.458</v>
      </c>
      <c r="I217" s="229"/>
      <c r="J217" s="230">
        <f>ROUND(I217*H217,2)</f>
        <v>0</v>
      </c>
      <c r="K217" s="226" t="s">
        <v>165</v>
      </c>
      <c r="L217" s="231"/>
      <c r="M217" s="232" t="s">
        <v>21</v>
      </c>
      <c r="N217" s="233" t="s">
        <v>44</v>
      </c>
      <c r="O217" s="40"/>
      <c r="P217" s="199">
        <f>O217*H217</f>
        <v>0</v>
      </c>
      <c r="Q217" s="199">
        <v>0.55</v>
      </c>
      <c r="R217" s="199">
        <f>Q217*H217</f>
        <v>1.9019000000000001</v>
      </c>
      <c r="S217" s="199">
        <v>0</v>
      </c>
      <c r="T217" s="200">
        <f>S217*H217</f>
        <v>0</v>
      </c>
      <c r="AR217" s="22" t="s">
        <v>310</v>
      </c>
      <c r="AT217" s="22" t="s">
        <v>184</v>
      </c>
      <c r="AU217" s="22" t="s">
        <v>83</v>
      </c>
      <c r="AY217" s="22" t="s">
        <v>132</v>
      </c>
      <c r="BE217" s="201">
        <f>IF(N217="základní",J217,0)</f>
        <v>0</v>
      </c>
      <c r="BF217" s="201">
        <f>IF(N217="snížená",J217,0)</f>
        <v>0</v>
      </c>
      <c r="BG217" s="201">
        <f>IF(N217="zákl. přenesená",J217,0)</f>
        <v>0</v>
      </c>
      <c r="BH217" s="201">
        <f>IF(N217="sníž. přenesená",J217,0)</f>
        <v>0</v>
      </c>
      <c r="BI217" s="201">
        <f>IF(N217="nulová",J217,0)</f>
        <v>0</v>
      </c>
      <c r="BJ217" s="22" t="s">
        <v>81</v>
      </c>
      <c r="BK217" s="201">
        <f>ROUND(I217*H217,2)</f>
        <v>0</v>
      </c>
      <c r="BL217" s="22" t="s">
        <v>222</v>
      </c>
      <c r="BM217" s="22" t="s">
        <v>423</v>
      </c>
    </row>
    <row r="218" spans="2:51" s="12" customFormat="1" ht="13.5">
      <c r="B218" s="214"/>
      <c r="C218" s="215"/>
      <c r="D218" s="204" t="s">
        <v>141</v>
      </c>
      <c r="E218" s="216" t="s">
        <v>21</v>
      </c>
      <c r="F218" s="217" t="s">
        <v>357</v>
      </c>
      <c r="G218" s="215"/>
      <c r="H218" s="216" t="s">
        <v>21</v>
      </c>
      <c r="I218" s="218"/>
      <c r="J218" s="215"/>
      <c r="K218" s="215"/>
      <c r="L218" s="219"/>
      <c r="M218" s="220"/>
      <c r="N218" s="221"/>
      <c r="O218" s="221"/>
      <c r="P218" s="221"/>
      <c r="Q218" s="221"/>
      <c r="R218" s="221"/>
      <c r="S218" s="221"/>
      <c r="T218" s="222"/>
      <c r="AT218" s="223" t="s">
        <v>141</v>
      </c>
      <c r="AU218" s="223" t="s">
        <v>83</v>
      </c>
      <c r="AV218" s="12" t="s">
        <v>81</v>
      </c>
      <c r="AW218" s="12" t="s">
        <v>36</v>
      </c>
      <c r="AX218" s="12" t="s">
        <v>73</v>
      </c>
      <c r="AY218" s="223" t="s">
        <v>132</v>
      </c>
    </row>
    <row r="219" spans="2:51" s="11" customFormat="1" ht="13.5">
      <c r="B219" s="202"/>
      <c r="C219" s="203"/>
      <c r="D219" s="204" t="s">
        <v>141</v>
      </c>
      <c r="E219" s="205" t="s">
        <v>21</v>
      </c>
      <c r="F219" s="206" t="s">
        <v>424</v>
      </c>
      <c r="G219" s="203"/>
      <c r="H219" s="207">
        <v>0.665</v>
      </c>
      <c r="I219" s="208"/>
      <c r="J219" s="203"/>
      <c r="K219" s="203"/>
      <c r="L219" s="209"/>
      <c r="M219" s="210"/>
      <c r="N219" s="211"/>
      <c r="O219" s="211"/>
      <c r="P219" s="211"/>
      <c r="Q219" s="211"/>
      <c r="R219" s="211"/>
      <c r="S219" s="211"/>
      <c r="T219" s="212"/>
      <c r="AT219" s="213" t="s">
        <v>141</v>
      </c>
      <c r="AU219" s="213" t="s">
        <v>83</v>
      </c>
      <c r="AV219" s="11" t="s">
        <v>83</v>
      </c>
      <c r="AW219" s="11" t="s">
        <v>36</v>
      </c>
      <c r="AX219" s="11" t="s">
        <v>73</v>
      </c>
      <c r="AY219" s="213" t="s">
        <v>132</v>
      </c>
    </row>
    <row r="220" spans="2:51" s="12" customFormat="1" ht="13.5">
      <c r="B220" s="214"/>
      <c r="C220" s="215"/>
      <c r="D220" s="204" t="s">
        <v>141</v>
      </c>
      <c r="E220" s="216" t="s">
        <v>21</v>
      </c>
      <c r="F220" s="217" t="s">
        <v>359</v>
      </c>
      <c r="G220" s="215"/>
      <c r="H220" s="216" t="s">
        <v>21</v>
      </c>
      <c r="I220" s="218"/>
      <c r="J220" s="215"/>
      <c r="K220" s="215"/>
      <c r="L220" s="219"/>
      <c r="M220" s="220"/>
      <c r="N220" s="221"/>
      <c r="O220" s="221"/>
      <c r="P220" s="221"/>
      <c r="Q220" s="221"/>
      <c r="R220" s="221"/>
      <c r="S220" s="221"/>
      <c r="T220" s="222"/>
      <c r="AT220" s="223" t="s">
        <v>141</v>
      </c>
      <c r="AU220" s="223" t="s">
        <v>83</v>
      </c>
      <c r="AV220" s="12" t="s">
        <v>81</v>
      </c>
      <c r="AW220" s="12" t="s">
        <v>36</v>
      </c>
      <c r="AX220" s="12" t="s">
        <v>73</v>
      </c>
      <c r="AY220" s="223" t="s">
        <v>132</v>
      </c>
    </row>
    <row r="221" spans="2:51" s="11" customFormat="1" ht="13.5">
      <c r="B221" s="202"/>
      <c r="C221" s="203"/>
      <c r="D221" s="204" t="s">
        <v>141</v>
      </c>
      <c r="E221" s="205" t="s">
        <v>21</v>
      </c>
      <c r="F221" s="206" t="s">
        <v>425</v>
      </c>
      <c r="G221" s="203"/>
      <c r="H221" s="207">
        <v>0.253</v>
      </c>
      <c r="I221" s="208"/>
      <c r="J221" s="203"/>
      <c r="K221" s="203"/>
      <c r="L221" s="209"/>
      <c r="M221" s="210"/>
      <c r="N221" s="211"/>
      <c r="O221" s="211"/>
      <c r="P221" s="211"/>
      <c r="Q221" s="211"/>
      <c r="R221" s="211"/>
      <c r="S221" s="211"/>
      <c r="T221" s="212"/>
      <c r="AT221" s="213" t="s">
        <v>141</v>
      </c>
      <c r="AU221" s="213" t="s">
        <v>83</v>
      </c>
      <c r="AV221" s="11" t="s">
        <v>83</v>
      </c>
      <c r="AW221" s="11" t="s">
        <v>36</v>
      </c>
      <c r="AX221" s="11" t="s">
        <v>73</v>
      </c>
      <c r="AY221" s="213" t="s">
        <v>132</v>
      </c>
    </row>
    <row r="222" spans="2:51" s="12" customFormat="1" ht="13.5">
      <c r="B222" s="214"/>
      <c r="C222" s="215"/>
      <c r="D222" s="204" t="s">
        <v>141</v>
      </c>
      <c r="E222" s="216" t="s">
        <v>21</v>
      </c>
      <c r="F222" s="217" t="s">
        <v>361</v>
      </c>
      <c r="G222" s="215"/>
      <c r="H222" s="216" t="s">
        <v>21</v>
      </c>
      <c r="I222" s="218"/>
      <c r="J222" s="215"/>
      <c r="K222" s="215"/>
      <c r="L222" s="219"/>
      <c r="M222" s="220"/>
      <c r="N222" s="221"/>
      <c r="O222" s="221"/>
      <c r="P222" s="221"/>
      <c r="Q222" s="221"/>
      <c r="R222" s="221"/>
      <c r="S222" s="221"/>
      <c r="T222" s="222"/>
      <c r="AT222" s="223" t="s">
        <v>141</v>
      </c>
      <c r="AU222" s="223" t="s">
        <v>83</v>
      </c>
      <c r="AV222" s="12" t="s">
        <v>81</v>
      </c>
      <c r="AW222" s="12" t="s">
        <v>36</v>
      </c>
      <c r="AX222" s="12" t="s">
        <v>73</v>
      </c>
      <c r="AY222" s="223" t="s">
        <v>132</v>
      </c>
    </row>
    <row r="223" spans="2:51" s="11" customFormat="1" ht="13.5">
      <c r="B223" s="202"/>
      <c r="C223" s="203"/>
      <c r="D223" s="204" t="s">
        <v>141</v>
      </c>
      <c r="E223" s="205" t="s">
        <v>21</v>
      </c>
      <c r="F223" s="206" t="s">
        <v>426</v>
      </c>
      <c r="G223" s="203"/>
      <c r="H223" s="207">
        <v>0.196</v>
      </c>
      <c r="I223" s="208"/>
      <c r="J223" s="203"/>
      <c r="K223" s="203"/>
      <c r="L223" s="209"/>
      <c r="M223" s="210"/>
      <c r="N223" s="211"/>
      <c r="O223" s="211"/>
      <c r="P223" s="211"/>
      <c r="Q223" s="211"/>
      <c r="R223" s="211"/>
      <c r="S223" s="211"/>
      <c r="T223" s="212"/>
      <c r="AT223" s="213" t="s">
        <v>141</v>
      </c>
      <c r="AU223" s="213" t="s">
        <v>83</v>
      </c>
      <c r="AV223" s="11" t="s">
        <v>83</v>
      </c>
      <c r="AW223" s="11" t="s">
        <v>36</v>
      </c>
      <c r="AX223" s="11" t="s">
        <v>73</v>
      </c>
      <c r="AY223" s="213" t="s">
        <v>132</v>
      </c>
    </row>
    <row r="224" spans="2:51" s="12" customFormat="1" ht="13.5">
      <c r="B224" s="214"/>
      <c r="C224" s="215"/>
      <c r="D224" s="204" t="s">
        <v>141</v>
      </c>
      <c r="E224" s="216" t="s">
        <v>21</v>
      </c>
      <c r="F224" s="217" t="s">
        <v>363</v>
      </c>
      <c r="G224" s="215"/>
      <c r="H224" s="216" t="s">
        <v>21</v>
      </c>
      <c r="I224" s="218"/>
      <c r="J224" s="215"/>
      <c r="K224" s="215"/>
      <c r="L224" s="219"/>
      <c r="M224" s="220"/>
      <c r="N224" s="221"/>
      <c r="O224" s="221"/>
      <c r="P224" s="221"/>
      <c r="Q224" s="221"/>
      <c r="R224" s="221"/>
      <c r="S224" s="221"/>
      <c r="T224" s="222"/>
      <c r="AT224" s="223" t="s">
        <v>141</v>
      </c>
      <c r="AU224" s="223" t="s">
        <v>83</v>
      </c>
      <c r="AV224" s="12" t="s">
        <v>81</v>
      </c>
      <c r="AW224" s="12" t="s">
        <v>36</v>
      </c>
      <c r="AX224" s="12" t="s">
        <v>73</v>
      </c>
      <c r="AY224" s="223" t="s">
        <v>132</v>
      </c>
    </row>
    <row r="225" spans="2:51" s="11" customFormat="1" ht="13.5">
      <c r="B225" s="202"/>
      <c r="C225" s="203"/>
      <c r="D225" s="204" t="s">
        <v>141</v>
      </c>
      <c r="E225" s="205" t="s">
        <v>21</v>
      </c>
      <c r="F225" s="206" t="s">
        <v>427</v>
      </c>
      <c r="G225" s="203"/>
      <c r="H225" s="207">
        <v>1.071</v>
      </c>
      <c r="I225" s="208"/>
      <c r="J225" s="203"/>
      <c r="K225" s="203"/>
      <c r="L225" s="209"/>
      <c r="M225" s="210"/>
      <c r="N225" s="211"/>
      <c r="O225" s="211"/>
      <c r="P225" s="211"/>
      <c r="Q225" s="211"/>
      <c r="R225" s="211"/>
      <c r="S225" s="211"/>
      <c r="T225" s="212"/>
      <c r="AT225" s="213" t="s">
        <v>141</v>
      </c>
      <c r="AU225" s="213" t="s">
        <v>83</v>
      </c>
      <c r="AV225" s="11" t="s">
        <v>83</v>
      </c>
      <c r="AW225" s="11" t="s">
        <v>36</v>
      </c>
      <c r="AX225" s="11" t="s">
        <v>73</v>
      </c>
      <c r="AY225" s="213" t="s">
        <v>132</v>
      </c>
    </row>
    <row r="226" spans="2:51" s="12" customFormat="1" ht="13.5">
      <c r="B226" s="214"/>
      <c r="C226" s="215"/>
      <c r="D226" s="204" t="s">
        <v>141</v>
      </c>
      <c r="E226" s="216" t="s">
        <v>21</v>
      </c>
      <c r="F226" s="217" t="s">
        <v>365</v>
      </c>
      <c r="G226" s="215"/>
      <c r="H226" s="216" t="s">
        <v>21</v>
      </c>
      <c r="I226" s="218"/>
      <c r="J226" s="215"/>
      <c r="K226" s="215"/>
      <c r="L226" s="219"/>
      <c r="M226" s="220"/>
      <c r="N226" s="221"/>
      <c r="O226" s="221"/>
      <c r="P226" s="221"/>
      <c r="Q226" s="221"/>
      <c r="R226" s="221"/>
      <c r="S226" s="221"/>
      <c r="T226" s="222"/>
      <c r="AT226" s="223" t="s">
        <v>141</v>
      </c>
      <c r="AU226" s="223" t="s">
        <v>83</v>
      </c>
      <c r="AV226" s="12" t="s">
        <v>81</v>
      </c>
      <c r="AW226" s="12" t="s">
        <v>36</v>
      </c>
      <c r="AX226" s="12" t="s">
        <v>73</v>
      </c>
      <c r="AY226" s="223" t="s">
        <v>132</v>
      </c>
    </row>
    <row r="227" spans="2:51" s="11" customFormat="1" ht="13.5">
      <c r="B227" s="202"/>
      <c r="C227" s="203"/>
      <c r="D227" s="204" t="s">
        <v>141</v>
      </c>
      <c r="E227" s="205" t="s">
        <v>21</v>
      </c>
      <c r="F227" s="206" t="s">
        <v>428</v>
      </c>
      <c r="G227" s="203"/>
      <c r="H227" s="207">
        <v>0.553</v>
      </c>
      <c r="I227" s="208"/>
      <c r="J227" s="203"/>
      <c r="K227" s="203"/>
      <c r="L227" s="209"/>
      <c r="M227" s="210"/>
      <c r="N227" s="211"/>
      <c r="O227" s="211"/>
      <c r="P227" s="211"/>
      <c r="Q227" s="211"/>
      <c r="R227" s="211"/>
      <c r="S227" s="211"/>
      <c r="T227" s="212"/>
      <c r="AT227" s="213" t="s">
        <v>141</v>
      </c>
      <c r="AU227" s="213" t="s">
        <v>83</v>
      </c>
      <c r="AV227" s="11" t="s">
        <v>83</v>
      </c>
      <c r="AW227" s="11" t="s">
        <v>36</v>
      </c>
      <c r="AX227" s="11" t="s">
        <v>73</v>
      </c>
      <c r="AY227" s="213" t="s">
        <v>132</v>
      </c>
    </row>
    <row r="228" spans="2:51" s="12" customFormat="1" ht="13.5">
      <c r="B228" s="214"/>
      <c r="C228" s="215"/>
      <c r="D228" s="204" t="s">
        <v>141</v>
      </c>
      <c r="E228" s="216" t="s">
        <v>21</v>
      </c>
      <c r="F228" s="217" t="s">
        <v>367</v>
      </c>
      <c r="G228" s="215"/>
      <c r="H228" s="216" t="s">
        <v>21</v>
      </c>
      <c r="I228" s="218"/>
      <c r="J228" s="215"/>
      <c r="K228" s="215"/>
      <c r="L228" s="219"/>
      <c r="M228" s="220"/>
      <c r="N228" s="221"/>
      <c r="O228" s="221"/>
      <c r="P228" s="221"/>
      <c r="Q228" s="221"/>
      <c r="R228" s="221"/>
      <c r="S228" s="221"/>
      <c r="T228" s="222"/>
      <c r="AT228" s="223" t="s">
        <v>141</v>
      </c>
      <c r="AU228" s="223" t="s">
        <v>83</v>
      </c>
      <c r="AV228" s="12" t="s">
        <v>81</v>
      </c>
      <c r="AW228" s="12" t="s">
        <v>36</v>
      </c>
      <c r="AX228" s="12" t="s">
        <v>73</v>
      </c>
      <c r="AY228" s="223" t="s">
        <v>132</v>
      </c>
    </row>
    <row r="229" spans="2:51" s="11" customFormat="1" ht="13.5">
      <c r="B229" s="202"/>
      <c r="C229" s="203"/>
      <c r="D229" s="204" t="s">
        <v>141</v>
      </c>
      <c r="E229" s="205" t="s">
        <v>21</v>
      </c>
      <c r="F229" s="206" t="s">
        <v>429</v>
      </c>
      <c r="G229" s="203"/>
      <c r="H229" s="207">
        <v>0.464</v>
      </c>
      <c r="I229" s="208"/>
      <c r="J229" s="203"/>
      <c r="K229" s="203"/>
      <c r="L229" s="209"/>
      <c r="M229" s="210"/>
      <c r="N229" s="211"/>
      <c r="O229" s="211"/>
      <c r="P229" s="211"/>
      <c r="Q229" s="211"/>
      <c r="R229" s="211"/>
      <c r="S229" s="211"/>
      <c r="T229" s="212"/>
      <c r="AT229" s="213" t="s">
        <v>141</v>
      </c>
      <c r="AU229" s="213" t="s">
        <v>83</v>
      </c>
      <c r="AV229" s="11" t="s">
        <v>83</v>
      </c>
      <c r="AW229" s="11" t="s">
        <v>36</v>
      </c>
      <c r="AX229" s="11" t="s">
        <v>73</v>
      </c>
      <c r="AY229" s="213" t="s">
        <v>132</v>
      </c>
    </row>
    <row r="230" spans="2:51" s="11" customFormat="1" ht="13.5">
      <c r="B230" s="202"/>
      <c r="C230" s="203"/>
      <c r="D230" s="204" t="s">
        <v>141</v>
      </c>
      <c r="E230" s="203"/>
      <c r="F230" s="206" t="s">
        <v>430</v>
      </c>
      <c r="G230" s="203"/>
      <c r="H230" s="207">
        <v>3.458</v>
      </c>
      <c r="I230" s="208"/>
      <c r="J230" s="203"/>
      <c r="K230" s="203"/>
      <c r="L230" s="209"/>
      <c r="M230" s="210"/>
      <c r="N230" s="211"/>
      <c r="O230" s="211"/>
      <c r="P230" s="211"/>
      <c r="Q230" s="211"/>
      <c r="R230" s="211"/>
      <c r="S230" s="211"/>
      <c r="T230" s="212"/>
      <c r="AT230" s="213" t="s">
        <v>141</v>
      </c>
      <c r="AU230" s="213" t="s">
        <v>83</v>
      </c>
      <c r="AV230" s="11" t="s">
        <v>83</v>
      </c>
      <c r="AW230" s="11" t="s">
        <v>6</v>
      </c>
      <c r="AX230" s="11" t="s">
        <v>81</v>
      </c>
      <c r="AY230" s="213" t="s">
        <v>132</v>
      </c>
    </row>
    <row r="231" spans="2:65" s="1" customFormat="1" ht="38.25" customHeight="1">
      <c r="B231" s="39"/>
      <c r="C231" s="190" t="s">
        <v>431</v>
      </c>
      <c r="D231" s="190" t="s">
        <v>134</v>
      </c>
      <c r="E231" s="191" t="s">
        <v>432</v>
      </c>
      <c r="F231" s="192" t="s">
        <v>433</v>
      </c>
      <c r="G231" s="193" t="s">
        <v>234</v>
      </c>
      <c r="H231" s="194">
        <v>2.663</v>
      </c>
      <c r="I231" s="195"/>
      <c r="J231" s="196">
        <f>ROUND(I231*H231,2)</f>
        <v>0</v>
      </c>
      <c r="K231" s="192" t="s">
        <v>165</v>
      </c>
      <c r="L231" s="59"/>
      <c r="M231" s="197" t="s">
        <v>21</v>
      </c>
      <c r="N231" s="198" t="s">
        <v>44</v>
      </c>
      <c r="O231" s="40"/>
      <c r="P231" s="199">
        <f>O231*H231</f>
        <v>0</v>
      </c>
      <c r="Q231" s="199">
        <v>0</v>
      </c>
      <c r="R231" s="199">
        <f>Q231*H231</f>
        <v>0</v>
      </c>
      <c r="S231" s="199">
        <v>0</v>
      </c>
      <c r="T231" s="200">
        <f>S231*H231</f>
        <v>0</v>
      </c>
      <c r="AR231" s="22" t="s">
        <v>222</v>
      </c>
      <c r="AT231" s="22" t="s">
        <v>134</v>
      </c>
      <c r="AU231" s="22" t="s">
        <v>83</v>
      </c>
      <c r="AY231" s="22" t="s">
        <v>132</v>
      </c>
      <c r="BE231" s="201">
        <f>IF(N231="základní",J231,0)</f>
        <v>0</v>
      </c>
      <c r="BF231" s="201">
        <f>IF(N231="snížená",J231,0)</f>
        <v>0</v>
      </c>
      <c r="BG231" s="201">
        <f>IF(N231="zákl. přenesená",J231,0)</f>
        <v>0</v>
      </c>
      <c r="BH231" s="201">
        <f>IF(N231="sníž. přenesená",J231,0)</f>
        <v>0</v>
      </c>
      <c r="BI231" s="201">
        <f>IF(N231="nulová",J231,0)</f>
        <v>0</v>
      </c>
      <c r="BJ231" s="22" t="s">
        <v>81</v>
      </c>
      <c r="BK231" s="201">
        <f>ROUND(I231*H231,2)</f>
        <v>0</v>
      </c>
      <c r="BL231" s="22" t="s">
        <v>222</v>
      </c>
      <c r="BM231" s="22" t="s">
        <v>434</v>
      </c>
    </row>
    <row r="232" spans="2:63" s="10" customFormat="1" ht="29.85" customHeight="1">
      <c r="B232" s="174"/>
      <c r="C232" s="175"/>
      <c r="D232" s="176" t="s">
        <v>72</v>
      </c>
      <c r="E232" s="188" t="s">
        <v>435</v>
      </c>
      <c r="F232" s="188" t="s">
        <v>436</v>
      </c>
      <c r="G232" s="175"/>
      <c r="H232" s="175"/>
      <c r="I232" s="178"/>
      <c r="J232" s="189">
        <f>BK232</f>
        <v>0</v>
      </c>
      <c r="K232" s="175"/>
      <c r="L232" s="180"/>
      <c r="M232" s="181"/>
      <c r="N232" s="182"/>
      <c r="O232" s="182"/>
      <c r="P232" s="183">
        <f>SUM(P233:P236)</f>
        <v>0</v>
      </c>
      <c r="Q232" s="182"/>
      <c r="R232" s="183">
        <f>SUM(R233:R236)</f>
        <v>0.06497246000000001</v>
      </c>
      <c r="S232" s="182"/>
      <c r="T232" s="184">
        <f>SUM(T233:T236)</f>
        <v>0</v>
      </c>
      <c r="AR232" s="185" t="s">
        <v>83</v>
      </c>
      <c r="AT232" s="186" t="s">
        <v>72</v>
      </c>
      <c r="AU232" s="186" t="s">
        <v>81</v>
      </c>
      <c r="AY232" s="185" t="s">
        <v>132</v>
      </c>
      <c r="BK232" s="187">
        <f>SUM(BK233:BK236)</f>
        <v>0</v>
      </c>
    </row>
    <row r="233" spans="2:65" s="1" customFormat="1" ht="25.5" customHeight="1">
      <c r="B233" s="39"/>
      <c r="C233" s="190" t="s">
        <v>437</v>
      </c>
      <c r="D233" s="190" t="s">
        <v>134</v>
      </c>
      <c r="E233" s="191" t="s">
        <v>438</v>
      </c>
      <c r="F233" s="192" t="s">
        <v>439</v>
      </c>
      <c r="G233" s="193" t="s">
        <v>257</v>
      </c>
      <c r="H233" s="194">
        <v>26.6</v>
      </c>
      <c r="I233" s="195"/>
      <c r="J233" s="196">
        <f>ROUND(I233*H233,2)</f>
        <v>0</v>
      </c>
      <c r="K233" s="192" t="s">
        <v>165</v>
      </c>
      <c r="L233" s="59"/>
      <c r="M233" s="197" t="s">
        <v>21</v>
      </c>
      <c r="N233" s="198" t="s">
        <v>44</v>
      </c>
      <c r="O233" s="40"/>
      <c r="P233" s="199">
        <f>O233*H233</f>
        <v>0</v>
      </c>
      <c r="Q233" s="199">
        <v>0.00222</v>
      </c>
      <c r="R233" s="199">
        <f>Q233*H233</f>
        <v>0.05905200000000001</v>
      </c>
      <c r="S233" s="199">
        <v>0</v>
      </c>
      <c r="T233" s="200">
        <f>S233*H233</f>
        <v>0</v>
      </c>
      <c r="AR233" s="22" t="s">
        <v>222</v>
      </c>
      <c r="AT233" s="22" t="s">
        <v>134</v>
      </c>
      <c r="AU233" s="22" t="s">
        <v>83</v>
      </c>
      <c r="AY233" s="22" t="s">
        <v>132</v>
      </c>
      <c r="BE233" s="201">
        <f>IF(N233="základní",J233,0)</f>
        <v>0</v>
      </c>
      <c r="BF233" s="201">
        <f>IF(N233="snížená",J233,0)</f>
        <v>0</v>
      </c>
      <c r="BG233" s="201">
        <f>IF(N233="zákl. přenesená",J233,0)</f>
        <v>0</v>
      </c>
      <c r="BH233" s="201">
        <f>IF(N233="sníž. přenesená",J233,0)</f>
        <v>0</v>
      </c>
      <c r="BI233" s="201">
        <f>IF(N233="nulová",J233,0)</f>
        <v>0</v>
      </c>
      <c r="BJ233" s="22" t="s">
        <v>81</v>
      </c>
      <c r="BK233" s="201">
        <f>ROUND(I233*H233,2)</f>
        <v>0</v>
      </c>
      <c r="BL233" s="22" t="s">
        <v>222</v>
      </c>
      <c r="BM233" s="22" t="s">
        <v>440</v>
      </c>
    </row>
    <row r="234" spans="2:51" s="11" customFormat="1" ht="13.5">
      <c r="B234" s="202"/>
      <c r="C234" s="203"/>
      <c r="D234" s="204" t="s">
        <v>141</v>
      </c>
      <c r="E234" s="205" t="s">
        <v>21</v>
      </c>
      <c r="F234" s="206" t="s">
        <v>441</v>
      </c>
      <c r="G234" s="203"/>
      <c r="H234" s="207">
        <v>26.6</v>
      </c>
      <c r="I234" s="208"/>
      <c r="J234" s="203"/>
      <c r="K234" s="203"/>
      <c r="L234" s="209"/>
      <c r="M234" s="210"/>
      <c r="N234" s="211"/>
      <c r="O234" s="211"/>
      <c r="P234" s="211"/>
      <c r="Q234" s="211"/>
      <c r="R234" s="211"/>
      <c r="S234" s="211"/>
      <c r="T234" s="212"/>
      <c r="AT234" s="213" t="s">
        <v>141</v>
      </c>
      <c r="AU234" s="213" t="s">
        <v>83</v>
      </c>
      <c r="AV234" s="11" t="s">
        <v>83</v>
      </c>
      <c r="AW234" s="11" t="s">
        <v>36</v>
      </c>
      <c r="AX234" s="11" t="s">
        <v>73</v>
      </c>
      <c r="AY234" s="213" t="s">
        <v>132</v>
      </c>
    </row>
    <row r="235" spans="2:65" s="1" customFormat="1" ht="25.5" customHeight="1">
      <c r="B235" s="39"/>
      <c r="C235" s="190" t="s">
        <v>442</v>
      </c>
      <c r="D235" s="190" t="s">
        <v>134</v>
      </c>
      <c r="E235" s="191" t="s">
        <v>443</v>
      </c>
      <c r="F235" s="192" t="s">
        <v>444</v>
      </c>
      <c r="G235" s="193" t="s">
        <v>257</v>
      </c>
      <c r="H235" s="194">
        <v>3.253</v>
      </c>
      <c r="I235" s="195"/>
      <c r="J235" s="196">
        <f>ROUND(I235*H235,2)</f>
        <v>0</v>
      </c>
      <c r="K235" s="192" t="s">
        <v>165</v>
      </c>
      <c r="L235" s="59"/>
      <c r="M235" s="197" t="s">
        <v>21</v>
      </c>
      <c r="N235" s="198" t="s">
        <v>44</v>
      </c>
      <c r="O235" s="40"/>
      <c r="P235" s="199">
        <f>O235*H235</f>
        <v>0</v>
      </c>
      <c r="Q235" s="199">
        <v>0.00182</v>
      </c>
      <c r="R235" s="199">
        <f>Q235*H235</f>
        <v>0.00592046</v>
      </c>
      <c r="S235" s="199">
        <v>0</v>
      </c>
      <c r="T235" s="200">
        <f>S235*H235</f>
        <v>0</v>
      </c>
      <c r="AR235" s="22" t="s">
        <v>222</v>
      </c>
      <c r="AT235" s="22" t="s">
        <v>134</v>
      </c>
      <c r="AU235" s="22" t="s">
        <v>83</v>
      </c>
      <c r="AY235" s="22" t="s">
        <v>132</v>
      </c>
      <c r="BE235" s="201">
        <f>IF(N235="základní",J235,0)</f>
        <v>0</v>
      </c>
      <c r="BF235" s="201">
        <f>IF(N235="snížená",J235,0)</f>
        <v>0</v>
      </c>
      <c r="BG235" s="201">
        <f>IF(N235="zákl. přenesená",J235,0)</f>
        <v>0</v>
      </c>
      <c r="BH235" s="201">
        <f>IF(N235="sníž. přenesená",J235,0)</f>
        <v>0</v>
      </c>
      <c r="BI235" s="201">
        <f>IF(N235="nulová",J235,0)</f>
        <v>0</v>
      </c>
      <c r="BJ235" s="22" t="s">
        <v>81</v>
      </c>
      <c r="BK235" s="201">
        <f>ROUND(I235*H235,2)</f>
        <v>0</v>
      </c>
      <c r="BL235" s="22" t="s">
        <v>222</v>
      </c>
      <c r="BM235" s="22" t="s">
        <v>445</v>
      </c>
    </row>
    <row r="236" spans="2:65" s="1" customFormat="1" ht="38.25" customHeight="1">
      <c r="B236" s="39"/>
      <c r="C236" s="190" t="s">
        <v>446</v>
      </c>
      <c r="D236" s="190" t="s">
        <v>134</v>
      </c>
      <c r="E236" s="191" t="s">
        <v>447</v>
      </c>
      <c r="F236" s="192" t="s">
        <v>448</v>
      </c>
      <c r="G236" s="193" t="s">
        <v>234</v>
      </c>
      <c r="H236" s="194">
        <v>0.065</v>
      </c>
      <c r="I236" s="195"/>
      <c r="J236" s="196">
        <f>ROUND(I236*H236,2)</f>
        <v>0</v>
      </c>
      <c r="K236" s="192" t="s">
        <v>165</v>
      </c>
      <c r="L236" s="59"/>
      <c r="M236" s="197" t="s">
        <v>21</v>
      </c>
      <c r="N236" s="198" t="s">
        <v>44</v>
      </c>
      <c r="O236" s="40"/>
      <c r="P236" s="199">
        <f>O236*H236</f>
        <v>0</v>
      </c>
      <c r="Q236" s="199">
        <v>0</v>
      </c>
      <c r="R236" s="199">
        <f>Q236*H236</f>
        <v>0</v>
      </c>
      <c r="S236" s="199">
        <v>0</v>
      </c>
      <c r="T236" s="200">
        <f>S236*H236</f>
        <v>0</v>
      </c>
      <c r="AR236" s="22" t="s">
        <v>222</v>
      </c>
      <c r="AT236" s="22" t="s">
        <v>134</v>
      </c>
      <c r="AU236" s="22" t="s">
        <v>83</v>
      </c>
      <c r="AY236" s="22" t="s">
        <v>132</v>
      </c>
      <c r="BE236" s="201">
        <f>IF(N236="základní",J236,0)</f>
        <v>0</v>
      </c>
      <c r="BF236" s="201">
        <f>IF(N236="snížená",J236,0)</f>
        <v>0</v>
      </c>
      <c r="BG236" s="201">
        <f>IF(N236="zákl. přenesená",J236,0)</f>
        <v>0</v>
      </c>
      <c r="BH236" s="201">
        <f>IF(N236="sníž. přenesená",J236,0)</f>
        <v>0</v>
      </c>
      <c r="BI236" s="201">
        <f>IF(N236="nulová",J236,0)</f>
        <v>0</v>
      </c>
      <c r="BJ236" s="22" t="s">
        <v>81</v>
      </c>
      <c r="BK236" s="201">
        <f>ROUND(I236*H236,2)</f>
        <v>0</v>
      </c>
      <c r="BL236" s="22" t="s">
        <v>222</v>
      </c>
      <c r="BM236" s="22" t="s">
        <v>449</v>
      </c>
    </row>
    <row r="237" spans="2:63" s="10" customFormat="1" ht="29.85" customHeight="1">
      <c r="B237" s="174"/>
      <c r="C237" s="175"/>
      <c r="D237" s="176" t="s">
        <v>72</v>
      </c>
      <c r="E237" s="188" t="s">
        <v>450</v>
      </c>
      <c r="F237" s="188" t="s">
        <v>451</v>
      </c>
      <c r="G237" s="175"/>
      <c r="H237" s="175"/>
      <c r="I237" s="178"/>
      <c r="J237" s="189">
        <f>BK237</f>
        <v>0</v>
      </c>
      <c r="K237" s="175"/>
      <c r="L237" s="180"/>
      <c r="M237" s="181"/>
      <c r="N237" s="182"/>
      <c r="O237" s="182"/>
      <c r="P237" s="183">
        <f>SUM(P238:P244)</f>
        <v>0</v>
      </c>
      <c r="Q237" s="182"/>
      <c r="R237" s="183">
        <f>SUM(R238:R244)</f>
        <v>0.47228159999999997</v>
      </c>
      <c r="S237" s="182"/>
      <c r="T237" s="184">
        <f>SUM(T238:T244)</f>
        <v>0</v>
      </c>
      <c r="AR237" s="185" t="s">
        <v>83</v>
      </c>
      <c r="AT237" s="186" t="s">
        <v>72</v>
      </c>
      <c r="AU237" s="186" t="s">
        <v>81</v>
      </c>
      <c r="AY237" s="185" t="s">
        <v>132</v>
      </c>
      <c r="BK237" s="187">
        <f>SUM(BK238:BK244)</f>
        <v>0</v>
      </c>
    </row>
    <row r="238" spans="2:65" s="1" customFormat="1" ht="25.5" customHeight="1">
      <c r="B238" s="39"/>
      <c r="C238" s="190" t="s">
        <v>452</v>
      </c>
      <c r="D238" s="190" t="s">
        <v>134</v>
      </c>
      <c r="E238" s="191" t="s">
        <v>453</v>
      </c>
      <c r="F238" s="192" t="s">
        <v>454</v>
      </c>
      <c r="G238" s="193" t="s">
        <v>181</v>
      </c>
      <c r="H238" s="194">
        <v>61.196</v>
      </c>
      <c r="I238" s="195"/>
      <c r="J238" s="196">
        <f>ROUND(I238*H238,2)</f>
        <v>0</v>
      </c>
      <c r="K238" s="192" t="s">
        <v>165</v>
      </c>
      <c r="L238" s="59"/>
      <c r="M238" s="197" t="s">
        <v>21</v>
      </c>
      <c r="N238" s="198" t="s">
        <v>44</v>
      </c>
      <c r="O238" s="40"/>
      <c r="P238" s="199">
        <f>O238*H238</f>
        <v>0</v>
      </c>
      <c r="Q238" s="199">
        <v>0</v>
      </c>
      <c r="R238" s="199">
        <f>Q238*H238</f>
        <v>0</v>
      </c>
      <c r="S238" s="199">
        <v>0</v>
      </c>
      <c r="T238" s="200">
        <f>S238*H238</f>
        <v>0</v>
      </c>
      <c r="AR238" s="22" t="s">
        <v>222</v>
      </c>
      <c r="AT238" s="22" t="s">
        <v>134</v>
      </c>
      <c r="AU238" s="22" t="s">
        <v>83</v>
      </c>
      <c r="AY238" s="22" t="s">
        <v>132</v>
      </c>
      <c r="BE238" s="201">
        <f>IF(N238="základní",J238,0)</f>
        <v>0</v>
      </c>
      <c r="BF238" s="201">
        <f>IF(N238="snížená",J238,0)</f>
        <v>0</v>
      </c>
      <c r="BG238" s="201">
        <f>IF(N238="zákl. přenesená",J238,0)</f>
        <v>0</v>
      </c>
      <c r="BH238" s="201">
        <f>IF(N238="sníž. přenesená",J238,0)</f>
        <v>0</v>
      </c>
      <c r="BI238" s="201">
        <f>IF(N238="nulová",J238,0)</f>
        <v>0</v>
      </c>
      <c r="BJ238" s="22" t="s">
        <v>81</v>
      </c>
      <c r="BK238" s="201">
        <f>ROUND(I238*H238,2)</f>
        <v>0</v>
      </c>
      <c r="BL238" s="22" t="s">
        <v>222</v>
      </c>
      <c r="BM238" s="22" t="s">
        <v>455</v>
      </c>
    </row>
    <row r="239" spans="2:51" s="11" customFormat="1" ht="13.5">
      <c r="B239" s="202"/>
      <c r="C239" s="203"/>
      <c r="D239" s="204" t="s">
        <v>141</v>
      </c>
      <c r="E239" s="205" t="s">
        <v>21</v>
      </c>
      <c r="F239" s="206" t="s">
        <v>456</v>
      </c>
      <c r="G239" s="203"/>
      <c r="H239" s="207">
        <v>37.646</v>
      </c>
      <c r="I239" s="208"/>
      <c r="J239" s="203"/>
      <c r="K239" s="203"/>
      <c r="L239" s="209"/>
      <c r="M239" s="210"/>
      <c r="N239" s="211"/>
      <c r="O239" s="211"/>
      <c r="P239" s="211"/>
      <c r="Q239" s="211"/>
      <c r="R239" s="211"/>
      <c r="S239" s="211"/>
      <c r="T239" s="212"/>
      <c r="AT239" s="213" t="s">
        <v>141</v>
      </c>
      <c r="AU239" s="213" t="s">
        <v>83</v>
      </c>
      <c r="AV239" s="11" t="s">
        <v>83</v>
      </c>
      <c r="AW239" s="11" t="s">
        <v>36</v>
      </c>
      <c r="AX239" s="11" t="s">
        <v>73</v>
      </c>
      <c r="AY239" s="213" t="s">
        <v>132</v>
      </c>
    </row>
    <row r="240" spans="2:51" s="11" customFormat="1" ht="13.5">
      <c r="B240" s="202"/>
      <c r="C240" s="203"/>
      <c r="D240" s="204" t="s">
        <v>141</v>
      </c>
      <c r="E240" s="205" t="s">
        <v>21</v>
      </c>
      <c r="F240" s="206" t="s">
        <v>457</v>
      </c>
      <c r="G240" s="203"/>
      <c r="H240" s="207">
        <v>23.55</v>
      </c>
      <c r="I240" s="208"/>
      <c r="J240" s="203"/>
      <c r="K240" s="203"/>
      <c r="L240" s="209"/>
      <c r="M240" s="210"/>
      <c r="N240" s="211"/>
      <c r="O240" s="211"/>
      <c r="P240" s="211"/>
      <c r="Q240" s="211"/>
      <c r="R240" s="211"/>
      <c r="S240" s="211"/>
      <c r="T240" s="212"/>
      <c r="AT240" s="213" t="s">
        <v>141</v>
      </c>
      <c r="AU240" s="213" t="s">
        <v>83</v>
      </c>
      <c r="AV240" s="11" t="s">
        <v>83</v>
      </c>
      <c r="AW240" s="11" t="s">
        <v>36</v>
      </c>
      <c r="AX240" s="11" t="s">
        <v>73</v>
      </c>
      <c r="AY240" s="213" t="s">
        <v>132</v>
      </c>
    </row>
    <row r="241" spans="2:65" s="1" customFormat="1" ht="16.5" customHeight="1">
      <c r="B241" s="39"/>
      <c r="C241" s="224" t="s">
        <v>458</v>
      </c>
      <c r="D241" s="224" t="s">
        <v>184</v>
      </c>
      <c r="E241" s="225" t="s">
        <v>459</v>
      </c>
      <c r="F241" s="226" t="s">
        <v>460</v>
      </c>
      <c r="G241" s="227" t="s">
        <v>181</v>
      </c>
      <c r="H241" s="228">
        <v>64.256</v>
      </c>
      <c r="I241" s="229"/>
      <c r="J241" s="230">
        <f>ROUND(I241*H241,2)</f>
        <v>0</v>
      </c>
      <c r="K241" s="226" t="s">
        <v>165</v>
      </c>
      <c r="L241" s="231"/>
      <c r="M241" s="232" t="s">
        <v>21</v>
      </c>
      <c r="N241" s="233" t="s">
        <v>44</v>
      </c>
      <c r="O241" s="40"/>
      <c r="P241" s="199">
        <f>O241*H241</f>
        <v>0</v>
      </c>
      <c r="Q241" s="199">
        <v>0.00735</v>
      </c>
      <c r="R241" s="199">
        <f>Q241*H241</f>
        <v>0.47228159999999997</v>
      </c>
      <c r="S241" s="199">
        <v>0</v>
      </c>
      <c r="T241" s="200">
        <f>S241*H241</f>
        <v>0</v>
      </c>
      <c r="AR241" s="22" t="s">
        <v>310</v>
      </c>
      <c r="AT241" s="22" t="s">
        <v>184</v>
      </c>
      <c r="AU241" s="22" t="s">
        <v>83</v>
      </c>
      <c r="AY241" s="22" t="s">
        <v>132</v>
      </c>
      <c r="BE241" s="201">
        <f>IF(N241="základní",J241,0)</f>
        <v>0</v>
      </c>
      <c r="BF241" s="201">
        <f>IF(N241="snížená",J241,0)</f>
        <v>0</v>
      </c>
      <c r="BG241" s="201">
        <f>IF(N241="zákl. přenesená",J241,0)</f>
        <v>0</v>
      </c>
      <c r="BH241" s="201">
        <f>IF(N241="sníž. přenesená",J241,0)</f>
        <v>0</v>
      </c>
      <c r="BI241" s="201">
        <f>IF(N241="nulová",J241,0)</f>
        <v>0</v>
      </c>
      <c r="BJ241" s="22" t="s">
        <v>81</v>
      </c>
      <c r="BK241" s="201">
        <f>ROUND(I241*H241,2)</f>
        <v>0</v>
      </c>
      <c r="BL241" s="22" t="s">
        <v>222</v>
      </c>
      <c r="BM241" s="22" t="s">
        <v>461</v>
      </c>
    </row>
    <row r="242" spans="2:51" s="11" customFormat="1" ht="13.5">
      <c r="B242" s="202"/>
      <c r="C242" s="203"/>
      <c r="D242" s="204" t="s">
        <v>141</v>
      </c>
      <c r="E242" s="203"/>
      <c r="F242" s="206" t="s">
        <v>462</v>
      </c>
      <c r="G242" s="203"/>
      <c r="H242" s="207">
        <v>64.256</v>
      </c>
      <c r="I242" s="208"/>
      <c r="J242" s="203"/>
      <c r="K242" s="203"/>
      <c r="L242" s="209"/>
      <c r="M242" s="210"/>
      <c r="N242" s="211"/>
      <c r="O242" s="211"/>
      <c r="P242" s="211"/>
      <c r="Q242" s="211"/>
      <c r="R242" s="211"/>
      <c r="S242" s="211"/>
      <c r="T242" s="212"/>
      <c r="AT242" s="213" t="s">
        <v>141</v>
      </c>
      <c r="AU242" s="213" t="s">
        <v>83</v>
      </c>
      <c r="AV242" s="11" t="s">
        <v>83</v>
      </c>
      <c r="AW242" s="11" t="s">
        <v>6</v>
      </c>
      <c r="AX242" s="11" t="s">
        <v>81</v>
      </c>
      <c r="AY242" s="213" t="s">
        <v>132</v>
      </c>
    </row>
    <row r="243" spans="2:65" s="1" customFormat="1" ht="16.5" customHeight="1">
      <c r="B243" s="39"/>
      <c r="C243" s="190" t="s">
        <v>463</v>
      </c>
      <c r="D243" s="190" t="s">
        <v>134</v>
      </c>
      <c r="E243" s="191" t="s">
        <v>464</v>
      </c>
      <c r="F243" s="192" t="s">
        <v>465</v>
      </c>
      <c r="G243" s="193" t="s">
        <v>377</v>
      </c>
      <c r="H243" s="194">
        <v>1</v>
      </c>
      <c r="I243" s="195"/>
      <c r="J243" s="196">
        <f>ROUND(I243*H243,2)</f>
        <v>0</v>
      </c>
      <c r="K243" s="192" t="s">
        <v>21</v>
      </c>
      <c r="L243" s="59"/>
      <c r="M243" s="197" t="s">
        <v>21</v>
      </c>
      <c r="N243" s="198" t="s">
        <v>44</v>
      </c>
      <c r="O243" s="40"/>
      <c r="P243" s="199">
        <f>O243*H243</f>
        <v>0</v>
      </c>
      <c r="Q243" s="199">
        <v>0</v>
      </c>
      <c r="R243" s="199">
        <f>Q243*H243</f>
        <v>0</v>
      </c>
      <c r="S243" s="199">
        <v>0</v>
      </c>
      <c r="T243" s="200">
        <f>S243*H243</f>
        <v>0</v>
      </c>
      <c r="AR243" s="22" t="s">
        <v>222</v>
      </c>
      <c r="AT243" s="22" t="s">
        <v>134</v>
      </c>
      <c r="AU243" s="22" t="s">
        <v>83</v>
      </c>
      <c r="AY243" s="22" t="s">
        <v>132</v>
      </c>
      <c r="BE243" s="201">
        <f>IF(N243="základní",J243,0)</f>
        <v>0</v>
      </c>
      <c r="BF243" s="201">
        <f>IF(N243="snížená",J243,0)</f>
        <v>0</v>
      </c>
      <c r="BG243" s="201">
        <f>IF(N243="zákl. přenesená",J243,0)</f>
        <v>0</v>
      </c>
      <c r="BH243" s="201">
        <f>IF(N243="sníž. přenesená",J243,0)</f>
        <v>0</v>
      </c>
      <c r="BI243" s="201">
        <f>IF(N243="nulová",J243,0)</f>
        <v>0</v>
      </c>
      <c r="BJ243" s="22" t="s">
        <v>81</v>
      </c>
      <c r="BK243" s="201">
        <f>ROUND(I243*H243,2)</f>
        <v>0</v>
      </c>
      <c r="BL243" s="22" t="s">
        <v>222</v>
      </c>
      <c r="BM243" s="22" t="s">
        <v>466</v>
      </c>
    </row>
    <row r="244" spans="2:65" s="1" customFormat="1" ht="38.25" customHeight="1">
      <c r="B244" s="39"/>
      <c r="C244" s="190" t="s">
        <v>467</v>
      </c>
      <c r="D244" s="190" t="s">
        <v>134</v>
      </c>
      <c r="E244" s="191" t="s">
        <v>468</v>
      </c>
      <c r="F244" s="192" t="s">
        <v>469</v>
      </c>
      <c r="G244" s="193" t="s">
        <v>234</v>
      </c>
      <c r="H244" s="194">
        <v>0.472</v>
      </c>
      <c r="I244" s="195"/>
      <c r="J244" s="196">
        <f>ROUND(I244*H244,2)</f>
        <v>0</v>
      </c>
      <c r="K244" s="192" t="s">
        <v>165</v>
      </c>
      <c r="L244" s="59"/>
      <c r="M244" s="197" t="s">
        <v>21</v>
      </c>
      <c r="N244" s="198" t="s">
        <v>44</v>
      </c>
      <c r="O244" s="40"/>
      <c r="P244" s="199">
        <f>O244*H244</f>
        <v>0</v>
      </c>
      <c r="Q244" s="199">
        <v>0</v>
      </c>
      <c r="R244" s="199">
        <f>Q244*H244</f>
        <v>0</v>
      </c>
      <c r="S244" s="199">
        <v>0</v>
      </c>
      <c r="T244" s="200">
        <f>S244*H244</f>
        <v>0</v>
      </c>
      <c r="AR244" s="22" t="s">
        <v>222</v>
      </c>
      <c r="AT244" s="22" t="s">
        <v>134</v>
      </c>
      <c r="AU244" s="22" t="s">
        <v>83</v>
      </c>
      <c r="AY244" s="22" t="s">
        <v>132</v>
      </c>
      <c r="BE244" s="201">
        <f>IF(N244="základní",J244,0)</f>
        <v>0</v>
      </c>
      <c r="BF244" s="201">
        <f>IF(N244="snížená",J244,0)</f>
        <v>0</v>
      </c>
      <c r="BG244" s="201">
        <f>IF(N244="zákl. přenesená",J244,0)</f>
        <v>0</v>
      </c>
      <c r="BH244" s="201">
        <f>IF(N244="sníž. přenesená",J244,0)</f>
        <v>0</v>
      </c>
      <c r="BI244" s="201">
        <f>IF(N244="nulová",J244,0)</f>
        <v>0</v>
      </c>
      <c r="BJ244" s="22" t="s">
        <v>81</v>
      </c>
      <c r="BK244" s="201">
        <f>ROUND(I244*H244,2)</f>
        <v>0</v>
      </c>
      <c r="BL244" s="22" t="s">
        <v>222</v>
      </c>
      <c r="BM244" s="22" t="s">
        <v>470</v>
      </c>
    </row>
    <row r="245" spans="2:63" s="10" customFormat="1" ht="29.85" customHeight="1">
      <c r="B245" s="174"/>
      <c r="C245" s="175"/>
      <c r="D245" s="176" t="s">
        <v>72</v>
      </c>
      <c r="E245" s="188" t="s">
        <v>471</v>
      </c>
      <c r="F245" s="188" t="s">
        <v>472</v>
      </c>
      <c r="G245" s="175"/>
      <c r="H245" s="175"/>
      <c r="I245" s="178"/>
      <c r="J245" s="189">
        <f>BK245</f>
        <v>0</v>
      </c>
      <c r="K245" s="175"/>
      <c r="L245" s="180"/>
      <c r="M245" s="181"/>
      <c r="N245" s="182"/>
      <c r="O245" s="182"/>
      <c r="P245" s="183">
        <f>SUM(P246:P253)</f>
        <v>0</v>
      </c>
      <c r="Q245" s="182"/>
      <c r="R245" s="183">
        <f>SUM(R246:R253)</f>
        <v>0.11903825999999999</v>
      </c>
      <c r="S245" s="182"/>
      <c r="T245" s="184">
        <f>SUM(T246:T253)</f>
        <v>0</v>
      </c>
      <c r="AR245" s="185" t="s">
        <v>83</v>
      </c>
      <c r="AT245" s="186" t="s">
        <v>72</v>
      </c>
      <c r="AU245" s="186" t="s">
        <v>81</v>
      </c>
      <c r="AY245" s="185" t="s">
        <v>132</v>
      </c>
      <c r="BK245" s="187">
        <f>SUM(BK246:BK253)</f>
        <v>0</v>
      </c>
    </row>
    <row r="246" spans="2:65" s="1" customFormat="1" ht="25.5" customHeight="1">
      <c r="B246" s="39"/>
      <c r="C246" s="190" t="s">
        <v>473</v>
      </c>
      <c r="D246" s="190" t="s">
        <v>134</v>
      </c>
      <c r="E246" s="191" t="s">
        <v>474</v>
      </c>
      <c r="F246" s="192" t="s">
        <v>475</v>
      </c>
      <c r="G246" s="193" t="s">
        <v>181</v>
      </c>
      <c r="H246" s="194">
        <v>167.482</v>
      </c>
      <c r="I246" s="195"/>
      <c r="J246" s="196">
        <f>ROUND(I246*H246,2)</f>
        <v>0</v>
      </c>
      <c r="K246" s="192" t="s">
        <v>165</v>
      </c>
      <c r="L246" s="59"/>
      <c r="M246" s="197" t="s">
        <v>21</v>
      </c>
      <c r="N246" s="198" t="s">
        <v>44</v>
      </c>
      <c r="O246" s="40"/>
      <c r="P246" s="199">
        <f>O246*H246</f>
        <v>0</v>
      </c>
      <c r="Q246" s="199">
        <v>0</v>
      </c>
      <c r="R246" s="199">
        <f>Q246*H246</f>
        <v>0</v>
      </c>
      <c r="S246" s="199">
        <v>0</v>
      </c>
      <c r="T246" s="200">
        <f>S246*H246</f>
        <v>0</v>
      </c>
      <c r="AR246" s="22" t="s">
        <v>222</v>
      </c>
      <c r="AT246" s="22" t="s">
        <v>134</v>
      </c>
      <c r="AU246" s="22" t="s">
        <v>83</v>
      </c>
      <c r="AY246" s="22" t="s">
        <v>132</v>
      </c>
      <c r="BE246" s="201">
        <f>IF(N246="základní",J246,0)</f>
        <v>0</v>
      </c>
      <c r="BF246" s="201">
        <f>IF(N246="snížená",J246,0)</f>
        <v>0</v>
      </c>
      <c r="BG246" s="201">
        <f>IF(N246="zákl. přenesená",J246,0)</f>
        <v>0</v>
      </c>
      <c r="BH246" s="201">
        <f>IF(N246="sníž. přenesená",J246,0)</f>
        <v>0</v>
      </c>
      <c r="BI246" s="201">
        <f>IF(N246="nulová",J246,0)</f>
        <v>0</v>
      </c>
      <c r="BJ246" s="22" t="s">
        <v>81</v>
      </c>
      <c r="BK246" s="201">
        <f>ROUND(I246*H246,2)</f>
        <v>0</v>
      </c>
      <c r="BL246" s="22" t="s">
        <v>222</v>
      </c>
      <c r="BM246" s="22" t="s">
        <v>476</v>
      </c>
    </row>
    <row r="247" spans="2:51" s="12" customFormat="1" ht="13.5">
      <c r="B247" s="214"/>
      <c r="C247" s="215"/>
      <c r="D247" s="204" t="s">
        <v>141</v>
      </c>
      <c r="E247" s="216" t="s">
        <v>21</v>
      </c>
      <c r="F247" s="217" t="s">
        <v>477</v>
      </c>
      <c r="G247" s="215"/>
      <c r="H247" s="216" t="s">
        <v>21</v>
      </c>
      <c r="I247" s="218"/>
      <c r="J247" s="215"/>
      <c r="K247" s="215"/>
      <c r="L247" s="219"/>
      <c r="M247" s="220"/>
      <c r="N247" s="221"/>
      <c r="O247" s="221"/>
      <c r="P247" s="221"/>
      <c r="Q247" s="221"/>
      <c r="R247" s="221"/>
      <c r="S247" s="221"/>
      <c r="T247" s="222"/>
      <c r="AT247" s="223" t="s">
        <v>141</v>
      </c>
      <c r="AU247" s="223" t="s">
        <v>83</v>
      </c>
      <c r="AV247" s="12" t="s">
        <v>81</v>
      </c>
      <c r="AW247" s="12" t="s">
        <v>36</v>
      </c>
      <c r="AX247" s="12" t="s">
        <v>73</v>
      </c>
      <c r="AY247" s="223" t="s">
        <v>132</v>
      </c>
    </row>
    <row r="248" spans="2:51" s="11" customFormat="1" ht="13.5">
      <c r="B248" s="202"/>
      <c r="C248" s="203"/>
      <c r="D248" s="204" t="s">
        <v>141</v>
      </c>
      <c r="E248" s="205" t="s">
        <v>21</v>
      </c>
      <c r="F248" s="206" t="s">
        <v>478</v>
      </c>
      <c r="G248" s="203"/>
      <c r="H248" s="207">
        <v>167.482</v>
      </c>
      <c r="I248" s="208"/>
      <c r="J248" s="203"/>
      <c r="K248" s="203"/>
      <c r="L248" s="209"/>
      <c r="M248" s="210"/>
      <c r="N248" s="211"/>
      <c r="O248" s="211"/>
      <c r="P248" s="211"/>
      <c r="Q248" s="211"/>
      <c r="R248" s="211"/>
      <c r="S248" s="211"/>
      <c r="T248" s="212"/>
      <c r="AT248" s="213" t="s">
        <v>141</v>
      </c>
      <c r="AU248" s="213" t="s">
        <v>83</v>
      </c>
      <c r="AV248" s="11" t="s">
        <v>83</v>
      </c>
      <c r="AW248" s="11" t="s">
        <v>36</v>
      </c>
      <c r="AX248" s="11" t="s">
        <v>73</v>
      </c>
      <c r="AY248" s="213" t="s">
        <v>132</v>
      </c>
    </row>
    <row r="249" spans="2:65" s="1" customFormat="1" ht="16.5" customHeight="1">
      <c r="B249" s="39"/>
      <c r="C249" s="190" t="s">
        <v>479</v>
      </c>
      <c r="D249" s="190" t="s">
        <v>134</v>
      </c>
      <c r="E249" s="191" t="s">
        <v>480</v>
      </c>
      <c r="F249" s="192" t="s">
        <v>481</v>
      </c>
      <c r="G249" s="193" t="s">
        <v>181</v>
      </c>
      <c r="H249" s="194">
        <v>167.482</v>
      </c>
      <c r="I249" s="195"/>
      <c r="J249" s="196">
        <f>ROUND(I249*H249,2)</f>
        <v>0</v>
      </c>
      <c r="K249" s="192" t="s">
        <v>165</v>
      </c>
      <c r="L249" s="59"/>
      <c r="M249" s="197" t="s">
        <v>21</v>
      </c>
      <c r="N249" s="198" t="s">
        <v>44</v>
      </c>
      <c r="O249" s="40"/>
      <c r="P249" s="199">
        <f>O249*H249</f>
        <v>0</v>
      </c>
      <c r="Q249" s="199">
        <v>0.00035</v>
      </c>
      <c r="R249" s="199">
        <f>Q249*H249</f>
        <v>0.058618699999999996</v>
      </c>
      <c r="S249" s="199">
        <v>0</v>
      </c>
      <c r="T249" s="200">
        <f>S249*H249</f>
        <v>0</v>
      </c>
      <c r="AR249" s="22" t="s">
        <v>222</v>
      </c>
      <c r="AT249" s="22" t="s">
        <v>134</v>
      </c>
      <c r="AU249" s="22" t="s">
        <v>83</v>
      </c>
      <c r="AY249" s="22" t="s">
        <v>132</v>
      </c>
      <c r="BE249" s="201">
        <f>IF(N249="základní",J249,0)</f>
        <v>0</v>
      </c>
      <c r="BF249" s="201">
        <f>IF(N249="snížená",J249,0)</f>
        <v>0</v>
      </c>
      <c r="BG249" s="201">
        <f>IF(N249="zákl. přenesená",J249,0)</f>
        <v>0</v>
      </c>
      <c r="BH249" s="201">
        <f>IF(N249="sníž. přenesená",J249,0)</f>
        <v>0</v>
      </c>
      <c r="BI249" s="201">
        <f>IF(N249="nulová",J249,0)</f>
        <v>0</v>
      </c>
      <c r="BJ249" s="22" t="s">
        <v>81</v>
      </c>
      <c r="BK249" s="201">
        <f>ROUND(I249*H249,2)</f>
        <v>0</v>
      </c>
      <c r="BL249" s="22" t="s">
        <v>222</v>
      </c>
      <c r="BM249" s="22" t="s">
        <v>482</v>
      </c>
    </row>
    <row r="250" spans="2:65" s="1" customFormat="1" ht="16.5" customHeight="1">
      <c r="B250" s="39"/>
      <c r="C250" s="190" t="s">
        <v>483</v>
      </c>
      <c r="D250" s="190" t="s">
        <v>134</v>
      </c>
      <c r="E250" s="191" t="s">
        <v>484</v>
      </c>
      <c r="F250" s="192" t="s">
        <v>485</v>
      </c>
      <c r="G250" s="193" t="s">
        <v>181</v>
      </c>
      <c r="H250" s="194">
        <v>167.482</v>
      </c>
      <c r="I250" s="195"/>
      <c r="J250" s="196">
        <f>ROUND(I250*H250,2)</f>
        <v>0</v>
      </c>
      <c r="K250" s="192" t="s">
        <v>165</v>
      </c>
      <c r="L250" s="59"/>
      <c r="M250" s="197" t="s">
        <v>21</v>
      </c>
      <c r="N250" s="198" t="s">
        <v>44</v>
      </c>
      <c r="O250" s="40"/>
      <c r="P250" s="199">
        <f>O250*H250</f>
        <v>0</v>
      </c>
      <c r="Q250" s="199">
        <v>0.00015</v>
      </c>
      <c r="R250" s="199">
        <f>Q250*H250</f>
        <v>0.025122299999999997</v>
      </c>
      <c r="S250" s="199">
        <v>0</v>
      </c>
      <c r="T250" s="200">
        <f>S250*H250</f>
        <v>0</v>
      </c>
      <c r="AR250" s="22" t="s">
        <v>222</v>
      </c>
      <c r="AT250" s="22" t="s">
        <v>134</v>
      </c>
      <c r="AU250" s="22" t="s">
        <v>83</v>
      </c>
      <c r="AY250" s="22" t="s">
        <v>132</v>
      </c>
      <c r="BE250" s="201">
        <f>IF(N250="základní",J250,0)</f>
        <v>0</v>
      </c>
      <c r="BF250" s="201">
        <f>IF(N250="snížená",J250,0)</f>
        <v>0</v>
      </c>
      <c r="BG250" s="201">
        <f>IF(N250="zákl. přenesená",J250,0)</f>
        <v>0</v>
      </c>
      <c r="BH250" s="201">
        <f>IF(N250="sníž. přenesená",J250,0)</f>
        <v>0</v>
      </c>
      <c r="BI250" s="201">
        <f>IF(N250="nulová",J250,0)</f>
        <v>0</v>
      </c>
      <c r="BJ250" s="22" t="s">
        <v>81</v>
      </c>
      <c r="BK250" s="201">
        <f>ROUND(I250*H250,2)</f>
        <v>0</v>
      </c>
      <c r="BL250" s="22" t="s">
        <v>222</v>
      </c>
      <c r="BM250" s="22" t="s">
        <v>486</v>
      </c>
    </row>
    <row r="251" spans="2:65" s="1" customFormat="1" ht="25.5" customHeight="1">
      <c r="B251" s="39"/>
      <c r="C251" s="190" t="s">
        <v>487</v>
      </c>
      <c r="D251" s="190" t="s">
        <v>134</v>
      </c>
      <c r="E251" s="191" t="s">
        <v>488</v>
      </c>
      <c r="F251" s="192" t="s">
        <v>489</v>
      </c>
      <c r="G251" s="193" t="s">
        <v>181</v>
      </c>
      <c r="H251" s="194">
        <v>95.398</v>
      </c>
      <c r="I251" s="195"/>
      <c r="J251" s="196">
        <f>ROUND(I251*H251,2)</f>
        <v>0</v>
      </c>
      <c r="K251" s="192" t="s">
        <v>165</v>
      </c>
      <c r="L251" s="59"/>
      <c r="M251" s="197" t="s">
        <v>21</v>
      </c>
      <c r="N251" s="198" t="s">
        <v>44</v>
      </c>
      <c r="O251" s="40"/>
      <c r="P251" s="199">
        <f>O251*H251</f>
        <v>0</v>
      </c>
      <c r="Q251" s="199">
        <v>0.00024</v>
      </c>
      <c r="R251" s="199">
        <f>Q251*H251</f>
        <v>0.02289552</v>
      </c>
      <c r="S251" s="199">
        <v>0</v>
      </c>
      <c r="T251" s="200">
        <f>S251*H251</f>
        <v>0</v>
      </c>
      <c r="AR251" s="22" t="s">
        <v>222</v>
      </c>
      <c r="AT251" s="22" t="s">
        <v>134</v>
      </c>
      <c r="AU251" s="22" t="s">
        <v>83</v>
      </c>
      <c r="AY251" s="22" t="s">
        <v>132</v>
      </c>
      <c r="BE251" s="201">
        <f>IF(N251="základní",J251,0)</f>
        <v>0</v>
      </c>
      <c r="BF251" s="201">
        <f>IF(N251="snížená",J251,0)</f>
        <v>0</v>
      </c>
      <c r="BG251" s="201">
        <f>IF(N251="zákl. přenesená",J251,0)</f>
        <v>0</v>
      </c>
      <c r="BH251" s="201">
        <f>IF(N251="sníž. přenesená",J251,0)</f>
        <v>0</v>
      </c>
      <c r="BI251" s="201">
        <f>IF(N251="nulová",J251,0)</f>
        <v>0</v>
      </c>
      <c r="BJ251" s="22" t="s">
        <v>81</v>
      </c>
      <c r="BK251" s="201">
        <f>ROUND(I251*H251,2)</f>
        <v>0</v>
      </c>
      <c r="BL251" s="22" t="s">
        <v>222</v>
      </c>
      <c r="BM251" s="22" t="s">
        <v>490</v>
      </c>
    </row>
    <row r="252" spans="2:65" s="1" customFormat="1" ht="16.5" customHeight="1">
      <c r="B252" s="39"/>
      <c r="C252" s="190" t="s">
        <v>491</v>
      </c>
      <c r="D252" s="190" t="s">
        <v>134</v>
      </c>
      <c r="E252" s="191" t="s">
        <v>492</v>
      </c>
      <c r="F252" s="192" t="s">
        <v>493</v>
      </c>
      <c r="G252" s="193" t="s">
        <v>181</v>
      </c>
      <c r="H252" s="194">
        <v>95.398</v>
      </c>
      <c r="I252" s="195"/>
      <c r="J252" s="196">
        <f>ROUND(I252*H252,2)</f>
        <v>0</v>
      </c>
      <c r="K252" s="192" t="s">
        <v>165</v>
      </c>
      <c r="L252" s="59"/>
      <c r="M252" s="197" t="s">
        <v>21</v>
      </c>
      <c r="N252" s="198" t="s">
        <v>44</v>
      </c>
      <c r="O252" s="40"/>
      <c r="P252" s="199">
        <f>O252*H252</f>
        <v>0</v>
      </c>
      <c r="Q252" s="199">
        <v>0</v>
      </c>
      <c r="R252" s="199">
        <f>Q252*H252</f>
        <v>0</v>
      </c>
      <c r="S252" s="199">
        <v>0</v>
      </c>
      <c r="T252" s="200">
        <f>S252*H252</f>
        <v>0</v>
      </c>
      <c r="AR252" s="22" t="s">
        <v>222</v>
      </c>
      <c r="AT252" s="22" t="s">
        <v>134</v>
      </c>
      <c r="AU252" s="22" t="s">
        <v>83</v>
      </c>
      <c r="AY252" s="22" t="s">
        <v>132</v>
      </c>
      <c r="BE252" s="201">
        <f>IF(N252="základní",J252,0)</f>
        <v>0</v>
      </c>
      <c r="BF252" s="201">
        <f>IF(N252="snížená",J252,0)</f>
        <v>0</v>
      </c>
      <c r="BG252" s="201">
        <f>IF(N252="zákl. přenesená",J252,0)</f>
        <v>0</v>
      </c>
      <c r="BH252" s="201">
        <f>IF(N252="sníž. přenesená",J252,0)</f>
        <v>0</v>
      </c>
      <c r="BI252" s="201">
        <f>IF(N252="nulová",J252,0)</f>
        <v>0</v>
      </c>
      <c r="BJ252" s="22" t="s">
        <v>81</v>
      </c>
      <c r="BK252" s="201">
        <f>ROUND(I252*H252,2)</f>
        <v>0</v>
      </c>
      <c r="BL252" s="22" t="s">
        <v>222</v>
      </c>
      <c r="BM252" s="22" t="s">
        <v>494</v>
      </c>
    </row>
    <row r="253" spans="2:65" s="1" customFormat="1" ht="16.5" customHeight="1">
      <c r="B253" s="39"/>
      <c r="C253" s="190" t="s">
        <v>495</v>
      </c>
      <c r="D253" s="190" t="s">
        <v>134</v>
      </c>
      <c r="E253" s="191" t="s">
        <v>496</v>
      </c>
      <c r="F253" s="192" t="s">
        <v>497</v>
      </c>
      <c r="G253" s="193" t="s">
        <v>181</v>
      </c>
      <c r="H253" s="194">
        <v>95.398</v>
      </c>
      <c r="I253" s="195"/>
      <c r="J253" s="196">
        <f>ROUND(I253*H253,2)</f>
        <v>0</v>
      </c>
      <c r="K253" s="192" t="s">
        <v>165</v>
      </c>
      <c r="L253" s="59"/>
      <c r="M253" s="197" t="s">
        <v>21</v>
      </c>
      <c r="N253" s="234" t="s">
        <v>44</v>
      </c>
      <c r="O253" s="235"/>
      <c r="P253" s="236">
        <f>O253*H253</f>
        <v>0</v>
      </c>
      <c r="Q253" s="236">
        <v>0.00013</v>
      </c>
      <c r="R253" s="236">
        <f>Q253*H253</f>
        <v>0.012401739999999998</v>
      </c>
      <c r="S253" s="236">
        <v>0</v>
      </c>
      <c r="T253" s="237">
        <f>S253*H253</f>
        <v>0</v>
      </c>
      <c r="AR253" s="22" t="s">
        <v>222</v>
      </c>
      <c r="AT253" s="22" t="s">
        <v>134</v>
      </c>
      <c r="AU253" s="22" t="s">
        <v>83</v>
      </c>
      <c r="AY253" s="22" t="s">
        <v>132</v>
      </c>
      <c r="BE253" s="201">
        <f>IF(N253="základní",J253,0)</f>
        <v>0</v>
      </c>
      <c r="BF253" s="201">
        <f>IF(N253="snížená",J253,0)</f>
        <v>0</v>
      </c>
      <c r="BG253" s="201">
        <f>IF(N253="zákl. přenesená",J253,0)</f>
        <v>0</v>
      </c>
      <c r="BH253" s="201">
        <f>IF(N253="sníž. přenesená",J253,0)</f>
        <v>0</v>
      </c>
      <c r="BI253" s="201">
        <f>IF(N253="nulová",J253,0)</f>
        <v>0</v>
      </c>
      <c r="BJ253" s="22" t="s">
        <v>81</v>
      </c>
      <c r="BK253" s="201">
        <f>ROUND(I253*H253,2)</f>
        <v>0</v>
      </c>
      <c r="BL253" s="22" t="s">
        <v>222</v>
      </c>
      <c r="BM253" s="22" t="s">
        <v>498</v>
      </c>
    </row>
    <row r="254" spans="2:12" s="1" customFormat="1" ht="6.95" customHeight="1">
      <c r="B254" s="54"/>
      <c r="C254" s="55"/>
      <c r="D254" s="55"/>
      <c r="E254" s="55"/>
      <c r="F254" s="55"/>
      <c r="G254" s="55"/>
      <c r="H254" s="55"/>
      <c r="I254" s="137"/>
      <c r="J254" s="55"/>
      <c r="K254" s="55"/>
      <c r="L254" s="59"/>
    </row>
  </sheetData>
  <sheetProtection algorithmName="SHA-512" hashValue="TVn3yEpPg4vMxhx8UN7rpq+I6CKZkV/IyoEnpegogHYeCX9ER7EFqW37k3XLVTlS0J+MIdh8ZFw/T4cSd+jWPQ==" saltValue="cp8+Zjgo6t1q0csetlINQ5Oun1njHSzwOpY34jdoXIy3OlwLaa+zo0+ifewoO0vQUwXIeAseuG+SshJmwELQMw==" spinCount="100000" sheet="1" objects="1" scenarios="1" formatColumns="0" formatRows="0" autoFilter="0"/>
  <autoFilter ref="C89:K253"/>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88</v>
      </c>
      <c r="G1" s="362" t="s">
        <v>89</v>
      </c>
      <c r="H1" s="362"/>
      <c r="I1" s="113"/>
      <c r="J1" s="112" t="s">
        <v>90</v>
      </c>
      <c r="K1" s="111" t="s">
        <v>91</v>
      </c>
      <c r="L1" s="112" t="s">
        <v>92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53"/>
      <c r="M2" s="353"/>
      <c r="N2" s="353"/>
      <c r="O2" s="353"/>
      <c r="P2" s="353"/>
      <c r="Q2" s="353"/>
      <c r="R2" s="353"/>
      <c r="S2" s="353"/>
      <c r="T2" s="353"/>
      <c r="U2" s="353"/>
      <c r="V2" s="353"/>
      <c r="AT2" s="22" t="s">
        <v>87</v>
      </c>
    </row>
    <row r="3" spans="2:46" ht="6.95" customHeight="1">
      <c r="B3" s="23"/>
      <c r="C3" s="24"/>
      <c r="D3" s="24"/>
      <c r="E3" s="24"/>
      <c r="F3" s="24"/>
      <c r="G3" s="24"/>
      <c r="H3" s="24"/>
      <c r="I3" s="114"/>
      <c r="J3" s="24"/>
      <c r="K3" s="25"/>
      <c r="AT3" s="22" t="s">
        <v>83</v>
      </c>
    </row>
    <row r="4" spans="2:46" ht="36.95" customHeight="1">
      <c r="B4" s="26"/>
      <c r="C4" s="27"/>
      <c r="D4" s="28" t="s">
        <v>93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54" t="str">
        <f>'Rekapitulace stavby'!K6</f>
        <v>Venkovní expozice Tachov - Školní ulice</v>
      </c>
      <c r="F7" s="355"/>
      <c r="G7" s="355"/>
      <c r="H7" s="355"/>
      <c r="I7" s="115"/>
      <c r="J7" s="27"/>
      <c r="K7" s="29"/>
    </row>
    <row r="8" spans="2:11" s="1" customFormat="1" ht="13.5">
      <c r="B8" s="39"/>
      <c r="C8" s="40"/>
      <c r="D8" s="35" t="s">
        <v>94</v>
      </c>
      <c r="E8" s="40"/>
      <c r="F8" s="40"/>
      <c r="G8" s="40"/>
      <c r="H8" s="40"/>
      <c r="I8" s="116"/>
      <c r="J8" s="40"/>
      <c r="K8" s="43"/>
    </row>
    <row r="9" spans="2:11" s="1" customFormat="1" ht="36.95" customHeight="1">
      <c r="B9" s="39"/>
      <c r="C9" s="40"/>
      <c r="D9" s="40"/>
      <c r="E9" s="356" t="s">
        <v>499</v>
      </c>
      <c r="F9" s="357"/>
      <c r="G9" s="357"/>
      <c r="H9" s="357"/>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4. 8. 2017</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21</v>
      </c>
      <c r="K14" s="43"/>
    </row>
    <row r="15" spans="2:11" s="1" customFormat="1" ht="18" customHeight="1">
      <c r="B15" s="39"/>
      <c r="C15" s="40"/>
      <c r="D15" s="40"/>
      <c r="E15" s="33" t="s">
        <v>29</v>
      </c>
      <c r="F15" s="40"/>
      <c r="G15" s="40"/>
      <c r="H15" s="40"/>
      <c r="I15" s="117" t="s">
        <v>30</v>
      </c>
      <c r="J15" s="33" t="s">
        <v>21</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31</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30</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33</v>
      </c>
      <c r="E20" s="40"/>
      <c r="F20" s="40"/>
      <c r="G20" s="40"/>
      <c r="H20" s="40"/>
      <c r="I20" s="117" t="s">
        <v>28</v>
      </c>
      <c r="J20" s="33" t="s">
        <v>34</v>
      </c>
      <c r="K20" s="43"/>
    </row>
    <row r="21" spans="2:11" s="1" customFormat="1" ht="18" customHeight="1">
      <c r="B21" s="39"/>
      <c r="C21" s="40"/>
      <c r="D21" s="40"/>
      <c r="E21" s="33" t="s">
        <v>35</v>
      </c>
      <c r="F21" s="40"/>
      <c r="G21" s="40"/>
      <c r="H21" s="40"/>
      <c r="I21" s="117" t="s">
        <v>30</v>
      </c>
      <c r="J21" s="33" t="s">
        <v>21</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37</v>
      </c>
      <c r="E23" s="40"/>
      <c r="F23" s="40"/>
      <c r="G23" s="40"/>
      <c r="H23" s="40"/>
      <c r="I23" s="116"/>
      <c r="J23" s="40"/>
      <c r="K23" s="43"/>
    </row>
    <row r="24" spans="2:11" s="6" customFormat="1" ht="16.5" customHeight="1">
      <c r="B24" s="119"/>
      <c r="C24" s="120"/>
      <c r="D24" s="120"/>
      <c r="E24" s="323" t="s">
        <v>21</v>
      </c>
      <c r="F24" s="323"/>
      <c r="G24" s="323"/>
      <c r="H24" s="323"/>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39</v>
      </c>
      <c r="E27" s="40"/>
      <c r="F27" s="40"/>
      <c r="G27" s="40"/>
      <c r="H27" s="40"/>
      <c r="I27" s="116"/>
      <c r="J27" s="126">
        <f>ROUND(J77,2)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41</v>
      </c>
      <c r="G29" s="40"/>
      <c r="H29" s="40"/>
      <c r="I29" s="127" t="s">
        <v>40</v>
      </c>
      <c r="J29" s="44" t="s">
        <v>42</v>
      </c>
      <c r="K29" s="43"/>
    </row>
    <row r="30" spans="2:11" s="1" customFormat="1" ht="14.45" customHeight="1">
      <c r="B30" s="39"/>
      <c r="C30" s="40"/>
      <c r="D30" s="47" t="s">
        <v>43</v>
      </c>
      <c r="E30" s="47" t="s">
        <v>44</v>
      </c>
      <c r="F30" s="128">
        <f>ROUND(SUM(BE77:BE84),2)</f>
        <v>0</v>
      </c>
      <c r="G30" s="40"/>
      <c r="H30" s="40"/>
      <c r="I30" s="129">
        <v>0.21</v>
      </c>
      <c r="J30" s="128">
        <f>ROUND(ROUND((SUM(BE77:BE84)),2)*I30,2)</f>
        <v>0</v>
      </c>
      <c r="K30" s="43"/>
    </row>
    <row r="31" spans="2:11" s="1" customFormat="1" ht="14.45" customHeight="1">
      <c r="B31" s="39"/>
      <c r="C31" s="40"/>
      <c r="D31" s="40"/>
      <c r="E31" s="47" t="s">
        <v>45</v>
      </c>
      <c r="F31" s="128">
        <f>ROUND(SUM(BF77:BF84),2)</f>
        <v>0</v>
      </c>
      <c r="G31" s="40"/>
      <c r="H31" s="40"/>
      <c r="I31" s="129">
        <v>0.15</v>
      </c>
      <c r="J31" s="128">
        <f>ROUND(ROUND((SUM(BF77:BF84)),2)*I31,2)</f>
        <v>0</v>
      </c>
      <c r="K31" s="43"/>
    </row>
    <row r="32" spans="2:11" s="1" customFormat="1" ht="14.45" customHeight="1" hidden="1">
      <c r="B32" s="39"/>
      <c r="C32" s="40"/>
      <c r="D32" s="40"/>
      <c r="E32" s="47" t="s">
        <v>46</v>
      </c>
      <c r="F32" s="128">
        <f>ROUND(SUM(BG77:BG84),2)</f>
        <v>0</v>
      </c>
      <c r="G32" s="40"/>
      <c r="H32" s="40"/>
      <c r="I32" s="129">
        <v>0.21</v>
      </c>
      <c r="J32" s="128">
        <v>0</v>
      </c>
      <c r="K32" s="43"/>
    </row>
    <row r="33" spans="2:11" s="1" customFormat="1" ht="14.45" customHeight="1" hidden="1">
      <c r="B33" s="39"/>
      <c r="C33" s="40"/>
      <c r="D33" s="40"/>
      <c r="E33" s="47" t="s">
        <v>47</v>
      </c>
      <c r="F33" s="128">
        <f>ROUND(SUM(BH77:BH84),2)</f>
        <v>0</v>
      </c>
      <c r="G33" s="40"/>
      <c r="H33" s="40"/>
      <c r="I33" s="129">
        <v>0.15</v>
      </c>
      <c r="J33" s="128">
        <v>0</v>
      </c>
      <c r="K33" s="43"/>
    </row>
    <row r="34" spans="2:11" s="1" customFormat="1" ht="14.45" customHeight="1" hidden="1">
      <c r="B34" s="39"/>
      <c r="C34" s="40"/>
      <c r="D34" s="40"/>
      <c r="E34" s="47" t="s">
        <v>48</v>
      </c>
      <c r="F34" s="128">
        <f>ROUND(SUM(BI77:BI84),2)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49</v>
      </c>
      <c r="E36" s="77"/>
      <c r="F36" s="77"/>
      <c r="G36" s="132" t="s">
        <v>50</v>
      </c>
      <c r="H36" s="133" t="s">
        <v>51</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97</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54" t="str">
        <f>E7</f>
        <v>Venkovní expozice Tachov - Školní ulice</v>
      </c>
      <c r="F45" s="355"/>
      <c r="G45" s="355"/>
      <c r="H45" s="355"/>
      <c r="I45" s="116"/>
      <c r="J45" s="40"/>
      <c r="K45" s="43"/>
    </row>
    <row r="46" spans="2:11" s="1" customFormat="1" ht="14.45" customHeight="1">
      <c r="B46" s="39"/>
      <c r="C46" s="35" t="s">
        <v>94</v>
      </c>
      <c r="D46" s="40"/>
      <c r="E46" s="40"/>
      <c r="F46" s="40"/>
      <c r="G46" s="40"/>
      <c r="H46" s="40"/>
      <c r="I46" s="116"/>
      <c r="J46" s="40"/>
      <c r="K46" s="43"/>
    </row>
    <row r="47" spans="2:11" s="1" customFormat="1" ht="17.25" customHeight="1">
      <c r="B47" s="39"/>
      <c r="C47" s="40"/>
      <c r="D47" s="40"/>
      <c r="E47" s="356" t="str">
        <f>E9</f>
        <v>02 - Vedlejší a ostatní náklady</v>
      </c>
      <c r="F47" s="357"/>
      <c r="G47" s="357"/>
      <c r="H47" s="357"/>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4. 8. 2017</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Město Tachov, Hornická 1495, Tachov</v>
      </c>
      <c r="G51" s="40"/>
      <c r="H51" s="40"/>
      <c r="I51" s="117" t="s">
        <v>33</v>
      </c>
      <c r="J51" s="323" t="str">
        <f>E21</f>
        <v>Ing. J.Rössler, Na Terase 1914, 34701 Tachov</v>
      </c>
      <c r="K51" s="43"/>
    </row>
    <row r="52" spans="2:11" s="1" customFormat="1" ht="14.45" customHeight="1">
      <c r="B52" s="39"/>
      <c r="C52" s="35" t="s">
        <v>31</v>
      </c>
      <c r="D52" s="40"/>
      <c r="E52" s="40"/>
      <c r="F52" s="33" t="str">
        <f>IF(E18="","",E18)</f>
        <v/>
      </c>
      <c r="G52" s="40"/>
      <c r="H52" s="40"/>
      <c r="I52" s="116"/>
      <c r="J52" s="358"/>
      <c r="K52" s="43"/>
    </row>
    <row r="53" spans="2:11" s="1" customFormat="1" ht="10.35" customHeight="1">
      <c r="B53" s="39"/>
      <c r="C53" s="40"/>
      <c r="D53" s="40"/>
      <c r="E53" s="40"/>
      <c r="F53" s="40"/>
      <c r="G53" s="40"/>
      <c r="H53" s="40"/>
      <c r="I53" s="116"/>
      <c r="J53" s="40"/>
      <c r="K53" s="43"/>
    </row>
    <row r="54" spans="2:11" s="1" customFormat="1" ht="29.25" customHeight="1">
      <c r="B54" s="39"/>
      <c r="C54" s="142" t="s">
        <v>98</v>
      </c>
      <c r="D54" s="130"/>
      <c r="E54" s="130"/>
      <c r="F54" s="130"/>
      <c r="G54" s="130"/>
      <c r="H54" s="130"/>
      <c r="I54" s="143"/>
      <c r="J54" s="144" t="s">
        <v>99</v>
      </c>
      <c r="K54" s="145"/>
    </row>
    <row r="55" spans="2:11" s="1" customFormat="1" ht="10.35" customHeight="1">
      <c r="B55" s="39"/>
      <c r="C55" s="40"/>
      <c r="D55" s="40"/>
      <c r="E55" s="40"/>
      <c r="F55" s="40"/>
      <c r="G55" s="40"/>
      <c r="H55" s="40"/>
      <c r="I55" s="116"/>
      <c r="J55" s="40"/>
      <c r="K55" s="43"/>
    </row>
    <row r="56" spans="2:47" s="1" customFormat="1" ht="29.25" customHeight="1">
      <c r="B56" s="39"/>
      <c r="C56" s="146" t="s">
        <v>100</v>
      </c>
      <c r="D56" s="40"/>
      <c r="E56" s="40"/>
      <c r="F56" s="40"/>
      <c r="G56" s="40"/>
      <c r="H56" s="40"/>
      <c r="I56" s="116"/>
      <c r="J56" s="126">
        <f>J77</f>
        <v>0</v>
      </c>
      <c r="K56" s="43"/>
      <c r="AU56" s="22" t="s">
        <v>101</v>
      </c>
    </row>
    <row r="57" spans="2:11" s="7" customFormat="1" ht="24.95" customHeight="1">
      <c r="B57" s="147"/>
      <c r="C57" s="148"/>
      <c r="D57" s="149" t="s">
        <v>500</v>
      </c>
      <c r="E57" s="150"/>
      <c r="F57" s="150"/>
      <c r="G57" s="150"/>
      <c r="H57" s="150"/>
      <c r="I57" s="151"/>
      <c r="J57" s="152">
        <f>J78</f>
        <v>0</v>
      </c>
      <c r="K57" s="153"/>
    </row>
    <row r="58" spans="2:11" s="1" customFormat="1" ht="21.75" customHeight="1">
      <c r="B58" s="39"/>
      <c r="C58" s="40"/>
      <c r="D58" s="40"/>
      <c r="E58" s="40"/>
      <c r="F58" s="40"/>
      <c r="G58" s="40"/>
      <c r="H58" s="40"/>
      <c r="I58" s="116"/>
      <c r="J58" s="40"/>
      <c r="K58" s="43"/>
    </row>
    <row r="59" spans="2:11" s="1" customFormat="1" ht="6.95" customHeight="1">
      <c r="B59" s="54"/>
      <c r="C59" s="55"/>
      <c r="D59" s="55"/>
      <c r="E59" s="55"/>
      <c r="F59" s="55"/>
      <c r="G59" s="55"/>
      <c r="H59" s="55"/>
      <c r="I59" s="137"/>
      <c r="J59" s="55"/>
      <c r="K59" s="56"/>
    </row>
    <row r="63" spans="2:12" s="1" customFormat="1" ht="6.95" customHeight="1">
      <c r="B63" s="57"/>
      <c r="C63" s="58"/>
      <c r="D63" s="58"/>
      <c r="E63" s="58"/>
      <c r="F63" s="58"/>
      <c r="G63" s="58"/>
      <c r="H63" s="58"/>
      <c r="I63" s="140"/>
      <c r="J63" s="58"/>
      <c r="K63" s="58"/>
      <c r="L63" s="59"/>
    </row>
    <row r="64" spans="2:12" s="1" customFormat="1" ht="36.95" customHeight="1">
      <c r="B64" s="39"/>
      <c r="C64" s="60" t="s">
        <v>116</v>
      </c>
      <c r="D64" s="61"/>
      <c r="E64" s="61"/>
      <c r="F64" s="61"/>
      <c r="G64" s="61"/>
      <c r="H64" s="61"/>
      <c r="I64" s="161"/>
      <c r="J64" s="61"/>
      <c r="K64" s="61"/>
      <c r="L64" s="59"/>
    </row>
    <row r="65" spans="2:12" s="1" customFormat="1" ht="6.95" customHeight="1">
      <c r="B65" s="39"/>
      <c r="C65" s="61"/>
      <c r="D65" s="61"/>
      <c r="E65" s="61"/>
      <c r="F65" s="61"/>
      <c r="G65" s="61"/>
      <c r="H65" s="61"/>
      <c r="I65" s="161"/>
      <c r="J65" s="61"/>
      <c r="K65" s="61"/>
      <c r="L65" s="59"/>
    </row>
    <row r="66" spans="2:12" s="1" customFormat="1" ht="14.45" customHeight="1">
      <c r="B66" s="39"/>
      <c r="C66" s="63" t="s">
        <v>18</v>
      </c>
      <c r="D66" s="61"/>
      <c r="E66" s="61"/>
      <c r="F66" s="61"/>
      <c r="G66" s="61"/>
      <c r="H66" s="61"/>
      <c r="I66" s="161"/>
      <c r="J66" s="61"/>
      <c r="K66" s="61"/>
      <c r="L66" s="59"/>
    </row>
    <row r="67" spans="2:12" s="1" customFormat="1" ht="16.5" customHeight="1">
      <c r="B67" s="39"/>
      <c r="C67" s="61"/>
      <c r="D67" s="61"/>
      <c r="E67" s="359" t="str">
        <f>E7</f>
        <v>Venkovní expozice Tachov - Školní ulice</v>
      </c>
      <c r="F67" s="360"/>
      <c r="G67" s="360"/>
      <c r="H67" s="360"/>
      <c r="I67" s="161"/>
      <c r="J67" s="61"/>
      <c r="K67" s="61"/>
      <c r="L67" s="59"/>
    </row>
    <row r="68" spans="2:12" s="1" customFormat="1" ht="14.45" customHeight="1">
      <c r="B68" s="39"/>
      <c r="C68" s="63" t="s">
        <v>94</v>
      </c>
      <c r="D68" s="61"/>
      <c r="E68" s="61"/>
      <c r="F68" s="61"/>
      <c r="G68" s="61"/>
      <c r="H68" s="61"/>
      <c r="I68" s="161"/>
      <c r="J68" s="61"/>
      <c r="K68" s="61"/>
      <c r="L68" s="59"/>
    </row>
    <row r="69" spans="2:12" s="1" customFormat="1" ht="17.25" customHeight="1">
      <c r="B69" s="39"/>
      <c r="C69" s="61"/>
      <c r="D69" s="61"/>
      <c r="E69" s="334" t="str">
        <f>E9</f>
        <v>02 - Vedlejší a ostatní náklady</v>
      </c>
      <c r="F69" s="361"/>
      <c r="G69" s="361"/>
      <c r="H69" s="361"/>
      <c r="I69" s="161"/>
      <c r="J69" s="61"/>
      <c r="K69" s="61"/>
      <c r="L69" s="59"/>
    </row>
    <row r="70" spans="2:12" s="1" customFormat="1" ht="6.95" customHeight="1">
      <c r="B70" s="39"/>
      <c r="C70" s="61"/>
      <c r="D70" s="61"/>
      <c r="E70" s="61"/>
      <c r="F70" s="61"/>
      <c r="G70" s="61"/>
      <c r="H70" s="61"/>
      <c r="I70" s="161"/>
      <c r="J70" s="61"/>
      <c r="K70" s="61"/>
      <c r="L70" s="59"/>
    </row>
    <row r="71" spans="2:12" s="1" customFormat="1" ht="18" customHeight="1">
      <c r="B71" s="39"/>
      <c r="C71" s="63" t="s">
        <v>23</v>
      </c>
      <c r="D71" s="61"/>
      <c r="E71" s="61"/>
      <c r="F71" s="162" t="str">
        <f>F12</f>
        <v xml:space="preserve"> </v>
      </c>
      <c r="G71" s="61"/>
      <c r="H71" s="61"/>
      <c r="I71" s="163" t="s">
        <v>25</v>
      </c>
      <c r="J71" s="71" t="str">
        <f>IF(J12="","",J12)</f>
        <v>4. 8. 2017</v>
      </c>
      <c r="K71" s="61"/>
      <c r="L71" s="59"/>
    </row>
    <row r="72" spans="2:12" s="1" customFormat="1" ht="6.95" customHeight="1">
      <c r="B72" s="39"/>
      <c r="C72" s="61"/>
      <c r="D72" s="61"/>
      <c r="E72" s="61"/>
      <c r="F72" s="61"/>
      <c r="G72" s="61"/>
      <c r="H72" s="61"/>
      <c r="I72" s="161"/>
      <c r="J72" s="61"/>
      <c r="K72" s="61"/>
      <c r="L72" s="59"/>
    </row>
    <row r="73" spans="2:12" s="1" customFormat="1" ht="13.5">
      <c r="B73" s="39"/>
      <c r="C73" s="63" t="s">
        <v>27</v>
      </c>
      <c r="D73" s="61"/>
      <c r="E73" s="61"/>
      <c r="F73" s="162" t="str">
        <f>E15</f>
        <v>Město Tachov, Hornická 1495, Tachov</v>
      </c>
      <c r="G73" s="61"/>
      <c r="H73" s="61"/>
      <c r="I73" s="163" t="s">
        <v>33</v>
      </c>
      <c r="J73" s="162" t="str">
        <f>E21</f>
        <v>Ing. J.Rössler, Na Terase 1914, 34701 Tachov</v>
      </c>
      <c r="K73" s="61"/>
      <c r="L73" s="59"/>
    </row>
    <row r="74" spans="2:12" s="1" customFormat="1" ht="14.45" customHeight="1">
      <c r="B74" s="39"/>
      <c r="C74" s="63" t="s">
        <v>31</v>
      </c>
      <c r="D74" s="61"/>
      <c r="E74" s="61"/>
      <c r="F74" s="162" t="str">
        <f>IF(E18="","",E18)</f>
        <v/>
      </c>
      <c r="G74" s="61"/>
      <c r="H74" s="61"/>
      <c r="I74" s="161"/>
      <c r="J74" s="61"/>
      <c r="K74" s="61"/>
      <c r="L74" s="59"/>
    </row>
    <row r="75" spans="2:12" s="1" customFormat="1" ht="10.35" customHeight="1">
      <c r="B75" s="39"/>
      <c r="C75" s="61"/>
      <c r="D75" s="61"/>
      <c r="E75" s="61"/>
      <c r="F75" s="61"/>
      <c r="G75" s="61"/>
      <c r="H75" s="61"/>
      <c r="I75" s="161"/>
      <c r="J75" s="61"/>
      <c r="K75" s="61"/>
      <c r="L75" s="59"/>
    </row>
    <row r="76" spans="2:20" s="9" customFormat="1" ht="29.25" customHeight="1">
      <c r="B76" s="164"/>
      <c r="C76" s="165" t="s">
        <v>117</v>
      </c>
      <c r="D76" s="166" t="s">
        <v>58</v>
      </c>
      <c r="E76" s="166" t="s">
        <v>54</v>
      </c>
      <c r="F76" s="166" t="s">
        <v>118</v>
      </c>
      <c r="G76" s="166" t="s">
        <v>119</v>
      </c>
      <c r="H76" s="166" t="s">
        <v>120</v>
      </c>
      <c r="I76" s="167" t="s">
        <v>121</v>
      </c>
      <c r="J76" s="166" t="s">
        <v>99</v>
      </c>
      <c r="K76" s="168" t="s">
        <v>122</v>
      </c>
      <c r="L76" s="169"/>
      <c r="M76" s="79" t="s">
        <v>123</v>
      </c>
      <c r="N76" s="80" t="s">
        <v>43</v>
      </c>
      <c r="O76" s="80" t="s">
        <v>124</v>
      </c>
      <c r="P76" s="80" t="s">
        <v>125</v>
      </c>
      <c r="Q76" s="80" t="s">
        <v>126</v>
      </c>
      <c r="R76" s="80" t="s">
        <v>127</v>
      </c>
      <c r="S76" s="80" t="s">
        <v>128</v>
      </c>
      <c r="T76" s="81" t="s">
        <v>129</v>
      </c>
    </row>
    <row r="77" spans="2:63" s="1" customFormat="1" ht="29.25" customHeight="1">
      <c r="B77" s="39"/>
      <c r="C77" s="85" t="s">
        <v>100</v>
      </c>
      <c r="D77" s="61"/>
      <c r="E77" s="61"/>
      <c r="F77" s="61"/>
      <c r="G77" s="61"/>
      <c r="H77" s="61"/>
      <c r="I77" s="161"/>
      <c r="J77" s="170">
        <f>BK77</f>
        <v>0</v>
      </c>
      <c r="K77" s="61"/>
      <c r="L77" s="59"/>
      <c r="M77" s="82"/>
      <c r="N77" s="83"/>
      <c r="O77" s="83"/>
      <c r="P77" s="171">
        <f>P78</f>
        <v>0</v>
      </c>
      <c r="Q77" s="83"/>
      <c r="R77" s="171">
        <f>R78</f>
        <v>0</v>
      </c>
      <c r="S77" s="83"/>
      <c r="T77" s="172">
        <f>T78</f>
        <v>0</v>
      </c>
      <c r="AT77" s="22" t="s">
        <v>72</v>
      </c>
      <c r="AU77" s="22" t="s">
        <v>101</v>
      </c>
      <c r="BK77" s="173">
        <f>BK78</f>
        <v>0</v>
      </c>
    </row>
    <row r="78" spans="2:63" s="10" customFormat="1" ht="37.35" customHeight="1">
      <c r="B78" s="174"/>
      <c r="C78" s="175"/>
      <c r="D78" s="176" t="s">
        <v>72</v>
      </c>
      <c r="E78" s="177" t="s">
        <v>501</v>
      </c>
      <c r="F78" s="177" t="s">
        <v>502</v>
      </c>
      <c r="G78" s="175"/>
      <c r="H78" s="175"/>
      <c r="I78" s="178"/>
      <c r="J78" s="179">
        <f>BK78</f>
        <v>0</v>
      </c>
      <c r="K78" s="175"/>
      <c r="L78" s="180"/>
      <c r="M78" s="181"/>
      <c r="N78" s="182"/>
      <c r="O78" s="182"/>
      <c r="P78" s="183">
        <f>SUM(P79:P84)</f>
        <v>0</v>
      </c>
      <c r="Q78" s="182"/>
      <c r="R78" s="183">
        <f>SUM(R79:R84)</f>
        <v>0</v>
      </c>
      <c r="S78" s="182"/>
      <c r="T78" s="184">
        <f>SUM(T79:T84)</f>
        <v>0</v>
      </c>
      <c r="AR78" s="185" t="s">
        <v>162</v>
      </c>
      <c r="AT78" s="186" t="s">
        <v>72</v>
      </c>
      <c r="AU78" s="186" t="s">
        <v>73</v>
      </c>
      <c r="AY78" s="185" t="s">
        <v>132</v>
      </c>
      <c r="BK78" s="187">
        <f>SUM(BK79:BK84)</f>
        <v>0</v>
      </c>
    </row>
    <row r="79" spans="2:65" s="1" customFormat="1" ht="25.5" customHeight="1">
      <c r="B79" s="39"/>
      <c r="C79" s="190" t="s">
        <v>81</v>
      </c>
      <c r="D79" s="190" t="s">
        <v>134</v>
      </c>
      <c r="E79" s="191" t="s">
        <v>503</v>
      </c>
      <c r="F79" s="192" t="s">
        <v>504</v>
      </c>
      <c r="G79" s="193" t="s">
        <v>505</v>
      </c>
      <c r="H79" s="194">
        <v>1</v>
      </c>
      <c r="I79" s="195"/>
      <c r="J79" s="196">
        <f aca="true" t="shared" si="0" ref="J79:J84">ROUND(I79*H79,2)</f>
        <v>0</v>
      </c>
      <c r="K79" s="192" t="s">
        <v>165</v>
      </c>
      <c r="L79" s="59"/>
      <c r="M79" s="197" t="s">
        <v>21</v>
      </c>
      <c r="N79" s="198" t="s">
        <v>44</v>
      </c>
      <c r="O79" s="40"/>
      <c r="P79" s="199">
        <f aca="true" t="shared" si="1" ref="P79:P84">O79*H79</f>
        <v>0</v>
      </c>
      <c r="Q79" s="199">
        <v>0</v>
      </c>
      <c r="R79" s="199">
        <f aca="true" t="shared" si="2" ref="R79:R84">Q79*H79</f>
        <v>0</v>
      </c>
      <c r="S79" s="199">
        <v>0</v>
      </c>
      <c r="T79" s="200">
        <f aca="true" t="shared" si="3" ref="T79:T84">S79*H79</f>
        <v>0</v>
      </c>
      <c r="AR79" s="22" t="s">
        <v>506</v>
      </c>
      <c r="AT79" s="22" t="s">
        <v>134</v>
      </c>
      <c r="AU79" s="22" t="s">
        <v>81</v>
      </c>
      <c r="AY79" s="22" t="s">
        <v>132</v>
      </c>
      <c r="BE79" s="201">
        <f aca="true" t="shared" si="4" ref="BE79:BE84">IF(N79="základní",J79,0)</f>
        <v>0</v>
      </c>
      <c r="BF79" s="201">
        <f aca="true" t="shared" si="5" ref="BF79:BF84">IF(N79="snížená",J79,0)</f>
        <v>0</v>
      </c>
      <c r="BG79" s="201">
        <f aca="true" t="shared" si="6" ref="BG79:BG84">IF(N79="zákl. přenesená",J79,0)</f>
        <v>0</v>
      </c>
      <c r="BH79" s="201">
        <f aca="true" t="shared" si="7" ref="BH79:BH84">IF(N79="sníž. přenesená",J79,0)</f>
        <v>0</v>
      </c>
      <c r="BI79" s="201">
        <f aca="true" t="shared" si="8" ref="BI79:BI84">IF(N79="nulová",J79,0)</f>
        <v>0</v>
      </c>
      <c r="BJ79" s="22" t="s">
        <v>81</v>
      </c>
      <c r="BK79" s="201">
        <f aca="true" t="shared" si="9" ref="BK79:BK84">ROUND(I79*H79,2)</f>
        <v>0</v>
      </c>
      <c r="BL79" s="22" t="s">
        <v>506</v>
      </c>
      <c r="BM79" s="22" t="s">
        <v>507</v>
      </c>
    </row>
    <row r="80" spans="2:65" s="1" customFormat="1" ht="25.5" customHeight="1">
      <c r="B80" s="39"/>
      <c r="C80" s="190" t="s">
        <v>83</v>
      </c>
      <c r="D80" s="190" t="s">
        <v>134</v>
      </c>
      <c r="E80" s="191" t="s">
        <v>508</v>
      </c>
      <c r="F80" s="192" t="s">
        <v>509</v>
      </c>
      <c r="G80" s="193" t="s">
        <v>510</v>
      </c>
      <c r="H80" s="194">
        <v>1</v>
      </c>
      <c r="I80" s="195"/>
      <c r="J80" s="196">
        <f t="shared" si="0"/>
        <v>0</v>
      </c>
      <c r="K80" s="192" t="s">
        <v>165</v>
      </c>
      <c r="L80" s="59"/>
      <c r="M80" s="197" t="s">
        <v>21</v>
      </c>
      <c r="N80" s="198" t="s">
        <v>44</v>
      </c>
      <c r="O80" s="40"/>
      <c r="P80" s="199">
        <f t="shared" si="1"/>
        <v>0</v>
      </c>
      <c r="Q80" s="199">
        <v>0</v>
      </c>
      <c r="R80" s="199">
        <f t="shared" si="2"/>
        <v>0</v>
      </c>
      <c r="S80" s="199">
        <v>0</v>
      </c>
      <c r="T80" s="200">
        <f t="shared" si="3"/>
        <v>0</v>
      </c>
      <c r="AR80" s="22" t="s">
        <v>506</v>
      </c>
      <c r="AT80" s="22" t="s">
        <v>134</v>
      </c>
      <c r="AU80" s="22" t="s">
        <v>81</v>
      </c>
      <c r="AY80" s="22" t="s">
        <v>132</v>
      </c>
      <c r="BE80" s="201">
        <f t="shared" si="4"/>
        <v>0</v>
      </c>
      <c r="BF80" s="201">
        <f t="shared" si="5"/>
        <v>0</v>
      </c>
      <c r="BG80" s="201">
        <f t="shared" si="6"/>
        <v>0</v>
      </c>
      <c r="BH80" s="201">
        <f t="shared" si="7"/>
        <v>0</v>
      </c>
      <c r="BI80" s="201">
        <f t="shared" si="8"/>
        <v>0</v>
      </c>
      <c r="BJ80" s="22" t="s">
        <v>81</v>
      </c>
      <c r="BK80" s="201">
        <f t="shared" si="9"/>
        <v>0</v>
      </c>
      <c r="BL80" s="22" t="s">
        <v>506</v>
      </c>
      <c r="BM80" s="22" t="s">
        <v>511</v>
      </c>
    </row>
    <row r="81" spans="2:65" s="1" customFormat="1" ht="16.5" customHeight="1">
      <c r="B81" s="39"/>
      <c r="C81" s="190" t="s">
        <v>151</v>
      </c>
      <c r="D81" s="190" t="s">
        <v>134</v>
      </c>
      <c r="E81" s="191" t="s">
        <v>512</v>
      </c>
      <c r="F81" s="192" t="s">
        <v>513</v>
      </c>
      <c r="G81" s="193" t="s">
        <v>505</v>
      </c>
      <c r="H81" s="194">
        <v>1</v>
      </c>
      <c r="I81" s="195"/>
      <c r="J81" s="196">
        <f t="shared" si="0"/>
        <v>0</v>
      </c>
      <c r="K81" s="192" t="s">
        <v>165</v>
      </c>
      <c r="L81" s="59"/>
      <c r="M81" s="197" t="s">
        <v>21</v>
      </c>
      <c r="N81" s="198" t="s">
        <v>44</v>
      </c>
      <c r="O81" s="40"/>
      <c r="P81" s="199">
        <f t="shared" si="1"/>
        <v>0</v>
      </c>
      <c r="Q81" s="199">
        <v>0</v>
      </c>
      <c r="R81" s="199">
        <f t="shared" si="2"/>
        <v>0</v>
      </c>
      <c r="S81" s="199">
        <v>0</v>
      </c>
      <c r="T81" s="200">
        <f t="shared" si="3"/>
        <v>0</v>
      </c>
      <c r="AR81" s="22" t="s">
        <v>506</v>
      </c>
      <c r="AT81" s="22" t="s">
        <v>134</v>
      </c>
      <c r="AU81" s="22" t="s">
        <v>81</v>
      </c>
      <c r="AY81" s="22" t="s">
        <v>132</v>
      </c>
      <c r="BE81" s="201">
        <f t="shared" si="4"/>
        <v>0</v>
      </c>
      <c r="BF81" s="201">
        <f t="shared" si="5"/>
        <v>0</v>
      </c>
      <c r="BG81" s="201">
        <f t="shared" si="6"/>
        <v>0</v>
      </c>
      <c r="BH81" s="201">
        <f t="shared" si="7"/>
        <v>0</v>
      </c>
      <c r="BI81" s="201">
        <f t="shared" si="8"/>
        <v>0</v>
      </c>
      <c r="BJ81" s="22" t="s">
        <v>81</v>
      </c>
      <c r="BK81" s="201">
        <f t="shared" si="9"/>
        <v>0</v>
      </c>
      <c r="BL81" s="22" t="s">
        <v>506</v>
      </c>
      <c r="BM81" s="22" t="s">
        <v>514</v>
      </c>
    </row>
    <row r="82" spans="2:65" s="1" customFormat="1" ht="16.5" customHeight="1">
      <c r="B82" s="39"/>
      <c r="C82" s="190" t="s">
        <v>139</v>
      </c>
      <c r="D82" s="190" t="s">
        <v>134</v>
      </c>
      <c r="E82" s="191" t="s">
        <v>515</v>
      </c>
      <c r="F82" s="192" t="s">
        <v>516</v>
      </c>
      <c r="G82" s="193" t="s">
        <v>505</v>
      </c>
      <c r="H82" s="194">
        <v>1</v>
      </c>
      <c r="I82" s="195"/>
      <c r="J82" s="196">
        <f t="shared" si="0"/>
        <v>0</v>
      </c>
      <c r="K82" s="192" t="s">
        <v>165</v>
      </c>
      <c r="L82" s="59"/>
      <c r="M82" s="197" t="s">
        <v>21</v>
      </c>
      <c r="N82" s="198" t="s">
        <v>44</v>
      </c>
      <c r="O82" s="40"/>
      <c r="P82" s="199">
        <f t="shared" si="1"/>
        <v>0</v>
      </c>
      <c r="Q82" s="199">
        <v>0</v>
      </c>
      <c r="R82" s="199">
        <f t="shared" si="2"/>
        <v>0</v>
      </c>
      <c r="S82" s="199">
        <v>0</v>
      </c>
      <c r="T82" s="200">
        <f t="shared" si="3"/>
        <v>0</v>
      </c>
      <c r="AR82" s="22" t="s">
        <v>506</v>
      </c>
      <c r="AT82" s="22" t="s">
        <v>134</v>
      </c>
      <c r="AU82" s="22" t="s">
        <v>81</v>
      </c>
      <c r="AY82" s="22" t="s">
        <v>132</v>
      </c>
      <c r="BE82" s="201">
        <f t="shared" si="4"/>
        <v>0</v>
      </c>
      <c r="BF82" s="201">
        <f t="shared" si="5"/>
        <v>0</v>
      </c>
      <c r="BG82" s="201">
        <f t="shared" si="6"/>
        <v>0</v>
      </c>
      <c r="BH82" s="201">
        <f t="shared" si="7"/>
        <v>0</v>
      </c>
      <c r="BI82" s="201">
        <f t="shared" si="8"/>
        <v>0</v>
      </c>
      <c r="BJ82" s="22" t="s">
        <v>81</v>
      </c>
      <c r="BK82" s="201">
        <f t="shared" si="9"/>
        <v>0</v>
      </c>
      <c r="BL82" s="22" t="s">
        <v>506</v>
      </c>
      <c r="BM82" s="22" t="s">
        <v>517</v>
      </c>
    </row>
    <row r="83" spans="2:65" s="1" customFormat="1" ht="25.5" customHeight="1">
      <c r="B83" s="39"/>
      <c r="C83" s="190" t="s">
        <v>162</v>
      </c>
      <c r="D83" s="190" t="s">
        <v>134</v>
      </c>
      <c r="E83" s="191" t="s">
        <v>518</v>
      </c>
      <c r="F83" s="192" t="s">
        <v>519</v>
      </c>
      <c r="G83" s="193" t="s">
        <v>505</v>
      </c>
      <c r="H83" s="194">
        <v>1</v>
      </c>
      <c r="I83" s="195"/>
      <c r="J83" s="196">
        <f t="shared" si="0"/>
        <v>0</v>
      </c>
      <c r="K83" s="192" t="s">
        <v>165</v>
      </c>
      <c r="L83" s="59"/>
      <c r="M83" s="197" t="s">
        <v>21</v>
      </c>
      <c r="N83" s="198" t="s">
        <v>44</v>
      </c>
      <c r="O83" s="40"/>
      <c r="P83" s="199">
        <f t="shared" si="1"/>
        <v>0</v>
      </c>
      <c r="Q83" s="199">
        <v>0</v>
      </c>
      <c r="R83" s="199">
        <f t="shared" si="2"/>
        <v>0</v>
      </c>
      <c r="S83" s="199">
        <v>0</v>
      </c>
      <c r="T83" s="200">
        <f t="shared" si="3"/>
        <v>0</v>
      </c>
      <c r="AR83" s="22" t="s">
        <v>506</v>
      </c>
      <c r="AT83" s="22" t="s">
        <v>134</v>
      </c>
      <c r="AU83" s="22" t="s">
        <v>81</v>
      </c>
      <c r="AY83" s="22" t="s">
        <v>132</v>
      </c>
      <c r="BE83" s="201">
        <f t="shared" si="4"/>
        <v>0</v>
      </c>
      <c r="BF83" s="201">
        <f t="shared" si="5"/>
        <v>0</v>
      </c>
      <c r="BG83" s="201">
        <f t="shared" si="6"/>
        <v>0</v>
      </c>
      <c r="BH83" s="201">
        <f t="shared" si="7"/>
        <v>0</v>
      </c>
      <c r="BI83" s="201">
        <f t="shared" si="8"/>
        <v>0</v>
      </c>
      <c r="BJ83" s="22" t="s">
        <v>81</v>
      </c>
      <c r="BK83" s="201">
        <f t="shared" si="9"/>
        <v>0</v>
      </c>
      <c r="BL83" s="22" t="s">
        <v>506</v>
      </c>
      <c r="BM83" s="22" t="s">
        <v>520</v>
      </c>
    </row>
    <row r="84" spans="2:65" s="1" customFormat="1" ht="16.5" customHeight="1">
      <c r="B84" s="39"/>
      <c r="C84" s="190" t="s">
        <v>169</v>
      </c>
      <c r="D84" s="190" t="s">
        <v>134</v>
      </c>
      <c r="E84" s="191" t="s">
        <v>521</v>
      </c>
      <c r="F84" s="192" t="s">
        <v>522</v>
      </c>
      <c r="G84" s="193" t="s">
        <v>505</v>
      </c>
      <c r="H84" s="194">
        <v>1</v>
      </c>
      <c r="I84" s="195"/>
      <c r="J84" s="196">
        <f t="shared" si="0"/>
        <v>0</v>
      </c>
      <c r="K84" s="192" t="s">
        <v>165</v>
      </c>
      <c r="L84" s="59"/>
      <c r="M84" s="197" t="s">
        <v>21</v>
      </c>
      <c r="N84" s="234" t="s">
        <v>44</v>
      </c>
      <c r="O84" s="235"/>
      <c r="P84" s="236">
        <f t="shared" si="1"/>
        <v>0</v>
      </c>
      <c r="Q84" s="236">
        <v>0</v>
      </c>
      <c r="R84" s="236">
        <f t="shared" si="2"/>
        <v>0</v>
      </c>
      <c r="S84" s="236">
        <v>0</v>
      </c>
      <c r="T84" s="237">
        <f t="shared" si="3"/>
        <v>0</v>
      </c>
      <c r="AR84" s="22" t="s">
        <v>506</v>
      </c>
      <c r="AT84" s="22" t="s">
        <v>134</v>
      </c>
      <c r="AU84" s="22" t="s">
        <v>81</v>
      </c>
      <c r="AY84" s="22" t="s">
        <v>132</v>
      </c>
      <c r="BE84" s="201">
        <f t="shared" si="4"/>
        <v>0</v>
      </c>
      <c r="BF84" s="201">
        <f t="shared" si="5"/>
        <v>0</v>
      </c>
      <c r="BG84" s="201">
        <f t="shared" si="6"/>
        <v>0</v>
      </c>
      <c r="BH84" s="201">
        <f t="shared" si="7"/>
        <v>0</v>
      </c>
      <c r="BI84" s="201">
        <f t="shared" si="8"/>
        <v>0</v>
      </c>
      <c r="BJ84" s="22" t="s">
        <v>81</v>
      </c>
      <c r="BK84" s="201">
        <f t="shared" si="9"/>
        <v>0</v>
      </c>
      <c r="BL84" s="22" t="s">
        <v>506</v>
      </c>
      <c r="BM84" s="22" t="s">
        <v>523</v>
      </c>
    </row>
    <row r="85" spans="2:12" s="1" customFormat="1" ht="6.95" customHeight="1">
      <c r="B85" s="54"/>
      <c r="C85" s="55"/>
      <c r="D85" s="55"/>
      <c r="E85" s="55"/>
      <c r="F85" s="55"/>
      <c r="G85" s="55"/>
      <c r="H85" s="55"/>
      <c r="I85" s="137"/>
      <c r="J85" s="55"/>
      <c r="K85" s="55"/>
      <c r="L85" s="59"/>
    </row>
  </sheetData>
  <sheetProtection algorithmName="SHA-512" hashValue="LnwiLGAz3im+toJ0BwLmMcTuIGKsA3RMtHIwIFmlTAP2DVfy9uB6AQXu50almbsJpbL6PdwETFgvBer0cTh/kg==" saltValue="79tY5+sw/neHNpq8CMCgMKdxcfPk1y3QhTvD4C4W3l/LYmvPnBoLSPmw/FZQeXz8m7FWzhaHmCYsusIO7R1l9Q==" spinCount="100000" sheet="1" objects="1" scenarios="1" formatColumns="0" formatRows="0" autoFilter="0"/>
  <autoFilter ref="C76:K84"/>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38" customWidth="1"/>
    <col min="2" max="2" width="1.66796875" style="238" customWidth="1"/>
    <col min="3" max="4" width="5" style="238" customWidth="1"/>
    <col min="5" max="5" width="11.66015625" style="238" customWidth="1"/>
    <col min="6" max="6" width="9.16015625" style="238" customWidth="1"/>
    <col min="7" max="7" width="5" style="238" customWidth="1"/>
    <col min="8" max="8" width="77.83203125" style="238" customWidth="1"/>
    <col min="9" max="10" width="20" style="238" customWidth="1"/>
    <col min="11" max="11" width="1.66796875" style="238" customWidth="1"/>
  </cols>
  <sheetData>
    <row r="1" ht="37.5" customHeight="1"/>
    <row r="2" spans="2:11" ht="7.5" customHeight="1">
      <c r="B2" s="239"/>
      <c r="C2" s="240"/>
      <c r="D2" s="240"/>
      <c r="E2" s="240"/>
      <c r="F2" s="240"/>
      <c r="G2" s="240"/>
      <c r="H2" s="240"/>
      <c r="I2" s="240"/>
      <c r="J2" s="240"/>
      <c r="K2" s="241"/>
    </row>
    <row r="3" spans="2:11" s="13" customFormat="1" ht="45" customHeight="1">
      <c r="B3" s="242"/>
      <c r="C3" s="366" t="s">
        <v>524</v>
      </c>
      <c r="D3" s="366"/>
      <c r="E3" s="366"/>
      <c r="F3" s="366"/>
      <c r="G3" s="366"/>
      <c r="H3" s="366"/>
      <c r="I3" s="366"/>
      <c r="J3" s="366"/>
      <c r="K3" s="243"/>
    </row>
    <row r="4" spans="2:11" ht="25.5" customHeight="1">
      <c r="B4" s="244"/>
      <c r="C4" s="370" t="s">
        <v>525</v>
      </c>
      <c r="D4" s="370"/>
      <c r="E4" s="370"/>
      <c r="F4" s="370"/>
      <c r="G4" s="370"/>
      <c r="H4" s="370"/>
      <c r="I4" s="370"/>
      <c r="J4" s="370"/>
      <c r="K4" s="245"/>
    </row>
    <row r="5" spans="2:11" ht="5.25" customHeight="1">
      <c r="B5" s="244"/>
      <c r="C5" s="246"/>
      <c r="D5" s="246"/>
      <c r="E5" s="246"/>
      <c r="F5" s="246"/>
      <c r="G5" s="246"/>
      <c r="H5" s="246"/>
      <c r="I5" s="246"/>
      <c r="J5" s="246"/>
      <c r="K5" s="245"/>
    </row>
    <row r="6" spans="2:11" ht="15" customHeight="1">
      <c r="B6" s="244"/>
      <c r="C6" s="369" t="s">
        <v>526</v>
      </c>
      <c r="D6" s="369"/>
      <c r="E6" s="369"/>
      <c r="F6" s="369"/>
      <c r="G6" s="369"/>
      <c r="H6" s="369"/>
      <c r="I6" s="369"/>
      <c r="J6" s="369"/>
      <c r="K6" s="245"/>
    </row>
    <row r="7" spans="2:11" ht="15" customHeight="1">
      <c r="B7" s="248"/>
      <c r="C7" s="369" t="s">
        <v>527</v>
      </c>
      <c r="D7" s="369"/>
      <c r="E7" s="369"/>
      <c r="F7" s="369"/>
      <c r="G7" s="369"/>
      <c r="H7" s="369"/>
      <c r="I7" s="369"/>
      <c r="J7" s="369"/>
      <c r="K7" s="245"/>
    </row>
    <row r="8" spans="2:11" ht="12.75" customHeight="1">
      <c r="B8" s="248"/>
      <c r="C8" s="247"/>
      <c r="D8" s="247"/>
      <c r="E8" s="247"/>
      <c r="F8" s="247"/>
      <c r="G8" s="247"/>
      <c r="H8" s="247"/>
      <c r="I8" s="247"/>
      <c r="J8" s="247"/>
      <c r="K8" s="245"/>
    </row>
    <row r="9" spans="2:11" ht="15" customHeight="1">
      <c r="B9" s="248"/>
      <c r="C9" s="369" t="s">
        <v>528</v>
      </c>
      <c r="D9" s="369"/>
      <c r="E9" s="369"/>
      <c r="F9" s="369"/>
      <c r="G9" s="369"/>
      <c r="H9" s="369"/>
      <c r="I9" s="369"/>
      <c r="J9" s="369"/>
      <c r="K9" s="245"/>
    </row>
    <row r="10" spans="2:11" ht="15" customHeight="1">
      <c r="B10" s="248"/>
      <c r="C10" s="247"/>
      <c r="D10" s="369" t="s">
        <v>529</v>
      </c>
      <c r="E10" s="369"/>
      <c r="F10" s="369"/>
      <c r="G10" s="369"/>
      <c r="H10" s="369"/>
      <c r="I10" s="369"/>
      <c r="J10" s="369"/>
      <c r="K10" s="245"/>
    </row>
    <row r="11" spans="2:11" ht="15" customHeight="1">
      <c r="B11" s="248"/>
      <c r="C11" s="249"/>
      <c r="D11" s="369" t="s">
        <v>530</v>
      </c>
      <c r="E11" s="369"/>
      <c r="F11" s="369"/>
      <c r="G11" s="369"/>
      <c r="H11" s="369"/>
      <c r="I11" s="369"/>
      <c r="J11" s="369"/>
      <c r="K11" s="245"/>
    </row>
    <row r="12" spans="2:11" ht="12.75" customHeight="1">
      <c r="B12" s="248"/>
      <c r="C12" s="249"/>
      <c r="D12" s="249"/>
      <c r="E12" s="249"/>
      <c r="F12" s="249"/>
      <c r="G12" s="249"/>
      <c r="H12" s="249"/>
      <c r="I12" s="249"/>
      <c r="J12" s="249"/>
      <c r="K12" s="245"/>
    </row>
    <row r="13" spans="2:11" ht="15" customHeight="1">
      <c r="B13" s="248"/>
      <c r="C13" s="249"/>
      <c r="D13" s="369" t="s">
        <v>531</v>
      </c>
      <c r="E13" s="369"/>
      <c r="F13" s="369"/>
      <c r="G13" s="369"/>
      <c r="H13" s="369"/>
      <c r="I13" s="369"/>
      <c r="J13" s="369"/>
      <c r="K13" s="245"/>
    </row>
    <row r="14" spans="2:11" ht="15" customHeight="1">
      <c r="B14" s="248"/>
      <c r="C14" s="249"/>
      <c r="D14" s="369" t="s">
        <v>532</v>
      </c>
      <c r="E14" s="369"/>
      <c r="F14" s="369"/>
      <c r="G14" s="369"/>
      <c r="H14" s="369"/>
      <c r="I14" s="369"/>
      <c r="J14" s="369"/>
      <c r="K14" s="245"/>
    </row>
    <row r="15" spans="2:11" ht="15" customHeight="1">
      <c r="B15" s="248"/>
      <c r="C15" s="249"/>
      <c r="D15" s="369" t="s">
        <v>533</v>
      </c>
      <c r="E15" s="369"/>
      <c r="F15" s="369"/>
      <c r="G15" s="369"/>
      <c r="H15" s="369"/>
      <c r="I15" s="369"/>
      <c r="J15" s="369"/>
      <c r="K15" s="245"/>
    </row>
    <row r="16" spans="2:11" ht="15" customHeight="1">
      <c r="B16" s="248"/>
      <c r="C16" s="249"/>
      <c r="D16" s="249"/>
      <c r="E16" s="250" t="s">
        <v>80</v>
      </c>
      <c r="F16" s="369" t="s">
        <v>534</v>
      </c>
      <c r="G16" s="369"/>
      <c r="H16" s="369"/>
      <c r="I16" s="369"/>
      <c r="J16" s="369"/>
      <c r="K16" s="245"/>
    </row>
    <row r="17" spans="2:11" ht="15" customHeight="1">
      <c r="B17" s="248"/>
      <c r="C17" s="249"/>
      <c r="D17" s="249"/>
      <c r="E17" s="250" t="s">
        <v>535</v>
      </c>
      <c r="F17" s="369" t="s">
        <v>536</v>
      </c>
      <c r="G17" s="369"/>
      <c r="H17" s="369"/>
      <c r="I17" s="369"/>
      <c r="J17" s="369"/>
      <c r="K17" s="245"/>
    </row>
    <row r="18" spans="2:11" ht="15" customHeight="1">
      <c r="B18" s="248"/>
      <c r="C18" s="249"/>
      <c r="D18" s="249"/>
      <c r="E18" s="250" t="s">
        <v>537</v>
      </c>
      <c r="F18" s="369" t="s">
        <v>538</v>
      </c>
      <c r="G18" s="369"/>
      <c r="H18" s="369"/>
      <c r="I18" s="369"/>
      <c r="J18" s="369"/>
      <c r="K18" s="245"/>
    </row>
    <row r="19" spans="2:11" ht="15" customHeight="1">
      <c r="B19" s="248"/>
      <c r="C19" s="249"/>
      <c r="D19" s="249"/>
      <c r="E19" s="250" t="s">
        <v>86</v>
      </c>
      <c r="F19" s="369" t="s">
        <v>85</v>
      </c>
      <c r="G19" s="369"/>
      <c r="H19" s="369"/>
      <c r="I19" s="369"/>
      <c r="J19" s="369"/>
      <c r="K19" s="245"/>
    </row>
    <row r="20" spans="2:11" ht="15" customHeight="1">
      <c r="B20" s="248"/>
      <c r="C20" s="249"/>
      <c r="D20" s="249"/>
      <c r="E20" s="250" t="s">
        <v>539</v>
      </c>
      <c r="F20" s="369" t="s">
        <v>540</v>
      </c>
      <c r="G20" s="369"/>
      <c r="H20" s="369"/>
      <c r="I20" s="369"/>
      <c r="J20" s="369"/>
      <c r="K20" s="245"/>
    </row>
    <row r="21" spans="2:11" ht="15" customHeight="1">
      <c r="B21" s="248"/>
      <c r="C21" s="249"/>
      <c r="D21" s="249"/>
      <c r="E21" s="250" t="s">
        <v>541</v>
      </c>
      <c r="F21" s="369" t="s">
        <v>542</v>
      </c>
      <c r="G21" s="369"/>
      <c r="H21" s="369"/>
      <c r="I21" s="369"/>
      <c r="J21" s="369"/>
      <c r="K21" s="245"/>
    </row>
    <row r="22" spans="2:11" ht="12.75" customHeight="1">
      <c r="B22" s="248"/>
      <c r="C22" s="249"/>
      <c r="D22" s="249"/>
      <c r="E22" s="249"/>
      <c r="F22" s="249"/>
      <c r="G22" s="249"/>
      <c r="H22" s="249"/>
      <c r="I22" s="249"/>
      <c r="J22" s="249"/>
      <c r="K22" s="245"/>
    </row>
    <row r="23" spans="2:11" ht="15" customHeight="1">
      <c r="B23" s="248"/>
      <c r="C23" s="369" t="s">
        <v>543</v>
      </c>
      <c r="D23" s="369"/>
      <c r="E23" s="369"/>
      <c r="F23" s="369"/>
      <c r="G23" s="369"/>
      <c r="H23" s="369"/>
      <c r="I23" s="369"/>
      <c r="J23" s="369"/>
      <c r="K23" s="245"/>
    </row>
    <row r="24" spans="2:11" ht="15" customHeight="1">
      <c r="B24" s="248"/>
      <c r="C24" s="369" t="s">
        <v>544</v>
      </c>
      <c r="D24" s="369"/>
      <c r="E24" s="369"/>
      <c r="F24" s="369"/>
      <c r="G24" s="369"/>
      <c r="H24" s="369"/>
      <c r="I24" s="369"/>
      <c r="J24" s="369"/>
      <c r="K24" s="245"/>
    </row>
    <row r="25" spans="2:11" ht="15" customHeight="1">
      <c r="B25" s="248"/>
      <c r="C25" s="247"/>
      <c r="D25" s="369" t="s">
        <v>545</v>
      </c>
      <c r="E25" s="369"/>
      <c r="F25" s="369"/>
      <c r="G25" s="369"/>
      <c r="H25" s="369"/>
      <c r="I25" s="369"/>
      <c r="J25" s="369"/>
      <c r="K25" s="245"/>
    </row>
    <row r="26" spans="2:11" ht="15" customHeight="1">
      <c r="B26" s="248"/>
      <c r="C26" s="249"/>
      <c r="D26" s="369" t="s">
        <v>546</v>
      </c>
      <c r="E26" s="369"/>
      <c r="F26" s="369"/>
      <c r="G26" s="369"/>
      <c r="H26" s="369"/>
      <c r="I26" s="369"/>
      <c r="J26" s="369"/>
      <c r="K26" s="245"/>
    </row>
    <row r="27" spans="2:11" ht="12.75" customHeight="1">
      <c r="B27" s="248"/>
      <c r="C27" s="249"/>
      <c r="D27" s="249"/>
      <c r="E27" s="249"/>
      <c r="F27" s="249"/>
      <c r="G27" s="249"/>
      <c r="H27" s="249"/>
      <c r="I27" s="249"/>
      <c r="J27" s="249"/>
      <c r="K27" s="245"/>
    </row>
    <row r="28" spans="2:11" ht="15" customHeight="1">
      <c r="B28" s="248"/>
      <c r="C28" s="249"/>
      <c r="D28" s="369" t="s">
        <v>547</v>
      </c>
      <c r="E28" s="369"/>
      <c r="F28" s="369"/>
      <c r="G28" s="369"/>
      <c r="H28" s="369"/>
      <c r="I28" s="369"/>
      <c r="J28" s="369"/>
      <c r="K28" s="245"/>
    </row>
    <row r="29" spans="2:11" ht="15" customHeight="1">
      <c r="B29" s="248"/>
      <c r="C29" s="249"/>
      <c r="D29" s="369" t="s">
        <v>548</v>
      </c>
      <c r="E29" s="369"/>
      <c r="F29" s="369"/>
      <c r="G29" s="369"/>
      <c r="H29" s="369"/>
      <c r="I29" s="369"/>
      <c r="J29" s="369"/>
      <c r="K29" s="245"/>
    </row>
    <row r="30" spans="2:11" ht="12.75" customHeight="1">
      <c r="B30" s="248"/>
      <c r="C30" s="249"/>
      <c r="D30" s="249"/>
      <c r="E30" s="249"/>
      <c r="F30" s="249"/>
      <c r="G30" s="249"/>
      <c r="H30" s="249"/>
      <c r="I30" s="249"/>
      <c r="J30" s="249"/>
      <c r="K30" s="245"/>
    </row>
    <row r="31" spans="2:11" ht="15" customHeight="1">
      <c r="B31" s="248"/>
      <c r="C31" s="249"/>
      <c r="D31" s="369" t="s">
        <v>549</v>
      </c>
      <c r="E31" s="369"/>
      <c r="F31" s="369"/>
      <c r="G31" s="369"/>
      <c r="H31" s="369"/>
      <c r="I31" s="369"/>
      <c r="J31" s="369"/>
      <c r="K31" s="245"/>
    </row>
    <row r="32" spans="2:11" ht="15" customHeight="1">
      <c r="B32" s="248"/>
      <c r="C32" s="249"/>
      <c r="D32" s="369" t="s">
        <v>550</v>
      </c>
      <c r="E32" s="369"/>
      <c r="F32" s="369"/>
      <c r="G32" s="369"/>
      <c r="H32" s="369"/>
      <c r="I32" s="369"/>
      <c r="J32" s="369"/>
      <c r="K32" s="245"/>
    </row>
    <row r="33" spans="2:11" ht="15" customHeight="1">
      <c r="B33" s="248"/>
      <c r="C33" s="249"/>
      <c r="D33" s="369" t="s">
        <v>551</v>
      </c>
      <c r="E33" s="369"/>
      <c r="F33" s="369"/>
      <c r="G33" s="369"/>
      <c r="H33" s="369"/>
      <c r="I33" s="369"/>
      <c r="J33" s="369"/>
      <c r="K33" s="245"/>
    </row>
    <row r="34" spans="2:11" ht="15" customHeight="1">
      <c r="B34" s="248"/>
      <c r="C34" s="249"/>
      <c r="D34" s="247"/>
      <c r="E34" s="251" t="s">
        <v>117</v>
      </c>
      <c r="F34" s="247"/>
      <c r="G34" s="369" t="s">
        <v>552</v>
      </c>
      <c r="H34" s="369"/>
      <c r="I34" s="369"/>
      <c r="J34" s="369"/>
      <c r="K34" s="245"/>
    </row>
    <row r="35" spans="2:11" ht="30.75" customHeight="1">
      <c r="B35" s="248"/>
      <c r="C35" s="249"/>
      <c r="D35" s="247"/>
      <c r="E35" s="251" t="s">
        <v>553</v>
      </c>
      <c r="F35" s="247"/>
      <c r="G35" s="369" t="s">
        <v>554</v>
      </c>
      <c r="H35" s="369"/>
      <c r="I35" s="369"/>
      <c r="J35" s="369"/>
      <c r="K35" s="245"/>
    </row>
    <row r="36" spans="2:11" ht="15" customHeight="1">
      <c r="B36" s="248"/>
      <c r="C36" s="249"/>
      <c r="D36" s="247"/>
      <c r="E36" s="251" t="s">
        <v>54</v>
      </c>
      <c r="F36" s="247"/>
      <c r="G36" s="369" t="s">
        <v>555</v>
      </c>
      <c r="H36" s="369"/>
      <c r="I36" s="369"/>
      <c r="J36" s="369"/>
      <c r="K36" s="245"/>
    </row>
    <row r="37" spans="2:11" ht="15" customHeight="1">
      <c r="B37" s="248"/>
      <c r="C37" s="249"/>
      <c r="D37" s="247"/>
      <c r="E37" s="251" t="s">
        <v>118</v>
      </c>
      <c r="F37" s="247"/>
      <c r="G37" s="369" t="s">
        <v>556</v>
      </c>
      <c r="H37" s="369"/>
      <c r="I37" s="369"/>
      <c r="J37" s="369"/>
      <c r="K37" s="245"/>
    </row>
    <row r="38" spans="2:11" ht="15" customHeight="1">
      <c r="B38" s="248"/>
      <c r="C38" s="249"/>
      <c r="D38" s="247"/>
      <c r="E38" s="251" t="s">
        <v>119</v>
      </c>
      <c r="F38" s="247"/>
      <c r="G38" s="369" t="s">
        <v>557</v>
      </c>
      <c r="H38" s="369"/>
      <c r="I38" s="369"/>
      <c r="J38" s="369"/>
      <c r="K38" s="245"/>
    </row>
    <row r="39" spans="2:11" ht="15" customHeight="1">
      <c r="B39" s="248"/>
      <c r="C39" s="249"/>
      <c r="D39" s="247"/>
      <c r="E39" s="251" t="s">
        <v>120</v>
      </c>
      <c r="F39" s="247"/>
      <c r="G39" s="369" t="s">
        <v>558</v>
      </c>
      <c r="H39" s="369"/>
      <c r="I39" s="369"/>
      <c r="J39" s="369"/>
      <c r="K39" s="245"/>
    </row>
    <row r="40" spans="2:11" ht="15" customHeight="1">
      <c r="B40" s="248"/>
      <c r="C40" s="249"/>
      <c r="D40" s="247"/>
      <c r="E40" s="251" t="s">
        <v>559</v>
      </c>
      <c r="F40" s="247"/>
      <c r="G40" s="369" t="s">
        <v>560</v>
      </c>
      <c r="H40" s="369"/>
      <c r="I40" s="369"/>
      <c r="J40" s="369"/>
      <c r="K40" s="245"/>
    </row>
    <row r="41" spans="2:11" ht="15" customHeight="1">
      <c r="B41" s="248"/>
      <c r="C41" s="249"/>
      <c r="D41" s="247"/>
      <c r="E41" s="251"/>
      <c r="F41" s="247"/>
      <c r="G41" s="369" t="s">
        <v>561</v>
      </c>
      <c r="H41" s="369"/>
      <c r="I41" s="369"/>
      <c r="J41" s="369"/>
      <c r="K41" s="245"/>
    </row>
    <row r="42" spans="2:11" ht="15" customHeight="1">
      <c r="B42" s="248"/>
      <c r="C42" s="249"/>
      <c r="D42" s="247"/>
      <c r="E42" s="251" t="s">
        <v>562</v>
      </c>
      <c r="F42" s="247"/>
      <c r="G42" s="369" t="s">
        <v>563</v>
      </c>
      <c r="H42" s="369"/>
      <c r="I42" s="369"/>
      <c r="J42" s="369"/>
      <c r="K42" s="245"/>
    </row>
    <row r="43" spans="2:11" ht="15" customHeight="1">
      <c r="B43" s="248"/>
      <c r="C43" s="249"/>
      <c r="D43" s="247"/>
      <c r="E43" s="251" t="s">
        <v>122</v>
      </c>
      <c r="F43" s="247"/>
      <c r="G43" s="369" t="s">
        <v>564</v>
      </c>
      <c r="H43" s="369"/>
      <c r="I43" s="369"/>
      <c r="J43" s="369"/>
      <c r="K43" s="245"/>
    </row>
    <row r="44" spans="2:11" ht="12.75" customHeight="1">
      <c r="B44" s="248"/>
      <c r="C44" s="249"/>
      <c r="D44" s="247"/>
      <c r="E44" s="247"/>
      <c r="F44" s="247"/>
      <c r="G44" s="247"/>
      <c r="H44" s="247"/>
      <c r="I44" s="247"/>
      <c r="J44" s="247"/>
      <c r="K44" s="245"/>
    </row>
    <row r="45" spans="2:11" ht="15" customHeight="1">
      <c r="B45" s="248"/>
      <c r="C45" s="249"/>
      <c r="D45" s="369" t="s">
        <v>565</v>
      </c>
      <c r="E45" s="369"/>
      <c r="F45" s="369"/>
      <c r="G45" s="369"/>
      <c r="H45" s="369"/>
      <c r="I45" s="369"/>
      <c r="J45" s="369"/>
      <c r="K45" s="245"/>
    </row>
    <row r="46" spans="2:11" ht="15" customHeight="1">
      <c r="B46" s="248"/>
      <c r="C46" s="249"/>
      <c r="D46" s="249"/>
      <c r="E46" s="369" t="s">
        <v>566</v>
      </c>
      <c r="F46" s="369"/>
      <c r="G46" s="369"/>
      <c r="H46" s="369"/>
      <c r="I46" s="369"/>
      <c r="J46" s="369"/>
      <c r="K46" s="245"/>
    </row>
    <row r="47" spans="2:11" ht="15" customHeight="1">
      <c r="B47" s="248"/>
      <c r="C47" s="249"/>
      <c r="D47" s="249"/>
      <c r="E47" s="369" t="s">
        <v>567</v>
      </c>
      <c r="F47" s="369"/>
      <c r="G47" s="369"/>
      <c r="H47" s="369"/>
      <c r="I47" s="369"/>
      <c r="J47" s="369"/>
      <c r="K47" s="245"/>
    </row>
    <row r="48" spans="2:11" ht="15" customHeight="1">
      <c r="B48" s="248"/>
      <c r="C48" s="249"/>
      <c r="D48" s="249"/>
      <c r="E48" s="369" t="s">
        <v>568</v>
      </c>
      <c r="F48" s="369"/>
      <c r="G48" s="369"/>
      <c r="H48" s="369"/>
      <c r="I48" s="369"/>
      <c r="J48" s="369"/>
      <c r="K48" s="245"/>
    </row>
    <row r="49" spans="2:11" ht="15" customHeight="1">
      <c r="B49" s="248"/>
      <c r="C49" s="249"/>
      <c r="D49" s="369" t="s">
        <v>569</v>
      </c>
      <c r="E49" s="369"/>
      <c r="F49" s="369"/>
      <c r="G49" s="369"/>
      <c r="H49" s="369"/>
      <c r="I49" s="369"/>
      <c r="J49" s="369"/>
      <c r="K49" s="245"/>
    </row>
    <row r="50" spans="2:11" ht="25.5" customHeight="1">
      <c r="B50" s="244"/>
      <c r="C50" s="370" t="s">
        <v>570</v>
      </c>
      <c r="D50" s="370"/>
      <c r="E50" s="370"/>
      <c r="F50" s="370"/>
      <c r="G50" s="370"/>
      <c r="H50" s="370"/>
      <c r="I50" s="370"/>
      <c r="J50" s="370"/>
      <c r="K50" s="245"/>
    </row>
    <row r="51" spans="2:11" ht="5.25" customHeight="1">
      <c r="B51" s="244"/>
      <c r="C51" s="246"/>
      <c r="D51" s="246"/>
      <c r="E51" s="246"/>
      <c r="F51" s="246"/>
      <c r="G51" s="246"/>
      <c r="H51" s="246"/>
      <c r="I51" s="246"/>
      <c r="J51" s="246"/>
      <c r="K51" s="245"/>
    </row>
    <row r="52" spans="2:11" ht="15" customHeight="1">
      <c r="B52" s="244"/>
      <c r="C52" s="369" t="s">
        <v>571</v>
      </c>
      <c r="D52" s="369"/>
      <c r="E52" s="369"/>
      <c r="F52" s="369"/>
      <c r="G52" s="369"/>
      <c r="H52" s="369"/>
      <c r="I52" s="369"/>
      <c r="J52" s="369"/>
      <c r="K52" s="245"/>
    </row>
    <row r="53" spans="2:11" ht="15" customHeight="1">
      <c r="B53" s="244"/>
      <c r="C53" s="369" t="s">
        <v>572</v>
      </c>
      <c r="D53" s="369"/>
      <c r="E53" s="369"/>
      <c r="F53" s="369"/>
      <c r="G53" s="369"/>
      <c r="H53" s="369"/>
      <c r="I53" s="369"/>
      <c r="J53" s="369"/>
      <c r="K53" s="245"/>
    </row>
    <row r="54" spans="2:11" ht="12.75" customHeight="1">
      <c r="B54" s="244"/>
      <c r="C54" s="247"/>
      <c r="D54" s="247"/>
      <c r="E54" s="247"/>
      <c r="F54" s="247"/>
      <c r="G54" s="247"/>
      <c r="H54" s="247"/>
      <c r="I54" s="247"/>
      <c r="J54" s="247"/>
      <c r="K54" s="245"/>
    </row>
    <row r="55" spans="2:11" ht="15" customHeight="1">
      <c r="B55" s="244"/>
      <c r="C55" s="369" t="s">
        <v>573</v>
      </c>
      <c r="D55" s="369"/>
      <c r="E55" s="369"/>
      <c r="F55" s="369"/>
      <c r="G55" s="369"/>
      <c r="H55" s="369"/>
      <c r="I55" s="369"/>
      <c r="J55" s="369"/>
      <c r="K55" s="245"/>
    </row>
    <row r="56" spans="2:11" ht="15" customHeight="1">
      <c r="B56" s="244"/>
      <c r="C56" s="249"/>
      <c r="D56" s="369" t="s">
        <v>574</v>
      </c>
      <c r="E56" s="369"/>
      <c r="F56" s="369"/>
      <c r="G56" s="369"/>
      <c r="H56" s="369"/>
      <c r="I56" s="369"/>
      <c r="J56" s="369"/>
      <c r="K56" s="245"/>
    </row>
    <row r="57" spans="2:11" ht="15" customHeight="1">
      <c r="B57" s="244"/>
      <c r="C57" s="249"/>
      <c r="D57" s="369" t="s">
        <v>575</v>
      </c>
      <c r="E57" s="369"/>
      <c r="F57" s="369"/>
      <c r="G57" s="369"/>
      <c r="H57" s="369"/>
      <c r="I57" s="369"/>
      <c r="J57" s="369"/>
      <c r="K57" s="245"/>
    </row>
    <row r="58" spans="2:11" ht="15" customHeight="1">
      <c r="B58" s="244"/>
      <c r="C58" s="249"/>
      <c r="D58" s="369" t="s">
        <v>576</v>
      </c>
      <c r="E58" s="369"/>
      <c r="F58" s="369"/>
      <c r="G58" s="369"/>
      <c r="H58" s="369"/>
      <c r="I58" s="369"/>
      <c r="J58" s="369"/>
      <c r="K58" s="245"/>
    </row>
    <row r="59" spans="2:11" ht="15" customHeight="1">
      <c r="B59" s="244"/>
      <c r="C59" s="249"/>
      <c r="D59" s="369" t="s">
        <v>577</v>
      </c>
      <c r="E59" s="369"/>
      <c r="F59" s="369"/>
      <c r="G59" s="369"/>
      <c r="H59" s="369"/>
      <c r="I59" s="369"/>
      <c r="J59" s="369"/>
      <c r="K59" s="245"/>
    </row>
    <row r="60" spans="2:11" ht="15" customHeight="1">
      <c r="B60" s="244"/>
      <c r="C60" s="249"/>
      <c r="D60" s="368" t="s">
        <v>578</v>
      </c>
      <c r="E60" s="368"/>
      <c r="F60" s="368"/>
      <c r="G60" s="368"/>
      <c r="H60" s="368"/>
      <c r="I60" s="368"/>
      <c r="J60" s="368"/>
      <c r="K60" s="245"/>
    </row>
    <row r="61" spans="2:11" ht="15" customHeight="1">
      <c r="B61" s="244"/>
      <c r="C61" s="249"/>
      <c r="D61" s="369" t="s">
        <v>579</v>
      </c>
      <c r="E61" s="369"/>
      <c r="F61" s="369"/>
      <c r="G61" s="369"/>
      <c r="H61" s="369"/>
      <c r="I61" s="369"/>
      <c r="J61" s="369"/>
      <c r="K61" s="245"/>
    </row>
    <row r="62" spans="2:11" ht="12.75" customHeight="1">
      <c r="B62" s="244"/>
      <c r="C62" s="249"/>
      <c r="D62" s="249"/>
      <c r="E62" s="252"/>
      <c r="F62" s="249"/>
      <c r="G62" s="249"/>
      <c r="H62" s="249"/>
      <c r="I62" s="249"/>
      <c r="J62" s="249"/>
      <c r="K62" s="245"/>
    </row>
    <row r="63" spans="2:11" ht="15" customHeight="1">
      <c r="B63" s="244"/>
      <c r="C63" s="249"/>
      <c r="D63" s="369" t="s">
        <v>580</v>
      </c>
      <c r="E63" s="369"/>
      <c r="F63" s="369"/>
      <c r="G63" s="369"/>
      <c r="H63" s="369"/>
      <c r="I63" s="369"/>
      <c r="J63" s="369"/>
      <c r="K63" s="245"/>
    </row>
    <row r="64" spans="2:11" ht="15" customHeight="1">
      <c r="B64" s="244"/>
      <c r="C64" s="249"/>
      <c r="D64" s="368" t="s">
        <v>581</v>
      </c>
      <c r="E64" s="368"/>
      <c r="F64" s="368"/>
      <c r="G64" s="368"/>
      <c r="H64" s="368"/>
      <c r="I64" s="368"/>
      <c r="J64" s="368"/>
      <c r="K64" s="245"/>
    </row>
    <row r="65" spans="2:11" ht="15" customHeight="1">
      <c r="B65" s="244"/>
      <c r="C65" s="249"/>
      <c r="D65" s="369" t="s">
        <v>582</v>
      </c>
      <c r="E65" s="369"/>
      <c r="F65" s="369"/>
      <c r="G65" s="369"/>
      <c r="H65" s="369"/>
      <c r="I65" s="369"/>
      <c r="J65" s="369"/>
      <c r="K65" s="245"/>
    </row>
    <row r="66" spans="2:11" ht="15" customHeight="1">
      <c r="B66" s="244"/>
      <c r="C66" s="249"/>
      <c r="D66" s="369" t="s">
        <v>583</v>
      </c>
      <c r="E66" s="369"/>
      <c r="F66" s="369"/>
      <c r="G66" s="369"/>
      <c r="H66" s="369"/>
      <c r="I66" s="369"/>
      <c r="J66" s="369"/>
      <c r="K66" s="245"/>
    </row>
    <row r="67" spans="2:11" ht="15" customHeight="1">
      <c r="B67" s="244"/>
      <c r="C67" s="249"/>
      <c r="D67" s="369" t="s">
        <v>584</v>
      </c>
      <c r="E67" s="369"/>
      <c r="F67" s="369"/>
      <c r="G67" s="369"/>
      <c r="H67" s="369"/>
      <c r="I67" s="369"/>
      <c r="J67" s="369"/>
      <c r="K67" s="245"/>
    </row>
    <row r="68" spans="2:11" ht="15" customHeight="1">
      <c r="B68" s="244"/>
      <c r="C68" s="249"/>
      <c r="D68" s="369" t="s">
        <v>585</v>
      </c>
      <c r="E68" s="369"/>
      <c r="F68" s="369"/>
      <c r="G68" s="369"/>
      <c r="H68" s="369"/>
      <c r="I68" s="369"/>
      <c r="J68" s="369"/>
      <c r="K68" s="245"/>
    </row>
    <row r="69" spans="2:11" ht="12.75" customHeight="1">
      <c r="B69" s="253"/>
      <c r="C69" s="254"/>
      <c r="D69" s="254"/>
      <c r="E69" s="254"/>
      <c r="F69" s="254"/>
      <c r="G69" s="254"/>
      <c r="H69" s="254"/>
      <c r="I69" s="254"/>
      <c r="J69" s="254"/>
      <c r="K69" s="255"/>
    </row>
    <row r="70" spans="2:11" ht="18.75" customHeight="1">
      <c r="B70" s="256"/>
      <c r="C70" s="256"/>
      <c r="D70" s="256"/>
      <c r="E70" s="256"/>
      <c r="F70" s="256"/>
      <c r="G70" s="256"/>
      <c r="H70" s="256"/>
      <c r="I70" s="256"/>
      <c r="J70" s="256"/>
      <c r="K70" s="257"/>
    </row>
    <row r="71" spans="2:11" ht="18.75" customHeight="1">
      <c r="B71" s="257"/>
      <c r="C71" s="257"/>
      <c r="D71" s="257"/>
      <c r="E71" s="257"/>
      <c r="F71" s="257"/>
      <c r="G71" s="257"/>
      <c r="H71" s="257"/>
      <c r="I71" s="257"/>
      <c r="J71" s="257"/>
      <c r="K71" s="257"/>
    </row>
    <row r="72" spans="2:11" ht="7.5" customHeight="1">
      <c r="B72" s="258"/>
      <c r="C72" s="259"/>
      <c r="D72" s="259"/>
      <c r="E72" s="259"/>
      <c r="F72" s="259"/>
      <c r="G72" s="259"/>
      <c r="H72" s="259"/>
      <c r="I72" s="259"/>
      <c r="J72" s="259"/>
      <c r="K72" s="260"/>
    </row>
    <row r="73" spans="2:11" ht="45" customHeight="1">
      <c r="B73" s="261"/>
      <c r="C73" s="367" t="s">
        <v>92</v>
      </c>
      <c r="D73" s="367"/>
      <c r="E73" s="367"/>
      <c r="F73" s="367"/>
      <c r="G73" s="367"/>
      <c r="H73" s="367"/>
      <c r="I73" s="367"/>
      <c r="J73" s="367"/>
      <c r="K73" s="262"/>
    </row>
    <row r="74" spans="2:11" ht="17.25" customHeight="1">
      <c r="B74" s="261"/>
      <c r="C74" s="263" t="s">
        <v>586</v>
      </c>
      <c r="D74" s="263"/>
      <c r="E74" s="263"/>
      <c r="F74" s="263" t="s">
        <v>587</v>
      </c>
      <c r="G74" s="264"/>
      <c r="H74" s="263" t="s">
        <v>118</v>
      </c>
      <c r="I74" s="263" t="s">
        <v>58</v>
      </c>
      <c r="J74" s="263" t="s">
        <v>588</v>
      </c>
      <c r="K74" s="262"/>
    </row>
    <row r="75" spans="2:11" ht="17.25" customHeight="1">
      <c r="B75" s="261"/>
      <c r="C75" s="265" t="s">
        <v>589</v>
      </c>
      <c r="D75" s="265"/>
      <c r="E75" s="265"/>
      <c r="F75" s="266" t="s">
        <v>590</v>
      </c>
      <c r="G75" s="267"/>
      <c r="H75" s="265"/>
      <c r="I75" s="265"/>
      <c r="J75" s="265" t="s">
        <v>591</v>
      </c>
      <c r="K75" s="262"/>
    </row>
    <row r="76" spans="2:11" ht="5.25" customHeight="1">
      <c r="B76" s="261"/>
      <c r="C76" s="268"/>
      <c r="D76" s="268"/>
      <c r="E76" s="268"/>
      <c r="F76" s="268"/>
      <c r="G76" s="269"/>
      <c r="H76" s="268"/>
      <c r="I76" s="268"/>
      <c r="J76" s="268"/>
      <c r="K76" s="262"/>
    </row>
    <row r="77" spans="2:11" ht="15" customHeight="1">
      <c r="B77" s="261"/>
      <c r="C77" s="251" t="s">
        <v>54</v>
      </c>
      <c r="D77" s="268"/>
      <c r="E77" s="268"/>
      <c r="F77" s="270" t="s">
        <v>592</v>
      </c>
      <c r="G77" s="269"/>
      <c r="H77" s="251" t="s">
        <v>593</v>
      </c>
      <c r="I77" s="251" t="s">
        <v>594</v>
      </c>
      <c r="J77" s="251">
        <v>20</v>
      </c>
      <c r="K77" s="262"/>
    </row>
    <row r="78" spans="2:11" ht="15" customHeight="1">
      <c r="B78" s="261"/>
      <c r="C78" s="251" t="s">
        <v>595</v>
      </c>
      <c r="D78" s="251"/>
      <c r="E78" s="251"/>
      <c r="F78" s="270" t="s">
        <v>592</v>
      </c>
      <c r="G78" s="269"/>
      <c r="H78" s="251" t="s">
        <v>596</v>
      </c>
      <c r="I78" s="251" t="s">
        <v>594</v>
      </c>
      <c r="J78" s="251">
        <v>120</v>
      </c>
      <c r="K78" s="262"/>
    </row>
    <row r="79" spans="2:11" ht="15" customHeight="1">
      <c r="B79" s="271"/>
      <c r="C79" s="251" t="s">
        <v>597</v>
      </c>
      <c r="D79" s="251"/>
      <c r="E79" s="251"/>
      <c r="F79" s="270" t="s">
        <v>598</v>
      </c>
      <c r="G79" s="269"/>
      <c r="H79" s="251" t="s">
        <v>599</v>
      </c>
      <c r="I79" s="251" t="s">
        <v>594</v>
      </c>
      <c r="J79" s="251">
        <v>50</v>
      </c>
      <c r="K79" s="262"/>
    </row>
    <row r="80" spans="2:11" ht="15" customHeight="1">
      <c r="B80" s="271"/>
      <c r="C80" s="251" t="s">
        <v>600</v>
      </c>
      <c r="D80" s="251"/>
      <c r="E80" s="251"/>
      <c r="F80" s="270" t="s">
        <v>592</v>
      </c>
      <c r="G80" s="269"/>
      <c r="H80" s="251" t="s">
        <v>601</v>
      </c>
      <c r="I80" s="251" t="s">
        <v>602</v>
      </c>
      <c r="J80" s="251"/>
      <c r="K80" s="262"/>
    </row>
    <row r="81" spans="2:11" ht="15" customHeight="1">
      <c r="B81" s="271"/>
      <c r="C81" s="272" t="s">
        <v>603</v>
      </c>
      <c r="D81" s="272"/>
      <c r="E81" s="272"/>
      <c r="F81" s="273" t="s">
        <v>598</v>
      </c>
      <c r="G81" s="272"/>
      <c r="H81" s="272" t="s">
        <v>604</v>
      </c>
      <c r="I81" s="272" t="s">
        <v>594</v>
      </c>
      <c r="J81" s="272">
        <v>15</v>
      </c>
      <c r="K81" s="262"/>
    </row>
    <row r="82" spans="2:11" ht="15" customHeight="1">
      <c r="B82" s="271"/>
      <c r="C82" s="272" t="s">
        <v>605</v>
      </c>
      <c r="D82" s="272"/>
      <c r="E82" s="272"/>
      <c r="F82" s="273" t="s">
        <v>598</v>
      </c>
      <c r="G82" s="272"/>
      <c r="H82" s="272" t="s">
        <v>606</v>
      </c>
      <c r="I82" s="272" t="s">
        <v>594</v>
      </c>
      <c r="J82" s="272">
        <v>15</v>
      </c>
      <c r="K82" s="262"/>
    </row>
    <row r="83" spans="2:11" ht="15" customHeight="1">
      <c r="B83" s="271"/>
      <c r="C83" s="272" t="s">
        <v>607</v>
      </c>
      <c r="D83" s="272"/>
      <c r="E83" s="272"/>
      <c r="F83" s="273" t="s">
        <v>598</v>
      </c>
      <c r="G83" s="272"/>
      <c r="H83" s="272" t="s">
        <v>608</v>
      </c>
      <c r="I83" s="272" t="s">
        <v>594</v>
      </c>
      <c r="J83" s="272">
        <v>20</v>
      </c>
      <c r="K83" s="262"/>
    </row>
    <row r="84" spans="2:11" ht="15" customHeight="1">
      <c r="B84" s="271"/>
      <c r="C84" s="272" t="s">
        <v>609</v>
      </c>
      <c r="D84" s="272"/>
      <c r="E84" s="272"/>
      <c r="F84" s="273" t="s">
        <v>598</v>
      </c>
      <c r="G84" s="272"/>
      <c r="H84" s="272" t="s">
        <v>610</v>
      </c>
      <c r="I84" s="272" t="s">
        <v>594</v>
      </c>
      <c r="J84" s="272">
        <v>20</v>
      </c>
      <c r="K84" s="262"/>
    </row>
    <row r="85" spans="2:11" ht="15" customHeight="1">
      <c r="B85" s="271"/>
      <c r="C85" s="251" t="s">
        <v>611</v>
      </c>
      <c r="D85" s="251"/>
      <c r="E85" s="251"/>
      <c r="F85" s="270" t="s">
        <v>598</v>
      </c>
      <c r="G85" s="269"/>
      <c r="H85" s="251" t="s">
        <v>612</v>
      </c>
      <c r="I85" s="251" t="s">
        <v>594</v>
      </c>
      <c r="J85" s="251">
        <v>50</v>
      </c>
      <c r="K85" s="262"/>
    </row>
    <row r="86" spans="2:11" ht="15" customHeight="1">
      <c r="B86" s="271"/>
      <c r="C86" s="251" t="s">
        <v>613</v>
      </c>
      <c r="D86" s="251"/>
      <c r="E86" s="251"/>
      <c r="F86" s="270" t="s">
        <v>598</v>
      </c>
      <c r="G86" s="269"/>
      <c r="H86" s="251" t="s">
        <v>614</v>
      </c>
      <c r="I86" s="251" t="s">
        <v>594</v>
      </c>
      <c r="J86" s="251">
        <v>20</v>
      </c>
      <c r="K86" s="262"/>
    </row>
    <row r="87" spans="2:11" ht="15" customHeight="1">
      <c r="B87" s="271"/>
      <c r="C87" s="251" t="s">
        <v>615</v>
      </c>
      <c r="D87" s="251"/>
      <c r="E87" s="251"/>
      <c r="F87" s="270" t="s">
        <v>598</v>
      </c>
      <c r="G87" s="269"/>
      <c r="H87" s="251" t="s">
        <v>616</v>
      </c>
      <c r="I87" s="251" t="s">
        <v>594</v>
      </c>
      <c r="J87" s="251">
        <v>20</v>
      </c>
      <c r="K87" s="262"/>
    </row>
    <row r="88" spans="2:11" ht="15" customHeight="1">
      <c r="B88" s="271"/>
      <c r="C88" s="251" t="s">
        <v>617</v>
      </c>
      <c r="D88" s="251"/>
      <c r="E88" s="251"/>
      <c r="F88" s="270" t="s">
        <v>598</v>
      </c>
      <c r="G88" s="269"/>
      <c r="H88" s="251" t="s">
        <v>618</v>
      </c>
      <c r="I88" s="251" t="s">
        <v>594</v>
      </c>
      <c r="J88" s="251">
        <v>50</v>
      </c>
      <c r="K88" s="262"/>
    </row>
    <row r="89" spans="2:11" ht="15" customHeight="1">
      <c r="B89" s="271"/>
      <c r="C89" s="251" t="s">
        <v>619</v>
      </c>
      <c r="D89" s="251"/>
      <c r="E89" s="251"/>
      <c r="F89" s="270" t="s">
        <v>598</v>
      </c>
      <c r="G89" s="269"/>
      <c r="H89" s="251" t="s">
        <v>619</v>
      </c>
      <c r="I89" s="251" t="s">
        <v>594</v>
      </c>
      <c r="J89" s="251">
        <v>50</v>
      </c>
      <c r="K89" s="262"/>
    </row>
    <row r="90" spans="2:11" ht="15" customHeight="1">
      <c r="B90" s="271"/>
      <c r="C90" s="251" t="s">
        <v>123</v>
      </c>
      <c r="D90" s="251"/>
      <c r="E90" s="251"/>
      <c r="F90" s="270" t="s">
        <v>598</v>
      </c>
      <c r="G90" s="269"/>
      <c r="H90" s="251" t="s">
        <v>620</v>
      </c>
      <c r="I90" s="251" t="s">
        <v>594</v>
      </c>
      <c r="J90" s="251">
        <v>255</v>
      </c>
      <c r="K90" s="262"/>
    </row>
    <row r="91" spans="2:11" ht="15" customHeight="1">
      <c r="B91" s="271"/>
      <c r="C91" s="251" t="s">
        <v>621</v>
      </c>
      <c r="D91" s="251"/>
      <c r="E91" s="251"/>
      <c r="F91" s="270" t="s">
        <v>592</v>
      </c>
      <c r="G91" s="269"/>
      <c r="H91" s="251" t="s">
        <v>622</v>
      </c>
      <c r="I91" s="251" t="s">
        <v>623</v>
      </c>
      <c r="J91" s="251"/>
      <c r="K91" s="262"/>
    </row>
    <row r="92" spans="2:11" ht="15" customHeight="1">
      <c r="B92" s="271"/>
      <c r="C92" s="251" t="s">
        <v>624</v>
      </c>
      <c r="D92" s="251"/>
      <c r="E92" s="251"/>
      <c r="F92" s="270" t="s">
        <v>592</v>
      </c>
      <c r="G92" s="269"/>
      <c r="H92" s="251" t="s">
        <v>625</v>
      </c>
      <c r="I92" s="251" t="s">
        <v>626</v>
      </c>
      <c r="J92" s="251"/>
      <c r="K92" s="262"/>
    </row>
    <row r="93" spans="2:11" ht="15" customHeight="1">
      <c r="B93" s="271"/>
      <c r="C93" s="251" t="s">
        <v>627</v>
      </c>
      <c r="D93" s="251"/>
      <c r="E93" s="251"/>
      <c r="F93" s="270" t="s">
        <v>592</v>
      </c>
      <c r="G93" s="269"/>
      <c r="H93" s="251" t="s">
        <v>627</v>
      </c>
      <c r="I93" s="251" t="s">
        <v>626</v>
      </c>
      <c r="J93" s="251"/>
      <c r="K93" s="262"/>
    </row>
    <row r="94" spans="2:11" ht="15" customHeight="1">
      <c r="B94" s="271"/>
      <c r="C94" s="251" t="s">
        <v>39</v>
      </c>
      <c r="D94" s="251"/>
      <c r="E94" s="251"/>
      <c r="F94" s="270" t="s">
        <v>592</v>
      </c>
      <c r="G94" s="269"/>
      <c r="H94" s="251" t="s">
        <v>628</v>
      </c>
      <c r="I94" s="251" t="s">
        <v>626</v>
      </c>
      <c r="J94" s="251"/>
      <c r="K94" s="262"/>
    </row>
    <row r="95" spans="2:11" ht="15" customHeight="1">
      <c r="B95" s="271"/>
      <c r="C95" s="251" t="s">
        <v>49</v>
      </c>
      <c r="D95" s="251"/>
      <c r="E95" s="251"/>
      <c r="F95" s="270" t="s">
        <v>592</v>
      </c>
      <c r="G95" s="269"/>
      <c r="H95" s="251" t="s">
        <v>629</v>
      </c>
      <c r="I95" s="251" t="s">
        <v>626</v>
      </c>
      <c r="J95" s="251"/>
      <c r="K95" s="262"/>
    </row>
    <row r="96" spans="2:11" ht="15" customHeight="1">
      <c r="B96" s="274"/>
      <c r="C96" s="275"/>
      <c r="D96" s="275"/>
      <c r="E96" s="275"/>
      <c r="F96" s="275"/>
      <c r="G96" s="275"/>
      <c r="H96" s="275"/>
      <c r="I96" s="275"/>
      <c r="J96" s="275"/>
      <c r="K96" s="276"/>
    </row>
    <row r="97" spans="2:11" ht="18.75" customHeight="1">
      <c r="B97" s="277"/>
      <c r="C97" s="278"/>
      <c r="D97" s="278"/>
      <c r="E97" s="278"/>
      <c r="F97" s="278"/>
      <c r="G97" s="278"/>
      <c r="H97" s="278"/>
      <c r="I97" s="278"/>
      <c r="J97" s="278"/>
      <c r="K97" s="277"/>
    </row>
    <row r="98" spans="2:11" ht="18.75" customHeight="1">
      <c r="B98" s="257"/>
      <c r="C98" s="257"/>
      <c r="D98" s="257"/>
      <c r="E98" s="257"/>
      <c r="F98" s="257"/>
      <c r="G98" s="257"/>
      <c r="H98" s="257"/>
      <c r="I98" s="257"/>
      <c r="J98" s="257"/>
      <c r="K98" s="257"/>
    </row>
    <row r="99" spans="2:11" ht="7.5" customHeight="1">
      <c r="B99" s="258"/>
      <c r="C99" s="259"/>
      <c r="D99" s="259"/>
      <c r="E99" s="259"/>
      <c r="F99" s="259"/>
      <c r="G99" s="259"/>
      <c r="H99" s="259"/>
      <c r="I99" s="259"/>
      <c r="J99" s="259"/>
      <c r="K99" s="260"/>
    </row>
    <row r="100" spans="2:11" ht="45" customHeight="1">
      <c r="B100" s="261"/>
      <c r="C100" s="367" t="s">
        <v>630</v>
      </c>
      <c r="D100" s="367"/>
      <c r="E100" s="367"/>
      <c r="F100" s="367"/>
      <c r="G100" s="367"/>
      <c r="H100" s="367"/>
      <c r="I100" s="367"/>
      <c r="J100" s="367"/>
      <c r="K100" s="262"/>
    </row>
    <row r="101" spans="2:11" ht="17.25" customHeight="1">
      <c r="B101" s="261"/>
      <c r="C101" s="263" t="s">
        <v>586</v>
      </c>
      <c r="D101" s="263"/>
      <c r="E101" s="263"/>
      <c r="F101" s="263" t="s">
        <v>587</v>
      </c>
      <c r="G101" s="264"/>
      <c r="H101" s="263" t="s">
        <v>118</v>
      </c>
      <c r="I101" s="263" t="s">
        <v>58</v>
      </c>
      <c r="J101" s="263" t="s">
        <v>588</v>
      </c>
      <c r="K101" s="262"/>
    </row>
    <row r="102" spans="2:11" ht="17.25" customHeight="1">
      <c r="B102" s="261"/>
      <c r="C102" s="265" t="s">
        <v>589</v>
      </c>
      <c r="D102" s="265"/>
      <c r="E102" s="265"/>
      <c r="F102" s="266" t="s">
        <v>590</v>
      </c>
      <c r="G102" s="267"/>
      <c r="H102" s="265"/>
      <c r="I102" s="265"/>
      <c r="J102" s="265" t="s">
        <v>591</v>
      </c>
      <c r="K102" s="262"/>
    </row>
    <row r="103" spans="2:11" ht="5.25" customHeight="1">
      <c r="B103" s="261"/>
      <c r="C103" s="263"/>
      <c r="D103" s="263"/>
      <c r="E103" s="263"/>
      <c r="F103" s="263"/>
      <c r="G103" s="279"/>
      <c r="H103" s="263"/>
      <c r="I103" s="263"/>
      <c r="J103" s="263"/>
      <c r="K103" s="262"/>
    </row>
    <row r="104" spans="2:11" ht="15" customHeight="1">
      <c r="B104" s="261"/>
      <c r="C104" s="251" t="s">
        <v>54</v>
      </c>
      <c r="D104" s="268"/>
      <c r="E104" s="268"/>
      <c r="F104" s="270" t="s">
        <v>592</v>
      </c>
      <c r="G104" s="279"/>
      <c r="H104" s="251" t="s">
        <v>631</v>
      </c>
      <c r="I104" s="251" t="s">
        <v>594</v>
      </c>
      <c r="J104" s="251">
        <v>20</v>
      </c>
      <c r="K104" s="262"/>
    </row>
    <row r="105" spans="2:11" ht="15" customHeight="1">
      <c r="B105" s="261"/>
      <c r="C105" s="251" t="s">
        <v>595</v>
      </c>
      <c r="D105" s="251"/>
      <c r="E105" s="251"/>
      <c r="F105" s="270" t="s">
        <v>592</v>
      </c>
      <c r="G105" s="251"/>
      <c r="H105" s="251" t="s">
        <v>631</v>
      </c>
      <c r="I105" s="251" t="s">
        <v>594</v>
      </c>
      <c r="J105" s="251">
        <v>120</v>
      </c>
      <c r="K105" s="262"/>
    </row>
    <row r="106" spans="2:11" ht="15" customHeight="1">
      <c r="B106" s="271"/>
      <c r="C106" s="251" t="s">
        <v>597</v>
      </c>
      <c r="D106" s="251"/>
      <c r="E106" s="251"/>
      <c r="F106" s="270" t="s">
        <v>598</v>
      </c>
      <c r="G106" s="251"/>
      <c r="H106" s="251" t="s">
        <v>631</v>
      </c>
      <c r="I106" s="251" t="s">
        <v>594</v>
      </c>
      <c r="J106" s="251">
        <v>50</v>
      </c>
      <c r="K106" s="262"/>
    </row>
    <row r="107" spans="2:11" ht="15" customHeight="1">
      <c r="B107" s="271"/>
      <c r="C107" s="251" t="s">
        <v>600</v>
      </c>
      <c r="D107" s="251"/>
      <c r="E107" s="251"/>
      <c r="F107" s="270" t="s">
        <v>592</v>
      </c>
      <c r="G107" s="251"/>
      <c r="H107" s="251" t="s">
        <v>631</v>
      </c>
      <c r="I107" s="251" t="s">
        <v>602</v>
      </c>
      <c r="J107" s="251"/>
      <c r="K107" s="262"/>
    </row>
    <row r="108" spans="2:11" ht="15" customHeight="1">
      <c r="B108" s="271"/>
      <c r="C108" s="251" t="s">
        <v>611</v>
      </c>
      <c r="D108" s="251"/>
      <c r="E108" s="251"/>
      <c r="F108" s="270" t="s">
        <v>598</v>
      </c>
      <c r="G108" s="251"/>
      <c r="H108" s="251" t="s">
        <v>631</v>
      </c>
      <c r="I108" s="251" t="s">
        <v>594</v>
      </c>
      <c r="J108" s="251">
        <v>50</v>
      </c>
      <c r="K108" s="262"/>
    </row>
    <row r="109" spans="2:11" ht="15" customHeight="1">
      <c r="B109" s="271"/>
      <c r="C109" s="251" t="s">
        <v>619</v>
      </c>
      <c r="D109" s="251"/>
      <c r="E109" s="251"/>
      <c r="F109" s="270" t="s">
        <v>598</v>
      </c>
      <c r="G109" s="251"/>
      <c r="H109" s="251" t="s">
        <v>631</v>
      </c>
      <c r="I109" s="251" t="s">
        <v>594</v>
      </c>
      <c r="J109" s="251">
        <v>50</v>
      </c>
      <c r="K109" s="262"/>
    </row>
    <row r="110" spans="2:11" ht="15" customHeight="1">
      <c r="B110" s="271"/>
      <c r="C110" s="251" t="s">
        <v>617</v>
      </c>
      <c r="D110" s="251"/>
      <c r="E110" s="251"/>
      <c r="F110" s="270" t="s">
        <v>598</v>
      </c>
      <c r="G110" s="251"/>
      <c r="H110" s="251" t="s">
        <v>631</v>
      </c>
      <c r="I110" s="251" t="s">
        <v>594</v>
      </c>
      <c r="J110" s="251">
        <v>50</v>
      </c>
      <c r="K110" s="262"/>
    </row>
    <row r="111" spans="2:11" ht="15" customHeight="1">
      <c r="B111" s="271"/>
      <c r="C111" s="251" t="s">
        <v>54</v>
      </c>
      <c r="D111" s="251"/>
      <c r="E111" s="251"/>
      <c r="F111" s="270" t="s">
        <v>592</v>
      </c>
      <c r="G111" s="251"/>
      <c r="H111" s="251" t="s">
        <v>632</v>
      </c>
      <c r="I111" s="251" t="s">
        <v>594</v>
      </c>
      <c r="J111" s="251">
        <v>20</v>
      </c>
      <c r="K111" s="262"/>
    </row>
    <row r="112" spans="2:11" ht="15" customHeight="1">
      <c r="B112" s="271"/>
      <c r="C112" s="251" t="s">
        <v>633</v>
      </c>
      <c r="D112" s="251"/>
      <c r="E112" s="251"/>
      <c r="F112" s="270" t="s">
        <v>592</v>
      </c>
      <c r="G112" s="251"/>
      <c r="H112" s="251" t="s">
        <v>634</v>
      </c>
      <c r="I112" s="251" t="s">
        <v>594</v>
      </c>
      <c r="J112" s="251">
        <v>120</v>
      </c>
      <c r="K112" s="262"/>
    </row>
    <row r="113" spans="2:11" ht="15" customHeight="1">
      <c r="B113" s="271"/>
      <c r="C113" s="251" t="s">
        <v>39</v>
      </c>
      <c r="D113" s="251"/>
      <c r="E113" s="251"/>
      <c r="F113" s="270" t="s">
        <v>592</v>
      </c>
      <c r="G113" s="251"/>
      <c r="H113" s="251" t="s">
        <v>635</v>
      </c>
      <c r="I113" s="251" t="s">
        <v>626</v>
      </c>
      <c r="J113" s="251"/>
      <c r="K113" s="262"/>
    </row>
    <row r="114" spans="2:11" ht="15" customHeight="1">
      <c r="B114" s="271"/>
      <c r="C114" s="251" t="s">
        <v>49</v>
      </c>
      <c r="D114" s="251"/>
      <c r="E114" s="251"/>
      <c r="F114" s="270" t="s">
        <v>592</v>
      </c>
      <c r="G114" s="251"/>
      <c r="H114" s="251" t="s">
        <v>636</v>
      </c>
      <c r="I114" s="251" t="s">
        <v>626</v>
      </c>
      <c r="J114" s="251"/>
      <c r="K114" s="262"/>
    </row>
    <row r="115" spans="2:11" ht="15" customHeight="1">
      <c r="B115" s="271"/>
      <c r="C115" s="251" t="s">
        <v>58</v>
      </c>
      <c r="D115" s="251"/>
      <c r="E115" s="251"/>
      <c r="F115" s="270" t="s">
        <v>592</v>
      </c>
      <c r="G115" s="251"/>
      <c r="H115" s="251" t="s">
        <v>637</v>
      </c>
      <c r="I115" s="251" t="s">
        <v>638</v>
      </c>
      <c r="J115" s="251"/>
      <c r="K115" s="262"/>
    </row>
    <row r="116" spans="2:11" ht="15" customHeight="1">
      <c r="B116" s="274"/>
      <c r="C116" s="280"/>
      <c r="D116" s="280"/>
      <c r="E116" s="280"/>
      <c r="F116" s="280"/>
      <c r="G116" s="280"/>
      <c r="H116" s="280"/>
      <c r="I116" s="280"/>
      <c r="J116" s="280"/>
      <c r="K116" s="276"/>
    </row>
    <row r="117" spans="2:11" ht="18.75" customHeight="1">
      <c r="B117" s="281"/>
      <c r="C117" s="247"/>
      <c r="D117" s="247"/>
      <c r="E117" s="247"/>
      <c r="F117" s="282"/>
      <c r="G117" s="247"/>
      <c r="H117" s="247"/>
      <c r="I117" s="247"/>
      <c r="J117" s="247"/>
      <c r="K117" s="281"/>
    </row>
    <row r="118" spans="2:11" ht="18.75" customHeight="1">
      <c r="B118" s="257"/>
      <c r="C118" s="257"/>
      <c r="D118" s="257"/>
      <c r="E118" s="257"/>
      <c r="F118" s="257"/>
      <c r="G118" s="257"/>
      <c r="H118" s="257"/>
      <c r="I118" s="257"/>
      <c r="J118" s="257"/>
      <c r="K118" s="257"/>
    </row>
    <row r="119" spans="2:11" ht="7.5" customHeight="1">
      <c r="B119" s="283"/>
      <c r="C119" s="284"/>
      <c r="D119" s="284"/>
      <c r="E119" s="284"/>
      <c r="F119" s="284"/>
      <c r="G119" s="284"/>
      <c r="H119" s="284"/>
      <c r="I119" s="284"/>
      <c r="J119" s="284"/>
      <c r="K119" s="285"/>
    </row>
    <row r="120" spans="2:11" ht="45" customHeight="1">
      <c r="B120" s="286"/>
      <c r="C120" s="366" t="s">
        <v>639</v>
      </c>
      <c r="D120" s="366"/>
      <c r="E120" s="366"/>
      <c r="F120" s="366"/>
      <c r="G120" s="366"/>
      <c r="H120" s="366"/>
      <c r="I120" s="366"/>
      <c r="J120" s="366"/>
      <c r="K120" s="287"/>
    </row>
    <row r="121" spans="2:11" ht="17.25" customHeight="1">
      <c r="B121" s="288"/>
      <c r="C121" s="263" t="s">
        <v>586</v>
      </c>
      <c r="D121" s="263"/>
      <c r="E121" s="263"/>
      <c r="F121" s="263" t="s">
        <v>587</v>
      </c>
      <c r="G121" s="264"/>
      <c r="H121" s="263" t="s">
        <v>118</v>
      </c>
      <c r="I121" s="263" t="s">
        <v>58</v>
      </c>
      <c r="J121" s="263" t="s">
        <v>588</v>
      </c>
      <c r="K121" s="289"/>
    </row>
    <row r="122" spans="2:11" ht="17.25" customHeight="1">
      <c r="B122" s="288"/>
      <c r="C122" s="265" t="s">
        <v>589</v>
      </c>
      <c r="D122" s="265"/>
      <c r="E122" s="265"/>
      <c r="F122" s="266" t="s">
        <v>590</v>
      </c>
      <c r="G122" s="267"/>
      <c r="H122" s="265"/>
      <c r="I122" s="265"/>
      <c r="J122" s="265" t="s">
        <v>591</v>
      </c>
      <c r="K122" s="289"/>
    </row>
    <row r="123" spans="2:11" ht="5.25" customHeight="1">
      <c r="B123" s="290"/>
      <c r="C123" s="268"/>
      <c r="D123" s="268"/>
      <c r="E123" s="268"/>
      <c r="F123" s="268"/>
      <c r="G123" s="251"/>
      <c r="H123" s="268"/>
      <c r="I123" s="268"/>
      <c r="J123" s="268"/>
      <c r="K123" s="291"/>
    </row>
    <row r="124" spans="2:11" ht="15" customHeight="1">
      <c r="B124" s="290"/>
      <c r="C124" s="251" t="s">
        <v>595</v>
      </c>
      <c r="D124" s="268"/>
      <c r="E124" s="268"/>
      <c r="F124" s="270" t="s">
        <v>592</v>
      </c>
      <c r="G124" s="251"/>
      <c r="H124" s="251" t="s">
        <v>631</v>
      </c>
      <c r="I124" s="251" t="s">
        <v>594</v>
      </c>
      <c r="J124" s="251">
        <v>120</v>
      </c>
      <c r="K124" s="292"/>
    </row>
    <row r="125" spans="2:11" ht="15" customHeight="1">
      <c r="B125" s="290"/>
      <c r="C125" s="251" t="s">
        <v>640</v>
      </c>
      <c r="D125" s="251"/>
      <c r="E125" s="251"/>
      <c r="F125" s="270" t="s">
        <v>592</v>
      </c>
      <c r="G125" s="251"/>
      <c r="H125" s="251" t="s">
        <v>641</v>
      </c>
      <c r="I125" s="251" t="s">
        <v>594</v>
      </c>
      <c r="J125" s="251" t="s">
        <v>642</v>
      </c>
      <c r="K125" s="292"/>
    </row>
    <row r="126" spans="2:11" ht="15" customHeight="1">
      <c r="B126" s="290"/>
      <c r="C126" s="251" t="s">
        <v>541</v>
      </c>
      <c r="D126" s="251"/>
      <c r="E126" s="251"/>
      <c r="F126" s="270" t="s">
        <v>592</v>
      </c>
      <c r="G126" s="251"/>
      <c r="H126" s="251" t="s">
        <v>643</v>
      </c>
      <c r="I126" s="251" t="s">
        <v>594</v>
      </c>
      <c r="J126" s="251" t="s">
        <v>642</v>
      </c>
      <c r="K126" s="292"/>
    </row>
    <row r="127" spans="2:11" ht="15" customHeight="1">
      <c r="B127" s="290"/>
      <c r="C127" s="251" t="s">
        <v>603</v>
      </c>
      <c r="D127" s="251"/>
      <c r="E127" s="251"/>
      <c r="F127" s="270" t="s">
        <v>598</v>
      </c>
      <c r="G127" s="251"/>
      <c r="H127" s="251" t="s">
        <v>604</v>
      </c>
      <c r="I127" s="251" t="s">
        <v>594</v>
      </c>
      <c r="J127" s="251">
        <v>15</v>
      </c>
      <c r="K127" s="292"/>
    </row>
    <row r="128" spans="2:11" ht="15" customHeight="1">
      <c r="B128" s="290"/>
      <c r="C128" s="272" t="s">
        <v>605</v>
      </c>
      <c r="D128" s="272"/>
      <c r="E128" s="272"/>
      <c r="F128" s="273" t="s">
        <v>598</v>
      </c>
      <c r="G128" s="272"/>
      <c r="H128" s="272" t="s">
        <v>606</v>
      </c>
      <c r="I128" s="272" t="s">
        <v>594</v>
      </c>
      <c r="J128" s="272">
        <v>15</v>
      </c>
      <c r="K128" s="292"/>
    </row>
    <row r="129" spans="2:11" ht="15" customHeight="1">
      <c r="B129" s="290"/>
      <c r="C129" s="272" t="s">
        <v>607</v>
      </c>
      <c r="D129" s="272"/>
      <c r="E129" s="272"/>
      <c r="F129" s="273" t="s">
        <v>598</v>
      </c>
      <c r="G129" s="272"/>
      <c r="H129" s="272" t="s">
        <v>608</v>
      </c>
      <c r="I129" s="272" t="s">
        <v>594</v>
      </c>
      <c r="J129" s="272">
        <v>20</v>
      </c>
      <c r="K129" s="292"/>
    </row>
    <row r="130" spans="2:11" ht="15" customHeight="1">
      <c r="B130" s="290"/>
      <c r="C130" s="272" t="s">
        <v>609</v>
      </c>
      <c r="D130" s="272"/>
      <c r="E130" s="272"/>
      <c r="F130" s="273" t="s">
        <v>598</v>
      </c>
      <c r="G130" s="272"/>
      <c r="H130" s="272" t="s">
        <v>610</v>
      </c>
      <c r="I130" s="272" t="s">
        <v>594</v>
      </c>
      <c r="J130" s="272">
        <v>20</v>
      </c>
      <c r="K130" s="292"/>
    </row>
    <row r="131" spans="2:11" ht="15" customHeight="1">
      <c r="B131" s="290"/>
      <c r="C131" s="251" t="s">
        <v>597</v>
      </c>
      <c r="D131" s="251"/>
      <c r="E131" s="251"/>
      <c r="F131" s="270" t="s">
        <v>598</v>
      </c>
      <c r="G131" s="251"/>
      <c r="H131" s="251" t="s">
        <v>631</v>
      </c>
      <c r="I131" s="251" t="s">
        <v>594</v>
      </c>
      <c r="J131" s="251">
        <v>50</v>
      </c>
      <c r="K131" s="292"/>
    </row>
    <row r="132" spans="2:11" ht="15" customHeight="1">
      <c r="B132" s="290"/>
      <c r="C132" s="251" t="s">
        <v>611</v>
      </c>
      <c r="D132" s="251"/>
      <c r="E132" s="251"/>
      <c r="F132" s="270" t="s">
        <v>598</v>
      </c>
      <c r="G132" s="251"/>
      <c r="H132" s="251" t="s">
        <v>631</v>
      </c>
      <c r="I132" s="251" t="s">
        <v>594</v>
      </c>
      <c r="J132" s="251">
        <v>50</v>
      </c>
      <c r="K132" s="292"/>
    </row>
    <row r="133" spans="2:11" ht="15" customHeight="1">
      <c r="B133" s="290"/>
      <c r="C133" s="251" t="s">
        <v>617</v>
      </c>
      <c r="D133" s="251"/>
      <c r="E133" s="251"/>
      <c r="F133" s="270" t="s">
        <v>598</v>
      </c>
      <c r="G133" s="251"/>
      <c r="H133" s="251" t="s">
        <v>631</v>
      </c>
      <c r="I133" s="251" t="s">
        <v>594</v>
      </c>
      <c r="J133" s="251">
        <v>50</v>
      </c>
      <c r="K133" s="292"/>
    </row>
    <row r="134" spans="2:11" ht="15" customHeight="1">
      <c r="B134" s="290"/>
      <c r="C134" s="251" t="s">
        <v>619</v>
      </c>
      <c r="D134" s="251"/>
      <c r="E134" s="251"/>
      <c r="F134" s="270" t="s">
        <v>598</v>
      </c>
      <c r="G134" s="251"/>
      <c r="H134" s="251" t="s">
        <v>631</v>
      </c>
      <c r="I134" s="251" t="s">
        <v>594</v>
      </c>
      <c r="J134" s="251">
        <v>50</v>
      </c>
      <c r="K134" s="292"/>
    </row>
    <row r="135" spans="2:11" ht="15" customHeight="1">
      <c r="B135" s="290"/>
      <c r="C135" s="251" t="s">
        <v>123</v>
      </c>
      <c r="D135" s="251"/>
      <c r="E135" s="251"/>
      <c r="F135" s="270" t="s">
        <v>598</v>
      </c>
      <c r="G135" s="251"/>
      <c r="H135" s="251" t="s">
        <v>644</v>
      </c>
      <c r="I135" s="251" t="s">
        <v>594</v>
      </c>
      <c r="J135" s="251">
        <v>255</v>
      </c>
      <c r="K135" s="292"/>
    </row>
    <row r="136" spans="2:11" ht="15" customHeight="1">
      <c r="B136" s="290"/>
      <c r="C136" s="251" t="s">
        <v>621</v>
      </c>
      <c r="D136" s="251"/>
      <c r="E136" s="251"/>
      <c r="F136" s="270" t="s">
        <v>592</v>
      </c>
      <c r="G136" s="251"/>
      <c r="H136" s="251" t="s">
        <v>645</v>
      </c>
      <c r="I136" s="251" t="s">
        <v>623</v>
      </c>
      <c r="J136" s="251"/>
      <c r="K136" s="292"/>
    </row>
    <row r="137" spans="2:11" ht="15" customHeight="1">
      <c r="B137" s="290"/>
      <c r="C137" s="251" t="s">
        <v>624</v>
      </c>
      <c r="D137" s="251"/>
      <c r="E137" s="251"/>
      <c r="F137" s="270" t="s">
        <v>592</v>
      </c>
      <c r="G137" s="251"/>
      <c r="H137" s="251" t="s">
        <v>646</v>
      </c>
      <c r="I137" s="251" t="s">
        <v>626</v>
      </c>
      <c r="J137" s="251"/>
      <c r="K137" s="292"/>
    </row>
    <row r="138" spans="2:11" ht="15" customHeight="1">
      <c r="B138" s="290"/>
      <c r="C138" s="251" t="s">
        <v>627</v>
      </c>
      <c r="D138" s="251"/>
      <c r="E138" s="251"/>
      <c r="F138" s="270" t="s">
        <v>592</v>
      </c>
      <c r="G138" s="251"/>
      <c r="H138" s="251" t="s">
        <v>627</v>
      </c>
      <c r="I138" s="251" t="s">
        <v>626</v>
      </c>
      <c r="J138" s="251"/>
      <c r="K138" s="292"/>
    </row>
    <row r="139" spans="2:11" ht="15" customHeight="1">
      <c r="B139" s="290"/>
      <c r="C139" s="251" t="s">
        <v>39</v>
      </c>
      <c r="D139" s="251"/>
      <c r="E139" s="251"/>
      <c r="F139" s="270" t="s">
        <v>592</v>
      </c>
      <c r="G139" s="251"/>
      <c r="H139" s="251" t="s">
        <v>647</v>
      </c>
      <c r="I139" s="251" t="s">
        <v>626</v>
      </c>
      <c r="J139" s="251"/>
      <c r="K139" s="292"/>
    </row>
    <row r="140" spans="2:11" ht="15" customHeight="1">
      <c r="B140" s="290"/>
      <c r="C140" s="251" t="s">
        <v>648</v>
      </c>
      <c r="D140" s="251"/>
      <c r="E140" s="251"/>
      <c r="F140" s="270" t="s">
        <v>592</v>
      </c>
      <c r="G140" s="251"/>
      <c r="H140" s="251" t="s">
        <v>649</v>
      </c>
      <c r="I140" s="251" t="s">
        <v>626</v>
      </c>
      <c r="J140" s="251"/>
      <c r="K140" s="292"/>
    </row>
    <row r="141" spans="2:11" ht="15" customHeight="1">
      <c r="B141" s="293"/>
      <c r="C141" s="294"/>
      <c r="D141" s="294"/>
      <c r="E141" s="294"/>
      <c r="F141" s="294"/>
      <c r="G141" s="294"/>
      <c r="H141" s="294"/>
      <c r="I141" s="294"/>
      <c r="J141" s="294"/>
      <c r="K141" s="295"/>
    </row>
    <row r="142" spans="2:11" ht="18.75" customHeight="1">
      <c r="B142" s="247"/>
      <c r="C142" s="247"/>
      <c r="D142" s="247"/>
      <c r="E142" s="247"/>
      <c r="F142" s="282"/>
      <c r="G142" s="247"/>
      <c r="H142" s="247"/>
      <c r="I142" s="247"/>
      <c r="J142" s="247"/>
      <c r="K142" s="247"/>
    </row>
    <row r="143" spans="2:11" ht="18.75" customHeight="1">
      <c r="B143" s="257"/>
      <c r="C143" s="257"/>
      <c r="D143" s="257"/>
      <c r="E143" s="257"/>
      <c r="F143" s="257"/>
      <c r="G143" s="257"/>
      <c r="H143" s="257"/>
      <c r="I143" s="257"/>
      <c r="J143" s="257"/>
      <c r="K143" s="257"/>
    </row>
    <row r="144" spans="2:11" ht="7.5" customHeight="1">
      <c r="B144" s="258"/>
      <c r="C144" s="259"/>
      <c r="D144" s="259"/>
      <c r="E144" s="259"/>
      <c r="F144" s="259"/>
      <c r="G144" s="259"/>
      <c r="H144" s="259"/>
      <c r="I144" s="259"/>
      <c r="J144" s="259"/>
      <c r="K144" s="260"/>
    </row>
    <row r="145" spans="2:11" ht="45" customHeight="1">
      <c r="B145" s="261"/>
      <c r="C145" s="367" t="s">
        <v>650</v>
      </c>
      <c r="D145" s="367"/>
      <c r="E145" s="367"/>
      <c r="F145" s="367"/>
      <c r="G145" s="367"/>
      <c r="H145" s="367"/>
      <c r="I145" s="367"/>
      <c r="J145" s="367"/>
      <c r="K145" s="262"/>
    </row>
    <row r="146" spans="2:11" ht="17.25" customHeight="1">
      <c r="B146" s="261"/>
      <c r="C146" s="263" t="s">
        <v>586</v>
      </c>
      <c r="D146" s="263"/>
      <c r="E146" s="263"/>
      <c r="F146" s="263" t="s">
        <v>587</v>
      </c>
      <c r="G146" s="264"/>
      <c r="H146" s="263" t="s">
        <v>118</v>
      </c>
      <c r="I146" s="263" t="s">
        <v>58</v>
      </c>
      <c r="J146" s="263" t="s">
        <v>588</v>
      </c>
      <c r="K146" s="262"/>
    </row>
    <row r="147" spans="2:11" ht="17.25" customHeight="1">
      <c r="B147" s="261"/>
      <c r="C147" s="265" t="s">
        <v>589</v>
      </c>
      <c r="D147" s="265"/>
      <c r="E147" s="265"/>
      <c r="F147" s="266" t="s">
        <v>590</v>
      </c>
      <c r="G147" s="267"/>
      <c r="H147" s="265"/>
      <c r="I147" s="265"/>
      <c r="J147" s="265" t="s">
        <v>591</v>
      </c>
      <c r="K147" s="262"/>
    </row>
    <row r="148" spans="2:11" ht="5.25" customHeight="1">
      <c r="B148" s="271"/>
      <c r="C148" s="268"/>
      <c r="D148" s="268"/>
      <c r="E148" s="268"/>
      <c r="F148" s="268"/>
      <c r="G148" s="269"/>
      <c r="H148" s="268"/>
      <c r="I148" s="268"/>
      <c r="J148" s="268"/>
      <c r="K148" s="292"/>
    </row>
    <row r="149" spans="2:11" ht="15" customHeight="1">
      <c r="B149" s="271"/>
      <c r="C149" s="296" t="s">
        <v>595</v>
      </c>
      <c r="D149" s="251"/>
      <c r="E149" s="251"/>
      <c r="F149" s="297" t="s">
        <v>592</v>
      </c>
      <c r="G149" s="251"/>
      <c r="H149" s="296" t="s">
        <v>631</v>
      </c>
      <c r="I149" s="296" t="s">
        <v>594</v>
      </c>
      <c r="J149" s="296">
        <v>120</v>
      </c>
      <c r="K149" s="292"/>
    </row>
    <row r="150" spans="2:11" ht="15" customHeight="1">
      <c r="B150" s="271"/>
      <c r="C150" s="296" t="s">
        <v>640</v>
      </c>
      <c r="D150" s="251"/>
      <c r="E150" s="251"/>
      <c r="F150" s="297" t="s">
        <v>592</v>
      </c>
      <c r="G150" s="251"/>
      <c r="H150" s="296" t="s">
        <v>651</v>
      </c>
      <c r="I150" s="296" t="s">
        <v>594</v>
      </c>
      <c r="J150" s="296" t="s">
        <v>642</v>
      </c>
      <c r="K150" s="292"/>
    </row>
    <row r="151" spans="2:11" ht="15" customHeight="1">
      <c r="B151" s="271"/>
      <c r="C151" s="296" t="s">
        <v>541</v>
      </c>
      <c r="D151" s="251"/>
      <c r="E151" s="251"/>
      <c r="F151" s="297" t="s">
        <v>592</v>
      </c>
      <c r="G151" s="251"/>
      <c r="H151" s="296" t="s">
        <v>652</v>
      </c>
      <c r="I151" s="296" t="s">
        <v>594</v>
      </c>
      <c r="J151" s="296" t="s">
        <v>642</v>
      </c>
      <c r="K151" s="292"/>
    </row>
    <row r="152" spans="2:11" ht="15" customHeight="1">
      <c r="B152" s="271"/>
      <c r="C152" s="296" t="s">
        <v>597</v>
      </c>
      <c r="D152" s="251"/>
      <c r="E152" s="251"/>
      <c r="F152" s="297" t="s">
        <v>598</v>
      </c>
      <c r="G152" s="251"/>
      <c r="H152" s="296" t="s">
        <v>631</v>
      </c>
      <c r="I152" s="296" t="s">
        <v>594</v>
      </c>
      <c r="J152" s="296">
        <v>50</v>
      </c>
      <c r="K152" s="292"/>
    </row>
    <row r="153" spans="2:11" ht="15" customHeight="1">
      <c r="B153" s="271"/>
      <c r="C153" s="296" t="s">
        <v>600</v>
      </c>
      <c r="D153" s="251"/>
      <c r="E153" s="251"/>
      <c r="F153" s="297" t="s">
        <v>592</v>
      </c>
      <c r="G153" s="251"/>
      <c r="H153" s="296" t="s">
        <v>631</v>
      </c>
      <c r="I153" s="296" t="s">
        <v>602</v>
      </c>
      <c r="J153" s="296"/>
      <c r="K153" s="292"/>
    </row>
    <row r="154" spans="2:11" ht="15" customHeight="1">
      <c r="B154" s="271"/>
      <c r="C154" s="296" t="s">
        <v>611</v>
      </c>
      <c r="D154" s="251"/>
      <c r="E154" s="251"/>
      <c r="F154" s="297" t="s">
        <v>598</v>
      </c>
      <c r="G154" s="251"/>
      <c r="H154" s="296" t="s">
        <v>631</v>
      </c>
      <c r="I154" s="296" t="s">
        <v>594</v>
      </c>
      <c r="J154" s="296">
        <v>50</v>
      </c>
      <c r="K154" s="292"/>
    </row>
    <row r="155" spans="2:11" ht="15" customHeight="1">
      <c r="B155" s="271"/>
      <c r="C155" s="296" t="s">
        <v>619</v>
      </c>
      <c r="D155" s="251"/>
      <c r="E155" s="251"/>
      <c r="F155" s="297" t="s">
        <v>598</v>
      </c>
      <c r="G155" s="251"/>
      <c r="H155" s="296" t="s">
        <v>631</v>
      </c>
      <c r="I155" s="296" t="s">
        <v>594</v>
      </c>
      <c r="J155" s="296">
        <v>50</v>
      </c>
      <c r="K155" s="292"/>
    </row>
    <row r="156" spans="2:11" ht="15" customHeight="1">
      <c r="B156" s="271"/>
      <c r="C156" s="296" t="s">
        <v>617</v>
      </c>
      <c r="D156" s="251"/>
      <c r="E156" s="251"/>
      <c r="F156" s="297" t="s">
        <v>598</v>
      </c>
      <c r="G156" s="251"/>
      <c r="H156" s="296" t="s">
        <v>631</v>
      </c>
      <c r="I156" s="296" t="s">
        <v>594</v>
      </c>
      <c r="J156" s="296">
        <v>50</v>
      </c>
      <c r="K156" s="292"/>
    </row>
    <row r="157" spans="2:11" ht="15" customHeight="1">
      <c r="B157" s="271"/>
      <c r="C157" s="296" t="s">
        <v>98</v>
      </c>
      <c r="D157" s="251"/>
      <c r="E157" s="251"/>
      <c r="F157" s="297" t="s">
        <v>592</v>
      </c>
      <c r="G157" s="251"/>
      <c r="H157" s="296" t="s">
        <v>653</v>
      </c>
      <c r="I157" s="296" t="s">
        <v>594</v>
      </c>
      <c r="J157" s="296" t="s">
        <v>654</v>
      </c>
      <c r="K157" s="292"/>
    </row>
    <row r="158" spans="2:11" ht="15" customHeight="1">
      <c r="B158" s="271"/>
      <c r="C158" s="296" t="s">
        <v>655</v>
      </c>
      <c r="D158" s="251"/>
      <c r="E158" s="251"/>
      <c r="F158" s="297" t="s">
        <v>592</v>
      </c>
      <c r="G158" s="251"/>
      <c r="H158" s="296" t="s">
        <v>656</v>
      </c>
      <c r="I158" s="296" t="s">
        <v>626</v>
      </c>
      <c r="J158" s="296"/>
      <c r="K158" s="292"/>
    </row>
    <row r="159" spans="2:11" ht="15" customHeight="1">
      <c r="B159" s="298"/>
      <c r="C159" s="280"/>
      <c r="D159" s="280"/>
      <c r="E159" s="280"/>
      <c r="F159" s="280"/>
      <c r="G159" s="280"/>
      <c r="H159" s="280"/>
      <c r="I159" s="280"/>
      <c r="J159" s="280"/>
      <c r="K159" s="299"/>
    </row>
    <row r="160" spans="2:11" ht="18.75" customHeight="1">
      <c r="B160" s="247"/>
      <c r="C160" s="251"/>
      <c r="D160" s="251"/>
      <c r="E160" s="251"/>
      <c r="F160" s="270"/>
      <c r="G160" s="251"/>
      <c r="H160" s="251"/>
      <c r="I160" s="251"/>
      <c r="J160" s="251"/>
      <c r="K160" s="247"/>
    </row>
    <row r="161" spans="2:11" ht="18.75" customHeight="1">
      <c r="B161" s="257"/>
      <c r="C161" s="257"/>
      <c r="D161" s="257"/>
      <c r="E161" s="257"/>
      <c r="F161" s="257"/>
      <c r="G161" s="257"/>
      <c r="H161" s="257"/>
      <c r="I161" s="257"/>
      <c r="J161" s="257"/>
      <c r="K161" s="257"/>
    </row>
    <row r="162" spans="2:11" ht="7.5" customHeight="1">
      <c r="B162" s="239"/>
      <c r="C162" s="240"/>
      <c r="D162" s="240"/>
      <c r="E162" s="240"/>
      <c r="F162" s="240"/>
      <c r="G162" s="240"/>
      <c r="H162" s="240"/>
      <c r="I162" s="240"/>
      <c r="J162" s="240"/>
      <c r="K162" s="241"/>
    </row>
    <row r="163" spans="2:11" ht="45" customHeight="1">
      <c r="B163" s="242"/>
      <c r="C163" s="366" t="s">
        <v>657</v>
      </c>
      <c r="D163" s="366"/>
      <c r="E163" s="366"/>
      <c r="F163" s="366"/>
      <c r="G163" s="366"/>
      <c r="H163" s="366"/>
      <c r="I163" s="366"/>
      <c r="J163" s="366"/>
      <c r="K163" s="243"/>
    </row>
    <row r="164" spans="2:11" ht="17.25" customHeight="1">
      <c r="B164" s="242"/>
      <c r="C164" s="263" t="s">
        <v>586</v>
      </c>
      <c r="D164" s="263"/>
      <c r="E164" s="263"/>
      <c r="F164" s="263" t="s">
        <v>587</v>
      </c>
      <c r="G164" s="300"/>
      <c r="H164" s="301" t="s">
        <v>118</v>
      </c>
      <c r="I164" s="301" t="s">
        <v>58</v>
      </c>
      <c r="J164" s="263" t="s">
        <v>588</v>
      </c>
      <c r="K164" s="243"/>
    </row>
    <row r="165" spans="2:11" ht="17.25" customHeight="1">
      <c r="B165" s="244"/>
      <c r="C165" s="265" t="s">
        <v>589</v>
      </c>
      <c r="D165" s="265"/>
      <c r="E165" s="265"/>
      <c r="F165" s="266" t="s">
        <v>590</v>
      </c>
      <c r="G165" s="302"/>
      <c r="H165" s="303"/>
      <c r="I165" s="303"/>
      <c r="J165" s="265" t="s">
        <v>591</v>
      </c>
      <c r="K165" s="245"/>
    </row>
    <row r="166" spans="2:11" ht="5.25" customHeight="1">
      <c r="B166" s="271"/>
      <c r="C166" s="268"/>
      <c r="D166" s="268"/>
      <c r="E166" s="268"/>
      <c r="F166" s="268"/>
      <c r="G166" s="269"/>
      <c r="H166" s="268"/>
      <c r="I166" s="268"/>
      <c r="J166" s="268"/>
      <c r="K166" s="292"/>
    </row>
    <row r="167" spans="2:11" ht="15" customHeight="1">
      <c r="B167" s="271"/>
      <c r="C167" s="251" t="s">
        <v>595</v>
      </c>
      <c r="D167" s="251"/>
      <c r="E167" s="251"/>
      <c r="F167" s="270" t="s">
        <v>592</v>
      </c>
      <c r="G167" s="251"/>
      <c r="H167" s="251" t="s">
        <v>631</v>
      </c>
      <c r="I167" s="251" t="s">
        <v>594</v>
      </c>
      <c r="J167" s="251">
        <v>120</v>
      </c>
      <c r="K167" s="292"/>
    </row>
    <row r="168" spans="2:11" ht="15" customHeight="1">
      <c r="B168" s="271"/>
      <c r="C168" s="251" t="s">
        <v>640</v>
      </c>
      <c r="D168" s="251"/>
      <c r="E168" s="251"/>
      <c r="F168" s="270" t="s">
        <v>592</v>
      </c>
      <c r="G168" s="251"/>
      <c r="H168" s="251" t="s">
        <v>641</v>
      </c>
      <c r="I168" s="251" t="s">
        <v>594</v>
      </c>
      <c r="J168" s="251" t="s">
        <v>642</v>
      </c>
      <c r="K168" s="292"/>
    </row>
    <row r="169" spans="2:11" ht="15" customHeight="1">
      <c r="B169" s="271"/>
      <c r="C169" s="251" t="s">
        <v>541</v>
      </c>
      <c r="D169" s="251"/>
      <c r="E169" s="251"/>
      <c r="F169" s="270" t="s">
        <v>592</v>
      </c>
      <c r="G169" s="251"/>
      <c r="H169" s="251" t="s">
        <v>658</v>
      </c>
      <c r="I169" s="251" t="s">
        <v>594</v>
      </c>
      <c r="J169" s="251" t="s">
        <v>642</v>
      </c>
      <c r="K169" s="292"/>
    </row>
    <row r="170" spans="2:11" ht="15" customHeight="1">
      <c r="B170" s="271"/>
      <c r="C170" s="251" t="s">
        <v>597</v>
      </c>
      <c r="D170" s="251"/>
      <c r="E170" s="251"/>
      <c r="F170" s="270" t="s">
        <v>598</v>
      </c>
      <c r="G170" s="251"/>
      <c r="H170" s="251" t="s">
        <v>658</v>
      </c>
      <c r="I170" s="251" t="s">
        <v>594</v>
      </c>
      <c r="J170" s="251">
        <v>50</v>
      </c>
      <c r="K170" s="292"/>
    </row>
    <row r="171" spans="2:11" ht="15" customHeight="1">
      <c r="B171" s="271"/>
      <c r="C171" s="251" t="s">
        <v>600</v>
      </c>
      <c r="D171" s="251"/>
      <c r="E171" s="251"/>
      <c r="F171" s="270" t="s">
        <v>592</v>
      </c>
      <c r="G171" s="251"/>
      <c r="H171" s="251" t="s">
        <v>658</v>
      </c>
      <c r="I171" s="251" t="s">
        <v>602</v>
      </c>
      <c r="J171" s="251"/>
      <c r="K171" s="292"/>
    </row>
    <row r="172" spans="2:11" ht="15" customHeight="1">
      <c r="B172" s="271"/>
      <c r="C172" s="251" t="s">
        <v>611</v>
      </c>
      <c r="D172" s="251"/>
      <c r="E172" s="251"/>
      <c r="F172" s="270" t="s">
        <v>598</v>
      </c>
      <c r="G172" s="251"/>
      <c r="H172" s="251" t="s">
        <v>658</v>
      </c>
      <c r="I172" s="251" t="s">
        <v>594</v>
      </c>
      <c r="J172" s="251">
        <v>50</v>
      </c>
      <c r="K172" s="292"/>
    </row>
    <row r="173" spans="2:11" ht="15" customHeight="1">
      <c r="B173" s="271"/>
      <c r="C173" s="251" t="s">
        <v>619</v>
      </c>
      <c r="D173" s="251"/>
      <c r="E173" s="251"/>
      <c r="F173" s="270" t="s">
        <v>598</v>
      </c>
      <c r="G173" s="251"/>
      <c r="H173" s="251" t="s">
        <v>658</v>
      </c>
      <c r="I173" s="251" t="s">
        <v>594</v>
      </c>
      <c r="J173" s="251">
        <v>50</v>
      </c>
      <c r="K173" s="292"/>
    </row>
    <row r="174" spans="2:11" ht="15" customHeight="1">
      <c r="B174" s="271"/>
      <c r="C174" s="251" t="s">
        <v>617</v>
      </c>
      <c r="D174" s="251"/>
      <c r="E174" s="251"/>
      <c r="F174" s="270" t="s">
        <v>598</v>
      </c>
      <c r="G174" s="251"/>
      <c r="H174" s="251" t="s">
        <v>658</v>
      </c>
      <c r="I174" s="251" t="s">
        <v>594</v>
      </c>
      <c r="J174" s="251">
        <v>50</v>
      </c>
      <c r="K174" s="292"/>
    </row>
    <row r="175" spans="2:11" ht="15" customHeight="1">
      <c r="B175" s="271"/>
      <c r="C175" s="251" t="s">
        <v>117</v>
      </c>
      <c r="D175" s="251"/>
      <c r="E175" s="251"/>
      <c r="F175" s="270" t="s">
        <v>592</v>
      </c>
      <c r="G175" s="251"/>
      <c r="H175" s="251" t="s">
        <v>659</v>
      </c>
      <c r="I175" s="251" t="s">
        <v>660</v>
      </c>
      <c r="J175" s="251"/>
      <c r="K175" s="292"/>
    </row>
    <row r="176" spans="2:11" ht="15" customHeight="1">
      <c r="B176" s="271"/>
      <c r="C176" s="251" t="s">
        <v>58</v>
      </c>
      <c r="D176" s="251"/>
      <c r="E176" s="251"/>
      <c r="F176" s="270" t="s">
        <v>592</v>
      </c>
      <c r="G176" s="251"/>
      <c r="H176" s="251" t="s">
        <v>661</v>
      </c>
      <c r="I176" s="251" t="s">
        <v>662</v>
      </c>
      <c r="J176" s="251">
        <v>1</v>
      </c>
      <c r="K176" s="292"/>
    </row>
    <row r="177" spans="2:11" ht="15" customHeight="1">
      <c r="B177" s="271"/>
      <c r="C177" s="251" t="s">
        <v>54</v>
      </c>
      <c r="D177" s="251"/>
      <c r="E177" s="251"/>
      <c r="F177" s="270" t="s">
        <v>592</v>
      </c>
      <c r="G177" s="251"/>
      <c r="H177" s="251" t="s">
        <v>663</v>
      </c>
      <c r="I177" s="251" t="s">
        <v>594</v>
      </c>
      <c r="J177" s="251">
        <v>20</v>
      </c>
      <c r="K177" s="292"/>
    </row>
    <row r="178" spans="2:11" ht="15" customHeight="1">
      <c r="B178" s="271"/>
      <c r="C178" s="251" t="s">
        <v>118</v>
      </c>
      <c r="D178" s="251"/>
      <c r="E178" s="251"/>
      <c r="F178" s="270" t="s">
        <v>592</v>
      </c>
      <c r="G178" s="251"/>
      <c r="H178" s="251" t="s">
        <v>664</v>
      </c>
      <c r="I178" s="251" t="s">
        <v>594</v>
      </c>
      <c r="J178" s="251">
        <v>255</v>
      </c>
      <c r="K178" s="292"/>
    </row>
    <row r="179" spans="2:11" ht="15" customHeight="1">
      <c r="B179" s="271"/>
      <c r="C179" s="251" t="s">
        <v>119</v>
      </c>
      <c r="D179" s="251"/>
      <c r="E179" s="251"/>
      <c r="F179" s="270" t="s">
        <v>592</v>
      </c>
      <c r="G179" s="251"/>
      <c r="H179" s="251" t="s">
        <v>557</v>
      </c>
      <c r="I179" s="251" t="s">
        <v>594</v>
      </c>
      <c r="J179" s="251">
        <v>10</v>
      </c>
      <c r="K179" s="292"/>
    </row>
    <row r="180" spans="2:11" ht="15" customHeight="1">
      <c r="B180" s="271"/>
      <c r="C180" s="251" t="s">
        <v>120</v>
      </c>
      <c r="D180" s="251"/>
      <c r="E180" s="251"/>
      <c r="F180" s="270" t="s">
        <v>592</v>
      </c>
      <c r="G180" s="251"/>
      <c r="H180" s="251" t="s">
        <v>665</v>
      </c>
      <c r="I180" s="251" t="s">
        <v>626</v>
      </c>
      <c r="J180" s="251"/>
      <c r="K180" s="292"/>
    </row>
    <row r="181" spans="2:11" ht="15" customHeight="1">
      <c r="B181" s="271"/>
      <c r="C181" s="251" t="s">
        <v>666</v>
      </c>
      <c r="D181" s="251"/>
      <c r="E181" s="251"/>
      <c r="F181" s="270" t="s">
        <v>592</v>
      </c>
      <c r="G181" s="251"/>
      <c r="H181" s="251" t="s">
        <v>667</v>
      </c>
      <c r="I181" s="251" t="s">
        <v>626</v>
      </c>
      <c r="J181" s="251"/>
      <c r="K181" s="292"/>
    </row>
    <row r="182" spans="2:11" ht="15" customHeight="1">
      <c r="B182" s="271"/>
      <c r="C182" s="251" t="s">
        <v>655</v>
      </c>
      <c r="D182" s="251"/>
      <c r="E182" s="251"/>
      <c r="F182" s="270" t="s">
        <v>592</v>
      </c>
      <c r="G182" s="251"/>
      <c r="H182" s="251" t="s">
        <v>668</v>
      </c>
      <c r="I182" s="251" t="s">
        <v>626</v>
      </c>
      <c r="J182" s="251"/>
      <c r="K182" s="292"/>
    </row>
    <row r="183" spans="2:11" ht="15" customHeight="1">
      <c r="B183" s="271"/>
      <c r="C183" s="251" t="s">
        <v>122</v>
      </c>
      <c r="D183" s="251"/>
      <c r="E183" s="251"/>
      <c r="F183" s="270" t="s">
        <v>598</v>
      </c>
      <c r="G183" s="251"/>
      <c r="H183" s="251" t="s">
        <v>669</v>
      </c>
      <c r="I183" s="251" t="s">
        <v>594</v>
      </c>
      <c r="J183" s="251">
        <v>50</v>
      </c>
      <c r="K183" s="292"/>
    </row>
    <row r="184" spans="2:11" ht="15" customHeight="1">
      <c r="B184" s="271"/>
      <c r="C184" s="251" t="s">
        <v>670</v>
      </c>
      <c r="D184" s="251"/>
      <c r="E184" s="251"/>
      <c r="F184" s="270" t="s">
        <v>598</v>
      </c>
      <c r="G184" s="251"/>
      <c r="H184" s="251" t="s">
        <v>671</v>
      </c>
      <c r="I184" s="251" t="s">
        <v>672</v>
      </c>
      <c r="J184" s="251"/>
      <c r="K184" s="292"/>
    </row>
    <row r="185" spans="2:11" ht="15" customHeight="1">
      <c r="B185" s="271"/>
      <c r="C185" s="251" t="s">
        <v>673</v>
      </c>
      <c r="D185" s="251"/>
      <c r="E185" s="251"/>
      <c r="F185" s="270" t="s">
        <v>598</v>
      </c>
      <c r="G185" s="251"/>
      <c r="H185" s="251" t="s">
        <v>674</v>
      </c>
      <c r="I185" s="251" t="s">
        <v>672</v>
      </c>
      <c r="J185" s="251"/>
      <c r="K185" s="292"/>
    </row>
    <row r="186" spans="2:11" ht="15" customHeight="1">
      <c r="B186" s="271"/>
      <c r="C186" s="251" t="s">
        <v>675</v>
      </c>
      <c r="D186" s="251"/>
      <c r="E186" s="251"/>
      <c r="F186" s="270" t="s">
        <v>598</v>
      </c>
      <c r="G186" s="251"/>
      <c r="H186" s="251" t="s">
        <v>676</v>
      </c>
      <c r="I186" s="251" t="s">
        <v>672</v>
      </c>
      <c r="J186" s="251"/>
      <c r="K186" s="292"/>
    </row>
    <row r="187" spans="2:11" ht="15" customHeight="1">
      <c r="B187" s="271"/>
      <c r="C187" s="304" t="s">
        <v>677</v>
      </c>
      <c r="D187" s="251"/>
      <c r="E187" s="251"/>
      <c r="F187" s="270" t="s">
        <v>598</v>
      </c>
      <c r="G187" s="251"/>
      <c r="H187" s="251" t="s">
        <v>678</v>
      </c>
      <c r="I187" s="251" t="s">
        <v>679</v>
      </c>
      <c r="J187" s="305" t="s">
        <v>680</v>
      </c>
      <c r="K187" s="292"/>
    </row>
    <row r="188" spans="2:11" ht="15" customHeight="1">
      <c r="B188" s="271"/>
      <c r="C188" s="256" t="s">
        <v>43</v>
      </c>
      <c r="D188" s="251"/>
      <c r="E188" s="251"/>
      <c r="F188" s="270" t="s">
        <v>592</v>
      </c>
      <c r="G188" s="251"/>
      <c r="H188" s="247" t="s">
        <v>681</v>
      </c>
      <c r="I188" s="251" t="s">
        <v>682</v>
      </c>
      <c r="J188" s="251"/>
      <c r="K188" s="292"/>
    </row>
    <row r="189" spans="2:11" ht="15" customHeight="1">
      <c r="B189" s="271"/>
      <c r="C189" s="256" t="s">
        <v>683</v>
      </c>
      <c r="D189" s="251"/>
      <c r="E189" s="251"/>
      <c r="F189" s="270" t="s">
        <v>592</v>
      </c>
      <c r="G189" s="251"/>
      <c r="H189" s="251" t="s">
        <v>684</v>
      </c>
      <c r="I189" s="251" t="s">
        <v>626</v>
      </c>
      <c r="J189" s="251"/>
      <c r="K189" s="292"/>
    </row>
    <row r="190" spans="2:11" ht="15" customHeight="1">
      <c r="B190" s="271"/>
      <c r="C190" s="256" t="s">
        <v>685</v>
      </c>
      <c r="D190" s="251"/>
      <c r="E190" s="251"/>
      <c r="F190" s="270" t="s">
        <v>592</v>
      </c>
      <c r="G190" s="251"/>
      <c r="H190" s="251" t="s">
        <v>686</v>
      </c>
      <c r="I190" s="251" t="s">
        <v>626</v>
      </c>
      <c r="J190" s="251"/>
      <c r="K190" s="292"/>
    </row>
    <row r="191" spans="2:11" ht="15" customHeight="1">
      <c r="B191" s="271"/>
      <c r="C191" s="256" t="s">
        <v>687</v>
      </c>
      <c r="D191" s="251"/>
      <c r="E191" s="251"/>
      <c r="F191" s="270" t="s">
        <v>598</v>
      </c>
      <c r="G191" s="251"/>
      <c r="H191" s="251" t="s">
        <v>688</v>
      </c>
      <c r="I191" s="251" t="s">
        <v>626</v>
      </c>
      <c r="J191" s="251"/>
      <c r="K191" s="292"/>
    </row>
    <row r="192" spans="2:11" ht="15" customHeight="1">
      <c r="B192" s="298"/>
      <c r="C192" s="306"/>
      <c r="D192" s="280"/>
      <c r="E192" s="280"/>
      <c r="F192" s="280"/>
      <c r="G192" s="280"/>
      <c r="H192" s="280"/>
      <c r="I192" s="280"/>
      <c r="J192" s="280"/>
      <c r="K192" s="299"/>
    </row>
    <row r="193" spans="2:11" ht="18.75" customHeight="1">
      <c r="B193" s="247"/>
      <c r="C193" s="251"/>
      <c r="D193" s="251"/>
      <c r="E193" s="251"/>
      <c r="F193" s="270"/>
      <c r="G193" s="251"/>
      <c r="H193" s="251"/>
      <c r="I193" s="251"/>
      <c r="J193" s="251"/>
      <c r="K193" s="247"/>
    </row>
    <row r="194" spans="2:11" ht="18.75" customHeight="1">
      <c r="B194" s="247"/>
      <c r="C194" s="251"/>
      <c r="D194" s="251"/>
      <c r="E194" s="251"/>
      <c r="F194" s="270"/>
      <c r="G194" s="251"/>
      <c r="H194" s="251"/>
      <c r="I194" s="251"/>
      <c r="J194" s="251"/>
      <c r="K194" s="247"/>
    </row>
    <row r="195" spans="2:11" ht="18.75" customHeight="1">
      <c r="B195" s="257"/>
      <c r="C195" s="257"/>
      <c r="D195" s="257"/>
      <c r="E195" s="257"/>
      <c r="F195" s="257"/>
      <c r="G195" s="257"/>
      <c r="H195" s="257"/>
      <c r="I195" s="257"/>
      <c r="J195" s="257"/>
      <c r="K195" s="257"/>
    </row>
    <row r="196" spans="2:11" ht="13.5">
      <c r="B196" s="239"/>
      <c r="C196" s="240"/>
      <c r="D196" s="240"/>
      <c r="E196" s="240"/>
      <c r="F196" s="240"/>
      <c r="G196" s="240"/>
      <c r="H196" s="240"/>
      <c r="I196" s="240"/>
      <c r="J196" s="240"/>
      <c r="K196" s="241"/>
    </row>
    <row r="197" spans="2:11" ht="21">
      <c r="B197" s="242"/>
      <c r="C197" s="366" t="s">
        <v>689</v>
      </c>
      <c r="D197" s="366"/>
      <c r="E197" s="366"/>
      <c r="F197" s="366"/>
      <c r="G197" s="366"/>
      <c r="H197" s="366"/>
      <c r="I197" s="366"/>
      <c r="J197" s="366"/>
      <c r="K197" s="243"/>
    </row>
    <row r="198" spans="2:11" ht="25.5" customHeight="1">
      <c r="B198" s="242"/>
      <c r="C198" s="307" t="s">
        <v>690</v>
      </c>
      <c r="D198" s="307"/>
      <c r="E198" s="307"/>
      <c r="F198" s="307" t="s">
        <v>691</v>
      </c>
      <c r="G198" s="308"/>
      <c r="H198" s="365" t="s">
        <v>692</v>
      </c>
      <c r="I198" s="365"/>
      <c r="J198" s="365"/>
      <c r="K198" s="243"/>
    </row>
    <row r="199" spans="2:11" ht="5.25" customHeight="1">
      <c r="B199" s="271"/>
      <c r="C199" s="268"/>
      <c r="D199" s="268"/>
      <c r="E199" s="268"/>
      <c r="F199" s="268"/>
      <c r="G199" s="251"/>
      <c r="H199" s="268"/>
      <c r="I199" s="268"/>
      <c r="J199" s="268"/>
      <c r="K199" s="292"/>
    </row>
    <row r="200" spans="2:11" ht="15" customHeight="1">
      <c r="B200" s="271"/>
      <c r="C200" s="251" t="s">
        <v>682</v>
      </c>
      <c r="D200" s="251"/>
      <c r="E200" s="251"/>
      <c r="F200" s="270" t="s">
        <v>44</v>
      </c>
      <c r="G200" s="251"/>
      <c r="H200" s="363" t="s">
        <v>693</v>
      </c>
      <c r="I200" s="363"/>
      <c r="J200" s="363"/>
      <c r="K200" s="292"/>
    </row>
    <row r="201" spans="2:11" ht="15" customHeight="1">
      <c r="B201" s="271"/>
      <c r="C201" s="277"/>
      <c r="D201" s="251"/>
      <c r="E201" s="251"/>
      <c r="F201" s="270" t="s">
        <v>45</v>
      </c>
      <c r="G201" s="251"/>
      <c r="H201" s="363" t="s">
        <v>694</v>
      </c>
      <c r="I201" s="363"/>
      <c r="J201" s="363"/>
      <c r="K201" s="292"/>
    </row>
    <row r="202" spans="2:11" ht="15" customHeight="1">
      <c r="B202" s="271"/>
      <c r="C202" s="277"/>
      <c r="D202" s="251"/>
      <c r="E202" s="251"/>
      <c r="F202" s="270" t="s">
        <v>48</v>
      </c>
      <c r="G202" s="251"/>
      <c r="H202" s="363" t="s">
        <v>695</v>
      </c>
      <c r="I202" s="363"/>
      <c r="J202" s="363"/>
      <c r="K202" s="292"/>
    </row>
    <row r="203" spans="2:11" ht="15" customHeight="1">
      <c r="B203" s="271"/>
      <c r="C203" s="251"/>
      <c r="D203" s="251"/>
      <c r="E203" s="251"/>
      <c r="F203" s="270" t="s">
        <v>46</v>
      </c>
      <c r="G203" s="251"/>
      <c r="H203" s="363" t="s">
        <v>696</v>
      </c>
      <c r="I203" s="363"/>
      <c r="J203" s="363"/>
      <c r="K203" s="292"/>
    </row>
    <row r="204" spans="2:11" ht="15" customHeight="1">
      <c r="B204" s="271"/>
      <c r="C204" s="251"/>
      <c r="D204" s="251"/>
      <c r="E204" s="251"/>
      <c r="F204" s="270" t="s">
        <v>47</v>
      </c>
      <c r="G204" s="251"/>
      <c r="H204" s="363" t="s">
        <v>697</v>
      </c>
      <c r="I204" s="363"/>
      <c r="J204" s="363"/>
      <c r="K204" s="292"/>
    </row>
    <row r="205" spans="2:11" ht="15" customHeight="1">
      <c r="B205" s="271"/>
      <c r="C205" s="251"/>
      <c r="D205" s="251"/>
      <c r="E205" s="251"/>
      <c r="F205" s="270"/>
      <c r="G205" s="251"/>
      <c r="H205" s="251"/>
      <c r="I205" s="251"/>
      <c r="J205" s="251"/>
      <c r="K205" s="292"/>
    </row>
    <row r="206" spans="2:11" ht="15" customHeight="1">
      <c r="B206" s="271"/>
      <c r="C206" s="251" t="s">
        <v>638</v>
      </c>
      <c r="D206" s="251"/>
      <c r="E206" s="251"/>
      <c r="F206" s="270" t="s">
        <v>80</v>
      </c>
      <c r="G206" s="251"/>
      <c r="H206" s="363" t="s">
        <v>79</v>
      </c>
      <c r="I206" s="363"/>
      <c r="J206" s="363"/>
      <c r="K206" s="292"/>
    </row>
    <row r="207" spans="2:11" ht="15" customHeight="1">
      <c r="B207" s="271"/>
      <c r="C207" s="277"/>
      <c r="D207" s="251"/>
      <c r="E207" s="251"/>
      <c r="F207" s="270" t="s">
        <v>537</v>
      </c>
      <c r="G207" s="251"/>
      <c r="H207" s="363" t="s">
        <v>538</v>
      </c>
      <c r="I207" s="363"/>
      <c r="J207" s="363"/>
      <c r="K207" s="292"/>
    </row>
    <row r="208" spans="2:11" ht="15" customHeight="1">
      <c r="B208" s="271"/>
      <c r="C208" s="251"/>
      <c r="D208" s="251"/>
      <c r="E208" s="251"/>
      <c r="F208" s="270" t="s">
        <v>535</v>
      </c>
      <c r="G208" s="251"/>
      <c r="H208" s="363" t="s">
        <v>698</v>
      </c>
      <c r="I208" s="363"/>
      <c r="J208" s="363"/>
      <c r="K208" s="292"/>
    </row>
    <row r="209" spans="2:11" ht="15" customHeight="1">
      <c r="B209" s="309"/>
      <c r="C209" s="277"/>
      <c r="D209" s="277"/>
      <c r="E209" s="277"/>
      <c r="F209" s="270" t="s">
        <v>86</v>
      </c>
      <c r="G209" s="256"/>
      <c r="H209" s="364" t="s">
        <v>85</v>
      </c>
      <c r="I209" s="364"/>
      <c r="J209" s="364"/>
      <c r="K209" s="310"/>
    </row>
    <row r="210" spans="2:11" ht="15" customHeight="1">
      <c r="B210" s="309"/>
      <c r="C210" s="277"/>
      <c r="D210" s="277"/>
      <c r="E210" s="277"/>
      <c r="F210" s="270" t="s">
        <v>539</v>
      </c>
      <c r="G210" s="256"/>
      <c r="H210" s="364" t="s">
        <v>699</v>
      </c>
      <c r="I210" s="364"/>
      <c r="J210" s="364"/>
      <c r="K210" s="310"/>
    </row>
    <row r="211" spans="2:11" ht="15" customHeight="1">
      <c r="B211" s="309"/>
      <c r="C211" s="277"/>
      <c r="D211" s="277"/>
      <c r="E211" s="277"/>
      <c r="F211" s="311"/>
      <c r="G211" s="256"/>
      <c r="H211" s="312"/>
      <c r="I211" s="312"/>
      <c r="J211" s="312"/>
      <c r="K211" s="310"/>
    </row>
    <row r="212" spans="2:11" ht="15" customHeight="1">
      <c r="B212" s="309"/>
      <c r="C212" s="251" t="s">
        <v>662</v>
      </c>
      <c r="D212" s="277"/>
      <c r="E212" s="277"/>
      <c r="F212" s="270">
        <v>1</v>
      </c>
      <c r="G212" s="256"/>
      <c r="H212" s="364" t="s">
        <v>700</v>
      </c>
      <c r="I212" s="364"/>
      <c r="J212" s="364"/>
      <c r="K212" s="310"/>
    </row>
    <row r="213" spans="2:11" ht="15" customHeight="1">
      <c r="B213" s="309"/>
      <c r="C213" s="277"/>
      <c r="D213" s="277"/>
      <c r="E213" s="277"/>
      <c r="F213" s="270">
        <v>2</v>
      </c>
      <c r="G213" s="256"/>
      <c r="H213" s="364" t="s">
        <v>701</v>
      </c>
      <c r="I213" s="364"/>
      <c r="J213" s="364"/>
      <c r="K213" s="310"/>
    </row>
    <row r="214" spans="2:11" ht="15" customHeight="1">
      <c r="B214" s="309"/>
      <c r="C214" s="277"/>
      <c r="D214" s="277"/>
      <c r="E214" s="277"/>
      <c r="F214" s="270">
        <v>3</v>
      </c>
      <c r="G214" s="256"/>
      <c r="H214" s="364" t="s">
        <v>702</v>
      </c>
      <c r="I214" s="364"/>
      <c r="J214" s="364"/>
      <c r="K214" s="310"/>
    </row>
    <row r="215" spans="2:11" ht="15" customHeight="1">
      <c r="B215" s="309"/>
      <c r="C215" s="277"/>
      <c r="D215" s="277"/>
      <c r="E215" s="277"/>
      <c r="F215" s="270">
        <v>4</v>
      </c>
      <c r="G215" s="256"/>
      <c r="H215" s="364" t="s">
        <v>703</v>
      </c>
      <c r="I215" s="364"/>
      <c r="J215" s="364"/>
      <c r="K215" s="310"/>
    </row>
    <row r="216" spans="2:11" ht="12.75" customHeight="1">
      <c r="B216" s="313"/>
      <c r="C216" s="314"/>
      <c r="D216" s="314"/>
      <c r="E216" s="314"/>
      <c r="F216" s="314"/>
      <c r="G216" s="314"/>
      <c r="H216" s="314"/>
      <c r="I216" s="314"/>
      <c r="J216" s="314"/>
      <c r="K216" s="315"/>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Martina-PC\Martina</dc:creator>
  <cp:keywords/>
  <dc:description/>
  <cp:lastModifiedBy>Bluma Pavel</cp:lastModifiedBy>
  <dcterms:created xsi:type="dcterms:W3CDTF">2018-05-17T06:45:30Z</dcterms:created>
  <dcterms:modified xsi:type="dcterms:W3CDTF">2018-06-12T09:49:19Z</dcterms:modified>
  <cp:category/>
  <cp:version/>
  <cp:contentType/>
  <cp:contentStatus/>
</cp:coreProperties>
</file>