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66925"/>
  <bookViews>
    <workbookView xWindow="65416" yWindow="65416" windowWidth="29040" windowHeight="15840" activeTab="0"/>
  </bookViews>
  <sheets>
    <sheet name="Výkaz výměr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<sst xmlns="http://schemas.openxmlformats.org/spreadsheetml/2006/main" count="172" uniqueCount="96">
  <si>
    <t>Položka</t>
  </si>
  <si>
    <t>MJ</t>
  </si>
  <si>
    <t>DPH 21%</t>
  </si>
  <si>
    <t>ks</t>
  </si>
  <si>
    <t>Kč/MJ</t>
  </si>
  <si>
    <t>hod</t>
  </si>
  <si>
    <t>IČO:</t>
  </si>
  <si>
    <t>Zhotovitel:</t>
  </si>
  <si>
    <t>Investor (zadavatel):</t>
  </si>
  <si>
    <t>Pronájem montážní plošiny (hod.)</t>
  </si>
  <si>
    <t>odvoz a likvidace demont. svítidel</t>
  </si>
  <si>
    <t>Příloha č. 4</t>
  </si>
  <si>
    <t>Číslo</t>
  </si>
  <si>
    <t>Množství</t>
  </si>
  <si>
    <t>Výdaje v Kč bez DPH</t>
  </si>
  <si>
    <t>Výdaje v Kč s DPH</t>
  </si>
  <si>
    <t>Způsobilé</t>
  </si>
  <si>
    <t>Nezpůsobilé</t>
  </si>
  <si>
    <t>1.</t>
  </si>
  <si>
    <t>Materiál</t>
  </si>
  <si>
    <t>1.1</t>
  </si>
  <si>
    <t>x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</si>
  <si>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</si>
  <si>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</si>
  <si>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</si>
  <si>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</si>
  <si>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</si>
  <si>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</si>
  <si>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</si>
  <si>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</si>
  <si>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</si>
  <si>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</si>
  <si>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</si>
  <si>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</t>
  </si>
  <si>
    <t>Montážní práce</t>
  </si>
  <si>
    <t>2.1</t>
  </si>
  <si>
    <t>Demontáž svítidla</t>
  </si>
  <si>
    <t>2.2</t>
  </si>
  <si>
    <t>Montáž svítidla</t>
  </si>
  <si>
    <t>2.3</t>
  </si>
  <si>
    <t>Montáž výložníku</t>
  </si>
  <si>
    <t>2.4</t>
  </si>
  <si>
    <t>2.5</t>
  </si>
  <si>
    <t>3.</t>
  </si>
  <si>
    <t>Ostatní</t>
  </si>
  <si>
    <t>3.1</t>
  </si>
  <si>
    <t>3.2</t>
  </si>
  <si>
    <t>3.3</t>
  </si>
  <si>
    <t>3.4</t>
  </si>
  <si>
    <t>kpl</t>
  </si>
  <si>
    <t>3.5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</si>
  <si>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</si>
  <si>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</si>
  <si>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</si>
  <si>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</si>
  <si>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</si>
  <si>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</si>
  <si>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</si>
  <si>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</si>
  <si>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</si>
  <si>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</si>
  <si>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</si>
  <si>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</si>
  <si>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</si>
  <si>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</si>
  <si>
    <t>Položkový rozpočet - Tachov</t>
  </si>
  <si>
    <t>Parkové svítidlo 40W - asym. optika</t>
  </si>
  <si>
    <t>Parkové svítidlo 40W - sym. optika</t>
  </si>
  <si>
    <t>Silniční svítidlo 15W</t>
  </si>
  <si>
    <t>Silniční svítidlo 30W</t>
  </si>
  <si>
    <t>Silniční svítidlo 40W</t>
  </si>
  <si>
    <t>Silniční svítidlo 50W</t>
  </si>
  <si>
    <t>Silniční svítidlo 60W</t>
  </si>
  <si>
    <t>Silniční svítidlo 100W</t>
  </si>
  <si>
    <t>Řídicí modul do svítidla</t>
  </si>
  <si>
    <t>Řídicí jednotka PLC Foxtrot</t>
  </si>
  <si>
    <t>Silniční stožár  třístupňový 8m, FeZn</t>
  </si>
  <si>
    <t>Sadový stožár třístupňový 6m, FeZn</t>
  </si>
  <si>
    <t>1.13</t>
  </si>
  <si>
    <t>Dvojramenný obloukový výložník 2m, 180°, FeZn</t>
  </si>
  <si>
    <t>1.14</t>
  </si>
  <si>
    <t>Svodový kabel CYKY-J 3x1,5</t>
  </si>
  <si>
    <t>m</t>
  </si>
  <si>
    <t>Výměna svodového kabelu</t>
  </si>
  <si>
    <t>Naprogramování svítidel</t>
  </si>
  <si>
    <t>Montáž sadového třístupňového stožáru 6 m, včetně výkopu základu, zabetonování základu, průchodkami pro kabel a pouzdra, naspojkování na stávající kabel</t>
  </si>
  <si>
    <t>2.6</t>
  </si>
  <si>
    <t>Montáž silničního třístupňového stožáru 8 m, včetně výkopu základu, zabetonování základu, průchodkami pro kabel a pouzdra, naspojkování na stávající kabel</t>
  </si>
  <si>
    <t>2.7</t>
  </si>
  <si>
    <t>Ekologická likvidace demontovaného materiálu</t>
  </si>
  <si>
    <t>Licence pro řídicí systém do 280 světelných bodů</t>
  </si>
  <si>
    <t xml:space="preserve">Licence pro PLC </t>
  </si>
  <si>
    <t>Projekt : Výměna svítidel veřejného osvětlení ve městě Tachov</t>
  </si>
  <si>
    <t>Město Tachov</t>
  </si>
  <si>
    <t>Výměna 264 ks stávajících a doplnění 5 ks svítidel veřejného osvětlení za nová LED svítidla</t>
  </si>
  <si>
    <t>00 26 02 31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</si>
</sst>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49" fontId="2" fillId="0" borderId="0" xfId="23" applyNumberFormat="1" applyFont="1" applyAlignment="1">
      <alignment horizontal="center" wrapText="1"/>
      <protection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4" fontId="4" fillId="2" borderId="1" xfId="20" applyFont="1" applyFill="1" applyBorder="1" applyAlignment="1">
      <alignment horizontal="center" vertical="center" wrapText="1"/>
    </xf>
    <xf numFmtId="44" fontId="4" fillId="0" borderId="1" xfId="20" applyFont="1" applyBorder="1" applyAlignment="1">
      <alignment horizontal="center" vertical="center" wrapText="1"/>
    </xf>
    <xf numFmtId="44" fontId="4" fillId="0" borderId="0" xfId="20" applyFont="1" applyAlignment="1">
      <alignment horizontal="center" vertical="center" wrapText="1"/>
    </xf>
    <xf numFmtId="49" fontId="2" fillId="2" borderId="1" xfId="23" applyNumberFormat="1" applyFont="1" applyFill="1" applyBorder="1" applyAlignment="1">
      <alignment horizontal="center" vertical="center"/>
      <protection/>
    </xf>
    <xf numFmtId="0" fontId="2" fillId="2" borderId="1" xfId="23" applyFont="1" applyFill="1" applyBorder="1">
      <alignment/>
      <protection/>
    </xf>
    <xf numFmtId="0" fontId="3" fillId="2" borderId="1" xfId="23" applyFont="1" applyFill="1" applyBorder="1" applyAlignment="1">
      <alignment horizontal="center"/>
      <protection/>
    </xf>
    <xf numFmtId="44" fontId="3" fillId="2" borderId="1" xfId="20" applyFont="1" applyFill="1" applyBorder="1"/>
    <xf numFmtId="44" fontId="3" fillId="2" borderId="1" xfId="20" applyFont="1" applyFill="1" applyBorder="1" applyAlignment="1">
      <alignment horizontal="center"/>
    </xf>
    <xf numFmtId="44" fontId="3" fillId="0" borderId="1" xfId="20" applyFont="1" applyBorder="1" applyAlignment="1">
      <alignment horizontal="center"/>
    </xf>
    <xf numFmtId="44" fontId="3" fillId="0" borderId="0" xfId="20" applyFont="1" applyAlignment="1">
      <alignment horizontal="center"/>
    </xf>
    <xf numFmtId="2" fontId="3" fillId="0" borderId="2" xfId="23" applyNumberFormat="1" applyFont="1" applyBorder="1" applyAlignment="1">
      <alignment horizontal="center" vertical="center"/>
      <protection/>
    </xf>
    <xf numFmtId="0" fontId="3" fillId="0" borderId="2" xfId="23" applyFont="1" applyBorder="1" applyAlignment="1">
      <alignment horizontal="center"/>
      <protection/>
    </xf>
    <xf numFmtId="44" fontId="3" fillId="0" borderId="2" xfId="20" applyFont="1" applyBorder="1" applyAlignment="1">
      <alignment horizontal="center"/>
    </xf>
    <xf numFmtId="0" fontId="3" fillId="0" borderId="1" xfId="23" applyFont="1" applyBorder="1" applyAlignment="1">
      <alignment horizontal="center"/>
      <protection/>
    </xf>
    <xf numFmtId="49" fontId="3" fillId="0" borderId="0" xfId="23" applyNumberFormat="1" applyFont="1" applyAlignment="1">
      <alignment horizontal="center" vertical="center"/>
      <protection/>
    </xf>
    <xf numFmtId="0" fontId="3" fillId="0" borderId="0" xfId="23" applyFont="1">
      <alignment/>
      <protection/>
    </xf>
    <xf numFmtId="0" fontId="3" fillId="0" borderId="0" xfId="23" applyFont="1" applyAlignment="1">
      <alignment horizontal="center"/>
      <protection/>
    </xf>
    <xf numFmtId="44" fontId="3" fillId="0" borderId="0" xfId="20" applyFont="1"/>
    <xf numFmtId="49" fontId="3" fillId="0" borderId="1" xfId="23" applyNumberFormat="1" applyFont="1" applyBorder="1" applyAlignment="1">
      <alignment horizontal="center" vertical="center"/>
      <protection/>
    </xf>
    <xf numFmtId="44" fontId="3" fillId="0" borderId="3" xfId="20" applyFont="1" applyBorder="1"/>
    <xf numFmtId="0" fontId="3" fillId="2" borderId="2" xfId="23" applyFont="1" applyFill="1" applyBorder="1" applyAlignment="1">
      <alignment horizontal="center"/>
      <protection/>
    </xf>
    <xf numFmtId="0" fontId="2" fillId="2" borderId="1" xfId="23" applyFont="1" applyFill="1" applyBorder="1" applyAlignment="1">
      <alignment horizontal="center" vertical="center"/>
      <protection/>
    </xf>
    <xf numFmtId="44" fontId="2" fillId="2" borderId="1" xfId="23" applyNumberFormat="1" applyFont="1" applyFill="1" applyBorder="1">
      <alignment/>
      <protection/>
    </xf>
    <xf numFmtId="44" fontId="2" fillId="2" borderId="1" xfId="20" applyFont="1" applyFill="1" applyBorder="1"/>
    <xf numFmtId="44" fontId="2" fillId="0" borderId="1" xfId="23" applyNumberFormat="1" applyFont="1" applyBorder="1">
      <alignment/>
      <protection/>
    </xf>
    <xf numFmtId="44" fontId="2" fillId="0" borderId="0" xfId="23" applyNumberFormat="1" applyFont="1">
      <alignment/>
      <protection/>
    </xf>
    <xf numFmtId="0" fontId="3" fillId="0" borderId="0" xfId="24" applyFont="1" applyAlignment="1">
      <alignment wrapText="1"/>
      <protection/>
    </xf>
    <xf numFmtId="0" fontId="2" fillId="2" borderId="1" xfId="23" applyFont="1" applyFill="1" applyBorder="1" applyAlignment="1">
      <alignment horizontal="left"/>
      <protection/>
    </xf>
    <xf numFmtId="0" fontId="2" fillId="2" borderId="1" xfId="23" applyFont="1" applyFill="1" applyBorder="1" applyAlignment="1">
      <alignment horizontal="center"/>
      <protection/>
    </xf>
    <xf numFmtId="44" fontId="2" fillId="2" borderId="1" xfId="20" applyFont="1" applyFill="1" applyBorder="1" applyAlignment="1">
      <alignment horizontal="center"/>
    </xf>
    <xf numFmtId="0" fontId="2" fillId="0" borderId="4" xfId="23" applyFont="1" applyBorder="1">
      <alignment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center"/>
      <protection/>
    </xf>
    <xf numFmtId="0" fontId="5" fillId="0" borderId="1" xfId="24" applyFont="1" applyBorder="1" applyAlignment="1">
      <alignment wrapText="1"/>
      <protection/>
    </xf>
    <xf numFmtId="44" fontId="3" fillId="0" borderId="1" xfId="20" applyFont="1" applyBorder="1"/>
    <xf numFmtId="10" fontId="5" fillId="0" borderId="1" xfId="21" applyNumberFormat="1" applyFont="1" applyBorder="1" applyAlignment="1">
      <alignment wrapText="1"/>
    </xf>
    <xf numFmtId="44" fontId="5" fillId="0" borderId="1" xfId="20" applyFont="1" applyBorder="1" applyAlignment="1">
      <alignment wrapText="1"/>
    </xf>
    <xf numFmtId="0" fontId="5" fillId="0" borderId="0" xfId="23" applyFont="1" applyAlignment="1">
      <alignment wrapText="1"/>
      <protection/>
    </xf>
    <xf numFmtId="49" fontId="3" fillId="0" borderId="5" xfId="23" applyNumberFormat="1" applyFont="1" applyBorder="1" applyAlignment="1">
      <alignment horizontal="center" vertical="center"/>
      <protection/>
    </xf>
    <xf numFmtId="14" fontId="5" fillId="0" borderId="5" xfId="23" applyNumberFormat="1" applyFont="1" applyBorder="1" applyAlignment="1">
      <alignment horizontal="left" wrapText="1"/>
      <protection/>
    </xf>
    <xf numFmtId="0" fontId="3" fillId="0" borderId="5" xfId="23" applyFont="1" applyBorder="1" applyAlignment="1">
      <alignment horizontal="center"/>
      <protection/>
    </xf>
    <xf numFmtId="44" fontId="3" fillId="0" borderId="5" xfId="20" applyFont="1" applyBorder="1" applyAlignment="1">
      <alignment horizontal="right"/>
    </xf>
    <xf numFmtId="44" fontId="3" fillId="0" borderId="0" xfId="20" applyFont="1" applyAlignment="1">
      <alignment horizontal="left"/>
    </xf>
    <xf numFmtId="0" fontId="3" fillId="0" borderId="0" xfId="0" applyFont="1" applyAlignment="1">
      <alignment horizontal="center" vertical="center"/>
    </xf>
    <xf numFmtId="44" fontId="3" fillId="0" borderId="5" xfId="20" applyFont="1" applyBorder="1" applyAlignment="1">
      <alignment horizontal="left"/>
    </xf>
    <xf numFmtId="0" fontId="3" fillId="0" borderId="0" xfId="22" applyFont="1">
      <alignment/>
      <protection/>
    </xf>
    <xf numFmtId="0" fontId="3" fillId="0" borderId="0" xfId="0" applyFont="1" applyAlignment="1">
      <alignment horizontal="center"/>
    </xf>
    <xf numFmtId="0" fontId="3" fillId="3" borderId="0" xfId="22" applyFont="1" applyFill="1" applyProtection="1">
      <alignment/>
      <protection locked="0"/>
    </xf>
    <xf numFmtId="0" fontId="5" fillId="0" borderId="1" xfId="0" applyFont="1" applyBorder="1" applyAlignment="1">
      <alignment horizontal="left"/>
    </xf>
    <xf numFmtId="0" fontId="6" fillId="0" borderId="1" xfId="20" applyNumberFormat="1" applyFont="1" applyBorder="1" applyAlignment="1">
      <alignment horizontal="center" vertical="center"/>
    </xf>
    <xf numFmtId="2" fontId="3" fillId="0" borderId="1" xfId="23" applyNumberFormat="1" applyFont="1" applyBorder="1" applyAlignment="1">
      <alignment horizontal="left" vertical="center"/>
      <protection/>
    </xf>
    <xf numFmtId="2" fontId="3" fillId="0" borderId="2" xfId="23" applyNumberFormat="1" applyFont="1" applyBorder="1" applyAlignment="1">
      <alignment horizontal="left" vertical="center"/>
      <protection/>
    </xf>
    <xf numFmtId="0" fontId="6" fillId="0" borderId="1" xfId="0" applyFont="1" applyBorder="1" applyAlignment="1">
      <alignment horizontal="center" vertical="center"/>
    </xf>
    <xf numFmtId="0" fontId="3" fillId="0" borderId="1" xfId="23" applyFont="1" applyBorder="1" applyAlignment="1">
      <alignment wrapText="1"/>
      <protection/>
    </xf>
    <xf numFmtId="0" fontId="6" fillId="0" borderId="1" xfId="0" applyFont="1" applyBorder="1"/>
    <xf numFmtId="44" fontId="3" fillId="3" borderId="2" xfId="20" applyFont="1" applyFill="1" applyBorder="1" applyAlignment="1">
      <alignment horizontal="center"/>
    </xf>
    <xf numFmtId="44" fontId="6" fillId="3" borderId="1" xfId="20" applyFont="1" applyFill="1" applyBorder="1" applyProtection="1">
      <protection locked="0"/>
    </xf>
    <xf numFmtId="44" fontId="3" fillId="4" borderId="5" xfId="20" applyFont="1" applyFill="1" applyBorder="1" applyAlignment="1">
      <alignment horizontal="left"/>
    </xf>
    <xf numFmtId="44" fontId="3" fillId="0" borderId="5" xfId="2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22" applyFont="1" applyAlignment="1">
      <alignment horizontal="left"/>
      <protection/>
    </xf>
    <xf numFmtId="49" fontId="2" fillId="2" borderId="1" xfId="23" applyNumberFormat="1" applyFont="1" applyFill="1" applyBorder="1" applyAlignment="1">
      <alignment horizontal="center" wrapText="1"/>
      <protection/>
    </xf>
    <xf numFmtId="49" fontId="4" fillId="2" borderId="1" xfId="23" applyNumberFormat="1" applyFont="1" applyFill="1" applyBorder="1" applyAlignment="1">
      <alignment horizontal="center" vertical="center" wrapText="1"/>
      <protection/>
    </xf>
    <xf numFmtId="0" fontId="4" fillId="2" borderId="1" xfId="23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0" xfId="22" applyFont="1" applyFill="1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2" xfId="22"/>
    <cellStyle name="Normální 17" xfId="23"/>
    <cellStyle name="Normální 18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EF8D-B3CA-4F31-B9A9-E3B8C7A5C038}">
  <dimension ref="B1:M45"/>
  <sheetViews>
    <sheetView tabSelected="1" workbookViewId="0" topLeftCell="A1">
      <selection activeCell="G45" sqref="G45:H45"/>
    </sheetView>
  </sheetViews>
  <sheetFormatPr defaultColWidth="9.140625" defaultRowHeight="15"/>
  <cols>
    <col min="1" max="1" width="3.140625" style="2" customWidth="1"/>
    <col min="2" max="2" width="5.7109375" style="49" bestFit="1" customWidth="1"/>
    <col min="3" max="3" width="70.57421875" style="2" bestFit="1" customWidth="1"/>
    <col min="4" max="4" width="8.8515625" style="2" bestFit="1" customWidth="1"/>
    <col min="5" max="5" width="8.8515625" style="2" customWidth="1"/>
    <col min="6" max="6" width="15.28125" style="2" bestFit="1" customWidth="1"/>
    <col min="7" max="7" width="15.421875" style="2" bestFit="1" customWidth="1"/>
    <col min="8" max="8" width="15.28125" style="2" bestFit="1" customWidth="1"/>
    <col min="9" max="9" width="4.28125" style="2" bestFit="1" customWidth="1"/>
    <col min="10" max="10" width="15.421875" style="2" bestFit="1" customWidth="1"/>
    <col min="11" max="11" width="13.421875" style="2" bestFit="1" customWidth="1"/>
    <col min="12" max="12" width="14.00390625" style="2" bestFit="1" customWidth="1"/>
    <col min="13" max="13" width="5.7109375" style="2" customWidth="1"/>
    <col min="14" max="14" width="9.140625" style="2" customWidth="1"/>
    <col min="15" max="15" width="15.421875" style="2" bestFit="1" customWidth="1"/>
    <col min="16" max="16384" width="9.140625" style="2" customWidth="1"/>
  </cols>
  <sheetData>
    <row r="1" spans="2:12" ht="15">
      <c r="B1" s="65" t="s">
        <v>92</v>
      </c>
      <c r="C1" s="65"/>
      <c r="D1" s="66" t="s">
        <v>8</v>
      </c>
      <c r="E1" s="66"/>
      <c r="F1" s="51" t="s">
        <v>93</v>
      </c>
      <c r="G1" s="51"/>
      <c r="H1" s="51"/>
      <c r="I1" s="51" t="s">
        <v>6</v>
      </c>
      <c r="J1" s="51" t="s">
        <v>95</v>
      </c>
      <c r="L1" s="52" t="s">
        <v>11</v>
      </c>
    </row>
    <row r="2" spans="2:10" ht="15">
      <c r="B2" s="66" t="s">
        <v>94</v>
      </c>
      <c r="C2" s="66"/>
      <c r="D2" s="66" t="s">
        <v>7</v>
      </c>
      <c r="E2" s="66"/>
      <c r="F2" s="72"/>
      <c r="G2" s="72"/>
      <c r="H2" s="72"/>
      <c r="I2" s="51" t="s">
        <v>6</v>
      </c>
      <c r="J2" s="53"/>
    </row>
    <row r="3" ht="15">
      <c r="B3" s="1"/>
    </row>
    <row r="4" spans="2:13" ht="14.45" customHeight="1">
      <c r="B4" s="67" t="s">
        <v>65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3"/>
    </row>
    <row r="5" spans="2:13" ht="15">
      <c r="B5" s="68" t="s">
        <v>12</v>
      </c>
      <c r="C5" s="69" t="s">
        <v>0</v>
      </c>
      <c r="D5" s="69" t="s">
        <v>13</v>
      </c>
      <c r="E5" s="69" t="s">
        <v>1</v>
      </c>
      <c r="F5" s="70" t="s">
        <v>14</v>
      </c>
      <c r="G5" s="70"/>
      <c r="H5" s="70"/>
      <c r="I5" s="4"/>
      <c r="J5" s="70" t="s">
        <v>15</v>
      </c>
      <c r="K5" s="70"/>
      <c r="L5" s="71" t="s">
        <v>2</v>
      </c>
      <c r="M5" s="5"/>
    </row>
    <row r="6" spans="2:13" ht="15">
      <c r="B6" s="68"/>
      <c r="C6" s="69"/>
      <c r="D6" s="69"/>
      <c r="E6" s="69"/>
      <c r="F6" s="6" t="s">
        <v>4</v>
      </c>
      <c r="G6" s="6" t="s">
        <v>16</v>
      </c>
      <c r="H6" s="6" t="s">
        <v>17</v>
      </c>
      <c r="I6" s="7"/>
      <c r="J6" s="6" t="s">
        <v>16</v>
      </c>
      <c r="K6" s="6" t="s">
        <v>17</v>
      </c>
      <c r="L6" s="71"/>
      <c r="M6" s="8"/>
    </row>
    <row r="7" spans="2:13" ht="15">
      <c r="B7" s="9" t="s">
        <v>18</v>
      </c>
      <c r="C7" s="10" t="s">
        <v>19</v>
      </c>
      <c r="D7" s="11"/>
      <c r="E7" s="11"/>
      <c r="F7" s="12"/>
      <c r="G7" s="13"/>
      <c r="H7" s="13"/>
      <c r="I7" s="14"/>
      <c r="J7" s="13"/>
      <c r="K7" s="13"/>
      <c r="L7" s="71"/>
      <c r="M7" s="15"/>
    </row>
    <row r="8" spans="2:13" ht="15">
      <c r="B8" s="16" t="s">
        <v>20</v>
      </c>
      <c r="C8" s="54" t="s">
        <v>66</v>
      </c>
      <c r="D8" s="55">
        <v>22</v>
      </c>
      <c r="E8" s="17" t="s">
        <v>3</v>
      </c>
      <c r="F8" s="61"/>
      <c r="G8" s="18">
        <f aca="true" t="shared" si="0" ref="G8:G14">D8*F8</f>
        <v>0</v>
      </c>
      <c r="H8" s="18" t="s">
        <v>21</v>
      </c>
      <c r="I8" s="18"/>
      <c r="J8" s="18">
        <f>G8*1.21</f>
        <v>0</v>
      </c>
      <c r="K8" s="18" t="s">
        <v>21</v>
      </c>
      <c r="L8" s="14">
        <f>J8-G8</f>
        <v>0</v>
      </c>
      <c r="M8" s="15"/>
    </row>
    <row r="9" spans="2:13" ht="15">
      <c r="B9" s="16" t="s">
        <v>22</v>
      </c>
      <c r="C9" s="54" t="s">
        <v>67</v>
      </c>
      <c r="D9" s="55">
        <v>1</v>
      </c>
      <c r="E9" s="17" t="s">
        <v>3</v>
      </c>
      <c r="F9" s="61"/>
      <c r="G9" s="18">
        <f t="shared" si="0"/>
        <v>0</v>
      </c>
      <c r="H9" s="18" t="s">
        <v>21</v>
      </c>
      <c r="I9" s="18"/>
      <c r="J9" s="18">
        <f>G9*1.21</f>
        <v>0</v>
      </c>
      <c r="K9" s="18" t="s">
        <v>21</v>
      </c>
      <c r="L9" s="14">
        <f>J9-G9</f>
        <v>0</v>
      </c>
      <c r="M9" s="15"/>
    </row>
    <row r="10" spans="2:13" ht="15">
      <c r="B10" s="16" t="s">
        <v>23</v>
      </c>
      <c r="C10" s="54" t="s">
        <v>68</v>
      </c>
      <c r="D10" s="55">
        <v>7</v>
      </c>
      <c r="E10" s="19" t="s">
        <v>3</v>
      </c>
      <c r="F10" s="61"/>
      <c r="G10" s="18">
        <f t="shared" si="0"/>
        <v>0</v>
      </c>
      <c r="H10" s="14" t="s">
        <v>21</v>
      </c>
      <c r="I10" s="14"/>
      <c r="J10" s="18">
        <f aca="true" t="shared" si="1" ref="J10:J21">G10*1.21</f>
        <v>0</v>
      </c>
      <c r="K10" s="14" t="s">
        <v>21</v>
      </c>
      <c r="L10" s="14">
        <f aca="true" t="shared" si="2" ref="L10:L21">J10-G10</f>
        <v>0</v>
      </c>
      <c r="M10" s="15"/>
    </row>
    <row r="11" spans="2:13" ht="15">
      <c r="B11" s="16" t="s">
        <v>24</v>
      </c>
      <c r="C11" s="54" t="s">
        <v>69</v>
      </c>
      <c r="D11" s="55">
        <v>65</v>
      </c>
      <c r="E11" s="19" t="s">
        <v>3</v>
      </c>
      <c r="F11" s="61"/>
      <c r="G11" s="18">
        <f t="shared" si="0"/>
        <v>0</v>
      </c>
      <c r="H11" s="14" t="s">
        <v>21</v>
      </c>
      <c r="I11" s="14"/>
      <c r="J11" s="18">
        <f t="shared" si="1"/>
        <v>0</v>
      </c>
      <c r="K11" s="14" t="s">
        <v>21</v>
      </c>
      <c r="L11" s="14">
        <f t="shared" si="2"/>
        <v>0</v>
      </c>
      <c r="M11" s="15"/>
    </row>
    <row r="12" spans="2:13" ht="15">
      <c r="B12" s="16" t="s">
        <v>25</v>
      </c>
      <c r="C12" s="54" t="s">
        <v>70</v>
      </c>
      <c r="D12" s="55">
        <v>94</v>
      </c>
      <c r="E12" s="19" t="s">
        <v>3</v>
      </c>
      <c r="F12" s="61"/>
      <c r="G12" s="18">
        <f t="shared" si="0"/>
        <v>0</v>
      </c>
      <c r="H12" s="14" t="s">
        <v>21</v>
      </c>
      <c r="I12" s="14"/>
      <c r="J12" s="18">
        <f t="shared" si="1"/>
        <v>0</v>
      </c>
      <c r="K12" s="14" t="s">
        <v>21</v>
      </c>
      <c r="L12" s="14">
        <f t="shared" si="2"/>
        <v>0</v>
      </c>
      <c r="M12" s="15"/>
    </row>
    <row r="13" spans="2:13" ht="15">
      <c r="B13" s="16" t="s">
        <v>26</v>
      </c>
      <c r="C13" s="54" t="s">
        <v>71</v>
      </c>
      <c r="D13" s="55">
        <v>31</v>
      </c>
      <c r="E13" s="19" t="s">
        <v>3</v>
      </c>
      <c r="F13" s="61"/>
      <c r="G13" s="18">
        <f t="shared" si="0"/>
        <v>0</v>
      </c>
      <c r="H13" s="14" t="s">
        <v>21</v>
      </c>
      <c r="I13" s="14"/>
      <c r="J13" s="18">
        <f t="shared" si="1"/>
        <v>0</v>
      </c>
      <c r="K13" s="14" t="s">
        <v>21</v>
      </c>
      <c r="L13" s="14">
        <f t="shared" si="2"/>
        <v>0</v>
      </c>
      <c r="M13" s="15"/>
    </row>
    <row r="14" spans="2:13" ht="15">
      <c r="B14" s="16" t="s">
        <v>27</v>
      </c>
      <c r="C14" s="54" t="s">
        <v>72</v>
      </c>
      <c r="D14" s="55">
        <v>11</v>
      </c>
      <c r="E14" s="19" t="s">
        <v>3</v>
      </c>
      <c r="F14" s="61"/>
      <c r="G14" s="18">
        <f t="shared" si="0"/>
        <v>0</v>
      </c>
      <c r="H14" s="14" t="s">
        <v>21</v>
      </c>
      <c r="I14" s="14"/>
      <c r="J14" s="18">
        <f t="shared" si="1"/>
        <v>0</v>
      </c>
      <c r="K14" s="14" t="s">
        <v>21</v>
      </c>
      <c r="L14" s="14">
        <f t="shared" si="2"/>
        <v>0</v>
      </c>
      <c r="M14" s="15"/>
    </row>
    <row r="15" spans="2:13" ht="15">
      <c r="B15" s="16" t="s">
        <v>28</v>
      </c>
      <c r="C15" s="54" t="s">
        <v>73</v>
      </c>
      <c r="D15" s="55">
        <v>38</v>
      </c>
      <c r="E15" s="19" t="s">
        <v>3</v>
      </c>
      <c r="F15" s="61"/>
      <c r="G15" s="18">
        <f>D15*F15</f>
        <v>0</v>
      </c>
      <c r="H15" s="14" t="s">
        <v>21</v>
      </c>
      <c r="I15" s="14"/>
      <c r="J15" s="18">
        <f>G15*1.21</f>
        <v>0</v>
      </c>
      <c r="K15" s="14" t="s">
        <v>21</v>
      </c>
      <c r="L15" s="14">
        <f>J15-G15</f>
        <v>0</v>
      </c>
      <c r="M15" s="15"/>
    </row>
    <row r="16" spans="2:13" ht="15">
      <c r="B16" s="16" t="s">
        <v>29</v>
      </c>
      <c r="C16" s="54" t="s">
        <v>74</v>
      </c>
      <c r="D16" s="55">
        <f>SUM(D8:D15)</f>
        <v>269</v>
      </c>
      <c r="E16" s="19" t="s">
        <v>3</v>
      </c>
      <c r="F16" s="61"/>
      <c r="G16" s="18">
        <f>D16*F16</f>
        <v>0</v>
      </c>
      <c r="H16" s="14" t="s">
        <v>21</v>
      </c>
      <c r="I16" s="14"/>
      <c r="J16" s="18">
        <f>G16*1.21</f>
        <v>0</v>
      </c>
      <c r="K16" s="14" t="s">
        <v>21</v>
      </c>
      <c r="L16" s="14">
        <f>J16-G16</f>
        <v>0</v>
      </c>
      <c r="M16" s="15"/>
    </row>
    <row r="17" spans="2:13" ht="15">
      <c r="B17" s="16" t="s">
        <v>30</v>
      </c>
      <c r="C17" s="54" t="s">
        <v>75</v>
      </c>
      <c r="D17" s="55">
        <v>4</v>
      </c>
      <c r="E17" s="19" t="s">
        <v>3</v>
      </c>
      <c r="F17" s="61"/>
      <c r="G17" s="18">
        <f>D17*F17</f>
        <v>0</v>
      </c>
      <c r="H17" s="14" t="s">
        <v>21</v>
      </c>
      <c r="I17" s="14"/>
      <c r="J17" s="18">
        <f>G17*1.21</f>
        <v>0</v>
      </c>
      <c r="K17" s="14" t="s">
        <v>21</v>
      </c>
      <c r="L17" s="14">
        <f>J17-G17</f>
        <v>0</v>
      </c>
      <c r="M17" s="15"/>
    </row>
    <row r="18" spans="2:13" ht="15">
      <c r="B18" s="16" t="s">
        <v>31</v>
      </c>
      <c r="C18" s="54" t="s">
        <v>76</v>
      </c>
      <c r="D18" s="55">
        <v>4</v>
      </c>
      <c r="E18" s="19" t="s">
        <v>3</v>
      </c>
      <c r="F18" s="61"/>
      <c r="G18" s="14" t="s">
        <v>21</v>
      </c>
      <c r="H18" s="14">
        <f aca="true" t="shared" si="3" ref="H18:H20">D18*F18</f>
        <v>0</v>
      </c>
      <c r="I18" s="14"/>
      <c r="J18" s="14" t="s">
        <v>21</v>
      </c>
      <c r="K18" s="14">
        <f aca="true" t="shared" si="4" ref="K18:K20">H18*1.21</f>
        <v>0</v>
      </c>
      <c r="L18" s="14">
        <f>K18-H18</f>
        <v>0</v>
      </c>
      <c r="M18" s="15"/>
    </row>
    <row r="19" spans="2:13" ht="15">
      <c r="B19" s="16" t="s">
        <v>32</v>
      </c>
      <c r="C19" s="54" t="s">
        <v>77</v>
      </c>
      <c r="D19" s="55">
        <v>3</v>
      </c>
      <c r="E19" s="19" t="s">
        <v>3</v>
      </c>
      <c r="F19" s="61"/>
      <c r="G19" s="14" t="s">
        <v>21</v>
      </c>
      <c r="H19" s="14">
        <f t="shared" si="3"/>
        <v>0</v>
      </c>
      <c r="I19" s="14"/>
      <c r="J19" s="14" t="s">
        <v>21</v>
      </c>
      <c r="K19" s="14">
        <f t="shared" si="4"/>
        <v>0</v>
      </c>
      <c r="L19" s="14">
        <f aca="true" t="shared" si="5" ref="L19:L20">K19-H19</f>
        <v>0</v>
      </c>
      <c r="M19" s="15"/>
    </row>
    <row r="20" spans="2:13" ht="15">
      <c r="B20" s="16" t="s">
        <v>78</v>
      </c>
      <c r="C20" s="54" t="s">
        <v>79</v>
      </c>
      <c r="D20" s="55">
        <v>5</v>
      </c>
      <c r="E20" s="19" t="s">
        <v>3</v>
      </c>
      <c r="F20" s="61"/>
      <c r="G20" s="14" t="s">
        <v>21</v>
      </c>
      <c r="H20" s="14">
        <f t="shared" si="3"/>
        <v>0</v>
      </c>
      <c r="I20" s="14"/>
      <c r="J20" s="14" t="s">
        <v>21</v>
      </c>
      <c r="K20" s="14">
        <f t="shared" si="4"/>
        <v>0</v>
      </c>
      <c r="L20" s="14">
        <f t="shared" si="5"/>
        <v>0</v>
      </c>
      <c r="M20" s="15"/>
    </row>
    <row r="21" spans="2:13" ht="15">
      <c r="B21" s="16" t="s">
        <v>80</v>
      </c>
      <c r="C21" s="56" t="s">
        <v>81</v>
      </c>
      <c r="D21" s="55">
        <f>320</f>
        <v>320</v>
      </c>
      <c r="E21" s="19" t="s">
        <v>82</v>
      </c>
      <c r="F21" s="61"/>
      <c r="G21" s="18">
        <f aca="true" t="shared" si="6" ref="G21">D21*F21</f>
        <v>0</v>
      </c>
      <c r="H21" s="14" t="s">
        <v>21</v>
      </c>
      <c r="I21" s="14"/>
      <c r="J21" s="18">
        <f t="shared" si="1"/>
        <v>0</v>
      </c>
      <c r="K21" s="14" t="s">
        <v>21</v>
      </c>
      <c r="L21" s="14">
        <f t="shared" si="2"/>
        <v>0</v>
      </c>
      <c r="M21" s="15"/>
    </row>
    <row r="22" spans="2:13" ht="15">
      <c r="B22" s="20"/>
      <c r="C22" s="21"/>
      <c r="D22" s="22"/>
      <c r="E22" s="22"/>
      <c r="F22" s="23"/>
      <c r="G22" s="15"/>
      <c r="H22" s="15"/>
      <c r="I22" s="15"/>
      <c r="J22" s="15"/>
      <c r="K22" s="15"/>
      <c r="L22" s="15"/>
      <c r="M22" s="15"/>
    </row>
    <row r="23" spans="2:13" ht="15">
      <c r="B23" s="9" t="s">
        <v>33</v>
      </c>
      <c r="C23" s="10" t="s">
        <v>34</v>
      </c>
      <c r="D23" s="11"/>
      <c r="E23" s="11"/>
      <c r="F23" s="11"/>
      <c r="G23" s="13"/>
      <c r="H23" s="13"/>
      <c r="I23" s="14"/>
      <c r="J23" s="13"/>
      <c r="K23" s="13"/>
      <c r="L23" s="13"/>
      <c r="M23" s="15"/>
    </row>
    <row r="24" spans="2:13" ht="15">
      <c r="B24" s="24" t="s">
        <v>35</v>
      </c>
      <c r="C24" s="57" t="s">
        <v>36</v>
      </c>
      <c r="D24" s="58">
        <f>D25-5</f>
        <v>264</v>
      </c>
      <c r="E24" s="19" t="s">
        <v>3</v>
      </c>
      <c r="F24" s="62"/>
      <c r="G24" s="14">
        <f aca="true" t="shared" si="7" ref="G24:G27">D24*F24</f>
        <v>0</v>
      </c>
      <c r="H24" s="14" t="s">
        <v>21</v>
      </c>
      <c r="I24" s="14"/>
      <c r="J24" s="14">
        <f>G24*1.21</f>
        <v>0</v>
      </c>
      <c r="K24" s="14" t="s">
        <v>21</v>
      </c>
      <c r="L24" s="14">
        <f>J24-G24</f>
        <v>0</v>
      </c>
      <c r="M24" s="15"/>
    </row>
    <row r="25" spans="2:13" ht="15">
      <c r="B25" s="24" t="s">
        <v>37</v>
      </c>
      <c r="C25" s="57" t="s">
        <v>38</v>
      </c>
      <c r="D25" s="58">
        <f>SUM(D8:D15)</f>
        <v>269</v>
      </c>
      <c r="E25" s="19" t="s">
        <v>3</v>
      </c>
      <c r="F25" s="62"/>
      <c r="G25" s="14">
        <f t="shared" si="7"/>
        <v>0</v>
      </c>
      <c r="H25" s="14" t="s">
        <v>21</v>
      </c>
      <c r="I25" s="14"/>
      <c r="J25" s="14">
        <f aca="true" t="shared" si="8" ref="J25:J27">G25*1.21</f>
        <v>0</v>
      </c>
      <c r="K25" s="14" t="s">
        <v>21</v>
      </c>
      <c r="L25" s="14">
        <f aca="true" t="shared" si="9" ref="L25:L27">J25-G25</f>
        <v>0</v>
      </c>
      <c r="M25" s="15"/>
    </row>
    <row r="26" spans="2:13" ht="15">
      <c r="B26" s="24" t="s">
        <v>39</v>
      </c>
      <c r="C26" s="57" t="s">
        <v>83</v>
      </c>
      <c r="D26" s="58">
        <f>D21</f>
        <v>320</v>
      </c>
      <c r="E26" s="19" t="s">
        <v>82</v>
      </c>
      <c r="F26" s="62"/>
      <c r="G26" s="14">
        <f t="shared" si="7"/>
        <v>0</v>
      </c>
      <c r="H26" s="14" t="s">
        <v>21</v>
      </c>
      <c r="I26" s="14"/>
      <c r="J26" s="14">
        <f t="shared" si="8"/>
        <v>0</v>
      </c>
      <c r="K26" s="14" t="s">
        <v>21</v>
      </c>
      <c r="L26" s="14">
        <f t="shared" si="9"/>
        <v>0</v>
      </c>
      <c r="M26" s="15"/>
    </row>
    <row r="27" spans="2:13" ht="15">
      <c r="B27" s="24" t="s">
        <v>41</v>
      </c>
      <c r="C27" s="57" t="s">
        <v>84</v>
      </c>
      <c r="D27" s="58">
        <v>1</v>
      </c>
      <c r="E27" s="19" t="s">
        <v>49</v>
      </c>
      <c r="F27" s="62"/>
      <c r="G27" s="14">
        <f t="shared" si="7"/>
        <v>0</v>
      </c>
      <c r="H27" s="14" t="s">
        <v>21</v>
      </c>
      <c r="I27" s="14"/>
      <c r="J27" s="14">
        <f t="shared" si="8"/>
        <v>0</v>
      </c>
      <c r="K27" s="14" t="s">
        <v>21</v>
      </c>
      <c r="L27" s="14">
        <f t="shared" si="9"/>
        <v>0</v>
      </c>
      <c r="M27" s="15"/>
    </row>
    <row r="28" spans="2:13" ht="25.5">
      <c r="B28" s="24" t="s">
        <v>42</v>
      </c>
      <c r="C28" s="59" t="s">
        <v>85</v>
      </c>
      <c r="D28" s="58">
        <v>3</v>
      </c>
      <c r="E28" s="19" t="s">
        <v>3</v>
      </c>
      <c r="F28" s="62"/>
      <c r="G28" s="14" t="s">
        <v>21</v>
      </c>
      <c r="H28" s="14">
        <f aca="true" t="shared" si="10" ref="H28:H29">D28*F28</f>
        <v>0</v>
      </c>
      <c r="I28" s="14"/>
      <c r="J28" s="14" t="s">
        <v>21</v>
      </c>
      <c r="K28" s="14">
        <f aca="true" t="shared" si="11" ref="K28:K29">H28*1.21</f>
        <v>0</v>
      </c>
      <c r="L28" s="14">
        <f>K28-H28</f>
        <v>0</v>
      </c>
      <c r="M28" s="15"/>
    </row>
    <row r="29" spans="2:13" ht="25.5">
      <c r="B29" s="24" t="s">
        <v>86</v>
      </c>
      <c r="C29" s="59" t="s">
        <v>87</v>
      </c>
      <c r="D29" s="58">
        <v>4</v>
      </c>
      <c r="E29" s="19" t="s">
        <v>3</v>
      </c>
      <c r="F29" s="62"/>
      <c r="G29" s="14" t="s">
        <v>21</v>
      </c>
      <c r="H29" s="14">
        <f t="shared" si="10"/>
        <v>0</v>
      </c>
      <c r="I29" s="14"/>
      <c r="J29" s="14" t="s">
        <v>21</v>
      </c>
      <c r="K29" s="14">
        <f t="shared" si="11"/>
        <v>0</v>
      </c>
      <c r="L29" s="14">
        <f>K29-H29</f>
        <v>0</v>
      </c>
      <c r="M29" s="15"/>
    </row>
    <row r="30" spans="2:13" ht="15">
      <c r="B30" s="24" t="s">
        <v>88</v>
      </c>
      <c r="C30" s="57" t="s">
        <v>40</v>
      </c>
      <c r="D30" s="58">
        <v>5</v>
      </c>
      <c r="E30" s="19" t="s">
        <v>3</v>
      </c>
      <c r="F30" s="62"/>
      <c r="G30" s="14" t="s">
        <v>21</v>
      </c>
      <c r="H30" s="14">
        <f>D30*F30</f>
        <v>0</v>
      </c>
      <c r="I30" s="14"/>
      <c r="J30" s="14" t="s">
        <v>21</v>
      </c>
      <c r="K30" s="14">
        <f>H30*1.21</f>
        <v>0</v>
      </c>
      <c r="L30" s="14">
        <f>K30-H30</f>
        <v>0</v>
      </c>
      <c r="M30" s="15"/>
    </row>
    <row r="31" spans="2:13" ht="15">
      <c r="B31" s="20"/>
      <c r="C31" s="21"/>
      <c r="D31" s="22"/>
      <c r="E31" s="22"/>
      <c r="F31" s="25"/>
      <c r="G31" s="15"/>
      <c r="H31" s="15"/>
      <c r="I31" s="15"/>
      <c r="J31" s="15"/>
      <c r="K31" s="15"/>
      <c r="L31" s="15"/>
      <c r="M31" s="15"/>
    </row>
    <row r="32" spans="2:13" ht="15">
      <c r="B32" s="9" t="s">
        <v>43</v>
      </c>
      <c r="C32" s="10" t="s">
        <v>44</v>
      </c>
      <c r="D32" s="11"/>
      <c r="E32" s="11"/>
      <c r="F32" s="26"/>
      <c r="G32" s="13"/>
      <c r="H32" s="13"/>
      <c r="I32" s="14"/>
      <c r="J32" s="13"/>
      <c r="K32" s="13"/>
      <c r="L32" s="13"/>
      <c r="M32" s="15"/>
    </row>
    <row r="33" spans="2:13" ht="15">
      <c r="B33" s="19" t="s">
        <v>45</v>
      </c>
      <c r="C33" s="60" t="s">
        <v>9</v>
      </c>
      <c r="D33" s="58">
        <v>140</v>
      </c>
      <c r="E33" s="19" t="s">
        <v>5</v>
      </c>
      <c r="F33" s="62"/>
      <c r="G33" s="14">
        <f aca="true" t="shared" si="12" ref="G33:G34">D33*F33</f>
        <v>0</v>
      </c>
      <c r="H33" s="14" t="s">
        <v>21</v>
      </c>
      <c r="I33" s="14"/>
      <c r="J33" s="14">
        <f>G33*1.21</f>
        <v>0</v>
      </c>
      <c r="K33" s="14" t="s">
        <v>21</v>
      </c>
      <c r="L33" s="14">
        <f>J33-G33</f>
        <v>0</v>
      </c>
      <c r="M33" s="15"/>
    </row>
    <row r="34" spans="2:13" ht="15">
      <c r="B34" s="19" t="s">
        <v>46</v>
      </c>
      <c r="C34" s="60" t="s">
        <v>89</v>
      </c>
      <c r="D34" s="58">
        <f>D25</f>
        <v>269</v>
      </c>
      <c r="E34" s="19" t="s">
        <v>3</v>
      </c>
      <c r="F34" s="62"/>
      <c r="G34" s="14">
        <f t="shared" si="12"/>
        <v>0</v>
      </c>
      <c r="H34" s="14" t="s">
        <v>21</v>
      </c>
      <c r="I34" s="14"/>
      <c r="J34" s="14">
        <f aca="true" t="shared" si="13" ref="J34">G34*1.21</f>
        <v>0</v>
      </c>
      <c r="K34" s="14" t="s">
        <v>21</v>
      </c>
      <c r="L34" s="14">
        <f>J34-G34</f>
        <v>0</v>
      </c>
      <c r="M34" s="15"/>
    </row>
    <row r="35" spans="2:13" ht="15">
      <c r="B35" s="19" t="s">
        <v>47</v>
      </c>
      <c r="C35" s="60" t="s">
        <v>10</v>
      </c>
      <c r="D35" s="58">
        <v>1</v>
      </c>
      <c r="E35" s="19" t="s">
        <v>49</v>
      </c>
      <c r="F35" s="62"/>
      <c r="G35" s="14" t="s">
        <v>21</v>
      </c>
      <c r="H35" s="14">
        <f aca="true" t="shared" si="14" ref="H35">D35*F35</f>
        <v>0</v>
      </c>
      <c r="I35" s="14"/>
      <c r="J35" s="14" t="s">
        <v>21</v>
      </c>
      <c r="K35" s="14">
        <f>H35*1.21</f>
        <v>0</v>
      </c>
      <c r="L35" s="14">
        <f>K35-H35</f>
        <v>0</v>
      </c>
      <c r="M35" s="15"/>
    </row>
    <row r="36" spans="2:13" ht="15">
      <c r="B36" s="19" t="s">
        <v>48</v>
      </c>
      <c r="C36" s="60" t="s">
        <v>90</v>
      </c>
      <c r="D36" s="58">
        <v>1</v>
      </c>
      <c r="E36" s="19" t="s">
        <v>49</v>
      </c>
      <c r="F36" s="62"/>
      <c r="G36" s="14">
        <f aca="true" t="shared" si="15" ref="G36:G37">D36*F36</f>
        <v>0</v>
      </c>
      <c r="H36" s="14" t="s">
        <v>21</v>
      </c>
      <c r="I36" s="14"/>
      <c r="J36" s="14">
        <f aca="true" t="shared" si="16" ref="J36:J37">G36*1.21</f>
        <v>0</v>
      </c>
      <c r="K36" s="14" t="s">
        <v>21</v>
      </c>
      <c r="L36" s="14">
        <f>J36-G36</f>
        <v>0</v>
      </c>
      <c r="M36" s="15"/>
    </row>
    <row r="37" spans="2:13" ht="15">
      <c r="B37" s="19" t="s">
        <v>50</v>
      </c>
      <c r="C37" s="60" t="s">
        <v>91</v>
      </c>
      <c r="D37" s="58">
        <v>4</v>
      </c>
      <c r="E37" s="19" t="s">
        <v>3</v>
      </c>
      <c r="F37" s="62"/>
      <c r="G37" s="14">
        <f t="shared" si="15"/>
        <v>0</v>
      </c>
      <c r="H37" s="14" t="s">
        <v>21</v>
      </c>
      <c r="I37" s="14"/>
      <c r="J37" s="14">
        <f t="shared" si="16"/>
        <v>0</v>
      </c>
      <c r="K37" s="14" t="s">
        <v>21</v>
      </c>
      <c r="L37" s="14">
        <f>J37-G37</f>
        <v>0</v>
      </c>
      <c r="M37" s="15"/>
    </row>
    <row r="38" spans="2:13" ht="15">
      <c r="B38" s="27" t="s">
        <v>51</v>
      </c>
      <c r="C38" s="28">
        <f>SUM(G8:H37)</f>
        <v>0</v>
      </c>
      <c r="D38" s="10"/>
      <c r="E38" s="10"/>
      <c r="F38" s="29"/>
      <c r="G38" s="28">
        <f>SUM(G8:G37)</f>
        <v>0</v>
      </c>
      <c r="H38" s="28">
        <f>SUM(H8:H37)</f>
        <v>0</v>
      </c>
      <c r="I38" s="30"/>
      <c r="J38" s="28">
        <f>SUM(J8:J37)</f>
        <v>0</v>
      </c>
      <c r="K38" s="28">
        <f>SUM(K8:K37)</f>
        <v>0</v>
      </c>
      <c r="L38" s="28">
        <f>SUM(L8:L37)</f>
        <v>0</v>
      </c>
      <c r="M38" s="31"/>
    </row>
    <row r="39" spans="2:13" ht="15">
      <c r="B39" s="20"/>
      <c r="C39" s="32"/>
      <c r="D39" s="22"/>
      <c r="E39" s="22"/>
      <c r="F39" s="23"/>
      <c r="G39" s="15"/>
      <c r="H39" s="15"/>
      <c r="I39" s="15"/>
      <c r="J39" s="15"/>
      <c r="K39" s="15"/>
      <c r="L39" s="15"/>
      <c r="M39" s="15"/>
    </row>
    <row r="40" spans="2:13" ht="15">
      <c r="B40" s="27"/>
      <c r="C40" s="33" t="s">
        <v>52</v>
      </c>
      <c r="D40" s="34"/>
      <c r="E40" s="34" t="s">
        <v>53</v>
      </c>
      <c r="F40" s="35" t="s">
        <v>54</v>
      </c>
      <c r="G40" s="34" t="s">
        <v>55</v>
      </c>
      <c r="H40" s="34" t="s">
        <v>56</v>
      </c>
      <c r="I40" s="36"/>
      <c r="J40" s="31"/>
      <c r="K40" s="37"/>
      <c r="L40" s="37"/>
      <c r="M40" s="38"/>
    </row>
    <row r="41" spans="2:13" ht="15">
      <c r="B41" s="24" t="s">
        <v>57</v>
      </c>
      <c r="C41" s="39" t="s">
        <v>58</v>
      </c>
      <c r="D41" s="19"/>
      <c r="E41" s="19"/>
      <c r="F41" s="40">
        <f>C38</f>
        <v>0</v>
      </c>
      <c r="G41" s="14">
        <f>H41-F41</f>
        <v>0</v>
      </c>
      <c r="H41" s="14">
        <f>F41*1.21</f>
        <v>0</v>
      </c>
      <c r="I41" s="36"/>
      <c r="J41" s="31"/>
      <c r="K41" s="31"/>
      <c r="L41" s="37"/>
      <c r="M41" s="15"/>
    </row>
    <row r="42" spans="2:13" ht="15">
      <c r="B42" s="24" t="s">
        <v>59</v>
      </c>
      <c r="C42" s="39" t="s">
        <v>60</v>
      </c>
      <c r="D42" s="39"/>
      <c r="E42" s="41" t="e">
        <f>F42/F41</f>
        <v>#DIV/0!</v>
      </c>
      <c r="F42" s="42">
        <f>G38</f>
        <v>0</v>
      </c>
      <c r="G42" s="14">
        <f aca="true" t="shared" si="17" ref="G42:G43">H42-F42</f>
        <v>0</v>
      </c>
      <c r="H42" s="14">
        <f aca="true" t="shared" si="18" ref="H42:H43">F42*1.21</f>
        <v>0</v>
      </c>
      <c r="I42" s="36"/>
      <c r="J42" s="37"/>
      <c r="K42" s="37"/>
      <c r="L42" s="37"/>
      <c r="M42" s="15"/>
    </row>
    <row r="43" spans="2:13" ht="15">
      <c r="B43" s="24" t="s">
        <v>61</v>
      </c>
      <c r="C43" s="39" t="s">
        <v>62</v>
      </c>
      <c r="D43" s="39"/>
      <c r="E43" s="41" t="e">
        <f>F43/F41</f>
        <v>#DIV/0!</v>
      </c>
      <c r="F43" s="42">
        <f>H38</f>
        <v>0</v>
      </c>
      <c r="G43" s="14">
        <f t="shared" si="17"/>
        <v>0</v>
      </c>
      <c r="H43" s="14">
        <f t="shared" si="18"/>
        <v>0</v>
      </c>
      <c r="I43" s="36"/>
      <c r="J43" s="37"/>
      <c r="K43" s="31"/>
      <c r="L43" s="37"/>
      <c r="M43" s="15"/>
    </row>
    <row r="44" spans="2:13" ht="15">
      <c r="B44" s="20"/>
      <c r="C44" s="43"/>
      <c r="D44" s="22"/>
      <c r="E44" s="22"/>
      <c r="F44" s="23"/>
      <c r="G44" s="15"/>
      <c r="H44" s="15"/>
      <c r="I44" s="15"/>
      <c r="J44" s="15"/>
      <c r="K44" s="15"/>
      <c r="L44" s="15"/>
      <c r="M44" s="15"/>
    </row>
    <row r="45" spans="2:13" ht="13.5" thickBot="1">
      <c r="B45" s="44" t="s">
        <v>63</v>
      </c>
      <c r="C45" s="45">
        <f ca="1">TODAY()</f>
        <v>43521</v>
      </c>
      <c r="D45" s="46"/>
      <c r="E45" s="46"/>
      <c r="F45" s="47" t="s">
        <v>64</v>
      </c>
      <c r="G45" s="63"/>
      <c r="H45" s="63"/>
      <c r="I45" s="50"/>
      <c r="J45" s="64"/>
      <c r="K45" s="64"/>
      <c r="L45" s="48"/>
      <c r="M45" s="48"/>
    </row>
  </sheetData>
  <mergeCells count="15">
    <mergeCell ref="G45:H45"/>
    <mergeCell ref="J45:K45"/>
    <mergeCell ref="B1:C1"/>
    <mergeCell ref="D1:E1"/>
    <mergeCell ref="B4:L4"/>
    <mergeCell ref="B5:B6"/>
    <mergeCell ref="C5:C6"/>
    <mergeCell ref="D5:D6"/>
    <mergeCell ref="E5:E6"/>
    <mergeCell ref="F5:H5"/>
    <mergeCell ref="J5:K5"/>
    <mergeCell ref="L5:L7"/>
    <mergeCell ref="B2:C2"/>
    <mergeCell ref="D2:E2"/>
    <mergeCell ref="F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Karel Benedikt</cp:lastModifiedBy>
  <cp:lastPrinted>2018-03-14T10:38:06Z</cp:lastPrinted>
  <dcterms:created xsi:type="dcterms:W3CDTF">2018-02-28T11:54:27Z</dcterms:created>
  <dcterms:modified xsi:type="dcterms:W3CDTF">2019-02-25T08:14:06Z</dcterms:modified>
  <cp:category/>
  <cp:version/>
  <cp:contentType/>
  <cp:contentStatus/>
</cp:coreProperties>
</file>