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630" windowWidth="23655" windowHeight="9150" activeTab="1"/>
  </bookViews>
  <sheets>
    <sheet name="Rekapitulace stavby" sheetId="1" r:id="rId1"/>
    <sheet name="Ku030102019 - Venkovní ex..." sheetId="2" r:id="rId2"/>
    <sheet name="Pokyny pro vyplnění" sheetId="3" r:id="rId3"/>
  </sheets>
  <definedNames>
    <definedName name="_xlnm._FilterDatabase" localSheetId="1" hidden="1">'Ku030102019 - Venkovní ex...'!$C$79:$K$144</definedName>
    <definedName name="_xlnm.Print_Titles" localSheetId="1">'Ku030102019 - Venkovní ex...'!$79:$79</definedName>
    <definedName name="_xlnm.Print_Titles" localSheetId="0">'Rekapitulace stavby'!$52:$52</definedName>
    <definedName name="_xlnm.Print_Area" localSheetId="1">'Ku030102019 - Venkovní ex...'!$C$4:$J$37,'Ku030102019 - Venkovní ex...'!$C$43:$J$63,'Ku030102019 - Venkovní ex...'!$C$69:$K$144</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s>
  <calcPr calcId="125725"/>
</workbook>
</file>

<file path=xl/calcChain.xml><?xml version="1.0" encoding="utf-8"?>
<calcChain xmlns="http://schemas.openxmlformats.org/spreadsheetml/2006/main">
  <c r="J143" i="2"/>
  <c r="J144"/>
  <c r="BE144" s="1"/>
  <c r="J142"/>
  <c r="J35"/>
  <c r="J34"/>
  <c r="AY55" i="1"/>
  <c r="J33" i="2"/>
  <c r="AX55" i="1"/>
  <c r="BI144" i="2"/>
  <c r="BH144"/>
  <c r="BG144"/>
  <c r="BF144"/>
  <c r="T144"/>
  <c r="R144"/>
  <c r="P144"/>
  <c r="BK144"/>
  <c r="BI143"/>
  <c r="BH143"/>
  <c r="BG143"/>
  <c r="BF143"/>
  <c r="T143"/>
  <c r="R143"/>
  <c r="P143"/>
  <c r="BK143"/>
  <c r="BE143"/>
  <c r="BI142"/>
  <c r="BH142"/>
  <c r="BG142"/>
  <c r="BF142"/>
  <c r="T142"/>
  <c r="T141"/>
  <c r="R142"/>
  <c r="R141"/>
  <c r="P142"/>
  <c r="P141"/>
  <c r="BK142"/>
  <c r="BE142"/>
  <c r="BI139"/>
  <c r="BH139"/>
  <c r="BG139"/>
  <c r="BF139"/>
  <c r="T139"/>
  <c r="R139"/>
  <c r="P139"/>
  <c r="BK139"/>
  <c r="J139"/>
  <c r="BE139" s="1"/>
  <c r="BI137"/>
  <c r="BH137"/>
  <c r="BG137"/>
  <c r="BF137"/>
  <c r="T137"/>
  <c r="R137"/>
  <c r="P137"/>
  <c r="BK137"/>
  <c r="J137"/>
  <c r="BE137" s="1"/>
  <c r="BI135"/>
  <c r="BH135"/>
  <c r="BG135"/>
  <c r="BF135"/>
  <c r="T135"/>
  <c r="R135"/>
  <c r="P135"/>
  <c r="BK135"/>
  <c r="J135"/>
  <c r="BE135" s="1"/>
  <c r="BI133"/>
  <c r="BH133"/>
  <c r="BG133"/>
  <c r="BF133"/>
  <c r="T133"/>
  <c r="R133"/>
  <c r="P133"/>
  <c r="BK133"/>
  <c r="J133"/>
  <c r="BE133"/>
  <c r="BI131"/>
  <c r="BH131"/>
  <c r="BG131"/>
  <c r="BF131"/>
  <c r="T131"/>
  <c r="R131"/>
  <c r="P131"/>
  <c r="BK131"/>
  <c r="J131"/>
  <c r="BE131"/>
  <c r="BI122"/>
  <c r="BH122"/>
  <c r="BG122"/>
  <c r="BF122"/>
  <c r="T122"/>
  <c r="R122"/>
  <c r="P122"/>
  <c r="BK122"/>
  <c r="J122"/>
  <c r="BE122" s="1"/>
  <c r="BI119"/>
  <c r="BH119"/>
  <c r="BG119"/>
  <c r="BF119"/>
  <c r="T119"/>
  <c r="R119"/>
  <c r="P119"/>
  <c r="BK119"/>
  <c r="J119"/>
  <c r="BE119" s="1"/>
  <c r="BI116"/>
  <c r="BH116"/>
  <c r="BG116"/>
  <c r="BF116"/>
  <c r="T116"/>
  <c r="R116"/>
  <c r="P116"/>
  <c r="BK116"/>
  <c r="J116"/>
  <c r="BE116" s="1"/>
  <c r="BI114"/>
  <c r="BH114"/>
  <c r="BG114"/>
  <c r="BF114"/>
  <c r="T114"/>
  <c r="R114"/>
  <c r="P114"/>
  <c r="BK114"/>
  <c r="J114"/>
  <c r="BE114"/>
  <c r="BI112"/>
  <c r="BH112"/>
  <c r="BG112"/>
  <c r="BF112"/>
  <c r="T112"/>
  <c r="R112"/>
  <c r="P112"/>
  <c r="BK112"/>
  <c r="J112"/>
  <c r="BE112"/>
  <c r="BI109"/>
  <c r="BH109"/>
  <c r="BG109"/>
  <c r="BF109"/>
  <c r="T109"/>
  <c r="T108"/>
  <c r="R109"/>
  <c r="R108"/>
  <c r="P109"/>
  <c r="P108"/>
  <c r="BK109"/>
  <c r="J109"/>
  <c r="BE109" s="1"/>
  <c r="BI106"/>
  <c r="BH106"/>
  <c r="BG106"/>
  <c r="BF106"/>
  <c r="T106"/>
  <c r="R106"/>
  <c r="P106"/>
  <c r="BK106"/>
  <c r="J106"/>
  <c r="BE106"/>
  <c r="BI105"/>
  <c r="BH105"/>
  <c r="BG105"/>
  <c r="BF105"/>
  <c r="T105"/>
  <c r="R105"/>
  <c r="P105"/>
  <c r="BK105"/>
  <c r="J105"/>
  <c r="BE105" s="1"/>
  <c r="BI101"/>
  <c r="BH101"/>
  <c r="BG101"/>
  <c r="BF101"/>
  <c r="T101"/>
  <c r="T100"/>
  <c r="T99" s="1"/>
  <c r="R101"/>
  <c r="R100" s="1"/>
  <c r="P101"/>
  <c r="P100"/>
  <c r="BK101"/>
  <c r="J101"/>
  <c r="BE101" s="1"/>
  <c r="BI97"/>
  <c r="BH97"/>
  <c r="BG97"/>
  <c r="BF97"/>
  <c r="T97"/>
  <c r="T96"/>
  <c r="R97"/>
  <c r="R96"/>
  <c r="P97"/>
  <c r="P96"/>
  <c r="BK97"/>
  <c r="BK96" s="1"/>
  <c r="J96" s="1"/>
  <c r="J58" s="1"/>
  <c r="J97"/>
  <c r="BE97" s="1"/>
  <c r="BI95"/>
  <c r="BH95"/>
  <c r="BG95"/>
  <c r="BF95"/>
  <c r="T95"/>
  <c r="R95"/>
  <c r="P95"/>
  <c r="BK95"/>
  <c r="J95"/>
  <c r="BE95" s="1"/>
  <c r="BI92"/>
  <c r="BH92"/>
  <c r="BG92"/>
  <c r="BF92"/>
  <c r="T92"/>
  <c r="R92"/>
  <c r="P92"/>
  <c r="BK92"/>
  <c r="J92"/>
  <c r="BE92"/>
  <c r="BI90"/>
  <c r="BH90"/>
  <c r="BG90"/>
  <c r="BF90"/>
  <c r="T90"/>
  <c r="R90"/>
  <c r="P90"/>
  <c r="BK90"/>
  <c r="J90"/>
  <c r="BE90"/>
  <c r="BI86"/>
  <c r="BH86"/>
  <c r="BG86"/>
  <c r="BF86"/>
  <c r="T86"/>
  <c r="R86"/>
  <c r="P86"/>
  <c r="BK86"/>
  <c r="J86"/>
  <c r="BE86"/>
  <c r="BI83"/>
  <c r="BH83"/>
  <c r="BG83"/>
  <c r="BF83"/>
  <c r="T83"/>
  <c r="T82"/>
  <c r="T81" s="1"/>
  <c r="R83"/>
  <c r="R82"/>
  <c r="R81" s="1"/>
  <c r="P83"/>
  <c r="P82"/>
  <c r="P81" s="1"/>
  <c r="BK83"/>
  <c r="J83"/>
  <c r="BE83" s="1"/>
  <c r="F77"/>
  <c r="J76"/>
  <c r="F76"/>
  <c r="F74"/>
  <c r="E72"/>
  <c r="F51"/>
  <c r="J50"/>
  <c r="F50"/>
  <c r="F48"/>
  <c r="E46"/>
  <c r="J22"/>
  <c r="E22"/>
  <c r="J77" s="1"/>
  <c r="J21"/>
  <c r="J10"/>
  <c r="J74" s="1"/>
  <c r="AS54" i="1"/>
  <c r="L50"/>
  <c r="AM50"/>
  <c r="AM49"/>
  <c r="L49"/>
  <c r="AM47"/>
  <c r="L47"/>
  <c r="L45"/>
  <c r="L44"/>
  <c r="BK141" i="2" l="1"/>
  <c r="J141" s="1"/>
  <c r="J62" s="1"/>
  <c r="BK108"/>
  <c r="J108" s="1"/>
  <c r="J61" s="1"/>
  <c r="BK100"/>
  <c r="J32"/>
  <c r="AW55" i="1" s="1"/>
  <c r="P99" i="2"/>
  <c r="P80"/>
  <c r="AU55" i="1" s="1"/>
  <c r="AU54" s="1"/>
  <c r="R99" i="2"/>
  <c r="R80" s="1"/>
  <c r="F33"/>
  <c r="BB55" i="1" s="1"/>
  <c r="BB54" s="1"/>
  <c r="W31" s="1"/>
  <c r="F35" i="2"/>
  <c r="BD55" i="1" s="1"/>
  <c r="BD54" s="1"/>
  <c r="W33" s="1"/>
  <c r="BK82" i="2"/>
  <c r="J82" s="1"/>
  <c r="J57" s="1"/>
  <c r="F34"/>
  <c r="BC55" i="1" s="1"/>
  <c r="BC54" s="1"/>
  <c r="W32" s="1"/>
  <c r="BK81" i="2"/>
  <c r="AY54" i="1"/>
  <c r="J100" i="2"/>
  <c r="J60" s="1"/>
  <c r="J31"/>
  <c r="AV55" i="1" s="1"/>
  <c r="F31" i="2"/>
  <c r="AZ55" i="1" s="1"/>
  <c r="AZ54" s="1"/>
  <c r="T80" i="2"/>
  <c r="J48"/>
  <c r="J51"/>
  <c r="F32"/>
  <c r="BA55" i="1" s="1"/>
  <c r="BA54" s="1"/>
  <c r="AT55" l="1"/>
  <c r="BK99" i="2"/>
  <c r="J99" s="1"/>
  <c r="J59" s="1"/>
  <c r="AX54" i="1"/>
  <c r="BK80" i="2"/>
  <c r="J80" s="1"/>
  <c r="J81"/>
  <c r="J56" s="1"/>
  <c r="AW54" i="1"/>
  <c r="AK30" s="1"/>
  <c r="W30"/>
  <c r="AV54"/>
  <c r="W29"/>
  <c r="AK29" l="1"/>
  <c r="AT54"/>
  <c r="J55" i="2"/>
  <c r="J28"/>
  <c r="AG55" i="1" l="1"/>
  <c r="J37" i="2"/>
  <c r="AN55" i="1" l="1"/>
  <c r="AG54"/>
  <c r="AK26" l="1"/>
  <c r="AK35" s="1"/>
  <c r="AN54"/>
</calcChain>
</file>

<file path=xl/sharedStrings.xml><?xml version="1.0" encoding="utf-8"?>
<sst xmlns="http://schemas.openxmlformats.org/spreadsheetml/2006/main" count="1338" uniqueCount="436">
  <si>
    <t>Export Komplet</t>
  </si>
  <si>
    <t>VZ</t>
  </si>
  <si>
    <t>2.0</t>
  </si>
  <si>
    <t/>
  </si>
  <si>
    <t>False</t>
  </si>
  <si>
    <t>{39a6b44e-b2e1-45e8-a0c7-80e623ecf28e}</t>
  </si>
  <si>
    <t>&gt;&gt;  skryté sloupce  &lt;&lt;</t>
  </si>
  <si>
    <t>0,01</t>
  </si>
  <si>
    <t>21</t>
  </si>
  <si>
    <t>15</t>
  </si>
  <si>
    <t>REKAPITULACE STAVBY</t>
  </si>
  <si>
    <t>v ---  níže se nacházejí doplnkové a pomocné údaje k sestavám  --- v</t>
  </si>
  <si>
    <t>0,001</t>
  </si>
  <si>
    <t>Kód:</t>
  </si>
  <si>
    <t>Ku030102019</t>
  </si>
  <si>
    <t>Stavba:</t>
  </si>
  <si>
    <t>Venkovní expozice Tachov - Školní ulice</t>
  </si>
  <si>
    <t>KSO:</t>
  </si>
  <si>
    <t>CC-CZ:</t>
  </si>
  <si>
    <t>Místo:</t>
  </si>
  <si>
    <t>k.ú. Tachov</t>
  </si>
  <si>
    <t>Datum:</t>
  </si>
  <si>
    <t>22. 10. 2019</t>
  </si>
  <si>
    <t>Zadavatel:</t>
  </si>
  <si>
    <t>IČ:</t>
  </si>
  <si>
    <t>00260231</t>
  </si>
  <si>
    <t>Město Tachov, Hornická 1495, 34701 Tachov</t>
  </si>
  <si>
    <t>DIČ:</t>
  </si>
  <si>
    <t>Zhotovitel:</t>
  </si>
  <si>
    <t>výběrové řízení</t>
  </si>
  <si>
    <t>Projektant:</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</si>
  <si>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</si>
  <si>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</si>
  <si>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</si>
  <si>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</si>
  <si>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</si>
  <si>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</si>
  <si>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</si>
  <si>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</si>
  <si>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</si>
  <si>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</si>
  <si>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</si>
  <si>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</si>
  <si>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</si>
  <si>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</si>
  <si>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</si>
  <si>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</si>
  <si>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</si>
  <si>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</si>
  <si>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</si>
  <si>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</si>
  <si>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</si>
  <si>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</si>
  <si>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</si>
  <si>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</si>
  <si>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</si>
  <si>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</si>
  <si>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</si>
  <si>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</si>
  <si>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</si>
  <si>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</si>
  <si>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</si>
  <si>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</si>
  <si>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</si>
  <si>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</si>
  <si>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</si>
  <si>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</si>
  <si>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</si>
  <si>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</si>
  <si>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</si>
  <si>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</si>
  <si>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</si>
  <si>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</si>
  <si>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</si>
  <si>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</si>
  <si>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</si>
  <si>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</si>
  <si>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</si>
  <si>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</si>
  <si>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</si>
  <si>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</si>
  <si>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</si>
  <si>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</si>
  <si>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</si>
  <si>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2 - Zakládání</t>
  </si>
  <si>
    <t xml:space="preserve">    998 - Přesun hmot</t>
  </si>
  <si>
    <t>PSV - Práce a dodávky PSV</t>
  </si>
  <si>
    <t xml:space="preserve">    767 - Konstrukce zámečnické</t>
  </si>
  <si>
    <t xml:space="preserve">    771 - Podlahy z dlaždic</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</si>
  <si>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</si>
  <si>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</si>
  <si>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</si>
  <si>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</si>
  <si>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</si>
  <si>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</si>
  <si>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</si>
  <si>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</si>
  <si>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</si>
  <si>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</si>
  <si>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</si>
  <si>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</si>
  <si>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</si>
  <si>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</si>
  <si>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</si>
  <si>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</si>
  <si>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</si>
  <si>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Zakládání</t>
  </si>
  <si>
    <t>K</t>
  </si>
  <si>
    <t>273322511</t>
  </si>
  <si>
    <t>Základy z betonu železového (bez výztuže) desky z betonu se zvýšenými nároky na prostředí tř. C 25/30</t>
  </si>
  <si>
    <t>m3</t>
  </si>
  <si>
    <t>CS ÚRS 2019 01</t>
  </si>
  <si>
    <t>4</t>
  </si>
  <si>
    <t>519876033</t>
  </si>
  <si>
    <t>PSC</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</si>
  <si>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</si>
  <si>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VV</t>
  </si>
  <si>
    <t>0,1*7,36*5,34</t>
  </si>
  <si>
    <t>273362021</t>
  </si>
  <si>
    <t>Výztuž základů desek ze svařovaných sítí z drátů typu KARI</t>
  </si>
  <si>
    <t>t</t>
  </si>
  <si>
    <t>388121378</t>
  </si>
  <si>
    <t xml:space="preserve">Poznámka k souboru cen:_x000D_
1. Ceny platí pro desky rovné, s náběhy, hřibové nebo upnuté do žeber včetně výztuže těchto žeber._x000D_
</t>
  </si>
  <si>
    <t>5/150/150:</t>
  </si>
  <si>
    <t>7,36*5,34*2,1/1000*1,25*1,1</t>
  </si>
  <si>
    <t>3</t>
  </si>
  <si>
    <t>631319175</t>
  </si>
  <si>
    <t>Příplatek k cenám mazanin za stržení povrchu spodní vrstvy mazaniny latí před vložením výztuže nebo pletiva pro tl. obou vrstev mazaniny přes 120 do 240 mm</t>
  </si>
  <si>
    <t>1230213381</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</si>
  <si>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</si>
  <si>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631319022</t>
  </si>
  <si>
    <t>Příplatek k cenám mazanin za úpravu povrchu mazaniny přehlazením s poprášením cementem pro konečnou úpravu, mazanina tl. přes 80 do 120 mm (20 kg/m3)</t>
  </si>
  <si>
    <t>-2107184835</t>
  </si>
  <si>
    <t>0,1*2,06*5,24</t>
  </si>
  <si>
    <t>5</t>
  </si>
  <si>
    <t>R2-001</t>
  </si>
  <si>
    <t>Osazení ukázek leštěných vzorků hornin z území</t>
  </si>
  <si>
    <t>kus</t>
  </si>
  <si>
    <t>861566414</t>
  </si>
  <si>
    <t>998</t>
  </si>
  <si>
    <t>Přesun hmot</t>
  </si>
  <si>
    <t>6</t>
  </si>
  <si>
    <t>998229111</t>
  </si>
  <si>
    <t>Přesun hmot ruční pro pozemní komunikace s naložením a složením na vzdálenost do 50 m, s krytem z kameniva, monolitickým betonovým nebo živičným</t>
  </si>
  <si>
    <t>1307007036</t>
  </si>
  <si>
    <t xml:space="preserve">Poznámka k souboru cen:_x000D_
1. Ceny jsou určeny pro přesun hmot pro nepřístupné plochy, kam není možný příjezd dopravních prostředků – především pro vnitřní plochy objektů např. atria, terasy._x000D_
</t>
  </si>
  <si>
    <t>PSV</t>
  </si>
  <si>
    <t>Práce a dodávky PSV</t>
  </si>
  <si>
    <t>767</t>
  </si>
  <si>
    <t>Konstrukce zámečnické</t>
  </si>
  <si>
    <t>7</t>
  </si>
  <si>
    <t>767995111</t>
  </si>
  <si>
    <t>Montáž ostatních atypických zámečnických konstrukcí hmotnosti do 5 kg</t>
  </si>
  <si>
    <t>kg</t>
  </si>
  <si>
    <t>16</t>
  </si>
  <si>
    <t>-1719738507</t>
  </si>
  <si>
    <t xml:space="preserve">Poznámka k souboru cen:_x000D_
1. Určení cen se řídí hmotností jednotlivě montovaného dílu konstrukce._x000D_
</t>
  </si>
  <si>
    <t>kruhová destička s uchycením do betonu prům. 12-15 cm</t>
  </si>
  <si>
    <t>8</t>
  </si>
  <si>
    <t>M</t>
  </si>
  <si>
    <t>R01001</t>
  </si>
  <si>
    <t>Číslování z nerez plechu s vygravírovaným číslem (kruhová destička s uchycením do betonu prům. 12-15 cm</t>
  </si>
  <si>
    <t>32</t>
  </si>
  <si>
    <t>-1685067394</t>
  </si>
  <si>
    <t>9</t>
  </si>
  <si>
    <t>998767101</t>
  </si>
  <si>
    <t>Přesun hmot pro zámečnické konstrukce stanovený z hmotnosti přesunovaného materiálu vodorovná dopravní vzdálenost do 50 m v objektech výšky do 6 m</t>
  </si>
  <si>
    <t>-1435420196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</si>
  <si>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</si>
  <si>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</si>
  <si>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</si>
  <si>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10</t>
  </si>
  <si>
    <t>771121011</t>
  </si>
  <si>
    <t>Příprava podkladu před provedením dlažby nátěr penetrační na podlahu</t>
  </si>
  <si>
    <t>m2</t>
  </si>
  <si>
    <t>-1029304581</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</si>
  <si>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</si>
  <si>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5,2*5,24</t>
  </si>
  <si>
    <t>11</t>
  </si>
  <si>
    <t>771151012</t>
  </si>
  <si>
    <t>Příprava podkladu před provedením dlažby samonivelační stěrka min.pevnosti 20 MPa, tloušťky přes 3 do 5 mm</t>
  </si>
  <si>
    <t>-1466098964</t>
  </si>
  <si>
    <t>12</t>
  </si>
  <si>
    <t>771161011</t>
  </si>
  <si>
    <t>Příprava podkladu před provedením dlažby montáž profilu dilatační spáry v rovině dlažby</t>
  </si>
  <si>
    <t>m</t>
  </si>
  <si>
    <t>233270631</t>
  </si>
  <si>
    <t>13</t>
  </si>
  <si>
    <t>59054172</t>
  </si>
  <si>
    <t>profil dvoudílný na pero drážku s hranou dlaždice z hmoty PVC/CPE 8 mm</t>
  </si>
  <si>
    <t>1313698142</t>
  </si>
  <si>
    <t>5,24</t>
  </si>
  <si>
    <t>5,24*1,1 'Přepočtené koeficientem množství</t>
  </si>
  <si>
    <t>14</t>
  </si>
  <si>
    <t>771574266</t>
  </si>
  <si>
    <t>Montáž podlah z dlaždic keramických lepených flexibilním lepidlem maloformátových pro vysoké mechanické zatížení protiskluzných nebo reliéfních (bezbariérových) přes 22 do 25 ks/m2</t>
  </si>
  <si>
    <t>-2067436025</t>
  </si>
  <si>
    <t xml:space="preserve">Poznámka k souboru cen:_x000D_
1. Položky jsou učeny pro všechy druhy povrchových úprav._x000D_
</t>
  </si>
  <si>
    <t>5,24*5,2</t>
  </si>
  <si>
    <t>59761406</t>
  </si>
  <si>
    <t>dlažba keramická slinutá protiskluzná do interiéru i exteriéru pro vysoké mechanické namáhání přes 22 do 25ks/m2</t>
  </si>
  <si>
    <t>-1359710194</t>
  </si>
  <si>
    <t>červená 132 ks</t>
  </si>
  <si>
    <t>5,5</t>
  </si>
  <si>
    <t>zelená 228 ks</t>
  </si>
  <si>
    <t>9,5</t>
  </si>
  <si>
    <t>modrá 244 ks</t>
  </si>
  <si>
    <t>10,0</t>
  </si>
  <si>
    <t>bílá 158 ks</t>
  </si>
  <si>
    <t>6,5</t>
  </si>
  <si>
    <t>771577114</t>
  </si>
  <si>
    <t>Montáž podlah z dlaždic keramických lepených flexibilním lepidlem Příplatek k cenám za dvousložkový spárovací tmel</t>
  </si>
  <si>
    <t>-1463754578</t>
  </si>
  <si>
    <t>17</t>
  </si>
  <si>
    <t>771577115</t>
  </si>
  <si>
    <t>Montáž podlah z dlaždic keramických lepených flexibilním lepidlem Příplatek k cenám za dvousložkové lepidlo</t>
  </si>
  <si>
    <t>-1460476985</t>
  </si>
  <si>
    <t>18</t>
  </si>
  <si>
    <t>771591185</t>
  </si>
  <si>
    <t>911489442</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</si>
  <si>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</si>
  <si>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19</t>
  </si>
  <si>
    <t>771591186</t>
  </si>
  <si>
    <t>-1468191180</t>
  </si>
  <si>
    <t>20</t>
  </si>
  <si>
    <t>998771101</t>
  </si>
  <si>
    <t>Přesun hmot pro podlahy z dlaždic stanovený z hmotnosti přesunovaného materiálu vodorovná dopravní vzdálenost do 50 m v objektech výšky do 6 m</t>
  </si>
  <si>
    <t>-1766033293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</si>
  <si>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</si>
  <si>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VRN</t>
  </si>
  <si>
    <t>Vedlejší rozpočtové náklady</t>
  </si>
  <si>
    <t>030001000</t>
  </si>
  <si>
    <t>Zařízení staveniště</t>
  </si>
  <si>
    <t>Kč</t>
  </si>
  <si>
    <t>CS ÚRS 2018 01</t>
  </si>
  <si>
    <t>1024</t>
  </si>
  <si>
    <t>-888678214</t>
  </si>
  <si>
    <t>22</t>
  </si>
  <si>
    <t>034002000</t>
  </si>
  <si>
    <t>Zabezpečení staveniště</t>
  </si>
  <si>
    <t>859724780</t>
  </si>
  <si>
    <t>23</t>
  </si>
  <si>
    <t>045002000</t>
  </si>
  <si>
    <t>Kompletační a koordinační činnost</t>
  </si>
  <si>
    <t>-1769903845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</si>
  <si>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</si>
  <si>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</si>
  <si>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</si>
  <si>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</si>
  <si>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</si>
  <si>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</si>
  <si>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</si>
  <si>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</si>
  <si>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</si>
  <si>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</si>
  <si>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</si>
  <si>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</si>
  <si>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</si>
  <si>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</si>
  <si>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</si>
  <si>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</si>
  <si>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</si>
  <si>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</si>
  <si>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</si>
  <si>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</si>
  <si>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</si>
  <si>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</si>
  <si>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</si>
  <si>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</si>
  <si>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</si>
  <si>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</si>
  <si>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</si>
  <si>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</si>
  <si>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</si>
  <si>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</si>
  <si>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</si>
  <si>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</si>
  <si>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</si>
  <si>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</si>
  <si>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</si>
  <si>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</si>
  <si>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</si>
  <si>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</si>
  <si>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</si>
  <si>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</si>
  <si>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</si>
  <si>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</si>
  <si>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</si>
  <si>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</si>
  <si>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</si>
  <si>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</si>
  <si>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</si>
  <si>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</si>
  <si>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</si>
  <si>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</si>
  <si>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</si>
  <si>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</si>
  <si>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</si>
  <si>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</si>
  <si>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</si>
  <si>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</si>
  <si>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</si>
  <si>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</si>
  <si>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</si>
  <si>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</si>
  <si>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</si>
  <si>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</si>
  <si>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</si>
  <si>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</si>
  <si>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</si>
  <si>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</si>
  <si>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</si>
  <si>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</si>
  <si>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</si>
  <si>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</si>
  <si>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</si>
  <si>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</si>
  <si>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</si>
  <si>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</si>
  <si>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</si>
  <si>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</si>
  <si>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</si>
  <si>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</si>
  <si>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</si>
  <si>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</si>
  <si>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</si>
  <si>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</si>
  <si>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</si>
  <si>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</si>
  <si>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</si>
  <si>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</si>
  <si>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</si>
  <si>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</si>
  <si>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</si>
  <si>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</si>
  <si>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</si>
  <si>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</si>
  <si>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</si>
  <si>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</si>
  <si>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</si>
  <si>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</si>
  <si>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</si>
  <si>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</si>
  <si>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</si>
  <si>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</si>
  <si>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</si>
  <si>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</si>
  <si>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</si>
  <si>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</si>
  <si>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</si>
  <si>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</si>
  <si>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</si>
  <si>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</si>
  <si>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</si>
  <si>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</si>
  <si>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</si>
  <si>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</si>
  <si>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</si>
  <si>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</si>
  <si>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</si>
  <si>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</si>
  <si>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</si>
  <si>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</si>
  <si>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</si>
  <si>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</si>
  <si>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</si>
  <si>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</si>
  <si>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</si>
  <si>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</si>
  <si>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</si>
  <si>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</si>
  <si>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</si>
  <si>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</si>
  <si>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</si>
  <si>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</si>
  <si>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</si>
  <si>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</si>
  <si>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</si>
  <si>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</si>
  <si>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</si>
  <si>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</si>
  <si>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</si>
  <si>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</si>
  <si>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</si>
  <si>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</si>
  <si>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</si>
  <si>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</si>
  <si>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</si>
  <si>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</si>
  <si>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</si>
  <si>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</si>
  <si>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</si>
  <si>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</si>
  <si>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</si>
  <si>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</si>
  <si>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</si>
  <si>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</si>
  <si>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</si>
  <si>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</si>
  <si>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</si>
  <si>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</si>
  <si>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</si>
  <si>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</si>
  <si>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</si>
  <si>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</si>
  <si>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</si>
  <si>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</si>
  <si>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</si>
  <si>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</si>
  <si>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</si>
  <si>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</si>
  <si>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</si>
  <si>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</si>
  <si>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</si>
  <si>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</si>
  <si>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</si>
  <si>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</si>
  <si>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</si>
  <si>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</si>
  <si>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</si>
  <si>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</si>
  <si>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</si>
  <si>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</si>
  <si>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</si>
  <si>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</si>
  <si>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</si>
  <si>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</si>
  <si>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</si>
  <si>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</si>
  <si>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</si>
  <si>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</si>
  <si>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Podlahy - dokončovací práce pracnější řezání dlaždic keramických do oblouku (technologie vodním paprskem)</t>
  </si>
  <si>
    <t>Podlahy - dokončovací práce pracnější řezání dlaždic keramických rovné (technologie vodním paprskem)</t>
  </si>
  <si>
    <t>Jan Kuvík, Třešňová 1290, 349 01 Stříbro</t>
  </si>
  <si>
    <t>Rozpočtář:</t>
  </si>
  <si>
    <t>Venkovní expozice Tachov - Školní ulice - exponát, geologická mapa</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</si>
</sst>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0" fillId="0" borderId="0" applyNumberFormat="0" applyFill="0" applyBorder="0" applyAlignment="0" applyProtection="0"/>
  </cellStyleXfs>
  <cellXfs count="28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4" xfId="0" applyFont="1" applyBorder="1" applyAlignment="1">
      <alignment vertical="center"/>
    </xf>
    <xf numFmtId="0" fontId="14"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ont="1" applyFill="1" applyAlignment="1">
      <alignment vertical="center"/>
    </xf>
    <xf numFmtId="0" fontId="4" fillId="3" borderId="7" xfId="0" applyFont="1" applyFill="1" applyBorder="1" applyAlignment="1">
      <alignment horizontal="left" vertical="center"/>
    </xf>
    <xf numFmtId="0" fontId="0" fillId="3" borderId="8" xfId="0" applyFont="1" applyFill="1" applyBorder="1" applyAlignment="1">
      <alignment vertical="center"/>
    </xf>
    <xf numFmtId="0" fontId="4" fillId="3"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165" fontId="2" fillId="0" borderId="0" xfId="0" applyNumberFormat="1" applyFont="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4" borderId="8" xfId="0" applyFont="1" applyFill="1" applyBorder="1" applyAlignment="1">
      <alignment vertical="center"/>
    </xf>
    <xf numFmtId="0" fontId="18" fillId="4" borderId="9" xfId="0" applyFont="1" applyFill="1" applyBorder="1" applyAlignment="1">
      <alignment horizontal="center"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0" fillId="0" borderId="12" xfId="0" applyFont="1" applyBorder="1" applyAlignment="1">
      <alignment vertical="center"/>
    </xf>
    <xf numFmtId="0" fontId="4" fillId="0" borderId="4"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0" fontId="4" fillId="0" borderId="0" xfId="0" applyFont="1" applyAlignment="1">
      <alignment horizontal="center" vertical="center"/>
    </xf>
    <xf numFmtId="4" fontId="16" fillId="0" borderId="15" xfId="0" applyNumberFormat="1" applyFont="1" applyBorder="1" applyAlignment="1">
      <alignment vertical="center"/>
    </xf>
    <xf numFmtId="4" fontId="16" fillId="0" borderId="0" xfId="0" applyNumberFormat="1" applyFont="1" applyBorder="1" applyAlignment="1">
      <alignment vertical="center"/>
    </xf>
    <xf numFmtId="166" fontId="16" fillId="0" borderId="0" xfId="0" applyNumberFormat="1" applyFont="1" applyBorder="1" applyAlignment="1">
      <alignment vertical="center"/>
    </xf>
    <xf numFmtId="4" fontId="16" fillId="0" borderId="16" xfId="0" applyNumberFormat="1" applyFont="1" applyBorder="1" applyAlignment="1">
      <alignment vertical="center"/>
    </xf>
    <xf numFmtId="0" fontId="4" fillId="0" borderId="0" xfId="0" applyFont="1" applyAlignment="1">
      <alignment horizontal="left" vertical="center"/>
    </xf>
    <xf numFmtId="0" fontId="21" fillId="0" borderId="0" xfId="1" applyFont="1" applyAlignment="1">
      <alignment horizontal="center" vertical="center"/>
    </xf>
    <xf numFmtId="0" fontId="5" fillId="0" borderId="4"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3" fillId="0" borderId="0" xfId="0" applyFont="1" applyAlignment="1">
      <alignment horizontal="center" vertical="center"/>
    </xf>
    <xf numFmtId="4" fontId="24" fillId="0" borderId="20" xfId="0" applyNumberFormat="1" applyFont="1" applyBorder="1" applyAlignment="1">
      <alignment vertical="center"/>
    </xf>
    <xf numFmtId="4" fontId="24" fillId="0" borderId="21" xfId="0" applyNumberFormat="1" applyFont="1" applyBorder="1" applyAlignment="1">
      <alignment vertical="center"/>
    </xf>
    <xf numFmtId="166" fontId="24" fillId="0" borderId="21" xfId="0" applyNumberFormat="1" applyFont="1" applyBorder="1" applyAlignment="1">
      <alignment vertical="center"/>
    </xf>
    <xf numFmtId="4" fontId="24" fillId="0" borderId="22" xfId="0" applyNumberFormat="1" applyFont="1" applyBorder="1" applyAlignment="1">
      <alignment vertical="center"/>
    </xf>
    <xf numFmtId="0" fontId="5" fillId="0" borderId="0" xfId="0" applyFont="1" applyAlignment="1">
      <alignment horizontal="left" vertical="center"/>
    </xf>
    <xf numFmtId="0" fontId="0" fillId="0" borderId="0" xfId="0" applyProtection="1"/>
    <xf numFmtId="0" fontId="25" fillId="0" borderId="0" xfId="0" applyFont="1" applyAlignment="1">
      <alignment horizontal="left" vertical="center"/>
    </xf>
    <xf numFmtId="0" fontId="0" fillId="0" borderId="4" xfId="0" applyFont="1" applyBorder="1" applyAlignment="1">
      <alignment vertical="center" wrapText="1"/>
    </xf>
    <xf numFmtId="0" fontId="14" fillId="0" borderId="0" xfId="0" applyFont="1" applyAlignment="1">
      <alignment horizontal="lef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18" fillId="4" borderId="0" xfId="0" applyFont="1" applyFill="1" applyAlignment="1">
      <alignment horizontal="left" vertical="center"/>
    </xf>
    <xf numFmtId="0" fontId="18" fillId="4" borderId="0" xfId="0" applyFont="1" applyFill="1" applyAlignment="1">
      <alignment horizontal="right" vertical="center"/>
    </xf>
    <xf numFmtId="0" fontId="26"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Font="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4" fontId="20" fillId="0" borderId="0" xfId="0" applyNumberFormat="1" applyFont="1" applyAlignment="1"/>
    <xf numFmtId="166" fontId="27" fillId="0" borderId="13" xfId="0" applyNumberFormat="1" applyFont="1" applyBorder="1" applyAlignment="1"/>
    <xf numFmtId="166" fontId="27" fillId="0" borderId="14" xfId="0" applyNumberFormat="1" applyFont="1" applyBorder="1" applyAlignment="1"/>
    <xf numFmtId="4" fontId="28"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18" fillId="0" borderId="23" xfId="0" applyFont="1" applyBorder="1" applyAlignment="1" applyProtection="1">
      <alignment horizontal="center" vertical="center"/>
      <protection locked="0"/>
    </xf>
    <xf numFmtId="49" fontId="18" fillId="0" borderId="23" xfId="0" applyNumberFormat="1"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23" xfId="0" applyFont="1" applyBorder="1" applyAlignment="1" applyProtection="1">
      <alignment horizontal="center" vertical="center" wrapText="1"/>
      <protection locked="0"/>
    </xf>
    <xf numFmtId="167" fontId="18" fillId="0" borderId="23" xfId="0" applyNumberFormat="1" applyFont="1" applyBorder="1" applyAlignment="1" applyProtection="1">
      <alignment vertical="center"/>
      <protection locked="0"/>
    </xf>
    <xf numFmtId="4" fontId="18" fillId="0" borderId="23" xfId="0" applyNumberFormat="1" applyFont="1" applyBorder="1" applyAlignment="1" applyProtection="1">
      <alignment vertical="center"/>
      <protection locked="0"/>
    </xf>
    <xf numFmtId="0" fontId="19" fillId="0" borderId="15" xfId="0" applyFont="1" applyBorder="1" applyAlignment="1">
      <alignment horizontal="left" vertical="center"/>
    </xf>
    <xf numFmtId="0" fontId="19" fillId="0" borderId="0" xfId="0" applyFont="1" applyBorder="1" applyAlignment="1">
      <alignment horizontal="center" vertical="center"/>
    </xf>
    <xf numFmtId="166" fontId="19" fillId="0" borderId="0" xfId="0" applyNumberFormat="1" applyFont="1" applyBorder="1" applyAlignment="1">
      <alignment vertical="center"/>
    </xf>
    <xf numFmtId="166" fontId="19" fillId="0" borderId="16" xfId="0" applyNumberFormat="1" applyFont="1" applyBorder="1" applyAlignment="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29" fillId="0" borderId="0" xfId="0" applyFont="1" applyAlignment="1">
      <alignment horizontal="left" vertical="center"/>
    </xf>
    <xf numFmtId="0" fontId="30" fillId="0" borderId="0" xfId="0" applyFont="1" applyAlignment="1">
      <alignment vertical="center" wrapText="1"/>
    </xf>
    <xf numFmtId="0" fontId="0" fillId="0" borderId="15" xfId="0" applyFont="1"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31" fillId="0" borderId="23" xfId="0" applyFont="1" applyBorder="1" applyAlignment="1" applyProtection="1">
      <alignment horizontal="center" vertical="center"/>
      <protection locked="0"/>
    </xf>
    <xf numFmtId="49" fontId="31" fillId="0" borderId="23" xfId="0" applyNumberFormat="1" applyFont="1" applyBorder="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31" fillId="0" borderId="23" xfId="0" applyFont="1" applyBorder="1" applyAlignment="1" applyProtection="1">
      <alignment horizontal="center" vertical="center" wrapText="1"/>
      <protection locked="0"/>
    </xf>
    <xf numFmtId="167" fontId="31" fillId="0" borderId="23" xfId="0" applyNumberFormat="1" applyFont="1" applyBorder="1" applyAlignment="1" applyProtection="1">
      <alignment vertical="center"/>
      <protection locked="0"/>
    </xf>
    <xf numFmtId="4" fontId="31" fillId="0" borderId="23" xfId="0" applyNumberFormat="1" applyFont="1" applyBorder="1" applyAlignment="1" applyProtection="1">
      <alignment vertical="center"/>
      <protection locked="0"/>
    </xf>
    <xf numFmtId="0" fontId="32" fillId="0" borderId="4" xfId="0" applyFont="1" applyBorder="1" applyAlignment="1">
      <alignment vertical="center"/>
    </xf>
    <xf numFmtId="0" fontId="31" fillId="0" borderId="15" xfId="0" applyFont="1" applyBorder="1" applyAlignment="1">
      <alignment horizontal="left" vertical="center"/>
    </xf>
    <xf numFmtId="0" fontId="31" fillId="0" borderId="0" xfId="0" applyFont="1" applyBorder="1" applyAlignment="1">
      <alignment horizontal="center" vertical="center"/>
    </xf>
    <xf numFmtId="0" fontId="19" fillId="0" borderId="20" xfId="0" applyFont="1" applyBorder="1" applyAlignment="1">
      <alignment horizontal="left" vertical="center"/>
    </xf>
    <xf numFmtId="0" fontId="19" fillId="0" borderId="21" xfId="0" applyFont="1" applyBorder="1" applyAlignment="1">
      <alignment horizontal="center" vertical="center"/>
    </xf>
    <xf numFmtId="166" fontId="19" fillId="0" borderId="21" xfId="0" applyNumberFormat="1" applyFont="1" applyBorder="1" applyAlignment="1">
      <alignment vertical="center"/>
    </xf>
    <xf numFmtId="166" fontId="19" fillId="0" borderId="22" xfId="0" applyNumberFormat="1" applyFont="1" applyBorder="1" applyAlignment="1">
      <alignment vertical="center"/>
    </xf>
    <xf numFmtId="0" fontId="0" fillId="0" borderId="0" xfId="0" applyAlignment="1">
      <alignment vertical="top"/>
    </xf>
    <xf numFmtId="0" fontId="33" fillId="0" borderId="24" xfId="0" applyFont="1" applyBorder="1" applyAlignment="1">
      <alignment vertical="center" wrapText="1"/>
    </xf>
    <xf numFmtId="0" fontId="33" fillId="0" borderId="25" xfId="0" applyFont="1" applyBorder="1" applyAlignment="1">
      <alignment vertical="center" wrapText="1"/>
    </xf>
    <xf numFmtId="0" fontId="33" fillId="0" borderId="26" xfId="0" applyFont="1" applyBorder="1" applyAlignment="1">
      <alignment vertical="center" wrapText="1"/>
    </xf>
    <xf numFmtId="0" fontId="33" fillId="0" borderId="27"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7" xfId="0" applyFont="1" applyBorder="1" applyAlignment="1">
      <alignment vertical="center" wrapText="1"/>
    </xf>
    <xf numFmtId="0" fontId="33" fillId="0" borderId="28" xfId="0" applyFont="1" applyBorder="1" applyAlignment="1">
      <alignment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27" xfId="0" applyFont="1" applyBorder="1" applyAlignment="1">
      <alignment vertical="center" wrapText="1"/>
    </xf>
    <xf numFmtId="0" fontId="36" fillId="0" borderId="1" xfId="0" applyFont="1" applyBorder="1" applyAlignment="1">
      <alignment vertical="center" wrapText="1"/>
    </xf>
    <xf numFmtId="0" fontId="36" fillId="0" borderId="1" xfId="0" applyFont="1" applyBorder="1" applyAlignment="1">
      <alignment horizontal="left" vertical="center"/>
    </xf>
    <xf numFmtId="0" fontId="36" fillId="0" borderId="1" xfId="0" applyFont="1" applyBorder="1" applyAlignment="1">
      <alignment vertical="center"/>
    </xf>
    <xf numFmtId="49" fontId="36" fillId="0" borderId="1" xfId="0" applyNumberFormat="1" applyFont="1" applyBorder="1" applyAlignment="1">
      <alignment vertical="center" wrapText="1"/>
    </xf>
    <xf numFmtId="0" fontId="33" fillId="0" borderId="30" xfId="0" applyFont="1" applyBorder="1" applyAlignment="1">
      <alignment vertical="center" wrapText="1"/>
    </xf>
    <xf numFmtId="0" fontId="37" fillId="0" borderId="29" xfId="0" applyFont="1" applyBorder="1" applyAlignment="1">
      <alignment vertical="center" wrapText="1"/>
    </xf>
    <xf numFmtId="0" fontId="33" fillId="0" borderId="31" xfId="0" applyFont="1" applyBorder="1" applyAlignment="1">
      <alignment vertical="center" wrapText="1"/>
    </xf>
    <xf numFmtId="0" fontId="33" fillId="0" borderId="1" xfId="0" applyFont="1" applyBorder="1" applyAlignment="1">
      <alignment vertical="top"/>
    </xf>
    <xf numFmtId="0" fontId="33" fillId="0" borderId="0" xfId="0" applyFont="1" applyAlignment="1">
      <alignment vertical="top"/>
    </xf>
    <xf numFmtId="0" fontId="33" fillId="0" borderId="24" xfId="0" applyFont="1" applyBorder="1" applyAlignment="1">
      <alignment horizontal="left" vertical="center"/>
    </xf>
    <xf numFmtId="0" fontId="33" fillId="0" borderId="25" xfId="0" applyFont="1" applyBorder="1" applyAlignment="1">
      <alignment horizontal="left" vertical="center"/>
    </xf>
    <xf numFmtId="0" fontId="33" fillId="0" borderId="26" xfId="0" applyFont="1" applyBorder="1" applyAlignment="1">
      <alignment horizontal="left" vertical="center"/>
    </xf>
    <xf numFmtId="0" fontId="33" fillId="0" borderId="27" xfId="0" applyFont="1" applyBorder="1" applyAlignment="1">
      <alignment horizontal="left" vertical="center"/>
    </xf>
    <xf numFmtId="0" fontId="33" fillId="0" borderId="28" xfId="0" applyFont="1" applyBorder="1" applyAlignment="1">
      <alignment horizontal="left" vertical="center"/>
    </xf>
    <xf numFmtId="0" fontId="35" fillId="0" borderId="1" xfId="0" applyFont="1" applyBorder="1" applyAlignment="1">
      <alignment horizontal="left" vertical="center"/>
    </xf>
    <xf numFmtId="0" fontId="38" fillId="0" borderId="0" xfId="0" applyFont="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center" vertical="center"/>
    </xf>
    <xf numFmtId="0" fontId="38" fillId="0" borderId="29" xfId="0" applyFont="1" applyBorder="1" applyAlignment="1">
      <alignment horizontal="left" vertical="center"/>
    </xf>
    <xf numFmtId="0" fontId="39" fillId="0" borderId="1" xfId="0" applyFont="1" applyBorder="1" applyAlignment="1">
      <alignment horizontal="left" vertical="center"/>
    </xf>
    <xf numFmtId="0" fontId="36" fillId="0" borderId="0" xfId="0" applyFont="1" applyAlignment="1">
      <alignment horizontal="left" vertical="center"/>
    </xf>
    <xf numFmtId="0" fontId="36" fillId="0" borderId="1" xfId="0" applyFont="1" applyBorder="1" applyAlignment="1">
      <alignment horizontal="center" vertical="center"/>
    </xf>
    <xf numFmtId="0" fontId="36" fillId="0" borderId="27" xfId="0" applyFont="1" applyBorder="1" applyAlignment="1">
      <alignment horizontal="left" vertical="center"/>
    </xf>
    <xf numFmtId="0" fontId="36" fillId="0" borderId="1" xfId="0" applyFont="1" applyFill="1" applyBorder="1" applyAlignment="1">
      <alignment horizontal="left" vertical="center"/>
    </xf>
    <xf numFmtId="0" fontId="36" fillId="0" borderId="1" xfId="0" applyFont="1" applyFill="1" applyBorder="1" applyAlignment="1">
      <alignment horizontal="center" vertical="center"/>
    </xf>
    <xf numFmtId="0" fontId="33" fillId="0" borderId="30" xfId="0" applyFont="1" applyBorder="1" applyAlignment="1">
      <alignment horizontal="left" vertical="center"/>
    </xf>
    <xf numFmtId="0" fontId="37" fillId="0" borderId="29" xfId="0" applyFont="1" applyBorder="1" applyAlignment="1">
      <alignment horizontal="left" vertical="center"/>
    </xf>
    <xf numFmtId="0" fontId="33" fillId="0" borderId="31" xfId="0" applyFont="1" applyBorder="1" applyAlignment="1">
      <alignment horizontal="left" vertical="center"/>
    </xf>
    <xf numFmtId="0" fontId="33" fillId="0" borderId="1" xfId="0" applyFont="1" applyBorder="1" applyAlignment="1">
      <alignment horizontal="left" vertical="center"/>
    </xf>
    <xf numFmtId="0" fontId="37" fillId="0" borderId="1" xfId="0" applyFont="1" applyBorder="1" applyAlignment="1">
      <alignment horizontal="left" vertical="center"/>
    </xf>
    <xf numFmtId="0" fontId="38" fillId="0" borderId="1" xfId="0" applyFont="1" applyBorder="1" applyAlignment="1">
      <alignment horizontal="left" vertical="center"/>
    </xf>
    <xf numFmtId="0" fontId="36" fillId="0" borderId="29" xfId="0" applyFont="1" applyBorder="1" applyAlignment="1">
      <alignment horizontal="left" vertical="center"/>
    </xf>
    <xf numFmtId="0" fontId="33" fillId="0" borderId="1" xfId="0" applyFont="1" applyBorder="1" applyAlignment="1">
      <alignment horizontal="left" vertical="center" wrapText="1"/>
    </xf>
    <xf numFmtId="0" fontId="36" fillId="0" borderId="1" xfId="0" applyFont="1" applyBorder="1" applyAlignment="1">
      <alignment horizontal="center" vertical="center" wrapText="1"/>
    </xf>
    <xf numFmtId="0" fontId="33" fillId="0" borderId="24" xfId="0" applyFont="1" applyBorder="1" applyAlignment="1">
      <alignment horizontal="left" vertical="center" wrapText="1"/>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33"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6" fillId="0" borderId="28" xfId="0" applyFont="1" applyBorder="1" applyAlignment="1">
      <alignment horizontal="left" vertical="center"/>
    </xf>
    <xf numFmtId="0" fontId="36" fillId="0" borderId="30" xfId="0" applyFont="1" applyBorder="1" applyAlignment="1">
      <alignment horizontal="left" vertical="center" wrapText="1"/>
    </xf>
    <xf numFmtId="0" fontId="36" fillId="0" borderId="29" xfId="0" applyFont="1" applyBorder="1" applyAlignment="1">
      <alignment horizontal="left" vertical="center" wrapText="1"/>
    </xf>
    <xf numFmtId="0" fontId="36" fillId="0" borderId="31" xfId="0" applyFont="1" applyBorder="1" applyAlignment="1">
      <alignment horizontal="left" vertical="center" wrapText="1"/>
    </xf>
    <xf numFmtId="0" fontId="36" fillId="0" borderId="1" xfId="0" applyFont="1" applyBorder="1" applyAlignment="1">
      <alignment horizontal="left" vertical="top"/>
    </xf>
    <xf numFmtId="0" fontId="36" fillId="0" borderId="1" xfId="0" applyFont="1" applyBorder="1" applyAlignment="1">
      <alignment horizontal="center" vertical="top"/>
    </xf>
    <xf numFmtId="0" fontId="36" fillId="0" borderId="30" xfId="0" applyFont="1" applyBorder="1" applyAlignment="1">
      <alignment horizontal="left" vertical="center"/>
    </xf>
    <xf numFmtId="0" fontId="36" fillId="0" borderId="31" xfId="0" applyFont="1" applyBorder="1" applyAlignment="1">
      <alignment horizontal="left" vertical="center"/>
    </xf>
    <xf numFmtId="0" fontId="38" fillId="0" borderId="0" xfId="0" applyFont="1" applyAlignment="1">
      <alignment vertical="center"/>
    </xf>
    <xf numFmtId="0" fontId="35" fillId="0" borderId="1" xfId="0" applyFont="1" applyBorder="1" applyAlignment="1">
      <alignment vertical="center"/>
    </xf>
    <xf numFmtId="0" fontId="38" fillId="0" borderId="29" xfId="0" applyFont="1" applyBorder="1" applyAlignment="1">
      <alignment vertical="center"/>
    </xf>
    <xf numFmtId="0" fontId="35" fillId="0" borderId="29" xfId="0" applyFont="1" applyBorder="1" applyAlignment="1">
      <alignment vertical="center"/>
    </xf>
    <xf numFmtId="0" fontId="0" fillId="0" borderId="1" xfId="0" applyBorder="1" applyAlignment="1">
      <alignment vertical="top"/>
    </xf>
    <xf numFmtId="49" fontId="36" fillId="0" borderId="1" xfId="0" applyNumberFormat="1" applyFont="1" applyBorder="1" applyAlignment="1">
      <alignment horizontal="left" vertical="center"/>
    </xf>
    <xf numFmtId="0" fontId="0" fillId="0" borderId="29" xfId="0" applyBorder="1" applyAlignment="1">
      <alignment vertical="top"/>
    </xf>
    <xf numFmtId="0" fontId="35" fillId="0" borderId="29" xfId="0" applyFont="1" applyBorder="1" applyAlignment="1">
      <alignment horizontal="left"/>
    </xf>
    <xf numFmtId="0" fontId="38" fillId="0" borderId="29" xfId="0" applyFont="1" applyBorder="1" applyAlignment="1"/>
    <xf numFmtId="0" fontId="33" fillId="0" borderId="27" xfId="0" applyFont="1" applyBorder="1" applyAlignment="1">
      <alignment vertical="top"/>
    </xf>
    <xf numFmtId="0" fontId="33" fillId="0" borderId="28" xfId="0" applyFont="1" applyBorder="1" applyAlignment="1">
      <alignment vertical="top"/>
    </xf>
    <xf numFmtId="0" fontId="33" fillId="0" borderId="1" xfId="0" applyFont="1" applyBorder="1" applyAlignment="1">
      <alignment horizontal="center" vertical="center"/>
    </xf>
    <xf numFmtId="0" fontId="33" fillId="0" borderId="1" xfId="0" applyFont="1" applyBorder="1" applyAlignment="1">
      <alignment horizontal="left" vertical="top"/>
    </xf>
    <xf numFmtId="0" fontId="33" fillId="0" borderId="30" xfId="0" applyFont="1" applyBorder="1" applyAlignment="1">
      <alignment vertical="top"/>
    </xf>
    <xf numFmtId="0" fontId="33" fillId="0" borderId="29" xfId="0" applyFont="1" applyBorder="1" applyAlignment="1">
      <alignment vertical="top"/>
    </xf>
    <xf numFmtId="0" fontId="33" fillId="0" borderId="31" xfId="0" applyFont="1" applyBorder="1" applyAlignment="1">
      <alignment vertical="top"/>
    </xf>
    <xf numFmtId="0" fontId="2"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Border="1" applyAlignment="1">
      <alignment horizontal="left" vertical="center"/>
    </xf>
    <xf numFmtId="0" fontId="18" fillId="4" borderId="7" xfId="0" applyFont="1" applyFill="1" applyBorder="1" applyAlignment="1">
      <alignment horizontal="center" vertical="center"/>
    </xf>
    <xf numFmtId="0" fontId="18" fillId="4" borderId="8" xfId="0" applyFont="1" applyFill="1" applyBorder="1" applyAlignment="1">
      <alignment horizontal="left" vertical="center"/>
    </xf>
    <xf numFmtId="0" fontId="18" fillId="4" borderId="8" xfId="0" applyFont="1" applyFill="1" applyBorder="1" applyAlignment="1">
      <alignment horizontal="center" vertical="center"/>
    </xf>
    <xf numFmtId="0" fontId="18" fillId="4" borderId="8" xfId="0" applyFont="1" applyFill="1" applyBorder="1" applyAlignment="1">
      <alignment horizontal="right" vertical="center"/>
    </xf>
    <xf numFmtId="4" fontId="23" fillId="0" borderId="0" xfId="0" applyNumberFormat="1" applyFont="1" applyAlignment="1">
      <alignment vertical="center"/>
    </xf>
    <xf numFmtId="0" fontId="23" fillId="0" borderId="0" xfId="0" applyFont="1" applyAlignment="1">
      <alignment vertical="center"/>
    </xf>
    <xf numFmtId="0" fontId="22" fillId="0" borderId="0" xfId="0" applyFont="1" applyAlignment="1">
      <alignment horizontal="left" vertical="center" wrapText="1"/>
    </xf>
    <xf numFmtId="4" fontId="20" fillId="0" borderId="0" xfId="0" applyNumberFormat="1" applyFont="1" applyAlignment="1">
      <alignment horizontal="right" vertical="center"/>
    </xf>
    <xf numFmtId="4" fontId="20" fillId="0" borderId="0" xfId="0" applyNumberFormat="1"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12" fillId="2" borderId="0" xfId="0" applyFont="1" applyFill="1" applyAlignment="1">
      <alignment horizontal="center" vertical="center"/>
    </xf>
    <xf numFmtId="0" fontId="2" fillId="0" borderId="0" xfId="0" applyFont="1" applyAlignment="1">
      <alignment horizontal="left" vertical="center" wrapText="1"/>
    </xf>
    <xf numFmtId="4" fontId="14"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15"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ont="1" applyFill="1" applyBorder="1" applyAlignment="1">
      <alignment vertical="center"/>
    </xf>
    <xf numFmtId="4" fontId="4" fillId="3" borderId="8" xfId="0" applyNumberFormat="1" applyFont="1" applyFill="1" applyBorder="1" applyAlignment="1">
      <alignment vertical="center"/>
    </xf>
    <xf numFmtId="0" fontId="0" fillId="3" borderId="9" xfId="0" applyFont="1" applyFill="1" applyBorder="1" applyAlignment="1">
      <alignment vertical="center"/>
    </xf>
    <xf numFmtId="0" fontId="0" fillId="0" borderId="0" xfId="0" applyFont="1" applyAlignment="1">
      <alignment vertical="center"/>
    </xf>
    <xf numFmtId="0" fontId="36" fillId="0" borderId="1" xfId="0" applyFont="1" applyBorder="1" applyAlignment="1">
      <alignment horizontal="left" vertical="top"/>
    </xf>
    <xf numFmtId="0" fontId="36" fillId="0" borderId="1" xfId="0" applyFont="1" applyBorder="1" applyAlignment="1">
      <alignment horizontal="left" vertical="center"/>
    </xf>
    <xf numFmtId="0" fontId="35" fillId="0" borderId="29" xfId="0" applyFont="1" applyBorder="1" applyAlignment="1">
      <alignment horizontal="left"/>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6" fillId="0" borderId="1" xfId="0" applyFont="1" applyBorder="1" applyAlignment="1">
      <alignment horizontal="left" vertical="center" wrapText="1"/>
    </xf>
    <xf numFmtId="49" fontId="36" fillId="0" borderId="1" xfId="0" applyNumberFormat="1" applyFont="1" applyBorder="1" applyAlignment="1">
      <alignment horizontal="left" vertical="center" wrapText="1"/>
    </xf>
    <xf numFmtId="0" fontId="35"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57"/>
  <sheetViews>
    <sheetView showGridLines="0" topLeftCell="A85" workbookViewId="0">
      <selection activeCell="K6" sqref="K6:AO6"/>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5" t="s">
        <v>0</v>
      </c>
      <c r="AZ1" s="15" t="s">
        <v>1</v>
      </c>
      <c r="BA1" s="15" t="s">
        <v>2</v>
      </c>
      <c r="BB1" s="15" t="s">
        <v>3</v>
      </c>
      <c r="BT1" s="15" t="s">
        <v>4</v>
      </c>
      <c r="BU1" s="15" t="s">
        <v>4</v>
      </c>
      <c r="BV1" s="15" t="s">
        <v>5</v>
      </c>
    </row>
    <row r="2" spans="1:74" ht="36.950000000000003" customHeight="1">
      <c r="AR2" s="262" t="s">
        <v>6</v>
      </c>
      <c r="AS2" s="260"/>
      <c r="AT2" s="260"/>
      <c r="AU2" s="260"/>
      <c r="AV2" s="260"/>
      <c r="AW2" s="260"/>
      <c r="AX2" s="260"/>
      <c r="AY2" s="260"/>
      <c r="AZ2" s="260"/>
      <c r="BA2" s="260"/>
      <c r="BB2" s="260"/>
      <c r="BC2" s="260"/>
      <c r="BD2" s="260"/>
      <c r="BE2" s="260"/>
      <c r="BS2" s="16" t="s">
        <v>7</v>
      </c>
      <c r="BT2" s="16" t="s">
        <v>8</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pans="1:74" ht="24.95" customHeight="1">
      <c r="B4" s="19"/>
      <c r="D4" s="20" t="s">
        <v>10</v>
      </c>
      <c r="AR4" s="19"/>
      <c r="AS4" s="21" t="s">
        <v>11</v>
      </c>
      <c r="BS4" s="16" t="s">
        <v>12</v>
      </c>
    </row>
    <row r="5" spans="1:74" ht="12" customHeight="1">
      <c r="B5" s="19"/>
      <c r="D5" s="22" t="s">
        <v>13</v>
      </c>
      <c r="K5" s="259" t="s">
        <v>14</v>
      </c>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R5" s="19"/>
      <c r="BS5" s="16" t="s">
        <v>7</v>
      </c>
    </row>
    <row r="6" spans="1:74" ht="36.950000000000003" customHeight="1">
      <c r="B6" s="19"/>
      <c r="D6" s="24" t="s">
        <v>15</v>
      </c>
      <c r="K6" s="261" t="s">
        <v>435</v>
      </c>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R6" s="19"/>
      <c r="BS6" s="16" t="s">
        <v>7</v>
      </c>
    </row>
    <row r="7" spans="1:74" ht="12" customHeight="1">
      <c r="B7" s="19"/>
      <c r="D7" s="25" t="s">
        <v>17</v>
      </c>
      <c r="K7" s="23" t="s">
        <v>3</v>
      </c>
      <c r="AK7" s="25" t="s">
        <v>18</v>
      </c>
      <c r="AN7" s="23" t="s">
        <v>3</v>
      </c>
      <c r="AR7" s="19"/>
      <c r="BS7" s="16" t="s">
        <v>7</v>
      </c>
    </row>
    <row r="8" spans="1:74" ht="12" customHeight="1">
      <c r="B8" s="19"/>
      <c r="D8" s="25" t="s">
        <v>19</v>
      </c>
      <c r="K8" s="23" t="s">
        <v>20</v>
      </c>
      <c r="AK8" s="25" t="s">
        <v>21</v>
      </c>
      <c r="AN8" s="23" t="s">
        <v>22</v>
      </c>
      <c r="AR8" s="19"/>
      <c r="BS8" s="16" t="s">
        <v>7</v>
      </c>
    </row>
    <row r="9" spans="1:74" ht="14.45" customHeight="1">
      <c r="B9" s="19"/>
      <c r="AR9" s="19"/>
      <c r="BS9" s="16" t="s">
        <v>7</v>
      </c>
    </row>
    <row r="10" spans="1:74" ht="12" customHeight="1">
      <c r="B10" s="19"/>
      <c r="D10" s="25" t="s">
        <v>23</v>
      </c>
      <c r="AK10" s="25" t="s">
        <v>24</v>
      </c>
      <c r="AN10" s="23" t="s">
        <v>25</v>
      </c>
      <c r="AR10" s="19"/>
      <c r="BS10" s="16" t="s">
        <v>7</v>
      </c>
    </row>
    <row r="11" spans="1:74" ht="18.399999999999999" customHeight="1">
      <c r="B11" s="19"/>
      <c r="E11" s="23" t="s">
        <v>26</v>
      </c>
      <c r="AK11" s="25" t="s">
        <v>27</v>
      </c>
      <c r="AN11" s="23" t="s">
        <v>3</v>
      </c>
      <c r="AR11" s="19"/>
      <c r="BS11" s="16" t="s">
        <v>7</v>
      </c>
    </row>
    <row r="12" spans="1:74" ht="6.95" customHeight="1">
      <c r="B12" s="19"/>
      <c r="AR12" s="19"/>
      <c r="BS12" s="16" t="s">
        <v>7</v>
      </c>
    </row>
    <row r="13" spans="1:74" ht="12" customHeight="1">
      <c r="B13" s="19"/>
      <c r="D13" s="25" t="s">
        <v>28</v>
      </c>
      <c r="AK13" s="25" t="s">
        <v>24</v>
      </c>
      <c r="AN13" s="23" t="s">
        <v>3</v>
      </c>
      <c r="AR13" s="19"/>
      <c r="BS13" s="16" t="s">
        <v>7</v>
      </c>
    </row>
    <row r="14" spans="1:74" ht="12.75">
      <c r="B14" s="19"/>
      <c r="E14" s="23" t="s">
        <v>29</v>
      </c>
      <c r="AK14" s="25" t="s">
        <v>27</v>
      </c>
      <c r="AN14" s="23" t="s">
        <v>3</v>
      </c>
      <c r="AR14" s="19"/>
      <c r="BS14" s="16" t="s">
        <v>7</v>
      </c>
    </row>
    <row r="15" spans="1:74" ht="6.95" customHeight="1">
      <c r="B15" s="19"/>
      <c r="AR15" s="19"/>
      <c r="BS15" s="16" t="s">
        <v>4</v>
      </c>
    </row>
    <row r="16" spans="1:74" ht="12" customHeight="1">
      <c r="B16" s="19"/>
      <c r="D16" s="25" t="s">
        <v>434</v>
      </c>
      <c r="AK16" s="25" t="s">
        <v>24</v>
      </c>
      <c r="AN16" s="23" t="s">
        <v>25</v>
      </c>
      <c r="AR16" s="19"/>
      <c r="BS16" s="16" t="s">
        <v>4</v>
      </c>
    </row>
    <row r="17" spans="2:71" ht="18.399999999999999" customHeight="1">
      <c r="B17" s="19"/>
      <c r="E17" s="23" t="s">
        <v>433</v>
      </c>
      <c r="AK17" s="25" t="s">
        <v>27</v>
      </c>
      <c r="AN17" s="23" t="s">
        <v>3</v>
      </c>
      <c r="AR17" s="19"/>
      <c r="BS17" s="16" t="s">
        <v>31</v>
      </c>
    </row>
    <row r="18" spans="2:71" ht="6.95" customHeight="1">
      <c r="B18" s="19"/>
      <c r="AR18" s="19"/>
      <c r="BS18" s="16" t="s">
        <v>7</v>
      </c>
    </row>
    <row r="19" spans="2:71" ht="12" customHeight="1">
      <c r="B19" s="19"/>
      <c r="D19" s="25" t="s">
        <v>32</v>
      </c>
      <c r="AK19" s="25" t="s">
        <v>24</v>
      </c>
      <c r="AN19" s="23" t="s">
        <v>3</v>
      </c>
      <c r="AR19" s="19"/>
      <c r="BS19" s="16" t="s">
        <v>7</v>
      </c>
    </row>
    <row r="20" spans="2:71" ht="18.399999999999999" customHeight="1">
      <c r="B20" s="19"/>
      <c r="E20" s="23" t="s">
        <v>33</v>
      </c>
      <c r="AK20" s="25" t="s">
        <v>27</v>
      </c>
      <c r="AN20" s="23" t="s">
        <v>3</v>
      </c>
      <c r="AR20" s="19"/>
      <c r="BS20" s="16" t="s">
        <v>4</v>
      </c>
    </row>
    <row r="21" spans="2:71" ht="6.95" customHeight="1">
      <c r="B21" s="19"/>
      <c r="AR21" s="19"/>
    </row>
    <row r="22" spans="2:71" ht="12" customHeight="1">
      <c r="B22" s="19"/>
      <c r="D22" s="25" t="s">
        <v>34</v>
      </c>
      <c r="AR22" s="19"/>
    </row>
    <row r="23" spans="2:71" ht="51" customHeight="1">
      <c r="B23" s="19"/>
      <c r="E23" s="263" t="s">
        <v>35</v>
      </c>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R23" s="19"/>
    </row>
    <row r="24" spans="2:71" ht="6.95" customHeight="1">
      <c r="B24" s="19"/>
      <c r="AR24" s="19"/>
    </row>
    <row r="25" spans="2:71" ht="6.95" customHeight="1">
      <c r="B25" s="1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9"/>
    </row>
    <row r="26" spans="2:71" s="1" customFormat="1" ht="25.9" customHeight="1">
      <c r="B26" s="28"/>
      <c r="D26" s="29" t="s">
        <v>36</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264">
        <f>ROUND(AG54,2)</f>
        <v>0</v>
      </c>
      <c r="AL26" s="265"/>
      <c r="AM26" s="265"/>
      <c r="AN26" s="265"/>
      <c r="AO26" s="265"/>
      <c r="AR26" s="28"/>
    </row>
    <row r="27" spans="2:71" s="1" customFormat="1" ht="6.95" customHeight="1">
      <c r="B27" s="28"/>
      <c r="AR27" s="28"/>
    </row>
    <row r="28" spans="2:71" s="1" customFormat="1" ht="12.75">
      <c r="B28" s="28"/>
      <c r="L28" s="266" t="s">
        <v>37</v>
      </c>
      <c r="M28" s="266"/>
      <c r="N28" s="266"/>
      <c r="O28" s="266"/>
      <c r="P28" s="266"/>
      <c r="W28" s="266" t="s">
        <v>38</v>
      </c>
      <c r="X28" s="266"/>
      <c r="Y28" s="266"/>
      <c r="Z28" s="266"/>
      <c r="AA28" s="266"/>
      <c r="AB28" s="266"/>
      <c r="AC28" s="266"/>
      <c r="AD28" s="266"/>
      <c r="AE28" s="266"/>
      <c r="AK28" s="266" t="s">
        <v>39</v>
      </c>
      <c r="AL28" s="266"/>
      <c r="AM28" s="266"/>
      <c r="AN28" s="266"/>
      <c r="AO28" s="266"/>
      <c r="AR28" s="28"/>
    </row>
    <row r="29" spans="2:71" s="2" customFormat="1" ht="14.45" customHeight="1">
      <c r="B29" s="32"/>
      <c r="D29" s="25" t="s">
        <v>40</v>
      </c>
      <c r="F29" s="25" t="s">
        <v>41</v>
      </c>
      <c r="L29" s="269">
        <v>0.21</v>
      </c>
      <c r="M29" s="268"/>
      <c r="N29" s="268"/>
      <c r="O29" s="268"/>
      <c r="P29" s="268"/>
      <c r="W29" s="267">
        <f>ROUND(AZ54, 2)</f>
        <v>0</v>
      </c>
      <c r="X29" s="268"/>
      <c r="Y29" s="268"/>
      <c r="Z29" s="268"/>
      <c r="AA29" s="268"/>
      <c r="AB29" s="268"/>
      <c r="AC29" s="268"/>
      <c r="AD29" s="268"/>
      <c r="AE29" s="268"/>
      <c r="AK29" s="267">
        <f>ROUND(AV54, 2)</f>
        <v>0</v>
      </c>
      <c r="AL29" s="268"/>
      <c r="AM29" s="268"/>
      <c r="AN29" s="268"/>
      <c r="AO29" s="268"/>
      <c r="AR29" s="32"/>
    </row>
    <row r="30" spans="2:71" s="2" customFormat="1" ht="14.45" customHeight="1">
      <c r="B30" s="32"/>
      <c r="F30" s="25" t="s">
        <v>42</v>
      </c>
      <c r="L30" s="269">
        <v>0.15</v>
      </c>
      <c r="M30" s="268"/>
      <c r="N30" s="268"/>
      <c r="O30" s="268"/>
      <c r="P30" s="268"/>
      <c r="W30" s="267">
        <f>ROUND(BA54, 2)</f>
        <v>0</v>
      </c>
      <c r="X30" s="268"/>
      <c r="Y30" s="268"/>
      <c r="Z30" s="268"/>
      <c r="AA30" s="268"/>
      <c r="AB30" s="268"/>
      <c r="AC30" s="268"/>
      <c r="AD30" s="268"/>
      <c r="AE30" s="268"/>
      <c r="AK30" s="267">
        <f>ROUND(AW54, 2)</f>
        <v>0</v>
      </c>
      <c r="AL30" s="268"/>
      <c r="AM30" s="268"/>
      <c r="AN30" s="268"/>
      <c r="AO30" s="268"/>
      <c r="AR30" s="32"/>
    </row>
    <row r="31" spans="2:71" s="2" customFormat="1" ht="14.45" hidden="1" customHeight="1">
      <c r="B31" s="32"/>
      <c r="F31" s="25" t="s">
        <v>43</v>
      </c>
      <c r="L31" s="269">
        <v>0.21</v>
      </c>
      <c r="M31" s="268"/>
      <c r="N31" s="268"/>
      <c r="O31" s="268"/>
      <c r="P31" s="268"/>
      <c r="W31" s="267">
        <f>ROUND(BB54, 2)</f>
        <v>0</v>
      </c>
      <c r="X31" s="268"/>
      <c r="Y31" s="268"/>
      <c r="Z31" s="268"/>
      <c r="AA31" s="268"/>
      <c r="AB31" s="268"/>
      <c r="AC31" s="268"/>
      <c r="AD31" s="268"/>
      <c r="AE31" s="268"/>
      <c r="AK31" s="267">
        <v>0</v>
      </c>
      <c r="AL31" s="268"/>
      <c r="AM31" s="268"/>
      <c r="AN31" s="268"/>
      <c r="AO31" s="268"/>
      <c r="AR31" s="32"/>
    </row>
    <row r="32" spans="2:71" s="2" customFormat="1" ht="14.45" hidden="1" customHeight="1">
      <c r="B32" s="32"/>
      <c r="F32" s="25" t="s">
        <v>44</v>
      </c>
      <c r="L32" s="269">
        <v>0.15</v>
      </c>
      <c r="M32" s="268"/>
      <c r="N32" s="268"/>
      <c r="O32" s="268"/>
      <c r="P32" s="268"/>
      <c r="W32" s="267">
        <f>ROUND(BC54, 2)</f>
        <v>0</v>
      </c>
      <c r="X32" s="268"/>
      <c r="Y32" s="268"/>
      <c r="Z32" s="268"/>
      <c r="AA32" s="268"/>
      <c r="AB32" s="268"/>
      <c r="AC32" s="268"/>
      <c r="AD32" s="268"/>
      <c r="AE32" s="268"/>
      <c r="AK32" s="267">
        <v>0</v>
      </c>
      <c r="AL32" s="268"/>
      <c r="AM32" s="268"/>
      <c r="AN32" s="268"/>
      <c r="AO32" s="268"/>
      <c r="AR32" s="32"/>
    </row>
    <row r="33" spans="2:44" s="2" customFormat="1" ht="14.45" hidden="1" customHeight="1">
      <c r="B33" s="32"/>
      <c r="F33" s="25" t="s">
        <v>45</v>
      </c>
      <c r="L33" s="269">
        <v>0</v>
      </c>
      <c r="M33" s="268"/>
      <c r="N33" s="268"/>
      <c r="O33" s="268"/>
      <c r="P33" s="268"/>
      <c r="W33" s="267">
        <f>ROUND(BD54, 2)</f>
        <v>0</v>
      </c>
      <c r="X33" s="268"/>
      <c r="Y33" s="268"/>
      <c r="Z33" s="268"/>
      <c r="AA33" s="268"/>
      <c r="AB33" s="268"/>
      <c r="AC33" s="268"/>
      <c r="AD33" s="268"/>
      <c r="AE33" s="268"/>
      <c r="AK33" s="267">
        <v>0</v>
      </c>
      <c r="AL33" s="268"/>
      <c r="AM33" s="268"/>
      <c r="AN33" s="268"/>
      <c r="AO33" s="268"/>
      <c r="AR33" s="32"/>
    </row>
    <row r="34" spans="2:44" s="1" customFormat="1" ht="6.95" customHeight="1">
      <c r="B34" s="28"/>
      <c r="AR34" s="28"/>
    </row>
    <row r="35" spans="2:44" s="1" customFormat="1" ht="25.9" customHeight="1">
      <c r="B35" s="28"/>
      <c r="C35" s="33"/>
      <c r="D35" s="34" t="s">
        <v>46</v>
      </c>
      <c r="E35" s="35"/>
      <c r="F35" s="35"/>
      <c r="G35" s="35"/>
      <c r="H35" s="35"/>
      <c r="I35" s="35"/>
      <c r="J35" s="35"/>
      <c r="K35" s="35"/>
      <c r="L35" s="35"/>
      <c r="M35" s="35"/>
      <c r="N35" s="35"/>
      <c r="O35" s="35"/>
      <c r="P35" s="35"/>
      <c r="Q35" s="35"/>
      <c r="R35" s="35"/>
      <c r="S35" s="35"/>
      <c r="T35" s="36" t="s">
        <v>47</v>
      </c>
      <c r="U35" s="35"/>
      <c r="V35" s="35"/>
      <c r="W35" s="35"/>
      <c r="X35" s="270" t="s">
        <v>48</v>
      </c>
      <c r="Y35" s="271"/>
      <c r="Z35" s="271"/>
      <c r="AA35" s="271"/>
      <c r="AB35" s="271"/>
      <c r="AC35" s="35"/>
      <c r="AD35" s="35"/>
      <c r="AE35" s="35"/>
      <c r="AF35" s="35"/>
      <c r="AG35" s="35"/>
      <c r="AH35" s="35"/>
      <c r="AI35" s="35"/>
      <c r="AJ35" s="35"/>
      <c r="AK35" s="272">
        <f>SUM(AK26:AK33)</f>
        <v>0</v>
      </c>
      <c r="AL35" s="271"/>
      <c r="AM35" s="271"/>
      <c r="AN35" s="271"/>
      <c r="AO35" s="273"/>
      <c r="AP35" s="33"/>
      <c r="AQ35" s="33"/>
      <c r="AR35" s="28"/>
    </row>
    <row r="36" spans="2:44" s="1" customFormat="1" ht="6.95" customHeight="1">
      <c r="B36" s="28"/>
      <c r="AR36" s="28"/>
    </row>
    <row r="37" spans="2:44" s="1" customFormat="1" ht="6.95" customHeight="1">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28"/>
    </row>
    <row r="41" spans="2:44" s="1" customFormat="1" ht="6.95" customHeight="1">
      <c r="B41" s="39"/>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28"/>
    </row>
    <row r="42" spans="2:44" s="1" customFormat="1" ht="24.95" customHeight="1">
      <c r="B42" s="28"/>
      <c r="C42" s="20" t="s">
        <v>49</v>
      </c>
      <c r="AR42" s="28"/>
    </row>
    <row r="43" spans="2:44" s="1" customFormat="1" ht="6.95" customHeight="1">
      <c r="B43" s="28"/>
      <c r="AR43" s="28"/>
    </row>
    <row r="44" spans="2:44" s="3" customFormat="1" ht="12" customHeight="1">
      <c r="B44" s="41"/>
      <c r="C44" s="25" t="s">
        <v>13</v>
      </c>
      <c r="L44" s="3" t="str">
        <f>K5</f>
        <v>Ku030102019</v>
      </c>
      <c r="AR44" s="41"/>
    </row>
    <row r="45" spans="2:44" s="4" customFormat="1" ht="36.950000000000003" customHeight="1">
      <c r="B45" s="42"/>
      <c r="C45" s="43" t="s">
        <v>15</v>
      </c>
      <c r="L45" s="241" t="str">
        <f>K6</f>
        <v>Venkovní expozice Tachov - Školní ulice - exponát, geologická mapa</v>
      </c>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R45" s="42"/>
    </row>
    <row r="46" spans="2:44" s="1" customFormat="1" ht="6.95" customHeight="1">
      <c r="B46" s="28"/>
      <c r="AR46" s="28"/>
    </row>
    <row r="47" spans="2:44" s="1" customFormat="1" ht="12" customHeight="1">
      <c r="B47" s="28"/>
      <c r="C47" s="25" t="s">
        <v>19</v>
      </c>
      <c r="L47" s="44" t="str">
        <f>IF(K8="","",K8)</f>
        <v>k.ú. Tachov</v>
      </c>
      <c r="AI47" s="25" t="s">
        <v>21</v>
      </c>
      <c r="AM47" s="243" t="str">
        <f>IF(AN8= "","",AN8)</f>
        <v>22. 10. 2019</v>
      </c>
      <c r="AN47" s="243"/>
      <c r="AR47" s="28"/>
    </row>
    <row r="48" spans="2:44" s="1" customFormat="1" ht="6.95" customHeight="1">
      <c r="B48" s="28"/>
      <c r="AR48" s="28"/>
    </row>
    <row r="49" spans="1:90" s="1" customFormat="1" ht="27.95" customHeight="1">
      <c r="B49" s="28"/>
      <c r="C49" s="25" t="s">
        <v>23</v>
      </c>
      <c r="L49" s="3" t="str">
        <f>IF(E11= "","",E11)</f>
        <v>Město Tachov, Hornická 1495, 34701 Tachov</v>
      </c>
      <c r="AI49" s="25" t="s">
        <v>434</v>
      </c>
      <c r="AM49" s="244" t="str">
        <f>IF(E17="","",E17)</f>
        <v>Jan Kuvík, Třešňová 1290, 349 01 Stříbro</v>
      </c>
      <c r="AN49" s="245"/>
      <c r="AO49" s="245"/>
      <c r="AP49" s="245"/>
      <c r="AR49" s="28"/>
      <c r="AS49" s="246" t="s">
        <v>50</v>
      </c>
      <c r="AT49" s="247"/>
      <c r="AU49" s="46"/>
      <c r="AV49" s="46"/>
      <c r="AW49" s="46"/>
      <c r="AX49" s="46"/>
      <c r="AY49" s="46"/>
      <c r="AZ49" s="46"/>
      <c r="BA49" s="46"/>
      <c r="BB49" s="46"/>
      <c r="BC49" s="46"/>
      <c r="BD49" s="47"/>
    </row>
    <row r="50" spans="1:90" s="1" customFormat="1" ht="15.2" customHeight="1">
      <c r="B50" s="28"/>
      <c r="C50" s="25" t="s">
        <v>28</v>
      </c>
      <c r="L50" s="3" t="str">
        <f>IF(E14="","",E14)</f>
        <v>výběrové řízení</v>
      </c>
      <c r="AI50" s="25" t="s">
        <v>32</v>
      </c>
      <c r="AM50" s="244" t="str">
        <f>IF(E20="","",E20)</f>
        <v xml:space="preserve"> </v>
      </c>
      <c r="AN50" s="245"/>
      <c r="AO50" s="245"/>
      <c r="AP50" s="245"/>
      <c r="AR50" s="28"/>
      <c r="AS50" s="248"/>
      <c r="AT50" s="249"/>
      <c r="AU50" s="48"/>
      <c r="AV50" s="48"/>
      <c r="AW50" s="48"/>
      <c r="AX50" s="48"/>
      <c r="AY50" s="48"/>
      <c r="AZ50" s="48"/>
      <c r="BA50" s="48"/>
      <c r="BB50" s="48"/>
      <c r="BC50" s="48"/>
      <c r="BD50" s="49"/>
    </row>
    <row r="51" spans="1:90" s="1" customFormat="1" ht="10.9" customHeight="1">
      <c r="B51" s="28"/>
      <c r="AR51" s="28"/>
      <c r="AS51" s="248"/>
      <c r="AT51" s="249"/>
      <c r="AU51" s="48"/>
      <c r="AV51" s="48"/>
      <c r="AW51" s="48"/>
      <c r="AX51" s="48"/>
      <c r="AY51" s="48"/>
      <c r="AZ51" s="48"/>
      <c r="BA51" s="48"/>
      <c r="BB51" s="48"/>
      <c r="BC51" s="48"/>
      <c r="BD51" s="49"/>
    </row>
    <row r="52" spans="1:90" s="1" customFormat="1" ht="29.25" customHeight="1">
      <c r="B52" s="28"/>
      <c r="C52" s="250" t="s">
        <v>51</v>
      </c>
      <c r="D52" s="251"/>
      <c r="E52" s="251"/>
      <c r="F52" s="251"/>
      <c r="G52" s="251"/>
      <c r="H52" s="50"/>
      <c r="I52" s="252" t="s">
        <v>52</v>
      </c>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3" t="s">
        <v>53</v>
      </c>
      <c r="AH52" s="251"/>
      <c r="AI52" s="251"/>
      <c r="AJ52" s="251"/>
      <c r="AK52" s="251"/>
      <c r="AL52" s="251"/>
      <c r="AM52" s="251"/>
      <c r="AN52" s="252" t="s">
        <v>54</v>
      </c>
      <c r="AO52" s="251"/>
      <c r="AP52" s="251"/>
      <c r="AQ52" s="51" t="s">
        <v>55</v>
      </c>
      <c r="AR52" s="28"/>
      <c r="AS52" s="52" t="s">
        <v>56</v>
      </c>
      <c r="AT52" s="53" t="s">
        <v>57</v>
      </c>
      <c r="AU52" s="53" t="s">
        <v>58</v>
      </c>
      <c r="AV52" s="53" t="s">
        <v>59</v>
      </c>
      <c r="AW52" s="53" t="s">
        <v>60</v>
      </c>
      <c r="AX52" s="53" t="s">
        <v>61</v>
      </c>
      <c r="AY52" s="53" t="s">
        <v>62</v>
      </c>
      <c r="AZ52" s="53" t="s">
        <v>63</v>
      </c>
      <c r="BA52" s="53" t="s">
        <v>64</v>
      </c>
      <c r="BB52" s="53" t="s">
        <v>65</v>
      </c>
      <c r="BC52" s="53" t="s">
        <v>66</v>
      </c>
      <c r="BD52" s="54" t="s">
        <v>67</v>
      </c>
    </row>
    <row r="53" spans="1:90" s="1" customFormat="1" ht="10.9" customHeight="1">
      <c r="B53" s="28"/>
      <c r="AR53" s="28"/>
      <c r="AS53" s="55"/>
      <c r="AT53" s="46"/>
      <c r="AU53" s="46"/>
      <c r="AV53" s="46"/>
      <c r="AW53" s="46"/>
      <c r="AX53" s="46"/>
      <c r="AY53" s="46"/>
      <c r="AZ53" s="46"/>
      <c r="BA53" s="46"/>
      <c r="BB53" s="46"/>
      <c r="BC53" s="46"/>
      <c r="BD53" s="47"/>
    </row>
    <row r="54" spans="1:90" s="5" customFormat="1" ht="32.450000000000003" customHeight="1">
      <c r="B54" s="56"/>
      <c r="C54" s="57" t="s">
        <v>68</v>
      </c>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257">
        <f>ROUND(AG55,2)</f>
        <v>0</v>
      </c>
      <c r="AH54" s="257"/>
      <c r="AI54" s="257"/>
      <c r="AJ54" s="257"/>
      <c r="AK54" s="257"/>
      <c r="AL54" s="257"/>
      <c r="AM54" s="257"/>
      <c r="AN54" s="258">
        <f>SUM(AG54,AT54)</f>
        <v>0</v>
      </c>
      <c r="AO54" s="258"/>
      <c r="AP54" s="258"/>
      <c r="AQ54" s="60" t="s">
        <v>3</v>
      </c>
      <c r="AR54" s="56"/>
      <c r="AS54" s="61">
        <f>ROUND(AS55,2)</f>
        <v>0</v>
      </c>
      <c r="AT54" s="62">
        <f>ROUND(SUM(AV54:AW54),2)</f>
        <v>0</v>
      </c>
      <c r="AU54" s="63">
        <f>ROUND(AU55,5)</f>
        <v>120.30798</v>
      </c>
      <c r="AV54" s="62">
        <f>ROUND(AZ54*L29,2)</f>
        <v>0</v>
      </c>
      <c r="AW54" s="62">
        <f>ROUND(BA54*L30,2)</f>
        <v>0</v>
      </c>
      <c r="AX54" s="62">
        <f>ROUND(BB54*L29,2)</f>
        <v>0</v>
      </c>
      <c r="AY54" s="62">
        <f>ROUND(BC54*L30,2)</f>
        <v>0</v>
      </c>
      <c r="AZ54" s="62">
        <f>ROUND(AZ55,2)</f>
        <v>0</v>
      </c>
      <c r="BA54" s="62">
        <f>ROUND(BA55,2)</f>
        <v>0</v>
      </c>
      <c r="BB54" s="62">
        <f>ROUND(BB55,2)</f>
        <v>0</v>
      </c>
      <c r="BC54" s="62">
        <f>ROUND(BC55,2)</f>
        <v>0</v>
      </c>
      <c r="BD54" s="64">
        <f>ROUND(BD55,2)</f>
        <v>0</v>
      </c>
      <c r="BS54" s="65" t="s">
        <v>69</v>
      </c>
      <c r="BT54" s="65" t="s">
        <v>70</v>
      </c>
      <c r="BV54" s="65" t="s">
        <v>71</v>
      </c>
      <c r="BW54" s="65" t="s">
        <v>5</v>
      </c>
      <c r="BX54" s="65" t="s">
        <v>72</v>
      </c>
      <c r="CL54" s="65" t="s">
        <v>3</v>
      </c>
    </row>
    <row r="55" spans="1:90" s="6" customFormat="1" ht="27" customHeight="1">
      <c r="A55" s="66" t="s">
        <v>73</v>
      </c>
      <c r="B55" s="67"/>
      <c r="C55" s="68"/>
      <c r="D55" s="256" t="s">
        <v>14</v>
      </c>
      <c r="E55" s="256"/>
      <c r="F55" s="256"/>
      <c r="G55" s="256"/>
      <c r="H55" s="256"/>
      <c r="I55" s="69"/>
      <c r="J55" s="256" t="s">
        <v>16</v>
      </c>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4">
        <f>'Ku030102019 - Venkovní ex...'!J28</f>
        <v>0</v>
      </c>
      <c r="AH55" s="255"/>
      <c r="AI55" s="255"/>
      <c r="AJ55" s="255"/>
      <c r="AK55" s="255"/>
      <c r="AL55" s="255"/>
      <c r="AM55" s="255"/>
      <c r="AN55" s="254">
        <f>SUM(AG55,AT55)</f>
        <v>0</v>
      </c>
      <c r="AO55" s="255"/>
      <c r="AP55" s="255"/>
      <c r="AQ55" s="70" t="s">
        <v>74</v>
      </c>
      <c r="AR55" s="67"/>
      <c r="AS55" s="71">
        <v>0</v>
      </c>
      <c r="AT55" s="72">
        <f>ROUND(SUM(AV55:AW55),2)</f>
        <v>0</v>
      </c>
      <c r="AU55" s="73">
        <f>'Ku030102019 - Venkovní ex...'!P80</f>
        <v>120.30798300000001</v>
      </c>
      <c r="AV55" s="72">
        <f>'Ku030102019 - Venkovní ex...'!J31</f>
        <v>0</v>
      </c>
      <c r="AW55" s="72">
        <f>'Ku030102019 - Venkovní ex...'!J32</f>
        <v>0</v>
      </c>
      <c r="AX55" s="72">
        <f>'Ku030102019 - Venkovní ex...'!J33</f>
        <v>0</v>
      </c>
      <c r="AY55" s="72">
        <f>'Ku030102019 - Venkovní ex...'!J34</f>
        <v>0</v>
      </c>
      <c r="AZ55" s="72">
        <f>'Ku030102019 - Venkovní ex...'!F31</f>
        <v>0</v>
      </c>
      <c r="BA55" s="72">
        <f>'Ku030102019 - Venkovní ex...'!F32</f>
        <v>0</v>
      </c>
      <c r="BB55" s="72">
        <f>'Ku030102019 - Venkovní ex...'!F33</f>
        <v>0</v>
      </c>
      <c r="BC55" s="72">
        <f>'Ku030102019 - Venkovní ex...'!F34</f>
        <v>0</v>
      </c>
      <c r="BD55" s="74">
        <f>'Ku030102019 - Venkovní ex...'!F35</f>
        <v>0</v>
      </c>
      <c r="BT55" s="75" t="s">
        <v>75</v>
      </c>
      <c r="BU55" s="75" t="s">
        <v>76</v>
      </c>
      <c r="BV55" s="75" t="s">
        <v>71</v>
      </c>
      <c r="BW55" s="75" t="s">
        <v>5</v>
      </c>
      <c r="BX55" s="75" t="s">
        <v>72</v>
      </c>
      <c r="CL55" s="75" t="s">
        <v>3</v>
      </c>
    </row>
    <row r="56" spans="1:90" s="1" customFormat="1" ht="30" customHeight="1">
      <c r="B56" s="28"/>
      <c r="AR56" s="28"/>
    </row>
    <row r="57" spans="1:90" s="1" customFormat="1" ht="6.95" customHeight="1">
      <c r="B57" s="3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28"/>
    </row>
  </sheetData>
  <mergeCells count="40">
    <mergeCell ref="X35:AB35"/>
    <mergeCell ref="AK35:AO35"/>
    <mergeCell ref="AK33:AO33"/>
    <mergeCell ref="L33:P33"/>
    <mergeCell ref="W29:AE29"/>
    <mergeCell ref="W32:AE32"/>
    <mergeCell ref="W30:AE30"/>
    <mergeCell ref="W31:AE31"/>
    <mergeCell ref="W33:AE33"/>
    <mergeCell ref="AK30:AO30"/>
    <mergeCell ref="L30:P30"/>
    <mergeCell ref="AK31:AO31"/>
    <mergeCell ref="L31:P31"/>
    <mergeCell ref="AK32:AO32"/>
    <mergeCell ref="L32:P32"/>
    <mergeCell ref="L28:P28"/>
    <mergeCell ref="W28:AE28"/>
    <mergeCell ref="AK28:AO28"/>
    <mergeCell ref="AK29:AO29"/>
    <mergeCell ref="L29:P29"/>
    <mergeCell ref="K5:AO5"/>
    <mergeCell ref="K6:AO6"/>
    <mergeCell ref="AR2:BE2"/>
    <mergeCell ref="E23:AN23"/>
    <mergeCell ref="AK26:AO26"/>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s>
  <hyperlinks>
    <hyperlink ref="A55" location="'Ku030102019 - Venkovní ex...'!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1:BM145"/>
  <sheetViews>
    <sheetView showGridLines="0" tabSelected="1" workbookViewId="0">
      <selection activeCell="W74" sqref="W74"/>
    </sheetView>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46">
      <c r="A1" s="76"/>
    </row>
    <row r="2" spans="1:46" ht="36.950000000000003" customHeight="1">
      <c r="L2" s="262" t="s">
        <v>6</v>
      </c>
      <c r="M2" s="260"/>
      <c r="N2" s="260"/>
      <c r="O2" s="260"/>
      <c r="P2" s="260"/>
      <c r="Q2" s="260"/>
      <c r="R2" s="260"/>
      <c r="S2" s="260"/>
      <c r="T2" s="260"/>
      <c r="U2" s="260"/>
      <c r="V2" s="260"/>
      <c r="AT2" s="16" t="s">
        <v>5</v>
      </c>
    </row>
    <row r="3" spans="1:46" ht="6.95" customHeight="1">
      <c r="B3" s="17"/>
      <c r="C3" s="18"/>
      <c r="D3" s="18"/>
      <c r="E3" s="18"/>
      <c r="F3" s="18"/>
      <c r="G3" s="18"/>
      <c r="H3" s="18"/>
      <c r="I3" s="18"/>
      <c r="J3" s="18"/>
      <c r="K3" s="18"/>
      <c r="L3" s="19"/>
      <c r="AT3" s="16" t="s">
        <v>77</v>
      </c>
    </row>
    <row r="4" spans="1:46" ht="24.95" customHeight="1">
      <c r="B4" s="19"/>
      <c r="D4" s="20" t="s">
        <v>78</v>
      </c>
      <c r="L4" s="19"/>
      <c r="M4" s="77" t="s">
        <v>11</v>
      </c>
      <c r="AT4" s="16" t="s">
        <v>4</v>
      </c>
    </row>
    <row r="5" spans="1:46" ht="6.95" customHeight="1">
      <c r="B5" s="19"/>
      <c r="L5" s="19"/>
    </row>
    <row r="6" spans="1:46" s="1" customFormat="1" ht="12" customHeight="1">
      <c r="B6" s="28"/>
      <c r="D6" s="25" t="s">
        <v>15</v>
      </c>
      <c r="L6" s="28"/>
    </row>
    <row r="7" spans="1:46" s="1" customFormat="1" ht="36.950000000000003" customHeight="1">
      <c r="B7" s="28"/>
      <c r="E7" s="241" t="s">
        <v>435</v>
      </c>
      <c r="F7" s="274"/>
      <c r="G7" s="274"/>
      <c r="H7" s="274"/>
      <c r="L7" s="28"/>
    </row>
    <row r="8" spans="1:46" s="1" customFormat="1">
      <c r="B8" s="28"/>
      <c r="L8" s="28"/>
    </row>
    <row r="9" spans="1:46" s="1" customFormat="1" ht="12" customHeight="1">
      <c r="B9" s="28"/>
      <c r="D9" s="25" t="s">
        <v>17</v>
      </c>
      <c r="F9" s="23" t="s">
        <v>3</v>
      </c>
      <c r="I9" s="25" t="s">
        <v>18</v>
      </c>
      <c r="J9" s="23" t="s">
        <v>3</v>
      </c>
      <c r="L9" s="28"/>
    </row>
    <row r="10" spans="1:46" s="1" customFormat="1" ht="12" customHeight="1">
      <c r="B10" s="28"/>
      <c r="D10" s="25" t="s">
        <v>19</v>
      </c>
      <c r="F10" s="23" t="s">
        <v>20</v>
      </c>
      <c r="I10" s="25" t="s">
        <v>21</v>
      </c>
      <c r="J10" s="45" t="str">
        <f>'Rekapitulace stavby'!AN8</f>
        <v>22. 10. 2019</v>
      </c>
      <c r="L10" s="28"/>
    </row>
    <row r="11" spans="1:46" s="1" customFormat="1" ht="10.9" customHeight="1">
      <c r="B11" s="28"/>
      <c r="L11" s="28"/>
    </row>
    <row r="12" spans="1:46" s="1" customFormat="1" ht="12" customHeight="1">
      <c r="B12" s="28"/>
      <c r="D12" s="25" t="s">
        <v>23</v>
      </c>
      <c r="I12" s="25" t="s">
        <v>24</v>
      </c>
      <c r="J12" s="23" t="s">
        <v>25</v>
      </c>
      <c r="L12" s="28"/>
    </row>
    <row r="13" spans="1:46" s="1" customFormat="1" ht="18" customHeight="1">
      <c r="B13" s="28"/>
      <c r="E13" s="23" t="s">
        <v>26</v>
      </c>
      <c r="I13" s="25" t="s">
        <v>27</v>
      </c>
      <c r="J13" s="23" t="s">
        <v>3</v>
      </c>
      <c r="L13" s="28"/>
    </row>
    <row r="14" spans="1:46" s="1" customFormat="1" ht="6.95" customHeight="1">
      <c r="B14" s="28"/>
      <c r="L14" s="28"/>
    </row>
    <row r="15" spans="1:46" s="1" customFormat="1" ht="12" customHeight="1">
      <c r="B15" s="28"/>
      <c r="D15" s="25" t="s">
        <v>28</v>
      </c>
      <c r="I15" s="25" t="s">
        <v>24</v>
      </c>
      <c r="J15" s="23" t="s">
        <v>3</v>
      </c>
      <c r="L15" s="28"/>
    </row>
    <row r="16" spans="1:46" s="1" customFormat="1" ht="18" customHeight="1">
      <c r="B16" s="28"/>
      <c r="E16" s="23" t="s">
        <v>29</v>
      </c>
      <c r="I16" s="25" t="s">
        <v>27</v>
      </c>
      <c r="J16" s="23" t="s">
        <v>3</v>
      </c>
      <c r="L16" s="28"/>
    </row>
    <row r="17" spans="2:12" s="1" customFormat="1" ht="6.95" customHeight="1">
      <c r="B17" s="28"/>
      <c r="L17" s="28"/>
    </row>
    <row r="18" spans="2:12" s="1" customFormat="1" ht="12" customHeight="1">
      <c r="B18" s="28"/>
      <c r="D18" s="25" t="s">
        <v>434</v>
      </c>
      <c r="I18" s="25" t="s">
        <v>24</v>
      </c>
      <c r="J18" s="23" t="s">
        <v>25</v>
      </c>
      <c r="L18" s="28"/>
    </row>
    <row r="19" spans="2:12" s="1" customFormat="1" ht="18" customHeight="1">
      <c r="B19" s="28"/>
      <c r="E19" s="240" t="s">
        <v>433</v>
      </c>
      <c r="I19" s="25" t="s">
        <v>27</v>
      </c>
      <c r="J19" s="23" t="s">
        <v>3</v>
      </c>
      <c r="L19" s="28"/>
    </row>
    <row r="20" spans="2:12" s="1" customFormat="1" ht="6.95" customHeight="1">
      <c r="B20" s="28"/>
      <c r="L20" s="28"/>
    </row>
    <row r="21" spans="2:12" s="1" customFormat="1" ht="12" customHeight="1">
      <c r="B21" s="28"/>
      <c r="D21" s="25" t="s">
        <v>32</v>
      </c>
      <c r="I21" s="25" t="s">
        <v>24</v>
      </c>
      <c r="J21" s="23" t="str">
        <f>IF('Rekapitulace stavby'!AN19="","",'Rekapitulace stavby'!AN19)</f>
        <v/>
      </c>
      <c r="L21" s="28"/>
    </row>
    <row r="22" spans="2:12" s="1" customFormat="1" ht="18" customHeight="1">
      <c r="B22" s="28"/>
      <c r="E22" s="23" t="str">
        <f>IF('Rekapitulace stavby'!E20="","",'Rekapitulace stavby'!E20)</f>
        <v xml:space="preserve"> </v>
      </c>
      <c r="I22" s="25" t="s">
        <v>27</v>
      </c>
      <c r="J22" s="23" t="str">
        <f>IF('Rekapitulace stavby'!AN20="","",'Rekapitulace stavby'!AN20)</f>
        <v/>
      </c>
      <c r="L22" s="28"/>
    </row>
    <row r="23" spans="2:12" s="1" customFormat="1" ht="6.95" customHeight="1">
      <c r="B23" s="28"/>
      <c r="L23" s="28"/>
    </row>
    <row r="24" spans="2:12" s="1" customFormat="1" ht="12" customHeight="1">
      <c r="B24" s="28"/>
      <c r="D24" s="25" t="s">
        <v>34</v>
      </c>
      <c r="L24" s="28"/>
    </row>
    <row r="25" spans="2:12" s="7" customFormat="1" ht="51" customHeight="1">
      <c r="B25" s="78"/>
      <c r="E25" s="263" t="s">
        <v>35</v>
      </c>
      <c r="F25" s="263"/>
      <c r="G25" s="263"/>
      <c r="H25" s="263"/>
      <c r="L25" s="78"/>
    </row>
    <row r="26" spans="2:12" s="1" customFormat="1" ht="6.95" customHeight="1">
      <c r="B26" s="28"/>
      <c r="L26" s="28"/>
    </row>
    <row r="27" spans="2:12" s="1" customFormat="1" ht="6.95" customHeight="1">
      <c r="B27" s="28"/>
      <c r="D27" s="46"/>
      <c r="E27" s="46"/>
      <c r="F27" s="46"/>
      <c r="G27" s="46"/>
      <c r="H27" s="46"/>
      <c r="I27" s="46"/>
      <c r="J27" s="46"/>
      <c r="K27" s="46"/>
      <c r="L27" s="28"/>
    </row>
    <row r="28" spans="2:12" s="1" customFormat="1" ht="25.35" customHeight="1">
      <c r="B28" s="28"/>
      <c r="D28" s="79" t="s">
        <v>36</v>
      </c>
      <c r="J28" s="59">
        <f>ROUND(J80, 2)</f>
        <v>0</v>
      </c>
      <c r="L28" s="28"/>
    </row>
    <row r="29" spans="2:12" s="1" customFormat="1" ht="6.95" customHeight="1">
      <c r="B29" s="28"/>
      <c r="D29" s="46"/>
      <c r="E29" s="46"/>
      <c r="F29" s="46"/>
      <c r="G29" s="46"/>
      <c r="H29" s="46"/>
      <c r="I29" s="46"/>
      <c r="J29" s="46"/>
      <c r="K29" s="46"/>
      <c r="L29" s="28"/>
    </row>
    <row r="30" spans="2:12" s="1" customFormat="1" ht="14.45" customHeight="1">
      <c r="B30" s="28"/>
      <c r="F30" s="31" t="s">
        <v>38</v>
      </c>
      <c r="I30" s="31" t="s">
        <v>37</v>
      </c>
      <c r="J30" s="31" t="s">
        <v>39</v>
      </c>
      <c r="L30" s="28"/>
    </row>
    <row r="31" spans="2:12" s="1" customFormat="1" ht="14.45" customHeight="1">
      <c r="B31" s="28"/>
      <c r="D31" s="80" t="s">
        <v>40</v>
      </c>
      <c r="E31" s="25" t="s">
        <v>41</v>
      </c>
      <c r="F31" s="81">
        <f>ROUND((SUM(BE80:BE144)),  2)</f>
        <v>0</v>
      </c>
      <c r="I31" s="82">
        <v>0.21</v>
      </c>
      <c r="J31" s="81">
        <f>ROUND(((SUM(BE80:BE144))*I31),  2)</f>
        <v>0</v>
      </c>
      <c r="L31" s="28"/>
    </row>
    <row r="32" spans="2:12" s="1" customFormat="1" ht="14.45" customHeight="1">
      <c r="B32" s="28"/>
      <c r="E32" s="25" t="s">
        <v>42</v>
      </c>
      <c r="F32" s="81">
        <f>ROUND((SUM(BF80:BF144)),  2)</f>
        <v>0</v>
      </c>
      <c r="I32" s="82">
        <v>0.15</v>
      </c>
      <c r="J32" s="81">
        <f>ROUND(((SUM(BF80:BF144))*I32),  2)</f>
        <v>0</v>
      </c>
      <c r="L32" s="28"/>
    </row>
    <row r="33" spans="2:12" s="1" customFormat="1" ht="14.45" hidden="1" customHeight="1">
      <c r="B33" s="28"/>
      <c r="E33" s="25" t="s">
        <v>43</v>
      </c>
      <c r="F33" s="81">
        <f>ROUND((SUM(BG80:BG144)),  2)</f>
        <v>0</v>
      </c>
      <c r="I33" s="82">
        <v>0.21</v>
      </c>
      <c r="J33" s="81">
        <f>0</f>
        <v>0</v>
      </c>
      <c r="L33" s="28"/>
    </row>
    <row r="34" spans="2:12" s="1" customFormat="1" ht="14.45" hidden="1" customHeight="1">
      <c r="B34" s="28"/>
      <c r="E34" s="25" t="s">
        <v>44</v>
      </c>
      <c r="F34" s="81">
        <f>ROUND((SUM(BH80:BH144)),  2)</f>
        <v>0</v>
      </c>
      <c r="I34" s="82">
        <v>0.15</v>
      </c>
      <c r="J34" s="81">
        <f>0</f>
        <v>0</v>
      </c>
      <c r="L34" s="28"/>
    </row>
    <row r="35" spans="2:12" s="1" customFormat="1" ht="14.45" hidden="1" customHeight="1">
      <c r="B35" s="28"/>
      <c r="E35" s="25" t="s">
        <v>45</v>
      </c>
      <c r="F35" s="81">
        <f>ROUND((SUM(BI80:BI144)),  2)</f>
        <v>0</v>
      </c>
      <c r="I35" s="82">
        <v>0</v>
      </c>
      <c r="J35" s="81">
        <f>0</f>
        <v>0</v>
      </c>
      <c r="L35" s="28"/>
    </row>
    <row r="36" spans="2:12" s="1" customFormat="1" ht="6.95" customHeight="1">
      <c r="B36" s="28"/>
      <c r="L36" s="28"/>
    </row>
    <row r="37" spans="2:12" s="1" customFormat="1" ht="25.35" customHeight="1">
      <c r="B37" s="28"/>
      <c r="C37" s="83"/>
      <c r="D37" s="84" t="s">
        <v>46</v>
      </c>
      <c r="E37" s="50"/>
      <c r="F37" s="50"/>
      <c r="G37" s="85" t="s">
        <v>47</v>
      </c>
      <c r="H37" s="86" t="s">
        <v>48</v>
      </c>
      <c r="I37" s="50"/>
      <c r="J37" s="87">
        <f>SUM(J28:J35)</f>
        <v>0</v>
      </c>
      <c r="K37" s="88"/>
      <c r="L37" s="28"/>
    </row>
    <row r="38" spans="2:12" s="1" customFormat="1" ht="14.45" customHeight="1">
      <c r="B38" s="37"/>
      <c r="C38" s="38"/>
      <c r="D38" s="38"/>
      <c r="E38" s="38"/>
      <c r="F38" s="38"/>
      <c r="G38" s="38"/>
      <c r="H38" s="38"/>
      <c r="I38" s="38"/>
      <c r="J38" s="38"/>
      <c r="K38" s="38"/>
      <c r="L38" s="28"/>
    </row>
    <row r="42" spans="2:12" s="1" customFormat="1" ht="6.95" customHeight="1">
      <c r="B42" s="39"/>
      <c r="C42" s="40"/>
      <c r="D42" s="40"/>
      <c r="E42" s="40"/>
      <c r="F42" s="40"/>
      <c r="G42" s="40"/>
      <c r="H42" s="40"/>
      <c r="I42" s="40"/>
      <c r="J42" s="40"/>
      <c r="K42" s="40"/>
      <c r="L42" s="28"/>
    </row>
    <row r="43" spans="2:12" s="1" customFormat="1" ht="24.95" customHeight="1">
      <c r="B43" s="28"/>
      <c r="C43" s="20" t="s">
        <v>79</v>
      </c>
      <c r="L43" s="28"/>
    </row>
    <row r="44" spans="2:12" s="1" customFormat="1" ht="6.95" customHeight="1">
      <c r="B44" s="28"/>
      <c r="L44" s="28"/>
    </row>
    <row r="45" spans="2:12" s="1" customFormat="1" ht="12" customHeight="1">
      <c r="B45" s="28"/>
      <c r="C45" s="25" t="s">
        <v>15</v>
      </c>
      <c r="L45" s="28"/>
    </row>
    <row r="46" spans="2:12" s="1" customFormat="1" ht="16.5" customHeight="1">
      <c r="B46" s="28"/>
      <c r="E46" s="241" t="str">
        <f>E7</f>
        <v>Venkovní expozice Tachov - Školní ulice - exponát, geologická mapa</v>
      </c>
      <c r="F46" s="274"/>
      <c r="G46" s="274"/>
      <c r="H46" s="274"/>
      <c r="L46" s="28"/>
    </row>
    <row r="47" spans="2:12" s="1" customFormat="1" ht="6.95" customHeight="1">
      <c r="B47" s="28"/>
      <c r="L47" s="28"/>
    </row>
    <row r="48" spans="2:12" s="1" customFormat="1" ht="12" customHeight="1">
      <c r="B48" s="28"/>
      <c r="C48" s="25" t="s">
        <v>19</v>
      </c>
      <c r="F48" s="23" t="str">
        <f>F10</f>
        <v>k.ú. Tachov</v>
      </c>
      <c r="I48" s="25" t="s">
        <v>21</v>
      </c>
      <c r="J48" s="45" t="str">
        <f>IF(J10="","",J10)</f>
        <v>22. 10. 2019</v>
      </c>
      <c r="L48" s="28"/>
    </row>
    <row r="49" spans="2:47" s="1" customFormat="1" ht="6.95" customHeight="1">
      <c r="B49" s="28"/>
      <c r="L49" s="28"/>
    </row>
    <row r="50" spans="2:47" s="1" customFormat="1" ht="43.15" customHeight="1">
      <c r="B50" s="28"/>
      <c r="C50" s="25" t="s">
        <v>23</v>
      </c>
      <c r="F50" s="23" t="str">
        <f>E13</f>
        <v>Město Tachov, Hornická 1495, 34701 Tachov</v>
      </c>
      <c r="I50" s="25" t="s">
        <v>30</v>
      </c>
      <c r="J50" s="26" t="str">
        <f>E19</f>
        <v>Jan Kuvík, Třešňová 1290, 349 01 Stříbro</v>
      </c>
      <c r="L50" s="28"/>
    </row>
    <row r="51" spans="2:47" s="1" customFormat="1" ht="15.2" customHeight="1">
      <c r="B51" s="28"/>
      <c r="C51" s="25" t="s">
        <v>28</v>
      </c>
      <c r="F51" s="23" t="str">
        <f>IF(E16="","",E16)</f>
        <v>výběrové řízení</v>
      </c>
      <c r="I51" s="25" t="s">
        <v>32</v>
      </c>
      <c r="J51" s="26" t="str">
        <f>E22</f>
        <v xml:space="preserve"> </v>
      </c>
      <c r="L51" s="28"/>
    </row>
    <row r="52" spans="2:47" s="1" customFormat="1" ht="10.35" customHeight="1">
      <c r="B52" s="28"/>
      <c r="L52" s="28"/>
    </row>
    <row r="53" spans="2:47" s="1" customFormat="1" ht="29.25" customHeight="1">
      <c r="B53" s="28"/>
      <c r="C53" s="89" t="s">
        <v>80</v>
      </c>
      <c r="D53" s="83"/>
      <c r="E53" s="83"/>
      <c r="F53" s="83"/>
      <c r="G53" s="83"/>
      <c r="H53" s="83"/>
      <c r="I53" s="83"/>
      <c r="J53" s="90" t="s">
        <v>81</v>
      </c>
      <c r="K53" s="83"/>
      <c r="L53" s="28"/>
    </row>
    <row r="54" spans="2:47" s="1" customFormat="1" ht="10.35" customHeight="1">
      <c r="B54" s="28"/>
      <c r="L54" s="28"/>
    </row>
    <row r="55" spans="2:47" s="1" customFormat="1" ht="22.9" customHeight="1">
      <c r="B55" s="28"/>
      <c r="C55" s="91" t="s">
        <v>68</v>
      </c>
      <c r="J55" s="59">
        <f>J80</f>
        <v>0</v>
      </c>
      <c r="L55" s="28"/>
      <c r="AU55" s="16" t="s">
        <v>82</v>
      </c>
    </row>
    <row r="56" spans="2:47" s="8" customFormat="1" ht="24.95" customHeight="1">
      <c r="B56" s="92"/>
      <c r="D56" s="93" t="s">
        <v>83</v>
      </c>
      <c r="E56" s="94"/>
      <c r="F56" s="94"/>
      <c r="G56" s="94"/>
      <c r="H56" s="94"/>
      <c r="I56" s="94"/>
      <c r="J56" s="95">
        <f>J81</f>
        <v>0</v>
      </c>
      <c r="L56" s="92"/>
    </row>
    <row r="57" spans="2:47" s="9" customFormat="1" ht="19.899999999999999" customHeight="1">
      <c r="B57" s="96"/>
      <c r="D57" s="97" t="s">
        <v>84</v>
      </c>
      <c r="E57" s="98"/>
      <c r="F57" s="98"/>
      <c r="G57" s="98"/>
      <c r="H57" s="98"/>
      <c r="I57" s="98"/>
      <c r="J57" s="99">
        <f>J82</f>
        <v>0</v>
      </c>
      <c r="L57" s="96"/>
    </row>
    <row r="58" spans="2:47" s="9" customFormat="1" ht="19.899999999999999" customHeight="1">
      <c r="B58" s="96"/>
      <c r="D58" s="97" t="s">
        <v>85</v>
      </c>
      <c r="E58" s="98"/>
      <c r="F58" s="98"/>
      <c r="G58" s="98"/>
      <c r="H58" s="98"/>
      <c r="I58" s="98"/>
      <c r="J58" s="99">
        <f>J96</f>
        <v>0</v>
      </c>
      <c r="L58" s="96"/>
    </row>
    <row r="59" spans="2:47" s="8" customFormat="1" ht="24.95" customHeight="1">
      <c r="B59" s="92"/>
      <c r="D59" s="93" t="s">
        <v>86</v>
      </c>
      <c r="E59" s="94"/>
      <c r="F59" s="94"/>
      <c r="G59" s="94"/>
      <c r="H59" s="94"/>
      <c r="I59" s="94"/>
      <c r="J59" s="95">
        <f>J99</f>
        <v>0</v>
      </c>
      <c r="L59" s="92"/>
    </row>
    <row r="60" spans="2:47" s="9" customFormat="1" ht="19.899999999999999" customHeight="1">
      <c r="B60" s="96"/>
      <c r="D60" s="97" t="s">
        <v>87</v>
      </c>
      <c r="E60" s="98"/>
      <c r="F60" s="98"/>
      <c r="G60" s="98"/>
      <c r="H60" s="98"/>
      <c r="I60" s="98"/>
      <c r="J60" s="99">
        <f>J100</f>
        <v>0</v>
      </c>
      <c r="L60" s="96"/>
    </row>
    <row r="61" spans="2:47" s="9" customFormat="1" ht="19.899999999999999" customHeight="1">
      <c r="B61" s="96"/>
      <c r="D61" s="97" t="s">
        <v>88</v>
      </c>
      <c r="E61" s="98"/>
      <c r="F61" s="98"/>
      <c r="G61" s="98"/>
      <c r="H61" s="98"/>
      <c r="I61" s="98"/>
      <c r="J61" s="99">
        <f>J108</f>
        <v>0</v>
      </c>
      <c r="L61" s="96"/>
    </row>
    <row r="62" spans="2:47" s="8" customFormat="1" ht="24.95" customHeight="1">
      <c r="B62" s="92"/>
      <c r="D62" s="93" t="s">
        <v>89</v>
      </c>
      <c r="E62" s="94"/>
      <c r="F62" s="94"/>
      <c r="G62" s="94"/>
      <c r="H62" s="94"/>
      <c r="I62" s="94"/>
      <c r="J62" s="95">
        <f>J141</f>
        <v>0</v>
      </c>
      <c r="L62" s="92"/>
    </row>
    <row r="63" spans="2:47" s="1" customFormat="1" ht="21.75" customHeight="1">
      <c r="B63" s="28"/>
      <c r="L63" s="28"/>
    </row>
    <row r="64" spans="2:47" s="1" customFormat="1" ht="6.95" customHeight="1">
      <c r="B64" s="37"/>
      <c r="C64" s="38"/>
      <c r="D64" s="38"/>
      <c r="E64" s="38"/>
      <c r="F64" s="38"/>
      <c r="G64" s="38"/>
      <c r="H64" s="38"/>
      <c r="I64" s="38"/>
      <c r="J64" s="38"/>
      <c r="K64" s="38"/>
      <c r="L64" s="28"/>
    </row>
    <row r="68" spans="2:63" s="1" customFormat="1" ht="6.95" customHeight="1">
      <c r="B68" s="39"/>
      <c r="C68" s="40"/>
      <c r="D68" s="40"/>
      <c r="E68" s="40"/>
      <c r="F68" s="40"/>
      <c r="G68" s="40"/>
      <c r="H68" s="40"/>
      <c r="I68" s="40"/>
      <c r="J68" s="40"/>
      <c r="K68" s="40"/>
      <c r="L68" s="28"/>
    </row>
    <row r="69" spans="2:63" s="1" customFormat="1" ht="24.95" customHeight="1">
      <c r="B69" s="28"/>
      <c r="C69" s="20" t="s">
        <v>90</v>
      </c>
      <c r="L69" s="28"/>
    </row>
    <row r="70" spans="2:63" s="1" customFormat="1" ht="6.95" customHeight="1">
      <c r="B70" s="28"/>
      <c r="L70" s="28"/>
    </row>
    <row r="71" spans="2:63" s="1" customFormat="1" ht="12" customHeight="1">
      <c r="B71" s="28"/>
      <c r="C71" s="25" t="s">
        <v>15</v>
      </c>
      <c r="L71" s="28"/>
    </row>
    <row r="72" spans="2:63" s="1" customFormat="1" ht="16.5" customHeight="1">
      <c r="B72" s="28"/>
      <c r="E72" s="241" t="str">
        <f>E7</f>
        <v>Venkovní expozice Tachov - Školní ulice - exponát, geologická mapa</v>
      </c>
      <c r="F72" s="274"/>
      <c r="G72" s="274"/>
      <c r="H72" s="274"/>
      <c r="L72" s="28"/>
    </row>
    <row r="73" spans="2:63" s="1" customFormat="1" ht="6.95" customHeight="1">
      <c r="B73" s="28"/>
      <c r="L73" s="28"/>
    </row>
    <row r="74" spans="2:63" s="1" customFormat="1" ht="12" customHeight="1">
      <c r="B74" s="28"/>
      <c r="C74" s="25" t="s">
        <v>19</v>
      </c>
      <c r="F74" s="23" t="str">
        <f>F10</f>
        <v>k.ú. Tachov</v>
      </c>
      <c r="I74" s="25" t="s">
        <v>21</v>
      </c>
      <c r="J74" s="45" t="str">
        <f>IF(J10="","",J10)</f>
        <v>22. 10. 2019</v>
      </c>
      <c r="L74" s="28"/>
    </row>
    <row r="75" spans="2:63" s="1" customFormat="1" ht="6.95" customHeight="1">
      <c r="B75" s="28"/>
      <c r="L75" s="28"/>
    </row>
    <row r="76" spans="2:63" s="1" customFormat="1" ht="43.15" customHeight="1">
      <c r="B76" s="28"/>
      <c r="C76" s="25" t="s">
        <v>23</v>
      </c>
      <c r="F76" s="23" t="str">
        <f>E13</f>
        <v>Město Tachov, Hornická 1495, 34701 Tachov</v>
      </c>
      <c r="I76" s="25" t="s">
        <v>30</v>
      </c>
      <c r="J76" s="26" t="str">
        <f>E19</f>
        <v>Jan Kuvík, Třešňová 1290, 349 01 Stříbro</v>
      </c>
      <c r="L76" s="28"/>
    </row>
    <row r="77" spans="2:63" s="1" customFormat="1" ht="15.2" customHeight="1">
      <c r="B77" s="28"/>
      <c r="C77" s="25" t="s">
        <v>28</v>
      </c>
      <c r="F77" s="23" t="str">
        <f>IF(E16="","",E16)</f>
        <v>výběrové řízení</v>
      </c>
      <c r="I77" s="25" t="s">
        <v>32</v>
      </c>
      <c r="J77" s="26" t="str">
        <f>E22</f>
        <v xml:space="preserve"> </v>
      </c>
      <c r="L77" s="28"/>
    </row>
    <row r="78" spans="2:63" s="1" customFormat="1" ht="10.35" customHeight="1">
      <c r="B78" s="28"/>
      <c r="L78" s="28"/>
    </row>
    <row r="79" spans="2:63" s="10" customFormat="1" ht="29.25" customHeight="1">
      <c r="B79" s="100"/>
      <c r="C79" s="101" t="s">
        <v>91</v>
      </c>
      <c r="D79" s="102" t="s">
        <v>55</v>
      </c>
      <c r="E79" s="102" t="s">
        <v>51</v>
      </c>
      <c r="F79" s="102" t="s">
        <v>52</v>
      </c>
      <c r="G79" s="102" t="s">
        <v>92</v>
      </c>
      <c r="H79" s="102" t="s">
        <v>93</v>
      </c>
      <c r="I79" s="102" t="s">
        <v>94</v>
      </c>
      <c r="J79" s="102" t="s">
        <v>81</v>
      </c>
      <c r="K79" s="103" t="s">
        <v>95</v>
      </c>
      <c r="L79" s="100"/>
      <c r="M79" s="52" t="s">
        <v>3</v>
      </c>
      <c r="N79" s="53" t="s">
        <v>40</v>
      </c>
      <c r="O79" s="53" t="s">
        <v>96</v>
      </c>
      <c r="P79" s="53" t="s">
        <v>97</v>
      </c>
      <c r="Q79" s="53" t="s">
        <v>98</v>
      </c>
      <c r="R79" s="53" t="s">
        <v>99</v>
      </c>
      <c r="S79" s="53" t="s">
        <v>100</v>
      </c>
      <c r="T79" s="54" t="s">
        <v>101</v>
      </c>
    </row>
    <row r="80" spans="2:63" s="1" customFormat="1" ht="22.9" customHeight="1">
      <c r="B80" s="28"/>
      <c r="C80" s="57" t="s">
        <v>102</v>
      </c>
      <c r="J80" s="104">
        <f>BK80</f>
        <v>0</v>
      </c>
      <c r="L80" s="28"/>
      <c r="M80" s="55"/>
      <c r="N80" s="46"/>
      <c r="O80" s="46"/>
      <c r="P80" s="105">
        <f>P81+P99+P141</f>
        <v>120.30798300000001</v>
      </c>
      <c r="Q80" s="46"/>
      <c r="R80" s="105">
        <f>R81+R99+R141</f>
        <v>10.7636260641061</v>
      </c>
      <c r="S80" s="46"/>
      <c r="T80" s="106">
        <f>T81+T99+T141</f>
        <v>0</v>
      </c>
      <c r="AT80" s="16" t="s">
        <v>69</v>
      </c>
      <c r="AU80" s="16" t="s">
        <v>82</v>
      </c>
      <c r="BK80" s="107">
        <f>BK81+BK99+BK141</f>
        <v>0</v>
      </c>
    </row>
    <row r="81" spans="2:65" s="11" customFormat="1" ht="25.9" customHeight="1">
      <c r="B81" s="108"/>
      <c r="D81" s="109" t="s">
        <v>69</v>
      </c>
      <c r="E81" s="110" t="s">
        <v>103</v>
      </c>
      <c r="F81" s="110" t="s">
        <v>104</v>
      </c>
      <c r="J81" s="111">
        <f>BK81</f>
        <v>0</v>
      </c>
      <c r="L81" s="108"/>
      <c r="M81" s="112"/>
      <c r="N81" s="113"/>
      <c r="O81" s="113"/>
      <c r="P81" s="114">
        <f>P82+P96</f>
        <v>16.287287999999997</v>
      </c>
      <c r="Q81" s="113"/>
      <c r="R81" s="114">
        <f>R82+R96</f>
        <v>9.7831030241061008</v>
      </c>
      <c r="S81" s="113"/>
      <c r="T81" s="115">
        <f>T82+T96</f>
        <v>0</v>
      </c>
      <c r="AR81" s="109" t="s">
        <v>75</v>
      </c>
      <c r="AT81" s="116" t="s">
        <v>69</v>
      </c>
      <c r="AU81" s="116" t="s">
        <v>70</v>
      </c>
      <c r="AY81" s="109" t="s">
        <v>105</v>
      </c>
      <c r="BK81" s="117">
        <f>BK82+BK96</f>
        <v>0</v>
      </c>
    </row>
    <row r="82" spans="2:65" s="11" customFormat="1" ht="22.9" customHeight="1">
      <c r="B82" s="108"/>
      <c r="D82" s="109" t="s">
        <v>69</v>
      </c>
      <c r="E82" s="118" t="s">
        <v>77</v>
      </c>
      <c r="F82" s="118" t="s">
        <v>106</v>
      </c>
      <c r="J82" s="119">
        <f>BK82</f>
        <v>0</v>
      </c>
      <c r="L82" s="108"/>
      <c r="M82" s="112"/>
      <c r="N82" s="113"/>
      <c r="O82" s="113"/>
      <c r="P82" s="114">
        <f>SUM(P83:P95)</f>
        <v>6.4553729999999998</v>
      </c>
      <c r="Q82" s="113"/>
      <c r="R82" s="114">
        <f>SUM(R83:R95)</f>
        <v>9.7831030241061008</v>
      </c>
      <c r="S82" s="113"/>
      <c r="T82" s="115">
        <f>SUM(T83:T95)</f>
        <v>0</v>
      </c>
      <c r="AR82" s="109" t="s">
        <v>75</v>
      </c>
      <c r="AT82" s="116" t="s">
        <v>69</v>
      </c>
      <c r="AU82" s="116" t="s">
        <v>75</v>
      </c>
      <c r="AY82" s="109" t="s">
        <v>105</v>
      </c>
      <c r="BK82" s="117">
        <f>SUM(BK83:BK95)</f>
        <v>0</v>
      </c>
    </row>
    <row r="83" spans="2:65" s="1" customFormat="1" ht="16.5" customHeight="1">
      <c r="B83" s="120"/>
      <c r="C83" s="121" t="s">
        <v>75</v>
      </c>
      <c r="D83" s="121" t="s">
        <v>107</v>
      </c>
      <c r="E83" s="122" t="s">
        <v>108</v>
      </c>
      <c r="F83" s="123" t="s">
        <v>109</v>
      </c>
      <c r="G83" s="124" t="s">
        <v>110</v>
      </c>
      <c r="H83" s="125">
        <v>3.93</v>
      </c>
      <c r="I83" s="126"/>
      <c r="J83" s="126">
        <f>ROUND(I83*H83,2)</f>
        <v>0</v>
      </c>
      <c r="K83" s="123" t="s">
        <v>111</v>
      </c>
      <c r="L83" s="28"/>
      <c r="M83" s="127" t="s">
        <v>3</v>
      </c>
      <c r="N83" s="128" t="s">
        <v>41</v>
      </c>
      <c r="O83" s="129">
        <v>0.629</v>
      </c>
      <c r="P83" s="129">
        <f>O83*H83</f>
        <v>2.4719700000000002</v>
      </c>
      <c r="Q83" s="129">
        <v>2.45329</v>
      </c>
      <c r="R83" s="129">
        <f>Q83*H83</f>
        <v>9.6414296999999998</v>
      </c>
      <c r="S83" s="129">
        <v>0</v>
      </c>
      <c r="T83" s="130">
        <f>S83*H83</f>
        <v>0</v>
      </c>
      <c r="AR83" s="131" t="s">
        <v>112</v>
      </c>
      <c r="AT83" s="131" t="s">
        <v>107</v>
      </c>
      <c r="AU83" s="131" t="s">
        <v>77</v>
      </c>
      <c r="AY83" s="16" t="s">
        <v>105</v>
      </c>
      <c r="BE83" s="132">
        <f>IF(N83="základní",J83,0)</f>
        <v>0</v>
      </c>
      <c r="BF83" s="132">
        <f>IF(N83="snížená",J83,0)</f>
        <v>0</v>
      </c>
      <c r="BG83" s="132">
        <f>IF(N83="zákl. přenesená",J83,0)</f>
        <v>0</v>
      </c>
      <c r="BH83" s="132">
        <f>IF(N83="sníž. přenesená",J83,0)</f>
        <v>0</v>
      </c>
      <c r="BI83" s="132">
        <f>IF(N83="nulová",J83,0)</f>
        <v>0</v>
      </c>
      <c r="BJ83" s="16" t="s">
        <v>75</v>
      </c>
      <c r="BK83" s="132">
        <f>ROUND(I83*H83,2)</f>
        <v>0</v>
      </c>
      <c r="BL83" s="16" t="s">
        <v>112</v>
      </c>
      <c r="BM83" s="131" t="s">
        <v>113</v>
      </c>
    </row>
    <row r="84" spans="2:65" s="1" customFormat="1" ht="87.75">
      <c r="B84" s="28"/>
      <c r="D84" s="133" t="s">
        <v>114</v>
      </c>
      <c r="F84" s="134" t="s">
        <v>115</v>
      </c>
      <c r="L84" s="28"/>
      <c r="M84" s="135"/>
      <c r="N84" s="48"/>
      <c r="O84" s="48"/>
      <c r="P84" s="48"/>
      <c r="Q84" s="48"/>
      <c r="R84" s="48"/>
      <c r="S84" s="48"/>
      <c r="T84" s="49"/>
      <c r="AT84" s="16" t="s">
        <v>114</v>
      </c>
      <c r="AU84" s="16" t="s">
        <v>77</v>
      </c>
    </row>
    <row r="85" spans="2:65" s="12" customFormat="1">
      <c r="B85" s="136"/>
      <c r="D85" s="133" t="s">
        <v>116</v>
      </c>
      <c r="E85" s="137" t="s">
        <v>3</v>
      </c>
      <c r="F85" s="138" t="s">
        <v>117</v>
      </c>
      <c r="H85" s="139">
        <v>3.93</v>
      </c>
      <c r="L85" s="136"/>
      <c r="M85" s="140"/>
      <c r="N85" s="141"/>
      <c r="O85" s="141"/>
      <c r="P85" s="141"/>
      <c r="Q85" s="141"/>
      <c r="R85" s="141"/>
      <c r="S85" s="141"/>
      <c r="T85" s="142"/>
      <c r="AT85" s="137" t="s">
        <v>116</v>
      </c>
      <c r="AU85" s="137" t="s">
        <v>77</v>
      </c>
      <c r="AV85" s="12" t="s">
        <v>77</v>
      </c>
      <c r="AW85" s="12" t="s">
        <v>31</v>
      </c>
      <c r="AX85" s="12" t="s">
        <v>70</v>
      </c>
      <c r="AY85" s="137" t="s">
        <v>105</v>
      </c>
    </row>
    <row r="86" spans="2:65" s="1" customFormat="1" ht="16.5" customHeight="1">
      <c r="B86" s="120"/>
      <c r="C86" s="121" t="s">
        <v>77</v>
      </c>
      <c r="D86" s="121" t="s">
        <v>107</v>
      </c>
      <c r="E86" s="122" t="s">
        <v>118</v>
      </c>
      <c r="F86" s="123" t="s">
        <v>119</v>
      </c>
      <c r="G86" s="124" t="s">
        <v>120</v>
      </c>
      <c r="H86" s="125">
        <v>0.113</v>
      </c>
      <c r="I86" s="126"/>
      <c r="J86" s="126">
        <f>ROUND(I86*H86,2)</f>
        <v>0</v>
      </c>
      <c r="K86" s="123" t="s">
        <v>111</v>
      </c>
      <c r="L86" s="28"/>
      <c r="M86" s="127" t="s">
        <v>3</v>
      </c>
      <c r="N86" s="128" t="s">
        <v>41</v>
      </c>
      <c r="O86" s="129">
        <v>15.231</v>
      </c>
      <c r="P86" s="129">
        <f>O86*H86</f>
        <v>1.721103</v>
      </c>
      <c r="Q86" s="129">
        <v>1.0627727796999999</v>
      </c>
      <c r="R86" s="129">
        <f>Q86*H86</f>
        <v>0.12009332410609999</v>
      </c>
      <c r="S86" s="129">
        <v>0</v>
      </c>
      <c r="T86" s="130">
        <f>S86*H86</f>
        <v>0</v>
      </c>
      <c r="AR86" s="131" t="s">
        <v>112</v>
      </c>
      <c r="AT86" s="131" t="s">
        <v>107</v>
      </c>
      <c r="AU86" s="131" t="s">
        <v>77</v>
      </c>
      <c r="AY86" s="16" t="s">
        <v>105</v>
      </c>
      <c r="BE86" s="132">
        <f>IF(N86="základní",J86,0)</f>
        <v>0</v>
      </c>
      <c r="BF86" s="132">
        <f>IF(N86="snížená",J86,0)</f>
        <v>0</v>
      </c>
      <c r="BG86" s="132">
        <f>IF(N86="zákl. přenesená",J86,0)</f>
        <v>0</v>
      </c>
      <c r="BH86" s="132">
        <f>IF(N86="sníž. přenesená",J86,0)</f>
        <v>0</v>
      </c>
      <c r="BI86" s="132">
        <f>IF(N86="nulová",J86,0)</f>
        <v>0</v>
      </c>
      <c r="BJ86" s="16" t="s">
        <v>75</v>
      </c>
      <c r="BK86" s="132">
        <f>ROUND(I86*H86,2)</f>
        <v>0</v>
      </c>
      <c r="BL86" s="16" t="s">
        <v>112</v>
      </c>
      <c r="BM86" s="131" t="s">
        <v>121</v>
      </c>
    </row>
    <row r="87" spans="2:65" s="1" customFormat="1" ht="29.25">
      <c r="B87" s="28"/>
      <c r="D87" s="133" t="s">
        <v>114</v>
      </c>
      <c r="F87" s="134" t="s">
        <v>122</v>
      </c>
      <c r="L87" s="28"/>
      <c r="M87" s="135"/>
      <c r="N87" s="48"/>
      <c r="O87" s="48"/>
      <c r="P87" s="48"/>
      <c r="Q87" s="48"/>
      <c r="R87" s="48"/>
      <c r="S87" s="48"/>
      <c r="T87" s="49"/>
      <c r="AT87" s="16" t="s">
        <v>114</v>
      </c>
      <c r="AU87" s="16" t="s">
        <v>77</v>
      </c>
    </row>
    <row r="88" spans="2:65" s="13" customFormat="1">
      <c r="B88" s="143"/>
      <c r="D88" s="133" t="s">
        <v>116</v>
      </c>
      <c r="E88" s="144" t="s">
        <v>3</v>
      </c>
      <c r="F88" s="145" t="s">
        <v>123</v>
      </c>
      <c r="H88" s="144" t="s">
        <v>3</v>
      </c>
      <c r="L88" s="143"/>
      <c r="M88" s="146"/>
      <c r="N88" s="147"/>
      <c r="O88" s="147"/>
      <c r="P88" s="147"/>
      <c r="Q88" s="147"/>
      <c r="R88" s="147"/>
      <c r="S88" s="147"/>
      <c r="T88" s="148"/>
      <c r="AT88" s="144" t="s">
        <v>116</v>
      </c>
      <c r="AU88" s="144" t="s">
        <v>77</v>
      </c>
      <c r="AV88" s="13" t="s">
        <v>75</v>
      </c>
      <c r="AW88" s="13" t="s">
        <v>31</v>
      </c>
      <c r="AX88" s="13" t="s">
        <v>70</v>
      </c>
      <c r="AY88" s="144" t="s">
        <v>105</v>
      </c>
    </row>
    <row r="89" spans="2:65" s="12" customFormat="1">
      <c r="B89" s="136"/>
      <c r="D89" s="133" t="s">
        <v>116</v>
      </c>
      <c r="E89" s="137" t="s">
        <v>3</v>
      </c>
      <c r="F89" s="138" t="s">
        <v>124</v>
      </c>
      <c r="H89" s="139">
        <v>0.113</v>
      </c>
      <c r="L89" s="136"/>
      <c r="M89" s="140"/>
      <c r="N89" s="141"/>
      <c r="O89" s="141"/>
      <c r="P89" s="141"/>
      <c r="Q89" s="141"/>
      <c r="R89" s="141"/>
      <c r="S89" s="141"/>
      <c r="T89" s="142"/>
      <c r="AT89" s="137" t="s">
        <v>116</v>
      </c>
      <c r="AU89" s="137" t="s">
        <v>77</v>
      </c>
      <c r="AV89" s="12" t="s">
        <v>77</v>
      </c>
      <c r="AW89" s="12" t="s">
        <v>31</v>
      </c>
      <c r="AX89" s="12" t="s">
        <v>70</v>
      </c>
      <c r="AY89" s="137" t="s">
        <v>105</v>
      </c>
    </row>
    <row r="90" spans="2:65" s="1" customFormat="1" ht="24" customHeight="1">
      <c r="B90" s="120"/>
      <c r="C90" s="121" t="s">
        <v>125</v>
      </c>
      <c r="D90" s="121" t="s">
        <v>107</v>
      </c>
      <c r="E90" s="122" t="s">
        <v>126</v>
      </c>
      <c r="F90" s="123" t="s">
        <v>127</v>
      </c>
      <c r="G90" s="124" t="s">
        <v>110</v>
      </c>
      <c r="H90" s="125">
        <v>3.93</v>
      </c>
      <c r="I90" s="126"/>
      <c r="J90" s="126">
        <f>ROUND(I90*H90,2)</f>
        <v>0</v>
      </c>
      <c r="K90" s="123" t="s">
        <v>111</v>
      </c>
      <c r="L90" s="28"/>
      <c r="M90" s="127" t="s">
        <v>3</v>
      </c>
      <c r="N90" s="128" t="s">
        <v>41</v>
      </c>
      <c r="O90" s="129">
        <v>0.20499999999999999</v>
      </c>
      <c r="P90" s="129">
        <f>O90*H90</f>
        <v>0.80564999999999998</v>
      </c>
      <c r="Q90" s="129">
        <v>0</v>
      </c>
      <c r="R90" s="129">
        <f>Q90*H90</f>
        <v>0</v>
      </c>
      <c r="S90" s="129">
        <v>0</v>
      </c>
      <c r="T90" s="130">
        <f>S90*H90</f>
        <v>0</v>
      </c>
      <c r="AR90" s="131" t="s">
        <v>112</v>
      </c>
      <c r="AT90" s="131" t="s">
        <v>107</v>
      </c>
      <c r="AU90" s="131" t="s">
        <v>77</v>
      </c>
      <c r="AY90" s="16" t="s">
        <v>105</v>
      </c>
      <c r="BE90" s="132">
        <f>IF(N90="základní",J90,0)</f>
        <v>0</v>
      </c>
      <c r="BF90" s="132">
        <f>IF(N90="snížená",J90,0)</f>
        <v>0</v>
      </c>
      <c r="BG90" s="132">
        <f>IF(N90="zákl. přenesená",J90,0)</f>
        <v>0</v>
      </c>
      <c r="BH90" s="132">
        <f>IF(N90="sníž. přenesená",J90,0)</f>
        <v>0</v>
      </c>
      <c r="BI90" s="132">
        <f>IF(N90="nulová",J90,0)</f>
        <v>0</v>
      </c>
      <c r="BJ90" s="16" t="s">
        <v>75</v>
      </c>
      <c r="BK90" s="132">
        <f>ROUND(I90*H90,2)</f>
        <v>0</v>
      </c>
      <c r="BL90" s="16" t="s">
        <v>112</v>
      </c>
      <c r="BM90" s="131" t="s">
        <v>128</v>
      </c>
    </row>
    <row r="91" spans="2:65" s="1" customFormat="1" ht="58.5">
      <c r="B91" s="28"/>
      <c r="D91" s="133" t="s">
        <v>114</v>
      </c>
      <c r="F91" s="134" t="s">
        <v>129</v>
      </c>
      <c r="L91" s="28"/>
      <c r="M91" s="135"/>
      <c r="N91" s="48"/>
      <c r="O91" s="48"/>
      <c r="P91" s="48"/>
      <c r="Q91" s="48"/>
      <c r="R91" s="48"/>
      <c r="S91" s="48"/>
      <c r="T91" s="49"/>
      <c r="AT91" s="16" t="s">
        <v>114</v>
      </c>
      <c r="AU91" s="16" t="s">
        <v>77</v>
      </c>
    </row>
    <row r="92" spans="2:65" s="1" customFormat="1" ht="24" customHeight="1">
      <c r="B92" s="120"/>
      <c r="C92" s="121" t="s">
        <v>112</v>
      </c>
      <c r="D92" s="121" t="s">
        <v>107</v>
      </c>
      <c r="E92" s="122" t="s">
        <v>130</v>
      </c>
      <c r="F92" s="123" t="s">
        <v>131</v>
      </c>
      <c r="G92" s="124" t="s">
        <v>110</v>
      </c>
      <c r="H92" s="125">
        <v>1.079</v>
      </c>
      <c r="I92" s="126"/>
      <c r="J92" s="126">
        <f>ROUND(I92*H92,2)</f>
        <v>0</v>
      </c>
      <c r="K92" s="123" t="s">
        <v>111</v>
      </c>
      <c r="L92" s="28"/>
      <c r="M92" s="127" t="s">
        <v>3</v>
      </c>
      <c r="N92" s="128" t="s">
        <v>41</v>
      </c>
      <c r="O92" s="129">
        <v>1.35</v>
      </c>
      <c r="P92" s="129">
        <f>O92*H92</f>
        <v>1.45665</v>
      </c>
      <c r="Q92" s="129">
        <v>0.02</v>
      </c>
      <c r="R92" s="129">
        <f>Q92*H92</f>
        <v>2.1579999999999998E-2</v>
      </c>
      <c r="S92" s="129">
        <v>0</v>
      </c>
      <c r="T92" s="130">
        <f>S92*H92</f>
        <v>0</v>
      </c>
      <c r="AR92" s="131" t="s">
        <v>112</v>
      </c>
      <c r="AT92" s="131" t="s">
        <v>107</v>
      </c>
      <c r="AU92" s="131" t="s">
        <v>77</v>
      </c>
      <c r="AY92" s="16" t="s">
        <v>105</v>
      </c>
      <c r="BE92" s="132">
        <f>IF(N92="základní",J92,0)</f>
        <v>0</v>
      </c>
      <c r="BF92" s="132">
        <f>IF(N92="snížená",J92,0)</f>
        <v>0</v>
      </c>
      <c r="BG92" s="132">
        <f>IF(N92="zákl. přenesená",J92,0)</f>
        <v>0</v>
      </c>
      <c r="BH92" s="132">
        <f>IF(N92="sníž. přenesená",J92,0)</f>
        <v>0</v>
      </c>
      <c r="BI92" s="132">
        <f>IF(N92="nulová",J92,0)</f>
        <v>0</v>
      </c>
      <c r="BJ92" s="16" t="s">
        <v>75</v>
      </c>
      <c r="BK92" s="132">
        <f>ROUND(I92*H92,2)</f>
        <v>0</v>
      </c>
      <c r="BL92" s="16" t="s">
        <v>112</v>
      </c>
      <c r="BM92" s="131" t="s">
        <v>132</v>
      </c>
    </row>
    <row r="93" spans="2:65" s="1" customFormat="1" ht="58.5">
      <c r="B93" s="28"/>
      <c r="D93" s="133" t="s">
        <v>114</v>
      </c>
      <c r="F93" s="134" t="s">
        <v>129</v>
      </c>
      <c r="L93" s="28"/>
      <c r="M93" s="135"/>
      <c r="N93" s="48"/>
      <c r="O93" s="48"/>
      <c r="P93" s="48"/>
      <c r="Q93" s="48"/>
      <c r="R93" s="48"/>
      <c r="S93" s="48"/>
      <c r="T93" s="49"/>
      <c r="AT93" s="16" t="s">
        <v>114</v>
      </c>
      <c r="AU93" s="16" t="s">
        <v>77</v>
      </c>
    </row>
    <row r="94" spans="2:65" s="12" customFormat="1">
      <c r="B94" s="136"/>
      <c r="D94" s="133" t="s">
        <v>116</v>
      </c>
      <c r="E94" s="137" t="s">
        <v>3</v>
      </c>
      <c r="F94" s="138" t="s">
        <v>133</v>
      </c>
      <c r="H94" s="139">
        <v>1.079</v>
      </c>
      <c r="L94" s="136"/>
      <c r="M94" s="140"/>
      <c r="N94" s="141"/>
      <c r="O94" s="141"/>
      <c r="P94" s="141"/>
      <c r="Q94" s="141"/>
      <c r="R94" s="141"/>
      <c r="S94" s="141"/>
      <c r="T94" s="142"/>
      <c r="AT94" s="137" t="s">
        <v>116</v>
      </c>
      <c r="AU94" s="137" t="s">
        <v>77</v>
      </c>
      <c r="AV94" s="12" t="s">
        <v>77</v>
      </c>
      <c r="AW94" s="12" t="s">
        <v>31</v>
      </c>
      <c r="AX94" s="12" t="s">
        <v>70</v>
      </c>
      <c r="AY94" s="137" t="s">
        <v>105</v>
      </c>
    </row>
    <row r="95" spans="2:65" s="1" customFormat="1" ht="16.5" customHeight="1">
      <c r="B95" s="120"/>
      <c r="C95" s="121" t="s">
        <v>134</v>
      </c>
      <c r="D95" s="121" t="s">
        <v>107</v>
      </c>
      <c r="E95" s="122" t="s">
        <v>135</v>
      </c>
      <c r="F95" s="123" t="s">
        <v>136</v>
      </c>
      <c r="G95" s="124" t="s">
        <v>137</v>
      </c>
      <c r="H95" s="125">
        <v>15</v>
      </c>
      <c r="I95" s="126"/>
      <c r="J95" s="126">
        <f>ROUND(I95*H95,2)</f>
        <v>0</v>
      </c>
      <c r="K95" s="123" t="s">
        <v>3</v>
      </c>
      <c r="L95" s="28"/>
      <c r="M95" s="127" t="s">
        <v>3</v>
      </c>
      <c r="N95" s="128" t="s">
        <v>41</v>
      </c>
      <c r="O95" s="129">
        <v>0</v>
      </c>
      <c r="P95" s="129">
        <f>O95*H95</f>
        <v>0</v>
      </c>
      <c r="Q95" s="129">
        <v>0</v>
      </c>
      <c r="R95" s="129">
        <f>Q95*H95</f>
        <v>0</v>
      </c>
      <c r="S95" s="129">
        <v>0</v>
      </c>
      <c r="T95" s="130">
        <f>S95*H95</f>
        <v>0</v>
      </c>
      <c r="AR95" s="131" t="s">
        <v>112</v>
      </c>
      <c r="AT95" s="131" t="s">
        <v>107</v>
      </c>
      <c r="AU95" s="131" t="s">
        <v>77</v>
      </c>
      <c r="AY95" s="16" t="s">
        <v>105</v>
      </c>
      <c r="BE95" s="132">
        <f>IF(N95="základní",J95,0)</f>
        <v>0</v>
      </c>
      <c r="BF95" s="132">
        <f>IF(N95="snížená",J95,0)</f>
        <v>0</v>
      </c>
      <c r="BG95" s="132">
        <f>IF(N95="zákl. přenesená",J95,0)</f>
        <v>0</v>
      </c>
      <c r="BH95" s="132">
        <f>IF(N95="sníž. přenesená",J95,0)</f>
        <v>0</v>
      </c>
      <c r="BI95" s="132">
        <f>IF(N95="nulová",J95,0)</f>
        <v>0</v>
      </c>
      <c r="BJ95" s="16" t="s">
        <v>75</v>
      </c>
      <c r="BK95" s="132">
        <f>ROUND(I95*H95,2)</f>
        <v>0</v>
      </c>
      <c r="BL95" s="16" t="s">
        <v>112</v>
      </c>
      <c r="BM95" s="131" t="s">
        <v>138</v>
      </c>
    </row>
    <row r="96" spans="2:65" s="11" customFormat="1" ht="22.9" customHeight="1">
      <c r="B96" s="108"/>
      <c r="D96" s="109" t="s">
        <v>69</v>
      </c>
      <c r="E96" s="118" t="s">
        <v>139</v>
      </c>
      <c r="F96" s="118" t="s">
        <v>140</v>
      </c>
      <c r="J96" s="119">
        <f>BK96</f>
        <v>0</v>
      </c>
      <c r="L96" s="108"/>
      <c r="M96" s="112"/>
      <c r="N96" s="113"/>
      <c r="O96" s="113"/>
      <c r="P96" s="114">
        <f>SUM(P97:P98)</f>
        <v>9.8319149999999986</v>
      </c>
      <c r="Q96" s="113"/>
      <c r="R96" s="114">
        <f>SUM(R97:R98)</f>
        <v>0</v>
      </c>
      <c r="S96" s="113"/>
      <c r="T96" s="115">
        <f>SUM(T97:T98)</f>
        <v>0</v>
      </c>
      <c r="AR96" s="109" t="s">
        <v>75</v>
      </c>
      <c r="AT96" s="116" t="s">
        <v>69</v>
      </c>
      <c r="AU96" s="116" t="s">
        <v>75</v>
      </c>
      <c r="AY96" s="109" t="s">
        <v>105</v>
      </c>
      <c r="BK96" s="117">
        <f>SUM(BK97:BK98)</f>
        <v>0</v>
      </c>
    </row>
    <row r="97" spans="2:65" s="1" customFormat="1" ht="24" customHeight="1">
      <c r="B97" s="120"/>
      <c r="C97" s="121" t="s">
        <v>141</v>
      </c>
      <c r="D97" s="121" t="s">
        <v>107</v>
      </c>
      <c r="E97" s="122" t="s">
        <v>142</v>
      </c>
      <c r="F97" s="123" t="s">
        <v>143</v>
      </c>
      <c r="G97" s="124" t="s">
        <v>120</v>
      </c>
      <c r="H97" s="125">
        <v>9.7829999999999995</v>
      </c>
      <c r="I97" s="126"/>
      <c r="J97" s="126">
        <f>ROUND(I97*H97,2)</f>
        <v>0</v>
      </c>
      <c r="K97" s="123" t="s">
        <v>111</v>
      </c>
      <c r="L97" s="28"/>
      <c r="M97" s="127" t="s">
        <v>3</v>
      </c>
      <c r="N97" s="128" t="s">
        <v>41</v>
      </c>
      <c r="O97" s="129">
        <v>1.0049999999999999</v>
      </c>
      <c r="P97" s="129">
        <f>O97*H97</f>
        <v>9.8319149999999986</v>
      </c>
      <c r="Q97" s="129">
        <v>0</v>
      </c>
      <c r="R97" s="129">
        <f>Q97*H97</f>
        <v>0</v>
      </c>
      <c r="S97" s="129">
        <v>0</v>
      </c>
      <c r="T97" s="130">
        <f>S97*H97</f>
        <v>0</v>
      </c>
      <c r="AR97" s="131" t="s">
        <v>112</v>
      </c>
      <c r="AT97" s="131" t="s">
        <v>107</v>
      </c>
      <c r="AU97" s="131" t="s">
        <v>77</v>
      </c>
      <c r="AY97" s="16" t="s">
        <v>105</v>
      </c>
      <c r="BE97" s="132">
        <f>IF(N97="základní",J97,0)</f>
        <v>0</v>
      </c>
      <c r="BF97" s="132">
        <f>IF(N97="snížená",J97,0)</f>
        <v>0</v>
      </c>
      <c r="BG97" s="132">
        <f>IF(N97="zákl. přenesená",J97,0)</f>
        <v>0</v>
      </c>
      <c r="BH97" s="132">
        <f>IF(N97="sníž. přenesená",J97,0)</f>
        <v>0</v>
      </c>
      <c r="BI97" s="132">
        <f>IF(N97="nulová",J97,0)</f>
        <v>0</v>
      </c>
      <c r="BJ97" s="16" t="s">
        <v>75</v>
      </c>
      <c r="BK97" s="132">
        <f>ROUND(I97*H97,2)</f>
        <v>0</v>
      </c>
      <c r="BL97" s="16" t="s">
        <v>112</v>
      </c>
      <c r="BM97" s="131" t="s">
        <v>144</v>
      </c>
    </row>
    <row r="98" spans="2:65" s="1" customFormat="1" ht="39">
      <c r="B98" s="28"/>
      <c r="D98" s="133" t="s">
        <v>114</v>
      </c>
      <c r="F98" s="134" t="s">
        <v>145</v>
      </c>
      <c r="L98" s="28"/>
      <c r="M98" s="135"/>
      <c r="N98" s="48"/>
      <c r="O98" s="48"/>
      <c r="P98" s="48"/>
      <c r="Q98" s="48"/>
      <c r="R98" s="48"/>
      <c r="S98" s="48"/>
      <c r="T98" s="49"/>
      <c r="AT98" s="16" t="s">
        <v>114</v>
      </c>
      <c r="AU98" s="16" t="s">
        <v>77</v>
      </c>
    </row>
    <row r="99" spans="2:65" s="11" customFormat="1" ht="25.9" customHeight="1">
      <c r="B99" s="108"/>
      <c r="D99" s="109" t="s">
        <v>69</v>
      </c>
      <c r="E99" s="110" t="s">
        <v>146</v>
      </c>
      <c r="F99" s="110" t="s">
        <v>147</v>
      </c>
      <c r="J99" s="111">
        <f>BK99</f>
        <v>0</v>
      </c>
      <c r="L99" s="108"/>
      <c r="M99" s="112"/>
      <c r="N99" s="113"/>
      <c r="O99" s="113"/>
      <c r="P99" s="114">
        <f>P100+P108</f>
        <v>104.020695</v>
      </c>
      <c r="Q99" s="113"/>
      <c r="R99" s="114">
        <f>R100+R108</f>
        <v>0.9805230399999999</v>
      </c>
      <c r="S99" s="113"/>
      <c r="T99" s="115">
        <f>T100+T108</f>
        <v>0</v>
      </c>
      <c r="AR99" s="109" t="s">
        <v>77</v>
      </c>
      <c r="AT99" s="116" t="s">
        <v>69</v>
      </c>
      <c r="AU99" s="116" t="s">
        <v>70</v>
      </c>
      <c r="AY99" s="109" t="s">
        <v>105</v>
      </c>
      <c r="BK99" s="117">
        <f>BK100+BK108</f>
        <v>0</v>
      </c>
    </row>
    <row r="100" spans="2:65" s="11" customFormat="1" ht="22.9" customHeight="1">
      <c r="B100" s="108"/>
      <c r="D100" s="109" t="s">
        <v>69</v>
      </c>
      <c r="E100" s="118" t="s">
        <v>148</v>
      </c>
      <c r="F100" s="118" t="s">
        <v>149</v>
      </c>
      <c r="J100" s="119">
        <f>BK100</f>
        <v>0</v>
      </c>
      <c r="L100" s="108"/>
      <c r="M100" s="112"/>
      <c r="N100" s="113"/>
      <c r="O100" s="113"/>
      <c r="P100" s="114">
        <f>SUM(P101:P107)</f>
        <v>2.1313270000000002</v>
      </c>
      <c r="Q100" s="113"/>
      <c r="R100" s="114">
        <f>SUM(R101:R107)</f>
        <v>5.5999999999999995E-4</v>
      </c>
      <c r="S100" s="113"/>
      <c r="T100" s="115">
        <f>SUM(T101:T107)</f>
        <v>0</v>
      </c>
      <c r="AR100" s="109" t="s">
        <v>77</v>
      </c>
      <c r="AT100" s="116" t="s">
        <v>69</v>
      </c>
      <c r="AU100" s="116" t="s">
        <v>75</v>
      </c>
      <c r="AY100" s="109" t="s">
        <v>105</v>
      </c>
      <c r="BK100" s="117">
        <f>SUM(BK101:BK107)</f>
        <v>0</v>
      </c>
    </row>
    <row r="101" spans="2:65" s="1" customFormat="1" ht="16.5" customHeight="1">
      <c r="B101" s="120"/>
      <c r="C101" s="121" t="s">
        <v>150</v>
      </c>
      <c r="D101" s="121" t="s">
        <v>107</v>
      </c>
      <c r="E101" s="122" t="s">
        <v>151</v>
      </c>
      <c r="F101" s="123" t="s">
        <v>152</v>
      </c>
      <c r="G101" s="124" t="s">
        <v>153</v>
      </c>
      <c r="H101" s="125">
        <v>8</v>
      </c>
      <c r="I101" s="126"/>
      <c r="J101" s="126">
        <f>ROUND(I101*H101,2)</f>
        <v>0</v>
      </c>
      <c r="K101" s="123" t="s">
        <v>111</v>
      </c>
      <c r="L101" s="28"/>
      <c r="M101" s="127" t="s">
        <v>3</v>
      </c>
      <c r="N101" s="128" t="s">
        <v>41</v>
      </c>
      <c r="O101" s="129">
        <v>0.26600000000000001</v>
      </c>
      <c r="P101" s="129">
        <f>O101*H101</f>
        <v>2.1280000000000001</v>
      </c>
      <c r="Q101" s="129">
        <v>6.9999999999999994E-5</v>
      </c>
      <c r="R101" s="129">
        <f>Q101*H101</f>
        <v>5.5999999999999995E-4</v>
      </c>
      <c r="S101" s="129">
        <v>0</v>
      </c>
      <c r="T101" s="130">
        <f>S101*H101</f>
        <v>0</v>
      </c>
      <c r="AR101" s="131" t="s">
        <v>154</v>
      </c>
      <c r="AT101" s="131" t="s">
        <v>107</v>
      </c>
      <c r="AU101" s="131" t="s">
        <v>77</v>
      </c>
      <c r="AY101" s="16" t="s">
        <v>105</v>
      </c>
      <c r="BE101" s="132">
        <f>IF(N101="základní",J101,0)</f>
        <v>0</v>
      </c>
      <c r="BF101" s="132">
        <f>IF(N101="snížená",J101,0)</f>
        <v>0</v>
      </c>
      <c r="BG101" s="132">
        <f>IF(N101="zákl. přenesená",J101,0)</f>
        <v>0</v>
      </c>
      <c r="BH101" s="132">
        <f>IF(N101="sníž. přenesená",J101,0)</f>
        <v>0</v>
      </c>
      <c r="BI101" s="132">
        <f>IF(N101="nulová",J101,0)</f>
        <v>0</v>
      </c>
      <c r="BJ101" s="16" t="s">
        <v>75</v>
      </c>
      <c r="BK101" s="132">
        <f>ROUND(I101*H101,2)</f>
        <v>0</v>
      </c>
      <c r="BL101" s="16" t="s">
        <v>154</v>
      </c>
      <c r="BM101" s="131" t="s">
        <v>155</v>
      </c>
    </row>
    <row r="102" spans="2:65" s="1" customFormat="1" ht="29.25">
      <c r="B102" s="28"/>
      <c r="D102" s="133" t="s">
        <v>114</v>
      </c>
      <c r="F102" s="134" t="s">
        <v>156</v>
      </c>
      <c r="L102" s="28"/>
      <c r="M102" s="135"/>
      <c r="N102" s="48"/>
      <c r="O102" s="48"/>
      <c r="P102" s="48"/>
      <c r="Q102" s="48"/>
      <c r="R102" s="48"/>
      <c r="S102" s="48"/>
      <c r="T102" s="49"/>
      <c r="AT102" s="16" t="s">
        <v>114</v>
      </c>
      <c r="AU102" s="16" t="s">
        <v>77</v>
      </c>
    </row>
    <row r="103" spans="2:65" s="13" customFormat="1">
      <c r="B103" s="143"/>
      <c r="D103" s="133" t="s">
        <v>116</v>
      </c>
      <c r="E103" s="144" t="s">
        <v>3</v>
      </c>
      <c r="F103" s="145" t="s">
        <v>157</v>
      </c>
      <c r="H103" s="144" t="s">
        <v>3</v>
      </c>
      <c r="L103" s="143"/>
      <c r="M103" s="146"/>
      <c r="N103" s="147"/>
      <c r="O103" s="147"/>
      <c r="P103" s="147"/>
      <c r="Q103" s="147"/>
      <c r="R103" s="147"/>
      <c r="S103" s="147"/>
      <c r="T103" s="148"/>
      <c r="AT103" s="144" t="s">
        <v>116</v>
      </c>
      <c r="AU103" s="144" t="s">
        <v>77</v>
      </c>
      <c r="AV103" s="13" t="s">
        <v>75</v>
      </c>
      <c r="AW103" s="13" t="s">
        <v>31</v>
      </c>
      <c r="AX103" s="13" t="s">
        <v>70</v>
      </c>
      <c r="AY103" s="144" t="s">
        <v>105</v>
      </c>
    </row>
    <row r="104" spans="2:65" s="12" customFormat="1">
      <c r="B104" s="136"/>
      <c r="D104" s="133" t="s">
        <v>116</v>
      </c>
      <c r="E104" s="137" t="s">
        <v>3</v>
      </c>
      <c r="F104" s="138" t="s">
        <v>158</v>
      </c>
      <c r="H104" s="139">
        <v>8</v>
      </c>
      <c r="L104" s="136"/>
      <c r="M104" s="140"/>
      <c r="N104" s="141"/>
      <c r="O104" s="141"/>
      <c r="P104" s="141"/>
      <c r="Q104" s="141"/>
      <c r="R104" s="141"/>
      <c r="S104" s="141"/>
      <c r="T104" s="142"/>
      <c r="AT104" s="137" t="s">
        <v>116</v>
      </c>
      <c r="AU104" s="137" t="s">
        <v>77</v>
      </c>
      <c r="AV104" s="12" t="s">
        <v>77</v>
      </c>
      <c r="AW104" s="12" t="s">
        <v>31</v>
      </c>
      <c r="AX104" s="12" t="s">
        <v>70</v>
      </c>
      <c r="AY104" s="137" t="s">
        <v>105</v>
      </c>
    </row>
    <row r="105" spans="2:65" s="1" customFormat="1" ht="16.5" customHeight="1">
      <c r="B105" s="120"/>
      <c r="C105" s="149" t="s">
        <v>158</v>
      </c>
      <c r="D105" s="149" t="s">
        <v>159</v>
      </c>
      <c r="E105" s="150" t="s">
        <v>160</v>
      </c>
      <c r="F105" s="151" t="s">
        <v>161</v>
      </c>
      <c r="G105" s="152" t="s">
        <v>137</v>
      </c>
      <c r="H105" s="153">
        <v>8</v>
      </c>
      <c r="I105" s="154"/>
      <c r="J105" s="154">
        <f>ROUND(I105*H105,2)</f>
        <v>0</v>
      </c>
      <c r="K105" s="151" t="s">
        <v>3</v>
      </c>
      <c r="L105" s="155"/>
      <c r="M105" s="156" t="s">
        <v>3</v>
      </c>
      <c r="N105" s="157" t="s">
        <v>41</v>
      </c>
      <c r="O105" s="129">
        <v>0</v>
      </c>
      <c r="P105" s="129">
        <f>O105*H105</f>
        <v>0</v>
      </c>
      <c r="Q105" s="129">
        <v>0</v>
      </c>
      <c r="R105" s="129">
        <f>Q105*H105</f>
        <v>0</v>
      </c>
      <c r="S105" s="129">
        <v>0</v>
      </c>
      <c r="T105" s="130">
        <f>S105*H105</f>
        <v>0</v>
      </c>
      <c r="AR105" s="131" t="s">
        <v>162</v>
      </c>
      <c r="AT105" s="131" t="s">
        <v>159</v>
      </c>
      <c r="AU105" s="131" t="s">
        <v>77</v>
      </c>
      <c r="AY105" s="16" t="s">
        <v>105</v>
      </c>
      <c r="BE105" s="132">
        <f>IF(N105="základní",J105,0)</f>
        <v>0</v>
      </c>
      <c r="BF105" s="132">
        <f>IF(N105="snížená",J105,0)</f>
        <v>0</v>
      </c>
      <c r="BG105" s="132">
        <f>IF(N105="zákl. přenesená",J105,0)</f>
        <v>0</v>
      </c>
      <c r="BH105" s="132">
        <f>IF(N105="sníž. přenesená",J105,0)</f>
        <v>0</v>
      </c>
      <c r="BI105" s="132">
        <f>IF(N105="nulová",J105,0)</f>
        <v>0</v>
      </c>
      <c r="BJ105" s="16" t="s">
        <v>75</v>
      </c>
      <c r="BK105" s="132">
        <f>ROUND(I105*H105,2)</f>
        <v>0</v>
      </c>
      <c r="BL105" s="16" t="s">
        <v>154</v>
      </c>
      <c r="BM105" s="131" t="s">
        <v>163</v>
      </c>
    </row>
    <row r="106" spans="2:65" s="1" customFormat="1" ht="24" customHeight="1">
      <c r="B106" s="120"/>
      <c r="C106" s="121" t="s">
        <v>164</v>
      </c>
      <c r="D106" s="121" t="s">
        <v>107</v>
      </c>
      <c r="E106" s="122" t="s">
        <v>165</v>
      </c>
      <c r="F106" s="123" t="s">
        <v>166</v>
      </c>
      <c r="G106" s="124" t="s">
        <v>120</v>
      </c>
      <c r="H106" s="125">
        <v>1E-3</v>
      </c>
      <c r="I106" s="126"/>
      <c r="J106" s="126">
        <f>ROUND(I106*H106,2)</f>
        <v>0</v>
      </c>
      <c r="K106" s="123" t="s">
        <v>111</v>
      </c>
      <c r="L106" s="28"/>
      <c r="M106" s="127" t="s">
        <v>3</v>
      </c>
      <c r="N106" s="128" t="s">
        <v>41</v>
      </c>
      <c r="O106" s="129">
        <v>3.327</v>
      </c>
      <c r="P106" s="129">
        <f>O106*H106</f>
        <v>3.3270000000000001E-3</v>
      </c>
      <c r="Q106" s="129">
        <v>0</v>
      </c>
      <c r="R106" s="129">
        <f>Q106*H106</f>
        <v>0</v>
      </c>
      <c r="S106" s="129">
        <v>0</v>
      </c>
      <c r="T106" s="130">
        <f>S106*H106</f>
        <v>0</v>
      </c>
      <c r="AR106" s="131" t="s">
        <v>154</v>
      </c>
      <c r="AT106" s="131" t="s">
        <v>107</v>
      </c>
      <c r="AU106" s="131" t="s">
        <v>77</v>
      </c>
      <c r="AY106" s="16" t="s">
        <v>105</v>
      </c>
      <c r="BE106" s="132">
        <f>IF(N106="základní",J106,0)</f>
        <v>0</v>
      </c>
      <c r="BF106" s="132">
        <f>IF(N106="snížená",J106,0)</f>
        <v>0</v>
      </c>
      <c r="BG106" s="132">
        <f>IF(N106="zákl. přenesená",J106,0)</f>
        <v>0</v>
      </c>
      <c r="BH106" s="132">
        <f>IF(N106="sníž. přenesená",J106,0)</f>
        <v>0</v>
      </c>
      <c r="BI106" s="132">
        <f>IF(N106="nulová",J106,0)</f>
        <v>0</v>
      </c>
      <c r="BJ106" s="16" t="s">
        <v>75</v>
      </c>
      <c r="BK106" s="132">
        <f>ROUND(I106*H106,2)</f>
        <v>0</v>
      </c>
      <c r="BL106" s="16" t="s">
        <v>154</v>
      </c>
      <c r="BM106" s="131" t="s">
        <v>167</v>
      </c>
    </row>
    <row r="107" spans="2:65" s="1" customFormat="1" ht="78">
      <c r="B107" s="28"/>
      <c r="D107" s="133" t="s">
        <v>114</v>
      </c>
      <c r="F107" s="134" t="s">
        <v>168</v>
      </c>
      <c r="L107" s="28"/>
      <c r="M107" s="135"/>
      <c r="N107" s="48"/>
      <c r="O107" s="48"/>
      <c r="P107" s="48"/>
      <c r="Q107" s="48"/>
      <c r="R107" s="48"/>
      <c r="S107" s="48"/>
      <c r="T107" s="49"/>
      <c r="AT107" s="16" t="s">
        <v>114</v>
      </c>
      <c r="AU107" s="16" t="s">
        <v>77</v>
      </c>
    </row>
    <row r="108" spans="2:65" s="11" customFormat="1" ht="22.9" customHeight="1">
      <c r="B108" s="108"/>
      <c r="D108" s="109" t="s">
        <v>69</v>
      </c>
      <c r="E108" s="118" t="s">
        <v>169</v>
      </c>
      <c r="F108" s="118" t="s">
        <v>170</v>
      </c>
      <c r="J108" s="119">
        <f>BK108</f>
        <v>0</v>
      </c>
      <c r="L108" s="108"/>
      <c r="M108" s="112"/>
      <c r="N108" s="113"/>
      <c r="O108" s="113"/>
      <c r="P108" s="114">
        <f>SUM(P109:P140)</f>
        <v>101.889368</v>
      </c>
      <c r="Q108" s="113"/>
      <c r="R108" s="114">
        <f>SUM(R109:R140)</f>
        <v>0.9799630399999999</v>
      </c>
      <c r="S108" s="113"/>
      <c r="T108" s="115">
        <f>SUM(T109:T140)</f>
        <v>0</v>
      </c>
      <c r="AR108" s="109" t="s">
        <v>77</v>
      </c>
      <c r="AT108" s="116" t="s">
        <v>69</v>
      </c>
      <c r="AU108" s="116" t="s">
        <v>75</v>
      </c>
      <c r="AY108" s="109" t="s">
        <v>105</v>
      </c>
      <c r="BK108" s="117">
        <f>SUM(BK109:BK140)</f>
        <v>0</v>
      </c>
    </row>
    <row r="109" spans="2:65" s="1" customFormat="1" ht="16.5" customHeight="1">
      <c r="B109" s="120"/>
      <c r="C109" s="121" t="s">
        <v>171</v>
      </c>
      <c r="D109" s="121" t="s">
        <v>107</v>
      </c>
      <c r="E109" s="122" t="s">
        <v>172</v>
      </c>
      <c r="F109" s="123" t="s">
        <v>173</v>
      </c>
      <c r="G109" s="124" t="s">
        <v>174</v>
      </c>
      <c r="H109" s="125">
        <v>27.248000000000001</v>
      </c>
      <c r="I109" s="126"/>
      <c r="J109" s="126">
        <f>ROUND(I109*H109,2)</f>
        <v>0</v>
      </c>
      <c r="K109" s="123" t="s">
        <v>111</v>
      </c>
      <c r="L109" s="28"/>
      <c r="M109" s="127" t="s">
        <v>3</v>
      </c>
      <c r="N109" s="128" t="s">
        <v>41</v>
      </c>
      <c r="O109" s="129">
        <v>4.3999999999999997E-2</v>
      </c>
      <c r="P109" s="129">
        <f>O109*H109</f>
        <v>1.198912</v>
      </c>
      <c r="Q109" s="129">
        <v>2.9999999999999997E-4</v>
      </c>
      <c r="R109" s="129">
        <f>Q109*H109</f>
        <v>8.1744000000000001E-3</v>
      </c>
      <c r="S109" s="129">
        <v>0</v>
      </c>
      <c r="T109" s="130">
        <f>S109*H109</f>
        <v>0</v>
      </c>
      <c r="AR109" s="131" t="s">
        <v>154</v>
      </c>
      <c r="AT109" s="131" t="s">
        <v>107</v>
      </c>
      <c r="AU109" s="131" t="s">
        <v>77</v>
      </c>
      <c r="AY109" s="16" t="s">
        <v>105</v>
      </c>
      <c r="BE109" s="132">
        <f>IF(N109="základní",J109,0)</f>
        <v>0</v>
      </c>
      <c r="BF109" s="132">
        <f>IF(N109="snížená",J109,0)</f>
        <v>0</v>
      </c>
      <c r="BG109" s="132">
        <f>IF(N109="zákl. přenesená",J109,0)</f>
        <v>0</v>
      </c>
      <c r="BH109" s="132">
        <f>IF(N109="sníž. přenesená",J109,0)</f>
        <v>0</v>
      </c>
      <c r="BI109" s="132">
        <f>IF(N109="nulová",J109,0)</f>
        <v>0</v>
      </c>
      <c r="BJ109" s="16" t="s">
        <v>75</v>
      </c>
      <c r="BK109" s="132">
        <f>ROUND(I109*H109,2)</f>
        <v>0</v>
      </c>
      <c r="BL109" s="16" t="s">
        <v>154</v>
      </c>
      <c r="BM109" s="131" t="s">
        <v>175</v>
      </c>
    </row>
    <row r="110" spans="2:65" s="1" customFormat="1" ht="48.75">
      <c r="B110" s="28"/>
      <c r="D110" s="133" t="s">
        <v>114</v>
      </c>
      <c r="F110" s="134" t="s">
        <v>176</v>
      </c>
      <c r="L110" s="28"/>
      <c r="M110" s="135"/>
      <c r="N110" s="48"/>
      <c r="O110" s="48"/>
      <c r="P110" s="48"/>
      <c r="Q110" s="48"/>
      <c r="R110" s="48"/>
      <c r="S110" s="48"/>
      <c r="T110" s="49"/>
      <c r="AT110" s="16" t="s">
        <v>114</v>
      </c>
      <c r="AU110" s="16" t="s">
        <v>77</v>
      </c>
    </row>
    <row r="111" spans="2:65" s="12" customFormat="1">
      <c r="B111" s="136"/>
      <c r="D111" s="133" t="s">
        <v>116</v>
      </c>
      <c r="E111" s="137" t="s">
        <v>3</v>
      </c>
      <c r="F111" s="138" t="s">
        <v>177</v>
      </c>
      <c r="H111" s="139">
        <v>27.248000000000001</v>
      </c>
      <c r="L111" s="136"/>
      <c r="M111" s="140"/>
      <c r="N111" s="141"/>
      <c r="O111" s="141"/>
      <c r="P111" s="141"/>
      <c r="Q111" s="141"/>
      <c r="R111" s="141"/>
      <c r="S111" s="141"/>
      <c r="T111" s="142"/>
      <c r="AT111" s="137" t="s">
        <v>116</v>
      </c>
      <c r="AU111" s="137" t="s">
        <v>77</v>
      </c>
      <c r="AV111" s="12" t="s">
        <v>77</v>
      </c>
      <c r="AW111" s="12" t="s">
        <v>31</v>
      </c>
      <c r="AX111" s="12" t="s">
        <v>70</v>
      </c>
      <c r="AY111" s="137" t="s">
        <v>105</v>
      </c>
    </row>
    <row r="112" spans="2:65" s="1" customFormat="1" ht="24" customHeight="1">
      <c r="B112" s="120"/>
      <c r="C112" s="121" t="s">
        <v>178</v>
      </c>
      <c r="D112" s="121" t="s">
        <v>107</v>
      </c>
      <c r="E112" s="122" t="s">
        <v>179</v>
      </c>
      <c r="F112" s="123" t="s">
        <v>180</v>
      </c>
      <c r="G112" s="124" t="s">
        <v>174</v>
      </c>
      <c r="H112" s="125">
        <v>27.248000000000001</v>
      </c>
      <c r="I112" s="126"/>
      <c r="J112" s="126">
        <f>ROUND(I112*H112,2)</f>
        <v>0</v>
      </c>
      <c r="K112" s="123" t="s">
        <v>111</v>
      </c>
      <c r="L112" s="28"/>
      <c r="M112" s="127" t="s">
        <v>3</v>
      </c>
      <c r="N112" s="128" t="s">
        <v>41</v>
      </c>
      <c r="O112" s="129">
        <v>0.245</v>
      </c>
      <c r="P112" s="129">
        <f>O112*H112</f>
        <v>6.6757600000000004</v>
      </c>
      <c r="Q112" s="129">
        <v>7.5799999999999999E-3</v>
      </c>
      <c r="R112" s="129">
        <f>Q112*H112</f>
        <v>0.20653984</v>
      </c>
      <c r="S112" s="129">
        <v>0</v>
      </c>
      <c r="T112" s="130">
        <f>S112*H112</f>
        <v>0</v>
      </c>
      <c r="AR112" s="131" t="s">
        <v>154</v>
      </c>
      <c r="AT112" s="131" t="s">
        <v>107</v>
      </c>
      <c r="AU112" s="131" t="s">
        <v>77</v>
      </c>
      <c r="AY112" s="16" t="s">
        <v>105</v>
      </c>
      <c r="BE112" s="132">
        <f>IF(N112="základní",J112,0)</f>
        <v>0</v>
      </c>
      <c r="BF112" s="132">
        <f>IF(N112="snížená",J112,0)</f>
        <v>0</v>
      </c>
      <c r="BG112" s="132">
        <f>IF(N112="zákl. přenesená",J112,0)</f>
        <v>0</v>
      </c>
      <c r="BH112" s="132">
        <f>IF(N112="sníž. přenesená",J112,0)</f>
        <v>0</v>
      </c>
      <c r="BI112" s="132">
        <f>IF(N112="nulová",J112,0)</f>
        <v>0</v>
      </c>
      <c r="BJ112" s="16" t="s">
        <v>75</v>
      </c>
      <c r="BK112" s="132">
        <f>ROUND(I112*H112,2)</f>
        <v>0</v>
      </c>
      <c r="BL112" s="16" t="s">
        <v>154</v>
      </c>
      <c r="BM112" s="131" t="s">
        <v>181</v>
      </c>
    </row>
    <row r="113" spans="2:65" s="1" customFormat="1" ht="48.75">
      <c r="B113" s="28"/>
      <c r="D113" s="133" t="s">
        <v>114</v>
      </c>
      <c r="F113" s="134" t="s">
        <v>176</v>
      </c>
      <c r="L113" s="28"/>
      <c r="M113" s="135"/>
      <c r="N113" s="48"/>
      <c r="O113" s="48"/>
      <c r="P113" s="48"/>
      <c r="Q113" s="48"/>
      <c r="R113" s="48"/>
      <c r="S113" s="48"/>
      <c r="T113" s="49"/>
      <c r="AT113" s="16" t="s">
        <v>114</v>
      </c>
      <c r="AU113" s="16" t="s">
        <v>77</v>
      </c>
    </row>
    <row r="114" spans="2:65" s="1" customFormat="1" ht="16.5" customHeight="1">
      <c r="B114" s="120"/>
      <c r="C114" s="121" t="s">
        <v>182</v>
      </c>
      <c r="D114" s="121" t="s">
        <v>107</v>
      </c>
      <c r="E114" s="122" t="s">
        <v>183</v>
      </c>
      <c r="F114" s="123" t="s">
        <v>184</v>
      </c>
      <c r="G114" s="124" t="s">
        <v>185</v>
      </c>
      <c r="H114" s="125">
        <v>5.24</v>
      </c>
      <c r="I114" s="126"/>
      <c r="J114" s="126">
        <f>ROUND(I114*H114,2)</f>
        <v>0</v>
      </c>
      <c r="K114" s="123" t="s">
        <v>111</v>
      </c>
      <c r="L114" s="28"/>
      <c r="M114" s="127" t="s">
        <v>3</v>
      </c>
      <c r="N114" s="128" t="s">
        <v>41</v>
      </c>
      <c r="O114" s="129">
        <v>5.1999999999999998E-2</v>
      </c>
      <c r="P114" s="129">
        <f>O114*H114</f>
        <v>0.27248</v>
      </c>
      <c r="Q114" s="129">
        <v>0</v>
      </c>
      <c r="R114" s="129">
        <f>Q114*H114</f>
        <v>0</v>
      </c>
      <c r="S114" s="129">
        <v>0</v>
      </c>
      <c r="T114" s="130">
        <f>S114*H114</f>
        <v>0</v>
      </c>
      <c r="AR114" s="131" t="s">
        <v>154</v>
      </c>
      <c r="AT114" s="131" t="s">
        <v>107</v>
      </c>
      <c r="AU114" s="131" t="s">
        <v>77</v>
      </c>
      <c r="AY114" s="16" t="s">
        <v>105</v>
      </c>
      <c r="BE114" s="132">
        <f>IF(N114="základní",J114,0)</f>
        <v>0</v>
      </c>
      <c r="BF114" s="132">
        <f>IF(N114="snížená",J114,0)</f>
        <v>0</v>
      </c>
      <c r="BG114" s="132">
        <f>IF(N114="zákl. přenesená",J114,0)</f>
        <v>0</v>
      </c>
      <c r="BH114" s="132">
        <f>IF(N114="sníž. přenesená",J114,0)</f>
        <v>0</v>
      </c>
      <c r="BI114" s="132">
        <f>IF(N114="nulová",J114,0)</f>
        <v>0</v>
      </c>
      <c r="BJ114" s="16" t="s">
        <v>75</v>
      </c>
      <c r="BK114" s="132">
        <f>ROUND(I114*H114,2)</f>
        <v>0</v>
      </c>
      <c r="BL114" s="16" t="s">
        <v>154</v>
      </c>
      <c r="BM114" s="131" t="s">
        <v>186</v>
      </c>
    </row>
    <row r="115" spans="2:65" s="1" customFormat="1" ht="48.75">
      <c r="B115" s="28"/>
      <c r="D115" s="133" t="s">
        <v>114</v>
      </c>
      <c r="F115" s="134" t="s">
        <v>176</v>
      </c>
      <c r="L115" s="28"/>
      <c r="M115" s="135"/>
      <c r="N115" s="48"/>
      <c r="O115" s="48"/>
      <c r="P115" s="48"/>
      <c r="Q115" s="48"/>
      <c r="R115" s="48"/>
      <c r="S115" s="48"/>
      <c r="T115" s="49"/>
      <c r="AT115" s="16" t="s">
        <v>114</v>
      </c>
      <c r="AU115" s="16" t="s">
        <v>77</v>
      </c>
    </row>
    <row r="116" spans="2:65" s="1" customFormat="1" ht="16.5" customHeight="1">
      <c r="B116" s="120"/>
      <c r="C116" s="149" t="s">
        <v>187</v>
      </c>
      <c r="D116" s="149" t="s">
        <v>159</v>
      </c>
      <c r="E116" s="150" t="s">
        <v>188</v>
      </c>
      <c r="F116" s="151" t="s">
        <v>189</v>
      </c>
      <c r="G116" s="152" t="s">
        <v>185</v>
      </c>
      <c r="H116" s="153">
        <v>5.7640000000000002</v>
      </c>
      <c r="I116" s="154"/>
      <c r="J116" s="154">
        <f>ROUND(I116*H116,2)</f>
        <v>0</v>
      </c>
      <c r="K116" s="151" t="s">
        <v>111</v>
      </c>
      <c r="L116" s="155"/>
      <c r="M116" s="156" t="s">
        <v>3</v>
      </c>
      <c r="N116" s="157" t="s">
        <v>41</v>
      </c>
      <c r="O116" s="129">
        <v>0</v>
      </c>
      <c r="P116" s="129">
        <f>O116*H116</f>
        <v>0</v>
      </c>
      <c r="Q116" s="129">
        <v>4.0000000000000003E-5</v>
      </c>
      <c r="R116" s="129">
        <f>Q116*H116</f>
        <v>2.3056000000000002E-4</v>
      </c>
      <c r="S116" s="129">
        <v>0</v>
      </c>
      <c r="T116" s="130">
        <f>S116*H116</f>
        <v>0</v>
      </c>
      <c r="AR116" s="131" t="s">
        <v>162</v>
      </c>
      <c r="AT116" s="131" t="s">
        <v>159</v>
      </c>
      <c r="AU116" s="131" t="s">
        <v>77</v>
      </c>
      <c r="AY116" s="16" t="s">
        <v>105</v>
      </c>
      <c r="BE116" s="132">
        <f>IF(N116="základní",J116,0)</f>
        <v>0</v>
      </c>
      <c r="BF116" s="132">
        <f>IF(N116="snížená",J116,0)</f>
        <v>0</v>
      </c>
      <c r="BG116" s="132">
        <f>IF(N116="zákl. přenesená",J116,0)</f>
        <v>0</v>
      </c>
      <c r="BH116" s="132">
        <f>IF(N116="sníž. přenesená",J116,0)</f>
        <v>0</v>
      </c>
      <c r="BI116" s="132">
        <f>IF(N116="nulová",J116,0)</f>
        <v>0</v>
      </c>
      <c r="BJ116" s="16" t="s">
        <v>75</v>
      </c>
      <c r="BK116" s="132">
        <f>ROUND(I116*H116,2)</f>
        <v>0</v>
      </c>
      <c r="BL116" s="16" t="s">
        <v>154</v>
      </c>
      <c r="BM116" s="131" t="s">
        <v>190</v>
      </c>
    </row>
    <row r="117" spans="2:65" s="12" customFormat="1">
      <c r="B117" s="136"/>
      <c r="D117" s="133" t="s">
        <v>116</v>
      </c>
      <c r="E117" s="137" t="s">
        <v>3</v>
      </c>
      <c r="F117" s="138" t="s">
        <v>191</v>
      </c>
      <c r="H117" s="139">
        <v>5.24</v>
      </c>
      <c r="L117" s="136"/>
      <c r="M117" s="140"/>
      <c r="N117" s="141"/>
      <c r="O117" s="141"/>
      <c r="P117" s="141"/>
      <c r="Q117" s="141"/>
      <c r="R117" s="141"/>
      <c r="S117" s="141"/>
      <c r="T117" s="142"/>
      <c r="AT117" s="137" t="s">
        <v>116</v>
      </c>
      <c r="AU117" s="137" t="s">
        <v>77</v>
      </c>
      <c r="AV117" s="12" t="s">
        <v>77</v>
      </c>
      <c r="AW117" s="12" t="s">
        <v>31</v>
      </c>
      <c r="AX117" s="12" t="s">
        <v>70</v>
      </c>
      <c r="AY117" s="137" t="s">
        <v>105</v>
      </c>
    </row>
    <row r="118" spans="2:65" s="12" customFormat="1">
      <c r="B118" s="136"/>
      <c r="D118" s="133" t="s">
        <v>116</v>
      </c>
      <c r="F118" s="138" t="s">
        <v>192</v>
      </c>
      <c r="H118" s="139">
        <v>5.7640000000000002</v>
      </c>
      <c r="L118" s="136"/>
      <c r="M118" s="140"/>
      <c r="N118" s="141"/>
      <c r="O118" s="141"/>
      <c r="P118" s="141"/>
      <c r="Q118" s="141"/>
      <c r="R118" s="141"/>
      <c r="S118" s="141"/>
      <c r="T118" s="142"/>
      <c r="AT118" s="137" t="s">
        <v>116</v>
      </c>
      <c r="AU118" s="137" t="s">
        <v>77</v>
      </c>
      <c r="AV118" s="12" t="s">
        <v>77</v>
      </c>
      <c r="AW118" s="12" t="s">
        <v>4</v>
      </c>
      <c r="AX118" s="12" t="s">
        <v>75</v>
      </c>
      <c r="AY118" s="137" t="s">
        <v>105</v>
      </c>
    </row>
    <row r="119" spans="2:65" s="1" customFormat="1" ht="24" customHeight="1">
      <c r="B119" s="120"/>
      <c r="C119" s="121" t="s">
        <v>193</v>
      </c>
      <c r="D119" s="121" t="s">
        <v>107</v>
      </c>
      <c r="E119" s="122" t="s">
        <v>194</v>
      </c>
      <c r="F119" s="123" t="s">
        <v>195</v>
      </c>
      <c r="G119" s="124" t="s">
        <v>174</v>
      </c>
      <c r="H119" s="125">
        <v>27.248000000000001</v>
      </c>
      <c r="I119" s="126"/>
      <c r="J119" s="126">
        <f>ROUND(I119*H119,2)</f>
        <v>0</v>
      </c>
      <c r="K119" s="123" t="s">
        <v>111</v>
      </c>
      <c r="L119" s="28"/>
      <c r="M119" s="127" t="s">
        <v>3</v>
      </c>
      <c r="N119" s="128" t="s">
        <v>41</v>
      </c>
      <c r="O119" s="129">
        <v>0.83699999999999997</v>
      </c>
      <c r="P119" s="129">
        <f>O119*H119</f>
        <v>22.806576</v>
      </c>
      <c r="Q119" s="129">
        <v>5.8799999999999998E-3</v>
      </c>
      <c r="R119" s="129">
        <f>Q119*H119</f>
        <v>0.16021824000000001</v>
      </c>
      <c r="S119" s="129">
        <v>0</v>
      </c>
      <c r="T119" s="130">
        <f>S119*H119</f>
        <v>0</v>
      </c>
      <c r="AR119" s="131" t="s">
        <v>154</v>
      </c>
      <c r="AT119" s="131" t="s">
        <v>107</v>
      </c>
      <c r="AU119" s="131" t="s">
        <v>77</v>
      </c>
      <c r="AY119" s="16" t="s">
        <v>105</v>
      </c>
      <c r="BE119" s="132">
        <f>IF(N119="základní",J119,0)</f>
        <v>0</v>
      </c>
      <c r="BF119" s="132">
        <f>IF(N119="snížená",J119,0)</f>
        <v>0</v>
      </c>
      <c r="BG119" s="132">
        <f>IF(N119="zákl. přenesená",J119,0)</f>
        <v>0</v>
      </c>
      <c r="BH119" s="132">
        <f>IF(N119="sníž. přenesená",J119,0)</f>
        <v>0</v>
      </c>
      <c r="BI119" s="132">
        <f>IF(N119="nulová",J119,0)</f>
        <v>0</v>
      </c>
      <c r="BJ119" s="16" t="s">
        <v>75</v>
      </c>
      <c r="BK119" s="132">
        <f>ROUND(I119*H119,2)</f>
        <v>0</v>
      </c>
      <c r="BL119" s="16" t="s">
        <v>154</v>
      </c>
      <c r="BM119" s="131" t="s">
        <v>196</v>
      </c>
    </row>
    <row r="120" spans="2:65" s="1" customFormat="1" ht="29.25">
      <c r="B120" s="28"/>
      <c r="D120" s="133" t="s">
        <v>114</v>
      </c>
      <c r="F120" s="134" t="s">
        <v>197</v>
      </c>
      <c r="L120" s="28"/>
      <c r="M120" s="135"/>
      <c r="N120" s="48"/>
      <c r="O120" s="48"/>
      <c r="P120" s="48"/>
      <c r="Q120" s="48"/>
      <c r="R120" s="48"/>
      <c r="S120" s="48"/>
      <c r="T120" s="49"/>
      <c r="AT120" s="16" t="s">
        <v>114</v>
      </c>
      <c r="AU120" s="16" t="s">
        <v>77</v>
      </c>
    </row>
    <row r="121" spans="2:65" s="12" customFormat="1">
      <c r="B121" s="136"/>
      <c r="D121" s="133" t="s">
        <v>116</v>
      </c>
      <c r="E121" s="137" t="s">
        <v>3</v>
      </c>
      <c r="F121" s="138" t="s">
        <v>198</v>
      </c>
      <c r="H121" s="139">
        <v>27.248000000000001</v>
      </c>
      <c r="L121" s="136"/>
      <c r="M121" s="140"/>
      <c r="N121" s="141"/>
      <c r="O121" s="141"/>
      <c r="P121" s="141"/>
      <c r="Q121" s="141"/>
      <c r="R121" s="141"/>
      <c r="S121" s="141"/>
      <c r="T121" s="142"/>
      <c r="AT121" s="137" t="s">
        <v>116</v>
      </c>
      <c r="AU121" s="137" t="s">
        <v>77</v>
      </c>
      <c r="AV121" s="12" t="s">
        <v>77</v>
      </c>
      <c r="AW121" s="12" t="s">
        <v>31</v>
      </c>
      <c r="AX121" s="12" t="s">
        <v>70</v>
      </c>
      <c r="AY121" s="137" t="s">
        <v>105</v>
      </c>
    </row>
    <row r="122" spans="2:65" s="1" customFormat="1" ht="24" customHeight="1">
      <c r="B122" s="120"/>
      <c r="C122" s="149" t="s">
        <v>9</v>
      </c>
      <c r="D122" s="149" t="s">
        <v>159</v>
      </c>
      <c r="E122" s="150" t="s">
        <v>199</v>
      </c>
      <c r="F122" s="151" t="s">
        <v>200</v>
      </c>
      <c r="G122" s="152" t="s">
        <v>174</v>
      </c>
      <c r="H122" s="153">
        <v>31.5</v>
      </c>
      <c r="I122" s="154"/>
      <c r="J122" s="154">
        <f>ROUND(I122*H122,2)</f>
        <v>0</v>
      </c>
      <c r="K122" s="151" t="s">
        <v>111</v>
      </c>
      <c r="L122" s="155"/>
      <c r="M122" s="156" t="s">
        <v>3</v>
      </c>
      <c r="N122" s="157" t="s">
        <v>41</v>
      </c>
      <c r="O122" s="129">
        <v>0</v>
      </c>
      <c r="P122" s="129">
        <f>O122*H122</f>
        <v>0</v>
      </c>
      <c r="Q122" s="129">
        <v>1.9199999999999998E-2</v>
      </c>
      <c r="R122" s="129">
        <f>Q122*H122</f>
        <v>0.60479999999999989</v>
      </c>
      <c r="S122" s="129">
        <v>0</v>
      </c>
      <c r="T122" s="130">
        <f>S122*H122</f>
        <v>0</v>
      </c>
      <c r="AR122" s="131" t="s">
        <v>162</v>
      </c>
      <c r="AT122" s="131" t="s">
        <v>159</v>
      </c>
      <c r="AU122" s="131" t="s">
        <v>77</v>
      </c>
      <c r="AY122" s="16" t="s">
        <v>105</v>
      </c>
      <c r="BE122" s="132">
        <f>IF(N122="základní",J122,0)</f>
        <v>0</v>
      </c>
      <c r="BF122" s="132">
        <f>IF(N122="snížená",J122,0)</f>
        <v>0</v>
      </c>
      <c r="BG122" s="132">
        <f>IF(N122="zákl. přenesená",J122,0)</f>
        <v>0</v>
      </c>
      <c r="BH122" s="132">
        <f>IF(N122="sníž. přenesená",J122,0)</f>
        <v>0</v>
      </c>
      <c r="BI122" s="132">
        <f>IF(N122="nulová",J122,0)</f>
        <v>0</v>
      </c>
      <c r="BJ122" s="16" t="s">
        <v>75</v>
      </c>
      <c r="BK122" s="132">
        <f>ROUND(I122*H122,2)</f>
        <v>0</v>
      </c>
      <c r="BL122" s="16" t="s">
        <v>154</v>
      </c>
      <c r="BM122" s="131" t="s">
        <v>201</v>
      </c>
    </row>
    <row r="123" spans="2:65" s="13" customFormat="1">
      <c r="B123" s="143"/>
      <c r="D123" s="133" t="s">
        <v>116</v>
      </c>
      <c r="E123" s="144" t="s">
        <v>3</v>
      </c>
      <c r="F123" s="145" t="s">
        <v>202</v>
      </c>
      <c r="H123" s="144" t="s">
        <v>3</v>
      </c>
      <c r="L123" s="143"/>
      <c r="M123" s="146"/>
      <c r="N123" s="147"/>
      <c r="O123" s="147"/>
      <c r="P123" s="147"/>
      <c r="Q123" s="147"/>
      <c r="R123" s="147"/>
      <c r="S123" s="147"/>
      <c r="T123" s="148"/>
      <c r="AT123" s="144" t="s">
        <v>116</v>
      </c>
      <c r="AU123" s="144" t="s">
        <v>77</v>
      </c>
      <c r="AV123" s="13" t="s">
        <v>75</v>
      </c>
      <c r="AW123" s="13" t="s">
        <v>31</v>
      </c>
      <c r="AX123" s="13" t="s">
        <v>70</v>
      </c>
      <c r="AY123" s="144" t="s">
        <v>105</v>
      </c>
    </row>
    <row r="124" spans="2:65" s="12" customFormat="1">
      <c r="B124" s="136"/>
      <c r="D124" s="133" t="s">
        <v>116</v>
      </c>
      <c r="E124" s="137" t="s">
        <v>3</v>
      </c>
      <c r="F124" s="138" t="s">
        <v>203</v>
      </c>
      <c r="H124" s="139">
        <v>5.5</v>
      </c>
      <c r="L124" s="136"/>
      <c r="M124" s="140"/>
      <c r="N124" s="141"/>
      <c r="O124" s="141"/>
      <c r="P124" s="141"/>
      <c r="Q124" s="141"/>
      <c r="R124" s="141"/>
      <c r="S124" s="141"/>
      <c r="T124" s="142"/>
      <c r="AT124" s="137" t="s">
        <v>116</v>
      </c>
      <c r="AU124" s="137" t="s">
        <v>77</v>
      </c>
      <c r="AV124" s="12" t="s">
        <v>77</v>
      </c>
      <c r="AW124" s="12" t="s">
        <v>31</v>
      </c>
      <c r="AX124" s="12" t="s">
        <v>70</v>
      </c>
      <c r="AY124" s="137" t="s">
        <v>105</v>
      </c>
    </row>
    <row r="125" spans="2:65" s="13" customFormat="1">
      <c r="B125" s="143"/>
      <c r="D125" s="133" t="s">
        <v>116</v>
      </c>
      <c r="E125" s="144" t="s">
        <v>3</v>
      </c>
      <c r="F125" s="145" t="s">
        <v>204</v>
      </c>
      <c r="H125" s="144" t="s">
        <v>3</v>
      </c>
      <c r="L125" s="143"/>
      <c r="M125" s="146"/>
      <c r="N125" s="147"/>
      <c r="O125" s="147"/>
      <c r="P125" s="147"/>
      <c r="Q125" s="147"/>
      <c r="R125" s="147"/>
      <c r="S125" s="147"/>
      <c r="T125" s="148"/>
      <c r="AT125" s="144" t="s">
        <v>116</v>
      </c>
      <c r="AU125" s="144" t="s">
        <v>77</v>
      </c>
      <c r="AV125" s="13" t="s">
        <v>75</v>
      </c>
      <c r="AW125" s="13" t="s">
        <v>31</v>
      </c>
      <c r="AX125" s="13" t="s">
        <v>70</v>
      </c>
      <c r="AY125" s="144" t="s">
        <v>105</v>
      </c>
    </row>
    <row r="126" spans="2:65" s="12" customFormat="1">
      <c r="B126" s="136"/>
      <c r="D126" s="133" t="s">
        <v>116</v>
      </c>
      <c r="E126" s="137" t="s">
        <v>3</v>
      </c>
      <c r="F126" s="138" t="s">
        <v>205</v>
      </c>
      <c r="H126" s="139">
        <v>9.5</v>
      </c>
      <c r="L126" s="136"/>
      <c r="M126" s="140"/>
      <c r="N126" s="141"/>
      <c r="O126" s="141"/>
      <c r="P126" s="141"/>
      <c r="Q126" s="141"/>
      <c r="R126" s="141"/>
      <c r="S126" s="141"/>
      <c r="T126" s="142"/>
      <c r="AT126" s="137" t="s">
        <v>116</v>
      </c>
      <c r="AU126" s="137" t="s">
        <v>77</v>
      </c>
      <c r="AV126" s="12" t="s">
        <v>77</v>
      </c>
      <c r="AW126" s="12" t="s">
        <v>31</v>
      </c>
      <c r="AX126" s="12" t="s">
        <v>70</v>
      </c>
      <c r="AY126" s="137" t="s">
        <v>105</v>
      </c>
    </row>
    <row r="127" spans="2:65" s="13" customFormat="1">
      <c r="B127" s="143"/>
      <c r="D127" s="133" t="s">
        <v>116</v>
      </c>
      <c r="E127" s="144" t="s">
        <v>3</v>
      </c>
      <c r="F127" s="145" t="s">
        <v>206</v>
      </c>
      <c r="H127" s="144" t="s">
        <v>3</v>
      </c>
      <c r="L127" s="143"/>
      <c r="M127" s="146"/>
      <c r="N127" s="147"/>
      <c r="O127" s="147"/>
      <c r="P127" s="147"/>
      <c r="Q127" s="147"/>
      <c r="R127" s="147"/>
      <c r="S127" s="147"/>
      <c r="T127" s="148"/>
      <c r="AT127" s="144" t="s">
        <v>116</v>
      </c>
      <c r="AU127" s="144" t="s">
        <v>77</v>
      </c>
      <c r="AV127" s="13" t="s">
        <v>75</v>
      </c>
      <c r="AW127" s="13" t="s">
        <v>31</v>
      </c>
      <c r="AX127" s="13" t="s">
        <v>70</v>
      </c>
      <c r="AY127" s="144" t="s">
        <v>105</v>
      </c>
    </row>
    <row r="128" spans="2:65" s="12" customFormat="1">
      <c r="B128" s="136"/>
      <c r="D128" s="133" t="s">
        <v>116</v>
      </c>
      <c r="E128" s="137" t="s">
        <v>3</v>
      </c>
      <c r="F128" s="138" t="s">
        <v>207</v>
      </c>
      <c r="H128" s="139">
        <v>10</v>
      </c>
      <c r="L128" s="136"/>
      <c r="M128" s="140"/>
      <c r="N128" s="141"/>
      <c r="O128" s="141"/>
      <c r="P128" s="141"/>
      <c r="Q128" s="141"/>
      <c r="R128" s="141"/>
      <c r="S128" s="141"/>
      <c r="T128" s="142"/>
      <c r="AT128" s="137" t="s">
        <v>116</v>
      </c>
      <c r="AU128" s="137" t="s">
        <v>77</v>
      </c>
      <c r="AV128" s="12" t="s">
        <v>77</v>
      </c>
      <c r="AW128" s="12" t="s">
        <v>31</v>
      </c>
      <c r="AX128" s="12" t="s">
        <v>70</v>
      </c>
      <c r="AY128" s="137" t="s">
        <v>105</v>
      </c>
    </row>
    <row r="129" spans="2:65" s="13" customFormat="1">
      <c r="B129" s="143"/>
      <c r="D129" s="133" t="s">
        <v>116</v>
      </c>
      <c r="E129" s="144" t="s">
        <v>3</v>
      </c>
      <c r="F129" s="145" t="s">
        <v>208</v>
      </c>
      <c r="H129" s="144" t="s">
        <v>3</v>
      </c>
      <c r="L129" s="143"/>
      <c r="M129" s="146"/>
      <c r="N129" s="147"/>
      <c r="O129" s="147"/>
      <c r="P129" s="147"/>
      <c r="Q129" s="147"/>
      <c r="R129" s="147"/>
      <c r="S129" s="147"/>
      <c r="T129" s="148"/>
      <c r="AT129" s="144" t="s">
        <v>116</v>
      </c>
      <c r="AU129" s="144" t="s">
        <v>77</v>
      </c>
      <c r="AV129" s="13" t="s">
        <v>75</v>
      </c>
      <c r="AW129" s="13" t="s">
        <v>31</v>
      </c>
      <c r="AX129" s="13" t="s">
        <v>70</v>
      </c>
      <c r="AY129" s="144" t="s">
        <v>105</v>
      </c>
    </row>
    <row r="130" spans="2:65" s="12" customFormat="1">
      <c r="B130" s="136"/>
      <c r="D130" s="133" t="s">
        <v>116</v>
      </c>
      <c r="E130" s="137" t="s">
        <v>3</v>
      </c>
      <c r="F130" s="138" t="s">
        <v>209</v>
      </c>
      <c r="H130" s="139">
        <v>6.5</v>
      </c>
      <c r="L130" s="136"/>
      <c r="M130" s="140"/>
      <c r="N130" s="141"/>
      <c r="O130" s="141"/>
      <c r="P130" s="141"/>
      <c r="Q130" s="141"/>
      <c r="R130" s="141"/>
      <c r="S130" s="141"/>
      <c r="T130" s="142"/>
      <c r="AT130" s="137" t="s">
        <v>116</v>
      </c>
      <c r="AU130" s="137" t="s">
        <v>77</v>
      </c>
      <c r="AV130" s="12" t="s">
        <v>77</v>
      </c>
      <c r="AW130" s="12" t="s">
        <v>31</v>
      </c>
      <c r="AX130" s="12" t="s">
        <v>70</v>
      </c>
      <c r="AY130" s="137" t="s">
        <v>105</v>
      </c>
    </row>
    <row r="131" spans="2:65" s="1" customFormat="1" ht="24" customHeight="1">
      <c r="B131" s="120"/>
      <c r="C131" s="121" t="s">
        <v>154</v>
      </c>
      <c r="D131" s="121" t="s">
        <v>107</v>
      </c>
      <c r="E131" s="122" t="s">
        <v>210</v>
      </c>
      <c r="F131" s="123" t="s">
        <v>211</v>
      </c>
      <c r="G131" s="124" t="s">
        <v>174</v>
      </c>
      <c r="H131" s="125">
        <v>27.248000000000001</v>
      </c>
      <c r="I131" s="126"/>
      <c r="J131" s="126">
        <f>ROUND(I131*H131,2)</f>
        <v>0</v>
      </c>
      <c r="K131" s="123" t="s">
        <v>111</v>
      </c>
      <c r="L131" s="28"/>
      <c r="M131" s="127" t="s">
        <v>3</v>
      </c>
      <c r="N131" s="128" t="s">
        <v>41</v>
      </c>
      <c r="O131" s="129">
        <v>0.1</v>
      </c>
      <c r="P131" s="129">
        <f>O131*H131</f>
        <v>2.7248000000000001</v>
      </c>
      <c r="Q131" s="129">
        <v>0</v>
      </c>
      <c r="R131" s="129">
        <f>Q131*H131</f>
        <v>0</v>
      </c>
      <c r="S131" s="129">
        <v>0</v>
      </c>
      <c r="T131" s="130">
        <f>S131*H131</f>
        <v>0</v>
      </c>
      <c r="AR131" s="131" t="s">
        <v>154</v>
      </c>
      <c r="AT131" s="131" t="s">
        <v>107</v>
      </c>
      <c r="AU131" s="131" t="s">
        <v>77</v>
      </c>
      <c r="AY131" s="16" t="s">
        <v>105</v>
      </c>
      <c r="BE131" s="132">
        <f>IF(N131="základní",J131,0)</f>
        <v>0</v>
      </c>
      <c r="BF131" s="132">
        <f>IF(N131="snížená",J131,0)</f>
        <v>0</v>
      </c>
      <c r="BG131" s="132">
        <f>IF(N131="zákl. přenesená",J131,0)</f>
        <v>0</v>
      </c>
      <c r="BH131" s="132">
        <f>IF(N131="sníž. přenesená",J131,0)</f>
        <v>0</v>
      </c>
      <c r="BI131" s="132">
        <f>IF(N131="nulová",J131,0)</f>
        <v>0</v>
      </c>
      <c r="BJ131" s="16" t="s">
        <v>75</v>
      </c>
      <c r="BK131" s="132">
        <f>ROUND(I131*H131,2)</f>
        <v>0</v>
      </c>
      <c r="BL131" s="16" t="s">
        <v>154</v>
      </c>
      <c r="BM131" s="131" t="s">
        <v>212</v>
      </c>
    </row>
    <row r="132" spans="2:65" s="1" customFormat="1" ht="29.25">
      <c r="B132" s="28"/>
      <c r="D132" s="133" t="s">
        <v>114</v>
      </c>
      <c r="F132" s="134" t="s">
        <v>197</v>
      </c>
      <c r="L132" s="28"/>
      <c r="M132" s="135"/>
      <c r="N132" s="48"/>
      <c r="O132" s="48"/>
      <c r="P132" s="48"/>
      <c r="Q132" s="48"/>
      <c r="R132" s="48"/>
      <c r="S132" s="48"/>
      <c r="T132" s="49"/>
      <c r="AT132" s="16" t="s">
        <v>114</v>
      </c>
      <c r="AU132" s="16" t="s">
        <v>77</v>
      </c>
    </row>
    <row r="133" spans="2:65" s="1" customFormat="1" ht="16.5" customHeight="1">
      <c r="B133" s="120"/>
      <c r="C133" s="121" t="s">
        <v>213</v>
      </c>
      <c r="D133" s="121" t="s">
        <v>107</v>
      </c>
      <c r="E133" s="122" t="s">
        <v>214</v>
      </c>
      <c r="F133" s="123" t="s">
        <v>215</v>
      </c>
      <c r="G133" s="124" t="s">
        <v>174</v>
      </c>
      <c r="H133" s="125">
        <v>27.248000000000001</v>
      </c>
      <c r="I133" s="126"/>
      <c r="J133" s="126">
        <f>ROUND(I133*H133,2)</f>
        <v>0</v>
      </c>
      <c r="K133" s="123" t="s">
        <v>111</v>
      </c>
      <c r="L133" s="28"/>
      <c r="M133" s="127" t="s">
        <v>3</v>
      </c>
      <c r="N133" s="128" t="s">
        <v>41</v>
      </c>
      <c r="O133" s="129">
        <v>0.1</v>
      </c>
      <c r="P133" s="129">
        <f>O133*H133</f>
        <v>2.7248000000000001</v>
      </c>
      <c r="Q133" s="129">
        <v>0</v>
      </c>
      <c r="R133" s="129">
        <f>Q133*H133</f>
        <v>0</v>
      </c>
      <c r="S133" s="129">
        <v>0</v>
      </c>
      <c r="T133" s="130">
        <f>S133*H133</f>
        <v>0</v>
      </c>
      <c r="AR133" s="131" t="s">
        <v>154</v>
      </c>
      <c r="AT133" s="131" t="s">
        <v>107</v>
      </c>
      <c r="AU133" s="131" t="s">
        <v>77</v>
      </c>
      <c r="AY133" s="16" t="s">
        <v>105</v>
      </c>
      <c r="BE133" s="132">
        <f>IF(N133="základní",J133,0)</f>
        <v>0</v>
      </c>
      <c r="BF133" s="132">
        <f>IF(N133="snížená",J133,0)</f>
        <v>0</v>
      </c>
      <c r="BG133" s="132">
        <f>IF(N133="zákl. přenesená",J133,0)</f>
        <v>0</v>
      </c>
      <c r="BH133" s="132">
        <f>IF(N133="sníž. přenesená",J133,0)</f>
        <v>0</v>
      </c>
      <c r="BI133" s="132">
        <f>IF(N133="nulová",J133,0)</f>
        <v>0</v>
      </c>
      <c r="BJ133" s="16" t="s">
        <v>75</v>
      </c>
      <c r="BK133" s="132">
        <f>ROUND(I133*H133,2)</f>
        <v>0</v>
      </c>
      <c r="BL133" s="16" t="s">
        <v>154</v>
      </c>
      <c r="BM133" s="131" t="s">
        <v>216</v>
      </c>
    </row>
    <row r="134" spans="2:65" s="1" customFormat="1" ht="29.25">
      <c r="B134" s="28"/>
      <c r="D134" s="133" t="s">
        <v>114</v>
      </c>
      <c r="F134" s="134" t="s">
        <v>197</v>
      </c>
      <c r="L134" s="28"/>
      <c r="M134" s="135"/>
      <c r="N134" s="48"/>
      <c r="O134" s="48"/>
      <c r="P134" s="48"/>
      <c r="Q134" s="48"/>
      <c r="R134" s="48"/>
      <c r="S134" s="48"/>
      <c r="T134" s="49"/>
      <c r="AT134" s="16" t="s">
        <v>114</v>
      </c>
      <c r="AU134" s="16" t="s">
        <v>77</v>
      </c>
    </row>
    <row r="135" spans="2:65" s="1" customFormat="1" ht="16.5" customHeight="1">
      <c r="B135" s="120"/>
      <c r="C135" s="121" t="s">
        <v>217</v>
      </c>
      <c r="D135" s="121" t="s">
        <v>107</v>
      </c>
      <c r="E135" s="122" t="s">
        <v>218</v>
      </c>
      <c r="F135" s="123" t="s">
        <v>432</v>
      </c>
      <c r="G135" s="124" t="s">
        <v>137</v>
      </c>
      <c r="H135" s="125">
        <v>40</v>
      </c>
      <c r="I135" s="126"/>
      <c r="J135" s="126">
        <f>ROUND(I135*H135,2)</f>
        <v>0</v>
      </c>
      <c r="K135" s="123" t="s">
        <v>111</v>
      </c>
      <c r="L135" s="28"/>
      <c r="M135" s="127" t="s">
        <v>3</v>
      </c>
      <c r="N135" s="128" t="s">
        <v>41</v>
      </c>
      <c r="O135" s="129">
        <v>3.7999999999999999E-2</v>
      </c>
      <c r="P135" s="129">
        <f>O135*H135</f>
        <v>1.52</v>
      </c>
      <c r="Q135" s="129">
        <v>0</v>
      </c>
      <c r="R135" s="129">
        <f>Q135*H135</f>
        <v>0</v>
      </c>
      <c r="S135" s="129">
        <v>0</v>
      </c>
      <c r="T135" s="130">
        <f>S135*H135</f>
        <v>0</v>
      </c>
      <c r="AR135" s="131" t="s">
        <v>154</v>
      </c>
      <c r="AT135" s="131" t="s">
        <v>107</v>
      </c>
      <c r="AU135" s="131" t="s">
        <v>77</v>
      </c>
      <c r="AY135" s="16" t="s">
        <v>105</v>
      </c>
      <c r="BE135" s="132">
        <f>IF(N135="základní",J135,0)</f>
        <v>0</v>
      </c>
      <c r="BF135" s="132">
        <f>IF(N135="snížená",J135,0)</f>
        <v>0</v>
      </c>
      <c r="BG135" s="132">
        <f>IF(N135="zákl. přenesená",J135,0)</f>
        <v>0</v>
      </c>
      <c r="BH135" s="132">
        <f>IF(N135="sníž. přenesená",J135,0)</f>
        <v>0</v>
      </c>
      <c r="BI135" s="132">
        <f>IF(N135="nulová",J135,0)</f>
        <v>0</v>
      </c>
      <c r="BJ135" s="16" t="s">
        <v>75</v>
      </c>
      <c r="BK135" s="132">
        <f>ROUND(I135*H135,2)</f>
        <v>0</v>
      </c>
      <c r="BL135" s="16" t="s">
        <v>154</v>
      </c>
      <c r="BM135" s="131" t="s">
        <v>219</v>
      </c>
    </row>
    <row r="136" spans="2:65" s="1" customFormat="1" ht="39">
      <c r="B136" s="28"/>
      <c r="D136" s="133" t="s">
        <v>114</v>
      </c>
      <c r="F136" s="134" t="s">
        <v>220</v>
      </c>
      <c r="L136" s="28"/>
      <c r="M136" s="135"/>
      <c r="N136" s="48"/>
      <c r="O136" s="48"/>
      <c r="P136" s="48"/>
      <c r="Q136" s="48"/>
      <c r="R136" s="48"/>
      <c r="S136" s="48"/>
      <c r="T136" s="49"/>
      <c r="AT136" s="16" t="s">
        <v>114</v>
      </c>
      <c r="AU136" s="16" t="s">
        <v>77</v>
      </c>
    </row>
    <row r="137" spans="2:65" s="1" customFormat="1" ht="16.5" customHeight="1">
      <c r="B137" s="120"/>
      <c r="C137" s="121" t="s">
        <v>221</v>
      </c>
      <c r="D137" s="121" t="s">
        <v>107</v>
      </c>
      <c r="E137" s="122" t="s">
        <v>222</v>
      </c>
      <c r="F137" s="123" t="s">
        <v>431</v>
      </c>
      <c r="G137" s="124" t="s">
        <v>137</v>
      </c>
      <c r="H137" s="125">
        <v>208</v>
      </c>
      <c r="I137" s="126"/>
      <c r="J137" s="126">
        <f>ROUND(I137*H137,2)</f>
        <v>0</v>
      </c>
      <c r="K137" s="123" t="s">
        <v>111</v>
      </c>
      <c r="L137" s="28"/>
      <c r="M137" s="127" t="s">
        <v>3</v>
      </c>
      <c r="N137" s="128" t="s">
        <v>41</v>
      </c>
      <c r="O137" s="129">
        <v>0.3</v>
      </c>
      <c r="P137" s="129">
        <f>O137*H137</f>
        <v>62.4</v>
      </c>
      <c r="Q137" s="129">
        <v>0</v>
      </c>
      <c r="R137" s="129">
        <f>Q137*H137</f>
        <v>0</v>
      </c>
      <c r="S137" s="129">
        <v>0</v>
      </c>
      <c r="T137" s="130">
        <f>S137*H137</f>
        <v>0</v>
      </c>
      <c r="AR137" s="131" t="s">
        <v>154</v>
      </c>
      <c r="AT137" s="131" t="s">
        <v>107</v>
      </c>
      <c r="AU137" s="131" t="s">
        <v>77</v>
      </c>
      <c r="AY137" s="16" t="s">
        <v>105</v>
      </c>
      <c r="BE137" s="132">
        <f>IF(N137="základní",J137,0)</f>
        <v>0</v>
      </c>
      <c r="BF137" s="132">
        <f>IF(N137="snížená",J137,0)</f>
        <v>0</v>
      </c>
      <c r="BG137" s="132">
        <f>IF(N137="zákl. přenesená",J137,0)</f>
        <v>0</v>
      </c>
      <c r="BH137" s="132">
        <f>IF(N137="sníž. přenesená",J137,0)</f>
        <v>0</v>
      </c>
      <c r="BI137" s="132">
        <f>IF(N137="nulová",J137,0)</f>
        <v>0</v>
      </c>
      <c r="BJ137" s="16" t="s">
        <v>75</v>
      </c>
      <c r="BK137" s="132">
        <f>ROUND(I137*H137,2)</f>
        <v>0</v>
      </c>
      <c r="BL137" s="16" t="s">
        <v>154</v>
      </c>
      <c r="BM137" s="131" t="s">
        <v>223</v>
      </c>
    </row>
    <row r="138" spans="2:65" s="1" customFormat="1" ht="39">
      <c r="B138" s="28"/>
      <c r="D138" s="133" t="s">
        <v>114</v>
      </c>
      <c r="F138" s="134" t="s">
        <v>220</v>
      </c>
      <c r="L138" s="28"/>
      <c r="M138" s="135"/>
      <c r="N138" s="48"/>
      <c r="O138" s="48"/>
      <c r="P138" s="48"/>
      <c r="Q138" s="48"/>
      <c r="R138" s="48"/>
      <c r="S138" s="48"/>
      <c r="T138" s="49"/>
      <c r="AT138" s="16" t="s">
        <v>114</v>
      </c>
      <c r="AU138" s="16" t="s">
        <v>77</v>
      </c>
    </row>
    <row r="139" spans="2:65" s="1" customFormat="1" ht="24" customHeight="1">
      <c r="B139" s="120"/>
      <c r="C139" s="121" t="s">
        <v>224</v>
      </c>
      <c r="D139" s="121" t="s">
        <v>107</v>
      </c>
      <c r="E139" s="122" t="s">
        <v>225</v>
      </c>
      <c r="F139" s="123" t="s">
        <v>226</v>
      </c>
      <c r="G139" s="124" t="s">
        <v>120</v>
      </c>
      <c r="H139" s="125">
        <v>0.98</v>
      </c>
      <c r="I139" s="126"/>
      <c r="J139" s="126">
        <f>ROUND(I139*H139,2)</f>
        <v>0</v>
      </c>
      <c r="K139" s="123" t="s">
        <v>111</v>
      </c>
      <c r="L139" s="28"/>
      <c r="M139" s="127" t="s">
        <v>3</v>
      </c>
      <c r="N139" s="128" t="s">
        <v>41</v>
      </c>
      <c r="O139" s="129">
        <v>1.5980000000000001</v>
      </c>
      <c r="P139" s="129">
        <f>O139*H139</f>
        <v>1.5660400000000001</v>
      </c>
      <c r="Q139" s="129">
        <v>0</v>
      </c>
      <c r="R139" s="129">
        <f>Q139*H139</f>
        <v>0</v>
      </c>
      <c r="S139" s="129">
        <v>0</v>
      </c>
      <c r="T139" s="130">
        <f>S139*H139</f>
        <v>0</v>
      </c>
      <c r="AR139" s="131" t="s">
        <v>154</v>
      </c>
      <c r="AT139" s="131" t="s">
        <v>107</v>
      </c>
      <c r="AU139" s="131" t="s">
        <v>77</v>
      </c>
      <c r="AY139" s="16" t="s">
        <v>105</v>
      </c>
      <c r="BE139" s="132">
        <f>IF(N139="základní",J139,0)</f>
        <v>0</v>
      </c>
      <c r="BF139" s="132">
        <f>IF(N139="snížená",J139,0)</f>
        <v>0</v>
      </c>
      <c r="BG139" s="132">
        <f>IF(N139="zákl. přenesená",J139,0)</f>
        <v>0</v>
      </c>
      <c r="BH139" s="132">
        <f>IF(N139="sníž. přenesená",J139,0)</f>
        <v>0</v>
      </c>
      <c r="BI139" s="132">
        <f>IF(N139="nulová",J139,0)</f>
        <v>0</v>
      </c>
      <c r="BJ139" s="16" t="s">
        <v>75</v>
      </c>
      <c r="BK139" s="132">
        <f>ROUND(I139*H139,2)</f>
        <v>0</v>
      </c>
      <c r="BL139" s="16" t="s">
        <v>154</v>
      </c>
      <c r="BM139" s="131" t="s">
        <v>227</v>
      </c>
    </row>
    <row r="140" spans="2:65" s="1" customFormat="1" ht="78">
      <c r="B140" s="28"/>
      <c r="D140" s="133" t="s">
        <v>114</v>
      </c>
      <c r="F140" s="134" t="s">
        <v>228</v>
      </c>
      <c r="L140" s="28"/>
      <c r="M140" s="135"/>
      <c r="N140" s="48"/>
      <c r="O140" s="48"/>
      <c r="P140" s="48"/>
      <c r="Q140" s="48"/>
      <c r="R140" s="48"/>
      <c r="S140" s="48"/>
      <c r="T140" s="49"/>
      <c r="AT140" s="16" t="s">
        <v>114</v>
      </c>
      <c r="AU140" s="16" t="s">
        <v>77</v>
      </c>
    </row>
    <row r="141" spans="2:65" s="11" customFormat="1" ht="25.9" customHeight="1">
      <c r="B141" s="108"/>
      <c r="D141" s="109" t="s">
        <v>69</v>
      </c>
      <c r="E141" s="110" t="s">
        <v>229</v>
      </c>
      <c r="F141" s="110" t="s">
        <v>230</v>
      </c>
      <c r="J141" s="111">
        <f>BK141</f>
        <v>0</v>
      </c>
      <c r="L141" s="108"/>
      <c r="M141" s="112"/>
      <c r="N141" s="113"/>
      <c r="O141" s="113"/>
      <c r="P141" s="114">
        <f>SUM(P142:P144)</f>
        <v>0</v>
      </c>
      <c r="Q141" s="113"/>
      <c r="R141" s="114">
        <f>SUM(R142:R144)</f>
        <v>0</v>
      </c>
      <c r="S141" s="113"/>
      <c r="T141" s="115">
        <f>SUM(T142:T144)</f>
        <v>0</v>
      </c>
      <c r="AR141" s="109" t="s">
        <v>134</v>
      </c>
      <c r="AT141" s="116" t="s">
        <v>69</v>
      </c>
      <c r="AU141" s="116" t="s">
        <v>70</v>
      </c>
      <c r="AY141" s="109" t="s">
        <v>105</v>
      </c>
      <c r="BK141" s="117">
        <f>SUM(BK142:BK144)</f>
        <v>0</v>
      </c>
    </row>
    <row r="142" spans="2:65" s="1" customFormat="1" ht="16.5" customHeight="1">
      <c r="B142" s="120"/>
      <c r="C142" s="121" t="s">
        <v>8</v>
      </c>
      <c r="D142" s="121" t="s">
        <v>107</v>
      </c>
      <c r="E142" s="122" t="s">
        <v>231</v>
      </c>
      <c r="F142" s="123" t="s">
        <v>232</v>
      </c>
      <c r="G142" s="124" t="s">
        <v>233</v>
      </c>
      <c r="H142" s="125">
        <v>1</v>
      </c>
      <c r="I142" s="126"/>
      <c r="J142" s="126">
        <f>ROUND(I142*H142,2)</f>
        <v>0</v>
      </c>
      <c r="K142" s="123" t="s">
        <v>234</v>
      </c>
      <c r="L142" s="28"/>
      <c r="M142" s="127" t="s">
        <v>3</v>
      </c>
      <c r="N142" s="128" t="s">
        <v>41</v>
      </c>
      <c r="O142" s="129">
        <v>0</v>
      </c>
      <c r="P142" s="129">
        <f>O142*H142</f>
        <v>0</v>
      </c>
      <c r="Q142" s="129">
        <v>0</v>
      </c>
      <c r="R142" s="129">
        <f>Q142*H142</f>
        <v>0</v>
      </c>
      <c r="S142" s="129">
        <v>0</v>
      </c>
      <c r="T142" s="130">
        <f>S142*H142</f>
        <v>0</v>
      </c>
      <c r="AR142" s="131" t="s">
        <v>235</v>
      </c>
      <c r="AT142" s="131" t="s">
        <v>107</v>
      </c>
      <c r="AU142" s="131" t="s">
        <v>75</v>
      </c>
      <c r="AY142" s="16" t="s">
        <v>105</v>
      </c>
      <c r="BE142" s="132">
        <f>IF(N142="základní",J142,0)</f>
        <v>0</v>
      </c>
      <c r="BF142" s="132">
        <f>IF(N142="snížená",J142,0)</f>
        <v>0</v>
      </c>
      <c r="BG142" s="132">
        <f>IF(N142="zákl. přenesená",J142,0)</f>
        <v>0</v>
      </c>
      <c r="BH142" s="132">
        <f>IF(N142="sníž. přenesená",J142,0)</f>
        <v>0</v>
      </c>
      <c r="BI142" s="132">
        <f>IF(N142="nulová",J142,0)</f>
        <v>0</v>
      </c>
      <c r="BJ142" s="16" t="s">
        <v>75</v>
      </c>
      <c r="BK142" s="132">
        <f>ROUND(I142*H142,2)</f>
        <v>0</v>
      </c>
      <c r="BL142" s="16" t="s">
        <v>235</v>
      </c>
      <c r="BM142" s="131" t="s">
        <v>236</v>
      </c>
    </row>
    <row r="143" spans="2:65" s="1" customFormat="1" ht="16.5" customHeight="1">
      <c r="B143" s="120"/>
      <c r="C143" s="121" t="s">
        <v>237</v>
      </c>
      <c r="D143" s="121" t="s">
        <v>107</v>
      </c>
      <c r="E143" s="122" t="s">
        <v>238</v>
      </c>
      <c r="F143" s="123" t="s">
        <v>239</v>
      </c>
      <c r="G143" s="124" t="s">
        <v>233</v>
      </c>
      <c r="H143" s="125">
        <v>1</v>
      </c>
      <c r="I143" s="126"/>
      <c r="J143" s="126">
        <f t="shared" ref="J143:J144" si="0">ROUND(I143*H143,2)</f>
        <v>0</v>
      </c>
      <c r="K143" s="123" t="s">
        <v>111</v>
      </c>
      <c r="L143" s="28"/>
      <c r="M143" s="127" t="s">
        <v>3</v>
      </c>
      <c r="N143" s="128" t="s">
        <v>41</v>
      </c>
      <c r="O143" s="129">
        <v>0</v>
      </c>
      <c r="P143" s="129">
        <f>O143*H143</f>
        <v>0</v>
      </c>
      <c r="Q143" s="129">
        <v>0</v>
      </c>
      <c r="R143" s="129">
        <f>Q143*H143</f>
        <v>0</v>
      </c>
      <c r="S143" s="129">
        <v>0</v>
      </c>
      <c r="T143" s="130">
        <f>S143*H143</f>
        <v>0</v>
      </c>
      <c r="AR143" s="131" t="s">
        <v>235</v>
      </c>
      <c r="AT143" s="131" t="s">
        <v>107</v>
      </c>
      <c r="AU143" s="131" t="s">
        <v>75</v>
      </c>
      <c r="AY143" s="16" t="s">
        <v>105</v>
      </c>
      <c r="BE143" s="132">
        <f>IF(N143="základní",J143,0)</f>
        <v>0</v>
      </c>
      <c r="BF143" s="132">
        <f>IF(N143="snížená",J143,0)</f>
        <v>0</v>
      </c>
      <c r="BG143" s="132">
        <f>IF(N143="zákl. přenesená",J143,0)</f>
        <v>0</v>
      </c>
      <c r="BH143" s="132">
        <f>IF(N143="sníž. přenesená",J143,0)</f>
        <v>0</v>
      </c>
      <c r="BI143" s="132">
        <f>IF(N143="nulová",J143,0)</f>
        <v>0</v>
      </c>
      <c r="BJ143" s="16" t="s">
        <v>75</v>
      </c>
      <c r="BK143" s="132">
        <f>ROUND(I143*H143,2)</f>
        <v>0</v>
      </c>
      <c r="BL143" s="16" t="s">
        <v>235</v>
      </c>
      <c r="BM143" s="131" t="s">
        <v>240</v>
      </c>
    </row>
    <row r="144" spans="2:65" s="1" customFormat="1" ht="16.5" customHeight="1">
      <c r="B144" s="120"/>
      <c r="C144" s="121" t="s">
        <v>241</v>
      </c>
      <c r="D144" s="121" t="s">
        <v>107</v>
      </c>
      <c r="E144" s="122" t="s">
        <v>242</v>
      </c>
      <c r="F144" s="123" t="s">
        <v>243</v>
      </c>
      <c r="G144" s="124" t="s">
        <v>233</v>
      </c>
      <c r="H144" s="125">
        <v>1</v>
      </c>
      <c r="I144" s="126"/>
      <c r="J144" s="126">
        <f t="shared" si="0"/>
        <v>0</v>
      </c>
      <c r="K144" s="123" t="s">
        <v>234</v>
      </c>
      <c r="L144" s="28"/>
      <c r="M144" s="158" t="s">
        <v>3</v>
      </c>
      <c r="N144" s="159" t="s">
        <v>41</v>
      </c>
      <c r="O144" s="160">
        <v>0</v>
      </c>
      <c r="P144" s="160">
        <f>O144*H144</f>
        <v>0</v>
      </c>
      <c r="Q144" s="160">
        <v>0</v>
      </c>
      <c r="R144" s="160">
        <f>Q144*H144</f>
        <v>0</v>
      </c>
      <c r="S144" s="160">
        <v>0</v>
      </c>
      <c r="T144" s="161">
        <f>S144*H144</f>
        <v>0</v>
      </c>
      <c r="AR144" s="131" t="s">
        <v>235</v>
      </c>
      <c r="AT144" s="131" t="s">
        <v>107</v>
      </c>
      <c r="AU144" s="131" t="s">
        <v>75</v>
      </c>
      <c r="AY144" s="16" t="s">
        <v>105</v>
      </c>
      <c r="BE144" s="132">
        <f>IF(N144="základní",J144,0)</f>
        <v>0</v>
      </c>
      <c r="BF144" s="132">
        <f>IF(N144="snížená",J144,0)</f>
        <v>0</v>
      </c>
      <c r="BG144" s="132">
        <f>IF(N144="zákl. přenesená",J144,0)</f>
        <v>0</v>
      </c>
      <c r="BH144" s="132">
        <f>IF(N144="sníž. přenesená",J144,0)</f>
        <v>0</v>
      </c>
      <c r="BI144" s="132">
        <f>IF(N144="nulová",J144,0)</f>
        <v>0</v>
      </c>
      <c r="BJ144" s="16" t="s">
        <v>75</v>
      </c>
      <c r="BK144" s="132">
        <f>ROUND(I144*H144,2)</f>
        <v>0</v>
      </c>
      <c r="BL144" s="16" t="s">
        <v>235</v>
      </c>
      <c r="BM144" s="131" t="s">
        <v>244</v>
      </c>
    </row>
    <row r="145" spans="2:12" s="1" customFormat="1" ht="6.95" customHeight="1">
      <c r="B145" s="37"/>
      <c r="C145" s="38"/>
      <c r="D145" s="38"/>
      <c r="E145" s="38"/>
      <c r="F145" s="38"/>
      <c r="G145" s="38"/>
      <c r="H145" s="38"/>
      <c r="I145" s="38"/>
      <c r="J145" s="38"/>
      <c r="K145" s="38"/>
      <c r="L145" s="28"/>
    </row>
  </sheetData>
  <autoFilter ref="C79:K144"/>
  <mergeCells count="5">
    <mergeCell ref="E7:H7"/>
    <mergeCell ref="E25:H25"/>
    <mergeCell ref="E46:H46"/>
    <mergeCell ref="E72:H72"/>
    <mergeCell ref="L2:V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1.25"/>
  <cols>
    <col min="1" max="1" width="8.33203125" style="162" customWidth="1"/>
    <col min="2" max="2" width="1.6640625" style="162" customWidth="1"/>
    <col min="3" max="4" width="5" style="162" customWidth="1"/>
    <col min="5" max="5" width="11.6640625" style="162" customWidth="1"/>
    <col min="6" max="6" width="9.1640625" style="162" customWidth="1"/>
    <col min="7" max="7" width="5" style="162" customWidth="1"/>
    <col min="8" max="8" width="77.83203125" style="162" customWidth="1"/>
    <col min="9" max="10" width="20" style="162" customWidth="1"/>
    <col min="11" max="11" width="1.6640625" style="162" customWidth="1"/>
  </cols>
  <sheetData>
    <row r="1" spans="2:11" ht="37.5" customHeight="1"/>
    <row r="2" spans="2:11" ht="7.5" customHeight="1">
      <c r="B2" s="163"/>
      <c r="C2" s="164"/>
      <c r="D2" s="164"/>
      <c r="E2" s="164"/>
      <c r="F2" s="164"/>
      <c r="G2" s="164"/>
      <c r="H2" s="164"/>
      <c r="I2" s="164"/>
      <c r="J2" s="164"/>
      <c r="K2" s="165"/>
    </row>
    <row r="3" spans="2:11" s="14" customFormat="1" ht="45" customHeight="1">
      <c r="B3" s="166"/>
      <c r="C3" s="278" t="s">
        <v>245</v>
      </c>
      <c r="D3" s="278"/>
      <c r="E3" s="278"/>
      <c r="F3" s="278"/>
      <c r="G3" s="278"/>
      <c r="H3" s="278"/>
      <c r="I3" s="278"/>
      <c r="J3" s="278"/>
      <c r="K3" s="167"/>
    </row>
    <row r="4" spans="2:11" ht="25.5" customHeight="1">
      <c r="B4" s="168"/>
      <c r="C4" s="282" t="s">
        <v>246</v>
      </c>
      <c r="D4" s="282"/>
      <c r="E4" s="282"/>
      <c r="F4" s="282"/>
      <c r="G4" s="282"/>
      <c r="H4" s="282"/>
      <c r="I4" s="282"/>
      <c r="J4" s="282"/>
      <c r="K4" s="169"/>
    </row>
    <row r="5" spans="2:11" ht="5.25" customHeight="1">
      <c r="B5" s="168"/>
      <c r="C5" s="170"/>
      <c r="D5" s="170"/>
      <c r="E5" s="170"/>
      <c r="F5" s="170"/>
      <c r="G5" s="170"/>
      <c r="H5" s="170"/>
      <c r="I5" s="170"/>
      <c r="J5" s="170"/>
      <c r="K5" s="169"/>
    </row>
    <row r="6" spans="2:11" ht="15" customHeight="1">
      <c r="B6" s="168"/>
      <c r="C6" s="280" t="s">
        <v>247</v>
      </c>
      <c r="D6" s="280"/>
      <c r="E6" s="280"/>
      <c r="F6" s="280"/>
      <c r="G6" s="280"/>
      <c r="H6" s="280"/>
      <c r="I6" s="280"/>
      <c r="J6" s="280"/>
      <c r="K6" s="169"/>
    </row>
    <row r="7" spans="2:11" ht="15" customHeight="1">
      <c r="B7" s="172"/>
      <c r="C7" s="280" t="s">
        <v>248</v>
      </c>
      <c r="D7" s="280"/>
      <c r="E7" s="280"/>
      <c r="F7" s="280"/>
      <c r="G7" s="280"/>
      <c r="H7" s="280"/>
      <c r="I7" s="280"/>
      <c r="J7" s="280"/>
      <c r="K7" s="169"/>
    </row>
    <row r="8" spans="2:11" ht="12.75" customHeight="1">
      <c r="B8" s="172"/>
      <c r="C8" s="171"/>
      <c r="D8" s="171"/>
      <c r="E8" s="171"/>
      <c r="F8" s="171"/>
      <c r="G8" s="171"/>
      <c r="H8" s="171"/>
      <c r="I8" s="171"/>
      <c r="J8" s="171"/>
      <c r="K8" s="169"/>
    </row>
    <row r="9" spans="2:11" ht="15" customHeight="1">
      <c r="B9" s="172"/>
      <c r="C9" s="280" t="s">
        <v>249</v>
      </c>
      <c r="D9" s="280"/>
      <c r="E9" s="280"/>
      <c r="F9" s="280"/>
      <c r="G9" s="280"/>
      <c r="H9" s="280"/>
      <c r="I9" s="280"/>
      <c r="J9" s="280"/>
      <c r="K9" s="169"/>
    </row>
    <row r="10" spans="2:11" ht="15" customHeight="1">
      <c r="B10" s="172"/>
      <c r="C10" s="171"/>
      <c r="D10" s="280" t="s">
        <v>250</v>
      </c>
      <c r="E10" s="280"/>
      <c r="F10" s="280"/>
      <c r="G10" s="280"/>
      <c r="H10" s="280"/>
      <c r="I10" s="280"/>
      <c r="J10" s="280"/>
      <c r="K10" s="169"/>
    </row>
    <row r="11" spans="2:11" ht="15" customHeight="1">
      <c r="B11" s="172"/>
      <c r="C11" s="173"/>
      <c r="D11" s="280" t="s">
        <v>251</v>
      </c>
      <c r="E11" s="280"/>
      <c r="F11" s="280"/>
      <c r="G11" s="280"/>
      <c r="H11" s="280"/>
      <c r="I11" s="280"/>
      <c r="J11" s="280"/>
      <c r="K11" s="169"/>
    </row>
    <row r="12" spans="2:11" ht="15" customHeight="1">
      <c r="B12" s="172"/>
      <c r="C12" s="173"/>
      <c r="D12" s="171"/>
      <c r="E12" s="171"/>
      <c r="F12" s="171"/>
      <c r="G12" s="171"/>
      <c r="H12" s="171"/>
      <c r="I12" s="171"/>
      <c r="J12" s="171"/>
      <c r="K12" s="169"/>
    </row>
    <row r="13" spans="2:11" ht="15" customHeight="1">
      <c r="B13" s="172"/>
      <c r="C13" s="173"/>
      <c r="D13" s="174" t="s">
        <v>252</v>
      </c>
      <c r="E13" s="171"/>
      <c r="F13" s="171"/>
      <c r="G13" s="171"/>
      <c r="H13" s="171"/>
      <c r="I13" s="171"/>
      <c r="J13" s="171"/>
      <c r="K13" s="169"/>
    </row>
    <row r="14" spans="2:11" ht="12.75" customHeight="1">
      <c r="B14" s="172"/>
      <c r="C14" s="173"/>
      <c r="D14" s="173"/>
      <c r="E14" s="173"/>
      <c r="F14" s="173"/>
      <c r="G14" s="173"/>
      <c r="H14" s="173"/>
      <c r="I14" s="173"/>
      <c r="J14" s="173"/>
      <c r="K14" s="169"/>
    </row>
    <row r="15" spans="2:11" ht="15" customHeight="1">
      <c r="B15" s="172"/>
      <c r="C15" s="173"/>
      <c r="D15" s="280" t="s">
        <v>253</v>
      </c>
      <c r="E15" s="280"/>
      <c r="F15" s="280"/>
      <c r="G15" s="280"/>
      <c r="H15" s="280"/>
      <c r="I15" s="280"/>
      <c r="J15" s="280"/>
      <c r="K15" s="169"/>
    </row>
    <row r="16" spans="2:11" ht="15" customHeight="1">
      <c r="B16" s="172"/>
      <c r="C16" s="173"/>
      <c r="D16" s="280" t="s">
        <v>254</v>
      </c>
      <c r="E16" s="280"/>
      <c r="F16" s="280"/>
      <c r="G16" s="280"/>
      <c r="H16" s="280"/>
      <c r="I16" s="280"/>
      <c r="J16" s="280"/>
      <c r="K16" s="169"/>
    </row>
    <row r="17" spans="2:11" ht="15" customHeight="1">
      <c r="B17" s="172"/>
      <c r="C17" s="173"/>
      <c r="D17" s="280" t="s">
        <v>255</v>
      </c>
      <c r="E17" s="280"/>
      <c r="F17" s="280"/>
      <c r="G17" s="280"/>
      <c r="H17" s="280"/>
      <c r="I17" s="280"/>
      <c r="J17" s="280"/>
      <c r="K17" s="169"/>
    </row>
    <row r="18" spans="2:11" ht="15" customHeight="1">
      <c r="B18" s="172"/>
      <c r="C18" s="173"/>
      <c r="D18" s="173"/>
      <c r="E18" s="175" t="s">
        <v>74</v>
      </c>
      <c r="F18" s="280" t="s">
        <v>256</v>
      </c>
      <c r="G18" s="280"/>
      <c r="H18" s="280"/>
      <c r="I18" s="280"/>
      <c r="J18" s="280"/>
      <c r="K18" s="169"/>
    </row>
    <row r="19" spans="2:11" ht="15" customHeight="1">
      <c r="B19" s="172"/>
      <c r="C19" s="173"/>
      <c r="D19" s="173"/>
      <c r="E19" s="175" t="s">
        <v>257</v>
      </c>
      <c r="F19" s="280" t="s">
        <v>258</v>
      </c>
      <c r="G19" s="280"/>
      <c r="H19" s="280"/>
      <c r="I19" s="280"/>
      <c r="J19" s="280"/>
      <c r="K19" s="169"/>
    </row>
    <row r="20" spans="2:11" ht="15" customHeight="1">
      <c r="B20" s="172"/>
      <c r="C20" s="173"/>
      <c r="D20" s="173"/>
      <c r="E20" s="175" t="s">
        <v>259</v>
      </c>
      <c r="F20" s="280" t="s">
        <v>260</v>
      </c>
      <c r="G20" s="280"/>
      <c r="H20" s="280"/>
      <c r="I20" s="280"/>
      <c r="J20" s="280"/>
      <c r="K20" s="169"/>
    </row>
    <row r="21" spans="2:11" ht="15" customHeight="1">
      <c r="B21" s="172"/>
      <c r="C21" s="173"/>
      <c r="D21" s="173"/>
      <c r="E21" s="175" t="s">
        <v>261</v>
      </c>
      <c r="F21" s="280" t="s">
        <v>262</v>
      </c>
      <c r="G21" s="280"/>
      <c r="H21" s="280"/>
      <c r="I21" s="280"/>
      <c r="J21" s="280"/>
      <c r="K21" s="169"/>
    </row>
    <row r="22" spans="2:11" ht="15" customHeight="1">
      <c r="B22" s="172"/>
      <c r="C22" s="173"/>
      <c r="D22" s="173"/>
      <c r="E22" s="175" t="s">
        <v>263</v>
      </c>
      <c r="F22" s="280" t="s">
        <v>264</v>
      </c>
      <c r="G22" s="280"/>
      <c r="H22" s="280"/>
      <c r="I22" s="280"/>
      <c r="J22" s="280"/>
      <c r="K22" s="169"/>
    </row>
    <row r="23" spans="2:11" ht="15" customHeight="1">
      <c r="B23" s="172"/>
      <c r="C23" s="173"/>
      <c r="D23" s="173"/>
      <c r="E23" s="175" t="s">
        <v>265</v>
      </c>
      <c r="F23" s="280" t="s">
        <v>266</v>
      </c>
      <c r="G23" s="280"/>
      <c r="H23" s="280"/>
      <c r="I23" s="280"/>
      <c r="J23" s="280"/>
      <c r="K23" s="169"/>
    </row>
    <row r="24" spans="2:11" ht="12.75" customHeight="1">
      <c r="B24" s="172"/>
      <c r="C24" s="173"/>
      <c r="D24" s="173"/>
      <c r="E24" s="173"/>
      <c r="F24" s="173"/>
      <c r="G24" s="173"/>
      <c r="H24" s="173"/>
      <c r="I24" s="173"/>
      <c r="J24" s="173"/>
      <c r="K24" s="169"/>
    </row>
    <row r="25" spans="2:11" ht="15" customHeight="1">
      <c r="B25" s="172"/>
      <c r="C25" s="280" t="s">
        <v>267</v>
      </c>
      <c r="D25" s="280"/>
      <c r="E25" s="280"/>
      <c r="F25" s="280"/>
      <c r="G25" s="280"/>
      <c r="H25" s="280"/>
      <c r="I25" s="280"/>
      <c r="J25" s="280"/>
      <c r="K25" s="169"/>
    </row>
    <row r="26" spans="2:11" ht="15" customHeight="1">
      <c r="B26" s="172"/>
      <c r="C26" s="280" t="s">
        <v>268</v>
      </c>
      <c r="D26" s="280"/>
      <c r="E26" s="280"/>
      <c r="F26" s="280"/>
      <c r="G26" s="280"/>
      <c r="H26" s="280"/>
      <c r="I26" s="280"/>
      <c r="J26" s="280"/>
      <c r="K26" s="169"/>
    </row>
    <row r="27" spans="2:11" ht="15" customHeight="1">
      <c r="B27" s="172"/>
      <c r="C27" s="171"/>
      <c r="D27" s="280" t="s">
        <v>269</v>
      </c>
      <c r="E27" s="280"/>
      <c r="F27" s="280"/>
      <c r="G27" s="280"/>
      <c r="H27" s="280"/>
      <c r="I27" s="280"/>
      <c r="J27" s="280"/>
      <c r="K27" s="169"/>
    </row>
    <row r="28" spans="2:11" ht="15" customHeight="1">
      <c r="B28" s="172"/>
      <c r="C28" s="173"/>
      <c r="D28" s="280" t="s">
        <v>270</v>
      </c>
      <c r="E28" s="280"/>
      <c r="F28" s="280"/>
      <c r="G28" s="280"/>
      <c r="H28" s="280"/>
      <c r="I28" s="280"/>
      <c r="J28" s="280"/>
      <c r="K28" s="169"/>
    </row>
    <row r="29" spans="2:11" ht="12.75" customHeight="1">
      <c r="B29" s="172"/>
      <c r="C29" s="173"/>
      <c r="D29" s="173"/>
      <c r="E29" s="173"/>
      <c r="F29" s="173"/>
      <c r="G29" s="173"/>
      <c r="H29" s="173"/>
      <c r="I29" s="173"/>
      <c r="J29" s="173"/>
      <c r="K29" s="169"/>
    </row>
    <row r="30" spans="2:11" ht="15" customHeight="1">
      <c r="B30" s="172"/>
      <c r="C30" s="173"/>
      <c r="D30" s="280" t="s">
        <v>271</v>
      </c>
      <c r="E30" s="280"/>
      <c r="F30" s="280"/>
      <c r="G30" s="280"/>
      <c r="H30" s="280"/>
      <c r="I30" s="280"/>
      <c r="J30" s="280"/>
      <c r="K30" s="169"/>
    </row>
    <row r="31" spans="2:11" ht="15" customHeight="1">
      <c r="B31" s="172"/>
      <c r="C31" s="173"/>
      <c r="D31" s="280" t="s">
        <v>272</v>
      </c>
      <c r="E31" s="280"/>
      <c r="F31" s="280"/>
      <c r="G31" s="280"/>
      <c r="H31" s="280"/>
      <c r="I31" s="280"/>
      <c r="J31" s="280"/>
      <c r="K31" s="169"/>
    </row>
    <row r="32" spans="2:11" ht="12.75" customHeight="1">
      <c r="B32" s="172"/>
      <c r="C32" s="173"/>
      <c r="D32" s="173"/>
      <c r="E32" s="173"/>
      <c r="F32" s="173"/>
      <c r="G32" s="173"/>
      <c r="H32" s="173"/>
      <c r="I32" s="173"/>
      <c r="J32" s="173"/>
      <c r="K32" s="169"/>
    </row>
    <row r="33" spans="2:11" ht="15" customHeight="1">
      <c r="B33" s="172"/>
      <c r="C33" s="173"/>
      <c r="D33" s="280" t="s">
        <v>273</v>
      </c>
      <c r="E33" s="280"/>
      <c r="F33" s="280"/>
      <c r="G33" s="280"/>
      <c r="H33" s="280"/>
      <c r="I33" s="280"/>
      <c r="J33" s="280"/>
      <c r="K33" s="169"/>
    </row>
    <row r="34" spans="2:11" ht="15" customHeight="1">
      <c r="B34" s="172"/>
      <c r="C34" s="173"/>
      <c r="D34" s="280" t="s">
        <v>274</v>
      </c>
      <c r="E34" s="280"/>
      <c r="F34" s="280"/>
      <c r="G34" s="280"/>
      <c r="H34" s="280"/>
      <c r="I34" s="280"/>
      <c r="J34" s="280"/>
      <c r="K34" s="169"/>
    </row>
    <row r="35" spans="2:11" ht="15" customHeight="1">
      <c r="B35" s="172"/>
      <c r="C35" s="173"/>
      <c r="D35" s="280" t="s">
        <v>275</v>
      </c>
      <c r="E35" s="280"/>
      <c r="F35" s="280"/>
      <c r="G35" s="280"/>
      <c r="H35" s="280"/>
      <c r="I35" s="280"/>
      <c r="J35" s="280"/>
      <c r="K35" s="169"/>
    </row>
    <row r="36" spans="2:11" ht="15" customHeight="1">
      <c r="B36" s="172"/>
      <c r="C36" s="173"/>
      <c r="D36" s="171"/>
      <c r="E36" s="174" t="s">
        <v>91</v>
      </c>
      <c r="F36" s="171"/>
      <c r="G36" s="280" t="s">
        <v>276</v>
      </c>
      <c r="H36" s="280"/>
      <c r="I36" s="280"/>
      <c r="J36" s="280"/>
      <c r="K36" s="169"/>
    </row>
    <row r="37" spans="2:11" ht="30.75" customHeight="1">
      <c r="B37" s="172"/>
      <c r="C37" s="173"/>
      <c r="D37" s="171"/>
      <c r="E37" s="174" t="s">
        <v>277</v>
      </c>
      <c r="F37" s="171"/>
      <c r="G37" s="280" t="s">
        <v>278</v>
      </c>
      <c r="H37" s="280"/>
      <c r="I37" s="280"/>
      <c r="J37" s="280"/>
      <c r="K37" s="169"/>
    </row>
    <row r="38" spans="2:11" ht="15" customHeight="1">
      <c r="B38" s="172"/>
      <c r="C38" s="173"/>
      <c r="D38" s="171"/>
      <c r="E38" s="174" t="s">
        <v>51</v>
      </c>
      <c r="F38" s="171"/>
      <c r="G38" s="280" t="s">
        <v>279</v>
      </c>
      <c r="H38" s="280"/>
      <c r="I38" s="280"/>
      <c r="J38" s="280"/>
      <c r="K38" s="169"/>
    </row>
    <row r="39" spans="2:11" ht="15" customHeight="1">
      <c r="B39" s="172"/>
      <c r="C39" s="173"/>
      <c r="D39" s="171"/>
      <c r="E39" s="174" t="s">
        <v>52</v>
      </c>
      <c r="F39" s="171"/>
      <c r="G39" s="280" t="s">
        <v>280</v>
      </c>
      <c r="H39" s="280"/>
      <c r="I39" s="280"/>
      <c r="J39" s="280"/>
      <c r="K39" s="169"/>
    </row>
    <row r="40" spans="2:11" ht="15" customHeight="1">
      <c r="B40" s="172"/>
      <c r="C40" s="173"/>
      <c r="D40" s="171"/>
      <c r="E40" s="174" t="s">
        <v>92</v>
      </c>
      <c r="F40" s="171"/>
      <c r="G40" s="280" t="s">
        <v>281</v>
      </c>
      <c r="H40" s="280"/>
      <c r="I40" s="280"/>
      <c r="J40" s="280"/>
      <c r="K40" s="169"/>
    </row>
    <row r="41" spans="2:11" ht="15" customHeight="1">
      <c r="B41" s="172"/>
      <c r="C41" s="173"/>
      <c r="D41" s="171"/>
      <c r="E41" s="174" t="s">
        <v>93</v>
      </c>
      <c r="F41" s="171"/>
      <c r="G41" s="280" t="s">
        <v>282</v>
      </c>
      <c r="H41" s="280"/>
      <c r="I41" s="280"/>
      <c r="J41" s="280"/>
      <c r="K41" s="169"/>
    </row>
    <row r="42" spans="2:11" ht="15" customHeight="1">
      <c r="B42" s="172"/>
      <c r="C42" s="173"/>
      <c r="D42" s="171"/>
      <c r="E42" s="174" t="s">
        <v>283</v>
      </c>
      <c r="F42" s="171"/>
      <c r="G42" s="280" t="s">
        <v>284</v>
      </c>
      <c r="H42" s="280"/>
      <c r="I42" s="280"/>
      <c r="J42" s="280"/>
      <c r="K42" s="169"/>
    </row>
    <row r="43" spans="2:11" ht="15" customHeight="1">
      <c r="B43" s="172"/>
      <c r="C43" s="173"/>
      <c r="D43" s="171"/>
      <c r="E43" s="174"/>
      <c r="F43" s="171"/>
      <c r="G43" s="280" t="s">
        <v>285</v>
      </c>
      <c r="H43" s="280"/>
      <c r="I43" s="280"/>
      <c r="J43" s="280"/>
      <c r="K43" s="169"/>
    </row>
    <row r="44" spans="2:11" ht="15" customHeight="1">
      <c r="B44" s="172"/>
      <c r="C44" s="173"/>
      <c r="D44" s="171"/>
      <c r="E44" s="174" t="s">
        <v>286</v>
      </c>
      <c r="F44" s="171"/>
      <c r="G44" s="280" t="s">
        <v>287</v>
      </c>
      <c r="H44" s="280"/>
      <c r="I44" s="280"/>
      <c r="J44" s="280"/>
      <c r="K44" s="169"/>
    </row>
    <row r="45" spans="2:11" ht="15" customHeight="1">
      <c r="B45" s="172"/>
      <c r="C45" s="173"/>
      <c r="D45" s="171"/>
      <c r="E45" s="174" t="s">
        <v>95</v>
      </c>
      <c r="F45" s="171"/>
      <c r="G45" s="280" t="s">
        <v>288</v>
      </c>
      <c r="H45" s="280"/>
      <c r="I45" s="280"/>
      <c r="J45" s="280"/>
      <c r="K45" s="169"/>
    </row>
    <row r="46" spans="2:11" ht="12.75" customHeight="1">
      <c r="B46" s="172"/>
      <c r="C46" s="173"/>
      <c r="D46" s="171"/>
      <c r="E46" s="171"/>
      <c r="F46" s="171"/>
      <c r="G46" s="171"/>
      <c r="H46" s="171"/>
      <c r="I46" s="171"/>
      <c r="J46" s="171"/>
      <c r="K46" s="169"/>
    </row>
    <row r="47" spans="2:11" ht="15" customHeight="1">
      <c r="B47" s="172"/>
      <c r="C47" s="173"/>
      <c r="D47" s="280" t="s">
        <v>289</v>
      </c>
      <c r="E47" s="280"/>
      <c r="F47" s="280"/>
      <c r="G47" s="280"/>
      <c r="H47" s="280"/>
      <c r="I47" s="280"/>
      <c r="J47" s="280"/>
      <c r="K47" s="169"/>
    </row>
    <row r="48" spans="2:11" ht="15" customHeight="1">
      <c r="B48" s="172"/>
      <c r="C48" s="173"/>
      <c r="D48" s="173"/>
      <c r="E48" s="280" t="s">
        <v>290</v>
      </c>
      <c r="F48" s="280"/>
      <c r="G48" s="280"/>
      <c r="H48" s="280"/>
      <c r="I48" s="280"/>
      <c r="J48" s="280"/>
      <c r="K48" s="169"/>
    </row>
    <row r="49" spans="2:11" ht="15" customHeight="1">
      <c r="B49" s="172"/>
      <c r="C49" s="173"/>
      <c r="D49" s="173"/>
      <c r="E49" s="280" t="s">
        <v>291</v>
      </c>
      <c r="F49" s="280"/>
      <c r="G49" s="280"/>
      <c r="H49" s="280"/>
      <c r="I49" s="280"/>
      <c r="J49" s="280"/>
      <c r="K49" s="169"/>
    </row>
    <row r="50" spans="2:11" ht="15" customHeight="1">
      <c r="B50" s="172"/>
      <c r="C50" s="173"/>
      <c r="D50" s="173"/>
      <c r="E50" s="280" t="s">
        <v>292</v>
      </c>
      <c r="F50" s="280"/>
      <c r="G50" s="280"/>
      <c r="H50" s="280"/>
      <c r="I50" s="280"/>
      <c r="J50" s="280"/>
      <c r="K50" s="169"/>
    </row>
    <row r="51" spans="2:11" ht="15" customHeight="1">
      <c r="B51" s="172"/>
      <c r="C51" s="173"/>
      <c r="D51" s="280" t="s">
        <v>293</v>
      </c>
      <c r="E51" s="280"/>
      <c r="F51" s="280"/>
      <c r="G51" s="280"/>
      <c r="H51" s="280"/>
      <c r="I51" s="280"/>
      <c r="J51" s="280"/>
      <c r="K51" s="169"/>
    </row>
    <row r="52" spans="2:11" ht="25.5" customHeight="1">
      <c r="B52" s="168"/>
      <c r="C52" s="282" t="s">
        <v>294</v>
      </c>
      <c r="D52" s="282"/>
      <c r="E52" s="282"/>
      <c r="F52" s="282"/>
      <c r="G52" s="282"/>
      <c r="H52" s="282"/>
      <c r="I52" s="282"/>
      <c r="J52" s="282"/>
      <c r="K52" s="169"/>
    </row>
    <row r="53" spans="2:11" ht="5.25" customHeight="1">
      <c r="B53" s="168"/>
      <c r="C53" s="170"/>
      <c r="D53" s="170"/>
      <c r="E53" s="170"/>
      <c r="F53" s="170"/>
      <c r="G53" s="170"/>
      <c r="H53" s="170"/>
      <c r="I53" s="170"/>
      <c r="J53" s="170"/>
      <c r="K53" s="169"/>
    </row>
    <row r="54" spans="2:11" ht="15" customHeight="1">
      <c r="B54" s="168"/>
      <c r="C54" s="280" t="s">
        <v>295</v>
      </c>
      <c r="D54" s="280"/>
      <c r="E54" s="280"/>
      <c r="F54" s="280"/>
      <c r="G54" s="280"/>
      <c r="H54" s="280"/>
      <c r="I54" s="280"/>
      <c r="J54" s="280"/>
      <c r="K54" s="169"/>
    </row>
    <row r="55" spans="2:11" ht="15" customHeight="1">
      <c r="B55" s="168"/>
      <c r="C55" s="280" t="s">
        <v>296</v>
      </c>
      <c r="D55" s="280"/>
      <c r="E55" s="280"/>
      <c r="F55" s="280"/>
      <c r="G55" s="280"/>
      <c r="H55" s="280"/>
      <c r="I55" s="280"/>
      <c r="J55" s="280"/>
      <c r="K55" s="169"/>
    </row>
    <row r="56" spans="2:11" ht="12.75" customHeight="1">
      <c r="B56" s="168"/>
      <c r="C56" s="171"/>
      <c r="D56" s="171"/>
      <c r="E56" s="171"/>
      <c r="F56" s="171"/>
      <c r="G56" s="171"/>
      <c r="H56" s="171"/>
      <c r="I56" s="171"/>
      <c r="J56" s="171"/>
      <c r="K56" s="169"/>
    </row>
    <row r="57" spans="2:11" ht="15" customHeight="1">
      <c r="B57" s="168"/>
      <c r="C57" s="280" t="s">
        <v>297</v>
      </c>
      <c r="D57" s="280"/>
      <c r="E57" s="280"/>
      <c r="F57" s="280"/>
      <c r="G57" s="280"/>
      <c r="H57" s="280"/>
      <c r="I57" s="280"/>
      <c r="J57" s="280"/>
      <c r="K57" s="169"/>
    </row>
    <row r="58" spans="2:11" ht="15" customHeight="1">
      <c r="B58" s="168"/>
      <c r="C58" s="173"/>
      <c r="D58" s="280" t="s">
        <v>298</v>
      </c>
      <c r="E58" s="280"/>
      <c r="F58" s="280"/>
      <c r="G58" s="280"/>
      <c r="H58" s="280"/>
      <c r="I58" s="280"/>
      <c r="J58" s="280"/>
      <c r="K58" s="169"/>
    </row>
    <row r="59" spans="2:11" ht="15" customHeight="1">
      <c r="B59" s="168"/>
      <c r="C59" s="173"/>
      <c r="D59" s="280" t="s">
        <v>299</v>
      </c>
      <c r="E59" s="280"/>
      <c r="F59" s="280"/>
      <c r="G59" s="280"/>
      <c r="H59" s="280"/>
      <c r="I59" s="280"/>
      <c r="J59" s="280"/>
      <c r="K59" s="169"/>
    </row>
    <row r="60" spans="2:11" ht="15" customHeight="1">
      <c r="B60" s="168"/>
      <c r="C60" s="173"/>
      <c r="D60" s="280" t="s">
        <v>300</v>
      </c>
      <c r="E60" s="280"/>
      <c r="F60" s="280"/>
      <c r="G60" s="280"/>
      <c r="H60" s="280"/>
      <c r="I60" s="280"/>
      <c r="J60" s="280"/>
      <c r="K60" s="169"/>
    </row>
    <row r="61" spans="2:11" ht="15" customHeight="1">
      <c r="B61" s="168"/>
      <c r="C61" s="173"/>
      <c r="D61" s="280" t="s">
        <v>301</v>
      </c>
      <c r="E61" s="280"/>
      <c r="F61" s="280"/>
      <c r="G61" s="280"/>
      <c r="H61" s="280"/>
      <c r="I61" s="280"/>
      <c r="J61" s="280"/>
      <c r="K61" s="169"/>
    </row>
    <row r="62" spans="2:11" ht="15" customHeight="1">
      <c r="B62" s="168"/>
      <c r="C62" s="173"/>
      <c r="D62" s="281" t="s">
        <v>302</v>
      </c>
      <c r="E62" s="281"/>
      <c r="F62" s="281"/>
      <c r="G62" s="281"/>
      <c r="H62" s="281"/>
      <c r="I62" s="281"/>
      <c r="J62" s="281"/>
      <c r="K62" s="169"/>
    </row>
    <row r="63" spans="2:11" ht="15" customHeight="1">
      <c r="B63" s="168"/>
      <c r="C63" s="173"/>
      <c r="D63" s="280" t="s">
        <v>303</v>
      </c>
      <c r="E63" s="280"/>
      <c r="F63" s="280"/>
      <c r="G63" s="280"/>
      <c r="H63" s="280"/>
      <c r="I63" s="280"/>
      <c r="J63" s="280"/>
      <c r="K63" s="169"/>
    </row>
    <row r="64" spans="2:11" ht="12.75" customHeight="1">
      <c r="B64" s="168"/>
      <c r="C64" s="173"/>
      <c r="D64" s="173"/>
      <c r="E64" s="176"/>
      <c r="F64" s="173"/>
      <c r="G64" s="173"/>
      <c r="H64" s="173"/>
      <c r="I64" s="173"/>
      <c r="J64" s="173"/>
      <c r="K64" s="169"/>
    </row>
    <row r="65" spans="2:11" ht="15" customHeight="1">
      <c r="B65" s="168"/>
      <c r="C65" s="173"/>
      <c r="D65" s="280" t="s">
        <v>304</v>
      </c>
      <c r="E65" s="280"/>
      <c r="F65" s="280"/>
      <c r="G65" s="280"/>
      <c r="H65" s="280"/>
      <c r="I65" s="280"/>
      <c r="J65" s="280"/>
      <c r="K65" s="169"/>
    </row>
    <row r="66" spans="2:11" ht="15" customHeight="1">
      <c r="B66" s="168"/>
      <c r="C66" s="173"/>
      <c r="D66" s="281" t="s">
        <v>305</v>
      </c>
      <c r="E66" s="281"/>
      <c r="F66" s="281"/>
      <c r="G66" s="281"/>
      <c r="H66" s="281"/>
      <c r="I66" s="281"/>
      <c r="J66" s="281"/>
      <c r="K66" s="169"/>
    </row>
    <row r="67" spans="2:11" ht="15" customHeight="1">
      <c r="B67" s="168"/>
      <c r="C67" s="173"/>
      <c r="D67" s="280" t="s">
        <v>306</v>
      </c>
      <c r="E67" s="280"/>
      <c r="F67" s="280"/>
      <c r="G67" s="280"/>
      <c r="H67" s="280"/>
      <c r="I67" s="280"/>
      <c r="J67" s="280"/>
      <c r="K67" s="169"/>
    </row>
    <row r="68" spans="2:11" ht="15" customHeight="1">
      <c r="B68" s="168"/>
      <c r="C68" s="173"/>
      <c r="D68" s="280" t="s">
        <v>307</v>
      </c>
      <c r="E68" s="280"/>
      <c r="F68" s="280"/>
      <c r="G68" s="280"/>
      <c r="H68" s="280"/>
      <c r="I68" s="280"/>
      <c r="J68" s="280"/>
      <c r="K68" s="169"/>
    </row>
    <row r="69" spans="2:11" ht="15" customHeight="1">
      <c r="B69" s="168"/>
      <c r="C69" s="173"/>
      <c r="D69" s="280" t="s">
        <v>308</v>
      </c>
      <c r="E69" s="280"/>
      <c r="F69" s="280"/>
      <c r="G69" s="280"/>
      <c r="H69" s="280"/>
      <c r="I69" s="280"/>
      <c r="J69" s="280"/>
      <c r="K69" s="169"/>
    </row>
    <row r="70" spans="2:11" ht="15" customHeight="1">
      <c r="B70" s="168"/>
      <c r="C70" s="173"/>
      <c r="D70" s="280" t="s">
        <v>309</v>
      </c>
      <c r="E70" s="280"/>
      <c r="F70" s="280"/>
      <c r="G70" s="280"/>
      <c r="H70" s="280"/>
      <c r="I70" s="280"/>
      <c r="J70" s="280"/>
      <c r="K70" s="169"/>
    </row>
    <row r="71" spans="2:11" ht="12.75" customHeight="1">
      <c r="B71" s="177"/>
      <c r="C71" s="178"/>
      <c r="D71" s="178"/>
      <c r="E71" s="178"/>
      <c r="F71" s="178"/>
      <c r="G71" s="178"/>
      <c r="H71" s="178"/>
      <c r="I71" s="178"/>
      <c r="J71" s="178"/>
      <c r="K71" s="179"/>
    </row>
    <row r="72" spans="2:11" ht="18.75" customHeight="1">
      <c r="B72" s="180"/>
      <c r="C72" s="180"/>
      <c r="D72" s="180"/>
      <c r="E72" s="180"/>
      <c r="F72" s="180"/>
      <c r="G72" s="180"/>
      <c r="H72" s="180"/>
      <c r="I72" s="180"/>
      <c r="J72" s="180"/>
      <c r="K72" s="181"/>
    </row>
    <row r="73" spans="2:11" ht="18.75" customHeight="1">
      <c r="B73" s="181"/>
      <c r="C73" s="181"/>
      <c r="D73" s="181"/>
      <c r="E73" s="181"/>
      <c r="F73" s="181"/>
      <c r="G73" s="181"/>
      <c r="H73" s="181"/>
      <c r="I73" s="181"/>
      <c r="J73" s="181"/>
      <c r="K73" s="181"/>
    </row>
    <row r="74" spans="2:11" ht="7.5" customHeight="1">
      <c r="B74" s="182"/>
      <c r="C74" s="183"/>
      <c r="D74" s="183"/>
      <c r="E74" s="183"/>
      <c r="F74" s="183"/>
      <c r="G74" s="183"/>
      <c r="H74" s="183"/>
      <c r="I74" s="183"/>
      <c r="J74" s="183"/>
      <c r="K74" s="184"/>
    </row>
    <row r="75" spans="2:11" ht="45" customHeight="1">
      <c r="B75" s="185"/>
      <c r="C75" s="279" t="s">
        <v>310</v>
      </c>
      <c r="D75" s="279"/>
      <c r="E75" s="279"/>
      <c r="F75" s="279"/>
      <c r="G75" s="279"/>
      <c r="H75" s="279"/>
      <c r="I75" s="279"/>
      <c r="J75" s="279"/>
      <c r="K75" s="186"/>
    </row>
    <row r="76" spans="2:11" ht="17.25" customHeight="1">
      <c r="B76" s="185"/>
      <c r="C76" s="187" t="s">
        <v>311</v>
      </c>
      <c r="D76" s="187"/>
      <c r="E76" s="187"/>
      <c r="F76" s="187" t="s">
        <v>312</v>
      </c>
      <c r="G76" s="188"/>
      <c r="H76" s="187" t="s">
        <v>52</v>
      </c>
      <c r="I76" s="187" t="s">
        <v>55</v>
      </c>
      <c r="J76" s="187" t="s">
        <v>313</v>
      </c>
      <c r="K76" s="186"/>
    </row>
    <row r="77" spans="2:11" ht="17.25" customHeight="1">
      <c r="B77" s="185"/>
      <c r="C77" s="189" t="s">
        <v>314</v>
      </c>
      <c r="D77" s="189"/>
      <c r="E77" s="189"/>
      <c r="F77" s="190" t="s">
        <v>315</v>
      </c>
      <c r="G77" s="191"/>
      <c r="H77" s="189"/>
      <c r="I77" s="189"/>
      <c r="J77" s="189" t="s">
        <v>316</v>
      </c>
      <c r="K77" s="186"/>
    </row>
    <row r="78" spans="2:11" ht="5.25" customHeight="1">
      <c r="B78" s="185"/>
      <c r="C78" s="192"/>
      <c r="D78" s="192"/>
      <c r="E78" s="192"/>
      <c r="F78" s="192"/>
      <c r="G78" s="193"/>
      <c r="H78" s="192"/>
      <c r="I78" s="192"/>
      <c r="J78" s="192"/>
      <c r="K78" s="186"/>
    </row>
    <row r="79" spans="2:11" ht="15" customHeight="1">
      <c r="B79" s="185"/>
      <c r="C79" s="174" t="s">
        <v>51</v>
      </c>
      <c r="D79" s="192"/>
      <c r="E79" s="192"/>
      <c r="F79" s="194" t="s">
        <v>317</v>
      </c>
      <c r="G79" s="193"/>
      <c r="H79" s="174" t="s">
        <v>318</v>
      </c>
      <c r="I79" s="174" t="s">
        <v>319</v>
      </c>
      <c r="J79" s="174">
        <v>20</v>
      </c>
      <c r="K79" s="186"/>
    </row>
    <row r="80" spans="2:11" ht="15" customHeight="1">
      <c r="B80" s="185"/>
      <c r="C80" s="174" t="s">
        <v>320</v>
      </c>
      <c r="D80" s="174"/>
      <c r="E80" s="174"/>
      <c r="F80" s="194" t="s">
        <v>317</v>
      </c>
      <c r="G80" s="193"/>
      <c r="H80" s="174" t="s">
        <v>321</v>
      </c>
      <c r="I80" s="174" t="s">
        <v>319</v>
      </c>
      <c r="J80" s="174">
        <v>120</v>
      </c>
      <c r="K80" s="186"/>
    </row>
    <row r="81" spans="2:11" ht="15" customHeight="1">
      <c r="B81" s="195"/>
      <c r="C81" s="174" t="s">
        <v>322</v>
      </c>
      <c r="D81" s="174"/>
      <c r="E81" s="174"/>
      <c r="F81" s="194" t="s">
        <v>323</v>
      </c>
      <c r="G81" s="193"/>
      <c r="H81" s="174" t="s">
        <v>324</v>
      </c>
      <c r="I81" s="174" t="s">
        <v>319</v>
      </c>
      <c r="J81" s="174">
        <v>50</v>
      </c>
      <c r="K81" s="186"/>
    </row>
    <row r="82" spans="2:11" ht="15" customHeight="1">
      <c r="B82" s="195"/>
      <c r="C82" s="174" t="s">
        <v>325</v>
      </c>
      <c r="D82" s="174"/>
      <c r="E82" s="174"/>
      <c r="F82" s="194" t="s">
        <v>317</v>
      </c>
      <c r="G82" s="193"/>
      <c r="H82" s="174" t="s">
        <v>326</v>
      </c>
      <c r="I82" s="174" t="s">
        <v>327</v>
      </c>
      <c r="J82" s="174"/>
      <c r="K82" s="186"/>
    </row>
    <row r="83" spans="2:11" ht="15" customHeight="1">
      <c r="B83" s="195"/>
      <c r="C83" s="196" t="s">
        <v>328</v>
      </c>
      <c r="D83" s="196"/>
      <c r="E83" s="196"/>
      <c r="F83" s="197" t="s">
        <v>323</v>
      </c>
      <c r="G83" s="196"/>
      <c r="H83" s="196" t="s">
        <v>329</v>
      </c>
      <c r="I83" s="196" t="s">
        <v>319</v>
      </c>
      <c r="J83" s="196">
        <v>15</v>
      </c>
      <c r="K83" s="186"/>
    </row>
    <row r="84" spans="2:11" ht="15" customHeight="1">
      <c r="B84" s="195"/>
      <c r="C84" s="196" t="s">
        <v>330</v>
      </c>
      <c r="D84" s="196"/>
      <c r="E84" s="196"/>
      <c r="F84" s="197" t="s">
        <v>323</v>
      </c>
      <c r="G84" s="196"/>
      <c r="H84" s="196" t="s">
        <v>331</v>
      </c>
      <c r="I84" s="196" t="s">
        <v>319</v>
      </c>
      <c r="J84" s="196">
        <v>15</v>
      </c>
      <c r="K84" s="186"/>
    </row>
    <row r="85" spans="2:11" ht="15" customHeight="1">
      <c r="B85" s="195"/>
      <c r="C85" s="196" t="s">
        <v>332</v>
      </c>
      <c r="D85" s="196"/>
      <c r="E85" s="196"/>
      <c r="F85" s="197" t="s">
        <v>323</v>
      </c>
      <c r="G85" s="196"/>
      <c r="H85" s="196" t="s">
        <v>333</v>
      </c>
      <c r="I85" s="196" t="s">
        <v>319</v>
      </c>
      <c r="J85" s="196">
        <v>20</v>
      </c>
      <c r="K85" s="186"/>
    </row>
    <row r="86" spans="2:11" ht="15" customHeight="1">
      <c r="B86" s="195"/>
      <c r="C86" s="196" t="s">
        <v>334</v>
      </c>
      <c r="D86" s="196"/>
      <c r="E86" s="196"/>
      <c r="F86" s="197" t="s">
        <v>323</v>
      </c>
      <c r="G86" s="196"/>
      <c r="H86" s="196" t="s">
        <v>335</v>
      </c>
      <c r="I86" s="196" t="s">
        <v>319</v>
      </c>
      <c r="J86" s="196">
        <v>20</v>
      </c>
      <c r="K86" s="186"/>
    </row>
    <row r="87" spans="2:11" ht="15" customHeight="1">
      <c r="B87" s="195"/>
      <c r="C87" s="174" t="s">
        <v>336</v>
      </c>
      <c r="D87" s="174"/>
      <c r="E87" s="174"/>
      <c r="F87" s="194" t="s">
        <v>323</v>
      </c>
      <c r="G87" s="193"/>
      <c r="H87" s="174" t="s">
        <v>337</v>
      </c>
      <c r="I87" s="174" t="s">
        <v>319</v>
      </c>
      <c r="J87" s="174">
        <v>50</v>
      </c>
      <c r="K87" s="186"/>
    </row>
    <row r="88" spans="2:11" ht="15" customHeight="1">
      <c r="B88" s="195"/>
      <c r="C88" s="174" t="s">
        <v>338</v>
      </c>
      <c r="D88" s="174"/>
      <c r="E88" s="174"/>
      <c r="F88" s="194" t="s">
        <v>323</v>
      </c>
      <c r="G88" s="193"/>
      <c r="H88" s="174" t="s">
        <v>339</v>
      </c>
      <c r="I88" s="174" t="s">
        <v>319</v>
      </c>
      <c r="J88" s="174">
        <v>20</v>
      </c>
      <c r="K88" s="186"/>
    </row>
    <row r="89" spans="2:11" ht="15" customHeight="1">
      <c r="B89" s="195"/>
      <c r="C89" s="174" t="s">
        <v>340</v>
      </c>
      <c r="D89" s="174"/>
      <c r="E89" s="174"/>
      <c r="F89" s="194" t="s">
        <v>323</v>
      </c>
      <c r="G89" s="193"/>
      <c r="H89" s="174" t="s">
        <v>341</v>
      </c>
      <c r="I89" s="174" t="s">
        <v>319</v>
      </c>
      <c r="J89" s="174">
        <v>20</v>
      </c>
      <c r="K89" s="186"/>
    </row>
    <row r="90" spans="2:11" ht="15" customHeight="1">
      <c r="B90" s="195"/>
      <c r="C90" s="174" t="s">
        <v>342</v>
      </c>
      <c r="D90" s="174"/>
      <c r="E90" s="174"/>
      <c r="F90" s="194" t="s">
        <v>323</v>
      </c>
      <c r="G90" s="193"/>
      <c r="H90" s="174" t="s">
        <v>343</v>
      </c>
      <c r="I90" s="174" t="s">
        <v>319</v>
      </c>
      <c r="J90" s="174">
        <v>50</v>
      </c>
      <c r="K90" s="186"/>
    </row>
    <row r="91" spans="2:11" ht="15" customHeight="1">
      <c r="B91" s="195"/>
      <c r="C91" s="174" t="s">
        <v>344</v>
      </c>
      <c r="D91" s="174"/>
      <c r="E91" s="174"/>
      <c r="F91" s="194" t="s">
        <v>323</v>
      </c>
      <c r="G91" s="193"/>
      <c r="H91" s="174" t="s">
        <v>344</v>
      </c>
      <c r="I91" s="174" t="s">
        <v>319</v>
      </c>
      <c r="J91" s="174">
        <v>50</v>
      </c>
      <c r="K91" s="186"/>
    </row>
    <row r="92" spans="2:11" ht="15" customHeight="1">
      <c r="B92" s="195"/>
      <c r="C92" s="174" t="s">
        <v>345</v>
      </c>
      <c r="D92" s="174"/>
      <c r="E92" s="174"/>
      <c r="F92" s="194" t="s">
        <v>323</v>
      </c>
      <c r="G92" s="193"/>
      <c r="H92" s="174" t="s">
        <v>346</v>
      </c>
      <c r="I92" s="174" t="s">
        <v>319</v>
      </c>
      <c r="J92" s="174">
        <v>255</v>
      </c>
      <c r="K92" s="186"/>
    </row>
    <row r="93" spans="2:11" ht="15" customHeight="1">
      <c r="B93" s="195"/>
      <c r="C93" s="174" t="s">
        <v>347</v>
      </c>
      <c r="D93" s="174"/>
      <c r="E93" s="174"/>
      <c r="F93" s="194" t="s">
        <v>317</v>
      </c>
      <c r="G93" s="193"/>
      <c r="H93" s="174" t="s">
        <v>348</v>
      </c>
      <c r="I93" s="174" t="s">
        <v>349</v>
      </c>
      <c r="J93" s="174"/>
      <c r="K93" s="186"/>
    </row>
    <row r="94" spans="2:11" ht="15" customHeight="1">
      <c r="B94" s="195"/>
      <c r="C94" s="174" t="s">
        <v>350</v>
      </c>
      <c r="D94" s="174"/>
      <c r="E94" s="174"/>
      <c r="F94" s="194" t="s">
        <v>317</v>
      </c>
      <c r="G94" s="193"/>
      <c r="H94" s="174" t="s">
        <v>351</v>
      </c>
      <c r="I94" s="174" t="s">
        <v>352</v>
      </c>
      <c r="J94" s="174"/>
      <c r="K94" s="186"/>
    </row>
    <row r="95" spans="2:11" ht="15" customHeight="1">
      <c r="B95" s="195"/>
      <c r="C95" s="174" t="s">
        <v>353</v>
      </c>
      <c r="D95" s="174"/>
      <c r="E95" s="174"/>
      <c r="F95" s="194" t="s">
        <v>317</v>
      </c>
      <c r="G95" s="193"/>
      <c r="H95" s="174" t="s">
        <v>353</v>
      </c>
      <c r="I95" s="174" t="s">
        <v>352</v>
      </c>
      <c r="J95" s="174"/>
      <c r="K95" s="186"/>
    </row>
    <row r="96" spans="2:11" ht="15" customHeight="1">
      <c r="B96" s="195"/>
      <c r="C96" s="174" t="s">
        <v>36</v>
      </c>
      <c r="D96" s="174"/>
      <c r="E96" s="174"/>
      <c r="F96" s="194" t="s">
        <v>317</v>
      </c>
      <c r="G96" s="193"/>
      <c r="H96" s="174" t="s">
        <v>354</v>
      </c>
      <c r="I96" s="174" t="s">
        <v>352</v>
      </c>
      <c r="J96" s="174"/>
      <c r="K96" s="186"/>
    </row>
    <row r="97" spans="2:11" ht="15" customHeight="1">
      <c r="B97" s="195"/>
      <c r="C97" s="174" t="s">
        <v>46</v>
      </c>
      <c r="D97" s="174"/>
      <c r="E97" s="174"/>
      <c r="F97" s="194" t="s">
        <v>317</v>
      </c>
      <c r="G97" s="193"/>
      <c r="H97" s="174" t="s">
        <v>355</v>
      </c>
      <c r="I97" s="174" t="s">
        <v>352</v>
      </c>
      <c r="J97" s="174"/>
      <c r="K97" s="186"/>
    </row>
    <row r="98" spans="2:11" ht="15" customHeight="1">
      <c r="B98" s="198"/>
      <c r="C98" s="199"/>
      <c r="D98" s="199"/>
      <c r="E98" s="199"/>
      <c r="F98" s="199"/>
      <c r="G98" s="199"/>
      <c r="H98" s="199"/>
      <c r="I98" s="199"/>
      <c r="J98" s="199"/>
      <c r="K98" s="200"/>
    </row>
    <row r="99" spans="2:11" ht="18.75" customHeight="1">
      <c r="B99" s="201"/>
      <c r="C99" s="202"/>
      <c r="D99" s="202"/>
      <c r="E99" s="202"/>
      <c r="F99" s="202"/>
      <c r="G99" s="202"/>
      <c r="H99" s="202"/>
      <c r="I99" s="202"/>
      <c r="J99" s="202"/>
      <c r="K99" s="201"/>
    </row>
    <row r="100" spans="2:11" ht="18.75" customHeight="1">
      <c r="B100" s="181"/>
      <c r="C100" s="181"/>
      <c r="D100" s="181"/>
      <c r="E100" s="181"/>
      <c r="F100" s="181"/>
      <c r="G100" s="181"/>
      <c r="H100" s="181"/>
      <c r="I100" s="181"/>
      <c r="J100" s="181"/>
      <c r="K100" s="181"/>
    </row>
    <row r="101" spans="2:11" ht="7.5" customHeight="1">
      <c r="B101" s="182"/>
      <c r="C101" s="183"/>
      <c r="D101" s="183"/>
      <c r="E101" s="183"/>
      <c r="F101" s="183"/>
      <c r="G101" s="183"/>
      <c r="H101" s="183"/>
      <c r="I101" s="183"/>
      <c r="J101" s="183"/>
      <c r="K101" s="184"/>
    </row>
    <row r="102" spans="2:11" ht="45" customHeight="1">
      <c r="B102" s="185"/>
      <c r="C102" s="279" t="s">
        <v>356</v>
      </c>
      <c r="D102" s="279"/>
      <c r="E102" s="279"/>
      <c r="F102" s="279"/>
      <c r="G102" s="279"/>
      <c r="H102" s="279"/>
      <c r="I102" s="279"/>
      <c r="J102" s="279"/>
      <c r="K102" s="186"/>
    </row>
    <row r="103" spans="2:11" ht="17.25" customHeight="1">
      <c r="B103" s="185"/>
      <c r="C103" s="187" t="s">
        <v>311</v>
      </c>
      <c r="D103" s="187"/>
      <c r="E103" s="187"/>
      <c r="F103" s="187" t="s">
        <v>312</v>
      </c>
      <c r="G103" s="188"/>
      <c r="H103" s="187" t="s">
        <v>52</v>
      </c>
      <c r="I103" s="187" t="s">
        <v>55</v>
      </c>
      <c r="J103" s="187" t="s">
        <v>313</v>
      </c>
      <c r="K103" s="186"/>
    </row>
    <row r="104" spans="2:11" ht="17.25" customHeight="1">
      <c r="B104" s="185"/>
      <c r="C104" s="189" t="s">
        <v>314</v>
      </c>
      <c r="D104" s="189"/>
      <c r="E104" s="189"/>
      <c r="F104" s="190" t="s">
        <v>315</v>
      </c>
      <c r="G104" s="191"/>
      <c r="H104" s="189"/>
      <c r="I104" s="189"/>
      <c r="J104" s="189" t="s">
        <v>316</v>
      </c>
      <c r="K104" s="186"/>
    </row>
    <row r="105" spans="2:11" ht="5.25" customHeight="1">
      <c r="B105" s="185"/>
      <c r="C105" s="187"/>
      <c r="D105" s="187"/>
      <c r="E105" s="187"/>
      <c r="F105" s="187"/>
      <c r="G105" s="203"/>
      <c r="H105" s="187"/>
      <c r="I105" s="187"/>
      <c r="J105" s="187"/>
      <c r="K105" s="186"/>
    </row>
    <row r="106" spans="2:11" ht="15" customHeight="1">
      <c r="B106" s="185"/>
      <c r="C106" s="174" t="s">
        <v>51</v>
      </c>
      <c r="D106" s="192"/>
      <c r="E106" s="192"/>
      <c r="F106" s="194" t="s">
        <v>317</v>
      </c>
      <c r="G106" s="203"/>
      <c r="H106" s="174" t="s">
        <v>357</v>
      </c>
      <c r="I106" s="174" t="s">
        <v>319</v>
      </c>
      <c r="J106" s="174">
        <v>20</v>
      </c>
      <c r="K106" s="186"/>
    </row>
    <row r="107" spans="2:11" ht="15" customHeight="1">
      <c r="B107" s="185"/>
      <c r="C107" s="174" t="s">
        <v>320</v>
      </c>
      <c r="D107" s="174"/>
      <c r="E107" s="174"/>
      <c r="F107" s="194" t="s">
        <v>317</v>
      </c>
      <c r="G107" s="174"/>
      <c r="H107" s="174" t="s">
        <v>357</v>
      </c>
      <c r="I107" s="174" t="s">
        <v>319</v>
      </c>
      <c r="J107" s="174">
        <v>120</v>
      </c>
      <c r="K107" s="186"/>
    </row>
    <row r="108" spans="2:11" ht="15" customHeight="1">
      <c r="B108" s="195"/>
      <c r="C108" s="174" t="s">
        <v>322</v>
      </c>
      <c r="D108" s="174"/>
      <c r="E108" s="174"/>
      <c r="F108" s="194" t="s">
        <v>323</v>
      </c>
      <c r="G108" s="174"/>
      <c r="H108" s="174" t="s">
        <v>357</v>
      </c>
      <c r="I108" s="174" t="s">
        <v>319</v>
      </c>
      <c r="J108" s="174">
        <v>50</v>
      </c>
      <c r="K108" s="186"/>
    </row>
    <row r="109" spans="2:11" ht="15" customHeight="1">
      <c r="B109" s="195"/>
      <c r="C109" s="174" t="s">
        <v>325</v>
      </c>
      <c r="D109" s="174"/>
      <c r="E109" s="174"/>
      <c r="F109" s="194" t="s">
        <v>317</v>
      </c>
      <c r="G109" s="174"/>
      <c r="H109" s="174" t="s">
        <v>357</v>
      </c>
      <c r="I109" s="174" t="s">
        <v>327</v>
      </c>
      <c r="J109" s="174"/>
      <c r="K109" s="186"/>
    </row>
    <row r="110" spans="2:11" ht="15" customHeight="1">
      <c r="B110" s="195"/>
      <c r="C110" s="174" t="s">
        <v>336</v>
      </c>
      <c r="D110" s="174"/>
      <c r="E110" s="174"/>
      <c r="F110" s="194" t="s">
        <v>323</v>
      </c>
      <c r="G110" s="174"/>
      <c r="H110" s="174" t="s">
        <v>357</v>
      </c>
      <c r="I110" s="174" t="s">
        <v>319</v>
      </c>
      <c r="J110" s="174">
        <v>50</v>
      </c>
      <c r="K110" s="186"/>
    </row>
    <row r="111" spans="2:11" ht="15" customHeight="1">
      <c r="B111" s="195"/>
      <c r="C111" s="174" t="s">
        <v>344</v>
      </c>
      <c r="D111" s="174"/>
      <c r="E111" s="174"/>
      <c r="F111" s="194" t="s">
        <v>323</v>
      </c>
      <c r="G111" s="174"/>
      <c r="H111" s="174" t="s">
        <v>357</v>
      </c>
      <c r="I111" s="174" t="s">
        <v>319</v>
      </c>
      <c r="J111" s="174">
        <v>50</v>
      </c>
      <c r="K111" s="186"/>
    </row>
    <row r="112" spans="2:11" ht="15" customHeight="1">
      <c r="B112" s="195"/>
      <c r="C112" s="174" t="s">
        <v>342</v>
      </c>
      <c r="D112" s="174"/>
      <c r="E112" s="174"/>
      <c r="F112" s="194" t="s">
        <v>323</v>
      </c>
      <c r="G112" s="174"/>
      <c r="H112" s="174" t="s">
        <v>357</v>
      </c>
      <c r="I112" s="174" t="s">
        <v>319</v>
      </c>
      <c r="J112" s="174">
        <v>50</v>
      </c>
      <c r="K112" s="186"/>
    </row>
    <row r="113" spans="2:11" ht="15" customHeight="1">
      <c r="B113" s="195"/>
      <c r="C113" s="174" t="s">
        <v>51</v>
      </c>
      <c r="D113" s="174"/>
      <c r="E113" s="174"/>
      <c r="F113" s="194" t="s">
        <v>317</v>
      </c>
      <c r="G113" s="174"/>
      <c r="H113" s="174" t="s">
        <v>358</v>
      </c>
      <c r="I113" s="174" t="s">
        <v>319</v>
      </c>
      <c r="J113" s="174">
        <v>20</v>
      </c>
      <c r="K113" s="186"/>
    </row>
    <row r="114" spans="2:11" ht="15" customHeight="1">
      <c r="B114" s="195"/>
      <c r="C114" s="174" t="s">
        <v>359</v>
      </c>
      <c r="D114" s="174"/>
      <c r="E114" s="174"/>
      <c r="F114" s="194" t="s">
        <v>317</v>
      </c>
      <c r="G114" s="174"/>
      <c r="H114" s="174" t="s">
        <v>360</v>
      </c>
      <c r="I114" s="174" t="s">
        <v>319</v>
      </c>
      <c r="J114" s="174">
        <v>120</v>
      </c>
      <c r="K114" s="186"/>
    </row>
    <row r="115" spans="2:11" ht="15" customHeight="1">
      <c r="B115" s="195"/>
      <c r="C115" s="174" t="s">
        <v>36</v>
      </c>
      <c r="D115" s="174"/>
      <c r="E115" s="174"/>
      <c r="F115" s="194" t="s">
        <v>317</v>
      </c>
      <c r="G115" s="174"/>
      <c r="H115" s="174" t="s">
        <v>361</v>
      </c>
      <c r="I115" s="174" t="s">
        <v>352</v>
      </c>
      <c r="J115" s="174"/>
      <c r="K115" s="186"/>
    </row>
    <row r="116" spans="2:11" ht="15" customHeight="1">
      <c r="B116" s="195"/>
      <c r="C116" s="174" t="s">
        <v>46</v>
      </c>
      <c r="D116" s="174"/>
      <c r="E116" s="174"/>
      <c r="F116" s="194" t="s">
        <v>317</v>
      </c>
      <c r="G116" s="174"/>
      <c r="H116" s="174" t="s">
        <v>362</v>
      </c>
      <c r="I116" s="174" t="s">
        <v>352</v>
      </c>
      <c r="J116" s="174"/>
      <c r="K116" s="186"/>
    </row>
    <row r="117" spans="2:11" ht="15" customHeight="1">
      <c r="B117" s="195"/>
      <c r="C117" s="174" t="s">
        <v>55</v>
      </c>
      <c r="D117" s="174"/>
      <c r="E117" s="174"/>
      <c r="F117" s="194" t="s">
        <v>317</v>
      </c>
      <c r="G117" s="174"/>
      <c r="H117" s="174" t="s">
        <v>363</v>
      </c>
      <c r="I117" s="174" t="s">
        <v>364</v>
      </c>
      <c r="J117" s="174"/>
      <c r="K117" s="186"/>
    </row>
    <row r="118" spans="2:11" ht="15" customHeight="1">
      <c r="B118" s="198"/>
      <c r="C118" s="204"/>
      <c r="D118" s="204"/>
      <c r="E118" s="204"/>
      <c r="F118" s="204"/>
      <c r="G118" s="204"/>
      <c r="H118" s="204"/>
      <c r="I118" s="204"/>
      <c r="J118" s="204"/>
      <c r="K118" s="200"/>
    </row>
    <row r="119" spans="2:11" ht="18.75" customHeight="1">
      <c r="B119" s="205"/>
      <c r="C119" s="171"/>
      <c r="D119" s="171"/>
      <c r="E119" s="171"/>
      <c r="F119" s="206"/>
      <c r="G119" s="171"/>
      <c r="H119" s="171"/>
      <c r="I119" s="171"/>
      <c r="J119" s="171"/>
      <c r="K119" s="205"/>
    </row>
    <row r="120" spans="2:11" ht="18.75" customHeight="1">
      <c r="B120" s="181"/>
      <c r="C120" s="181"/>
      <c r="D120" s="181"/>
      <c r="E120" s="181"/>
      <c r="F120" s="181"/>
      <c r="G120" s="181"/>
      <c r="H120" s="181"/>
      <c r="I120" s="181"/>
      <c r="J120" s="181"/>
      <c r="K120" s="181"/>
    </row>
    <row r="121" spans="2:11" ht="7.5" customHeight="1">
      <c r="B121" s="207"/>
      <c r="C121" s="208"/>
      <c r="D121" s="208"/>
      <c r="E121" s="208"/>
      <c r="F121" s="208"/>
      <c r="G121" s="208"/>
      <c r="H121" s="208"/>
      <c r="I121" s="208"/>
      <c r="J121" s="208"/>
      <c r="K121" s="209"/>
    </row>
    <row r="122" spans="2:11" ht="45" customHeight="1">
      <c r="B122" s="210"/>
      <c r="C122" s="278" t="s">
        <v>365</v>
      </c>
      <c r="D122" s="278"/>
      <c r="E122" s="278"/>
      <c r="F122" s="278"/>
      <c r="G122" s="278"/>
      <c r="H122" s="278"/>
      <c r="I122" s="278"/>
      <c r="J122" s="278"/>
      <c r="K122" s="211"/>
    </row>
    <row r="123" spans="2:11" ht="17.25" customHeight="1">
      <c r="B123" s="212"/>
      <c r="C123" s="187" t="s">
        <v>311</v>
      </c>
      <c r="D123" s="187"/>
      <c r="E123" s="187"/>
      <c r="F123" s="187" t="s">
        <v>312</v>
      </c>
      <c r="G123" s="188"/>
      <c r="H123" s="187" t="s">
        <v>52</v>
      </c>
      <c r="I123" s="187" t="s">
        <v>55</v>
      </c>
      <c r="J123" s="187" t="s">
        <v>313</v>
      </c>
      <c r="K123" s="213"/>
    </row>
    <row r="124" spans="2:11" ht="17.25" customHeight="1">
      <c r="B124" s="212"/>
      <c r="C124" s="189" t="s">
        <v>314</v>
      </c>
      <c r="D124" s="189"/>
      <c r="E124" s="189"/>
      <c r="F124" s="190" t="s">
        <v>315</v>
      </c>
      <c r="G124" s="191"/>
      <c r="H124" s="189"/>
      <c r="I124" s="189"/>
      <c r="J124" s="189" t="s">
        <v>316</v>
      </c>
      <c r="K124" s="213"/>
    </row>
    <row r="125" spans="2:11" ht="5.25" customHeight="1">
      <c r="B125" s="214"/>
      <c r="C125" s="192"/>
      <c r="D125" s="192"/>
      <c r="E125" s="192"/>
      <c r="F125" s="192"/>
      <c r="G125" s="174"/>
      <c r="H125" s="192"/>
      <c r="I125" s="192"/>
      <c r="J125" s="192"/>
      <c r="K125" s="215"/>
    </row>
    <row r="126" spans="2:11" ht="15" customHeight="1">
      <c r="B126" s="214"/>
      <c r="C126" s="174" t="s">
        <v>320</v>
      </c>
      <c r="D126" s="192"/>
      <c r="E126" s="192"/>
      <c r="F126" s="194" t="s">
        <v>317</v>
      </c>
      <c r="G126" s="174"/>
      <c r="H126" s="174" t="s">
        <v>357</v>
      </c>
      <c r="I126" s="174" t="s">
        <v>319</v>
      </c>
      <c r="J126" s="174">
        <v>120</v>
      </c>
      <c r="K126" s="216"/>
    </row>
    <row r="127" spans="2:11" ht="15" customHeight="1">
      <c r="B127" s="214"/>
      <c r="C127" s="174" t="s">
        <v>366</v>
      </c>
      <c r="D127" s="174"/>
      <c r="E127" s="174"/>
      <c r="F127" s="194" t="s">
        <v>317</v>
      </c>
      <c r="G127" s="174"/>
      <c r="H127" s="174" t="s">
        <v>367</v>
      </c>
      <c r="I127" s="174" t="s">
        <v>319</v>
      </c>
      <c r="J127" s="174" t="s">
        <v>368</v>
      </c>
      <c r="K127" s="216"/>
    </row>
    <row r="128" spans="2:11" ht="15" customHeight="1">
      <c r="B128" s="214"/>
      <c r="C128" s="174" t="s">
        <v>265</v>
      </c>
      <c r="D128" s="174"/>
      <c r="E128" s="174"/>
      <c r="F128" s="194" t="s">
        <v>317</v>
      </c>
      <c r="G128" s="174"/>
      <c r="H128" s="174" t="s">
        <v>369</v>
      </c>
      <c r="I128" s="174" t="s">
        <v>319</v>
      </c>
      <c r="J128" s="174" t="s">
        <v>368</v>
      </c>
      <c r="K128" s="216"/>
    </row>
    <row r="129" spans="2:11" ht="15" customHeight="1">
      <c r="B129" s="214"/>
      <c r="C129" s="174" t="s">
        <v>328</v>
      </c>
      <c r="D129" s="174"/>
      <c r="E129" s="174"/>
      <c r="F129" s="194" t="s">
        <v>323</v>
      </c>
      <c r="G129" s="174"/>
      <c r="H129" s="174" t="s">
        <v>329</v>
      </c>
      <c r="I129" s="174" t="s">
        <v>319</v>
      </c>
      <c r="J129" s="174">
        <v>15</v>
      </c>
      <c r="K129" s="216"/>
    </row>
    <row r="130" spans="2:11" ht="15" customHeight="1">
      <c r="B130" s="214"/>
      <c r="C130" s="196" t="s">
        <v>330</v>
      </c>
      <c r="D130" s="196"/>
      <c r="E130" s="196"/>
      <c r="F130" s="197" t="s">
        <v>323</v>
      </c>
      <c r="G130" s="196"/>
      <c r="H130" s="196" t="s">
        <v>331</v>
      </c>
      <c r="I130" s="196" t="s">
        <v>319</v>
      </c>
      <c r="J130" s="196">
        <v>15</v>
      </c>
      <c r="K130" s="216"/>
    </row>
    <row r="131" spans="2:11" ht="15" customHeight="1">
      <c r="B131" s="214"/>
      <c r="C131" s="196" t="s">
        <v>332</v>
      </c>
      <c r="D131" s="196"/>
      <c r="E131" s="196"/>
      <c r="F131" s="197" t="s">
        <v>323</v>
      </c>
      <c r="G131" s="196"/>
      <c r="H131" s="196" t="s">
        <v>333</v>
      </c>
      <c r="I131" s="196" t="s">
        <v>319</v>
      </c>
      <c r="J131" s="196">
        <v>20</v>
      </c>
      <c r="K131" s="216"/>
    </row>
    <row r="132" spans="2:11" ht="15" customHeight="1">
      <c r="B132" s="214"/>
      <c r="C132" s="196" t="s">
        <v>334</v>
      </c>
      <c r="D132" s="196"/>
      <c r="E132" s="196"/>
      <c r="F132" s="197" t="s">
        <v>323</v>
      </c>
      <c r="G132" s="196"/>
      <c r="H132" s="196" t="s">
        <v>335</v>
      </c>
      <c r="I132" s="196" t="s">
        <v>319</v>
      </c>
      <c r="J132" s="196">
        <v>20</v>
      </c>
      <c r="K132" s="216"/>
    </row>
    <row r="133" spans="2:11" ht="15" customHeight="1">
      <c r="B133" s="214"/>
      <c r="C133" s="174" t="s">
        <v>322</v>
      </c>
      <c r="D133" s="174"/>
      <c r="E133" s="174"/>
      <c r="F133" s="194" t="s">
        <v>323</v>
      </c>
      <c r="G133" s="174"/>
      <c r="H133" s="174" t="s">
        <v>357</v>
      </c>
      <c r="I133" s="174" t="s">
        <v>319</v>
      </c>
      <c r="J133" s="174">
        <v>50</v>
      </c>
      <c r="K133" s="216"/>
    </row>
    <row r="134" spans="2:11" ht="15" customHeight="1">
      <c r="B134" s="214"/>
      <c r="C134" s="174" t="s">
        <v>336</v>
      </c>
      <c r="D134" s="174"/>
      <c r="E134" s="174"/>
      <c r="F134" s="194" t="s">
        <v>323</v>
      </c>
      <c r="G134" s="174"/>
      <c r="H134" s="174" t="s">
        <v>357</v>
      </c>
      <c r="I134" s="174" t="s">
        <v>319</v>
      </c>
      <c r="J134" s="174">
        <v>50</v>
      </c>
      <c r="K134" s="216"/>
    </row>
    <row r="135" spans="2:11" ht="15" customHeight="1">
      <c r="B135" s="214"/>
      <c r="C135" s="174" t="s">
        <v>342</v>
      </c>
      <c r="D135" s="174"/>
      <c r="E135" s="174"/>
      <c r="F135" s="194" t="s">
        <v>323</v>
      </c>
      <c r="G135" s="174"/>
      <c r="H135" s="174" t="s">
        <v>357</v>
      </c>
      <c r="I135" s="174" t="s">
        <v>319</v>
      </c>
      <c r="J135" s="174">
        <v>50</v>
      </c>
      <c r="K135" s="216"/>
    </row>
    <row r="136" spans="2:11" ht="15" customHeight="1">
      <c r="B136" s="214"/>
      <c r="C136" s="174" t="s">
        <v>344</v>
      </c>
      <c r="D136" s="174"/>
      <c r="E136" s="174"/>
      <c r="F136" s="194" t="s">
        <v>323</v>
      </c>
      <c r="G136" s="174"/>
      <c r="H136" s="174" t="s">
        <v>357</v>
      </c>
      <c r="I136" s="174" t="s">
        <v>319</v>
      </c>
      <c r="J136" s="174">
        <v>50</v>
      </c>
      <c r="K136" s="216"/>
    </row>
    <row r="137" spans="2:11" ht="15" customHeight="1">
      <c r="B137" s="214"/>
      <c r="C137" s="174" t="s">
        <v>345</v>
      </c>
      <c r="D137" s="174"/>
      <c r="E137" s="174"/>
      <c r="F137" s="194" t="s">
        <v>323</v>
      </c>
      <c r="G137" s="174"/>
      <c r="H137" s="174" t="s">
        <v>370</v>
      </c>
      <c r="I137" s="174" t="s">
        <v>319</v>
      </c>
      <c r="J137" s="174">
        <v>255</v>
      </c>
      <c r="K137" s="216"/>
    </row>
    <row r="138" spans="2:11" ht="15" customHeight="1">
      <c r="B138" s="214"/>
      <c r="C138" s="174" t="s">
        <v>347</v>
      </c>
      <c r="D138" s="174"/>
      <c r="E138" s="174"/>
      <c r="F138" s="194" t="s">
        <v>317</v>
      </c>
      <c r="G138" s="174"/>
      <c r="H138" s="174" t="s">
        <v>371</v>
      </c>
      <c r="I138" s="174" t="s">
        <v>349</v>
      </c>
      <c r="J138" s="174"/>
      <c r="K138" s="216"/>
    </row>
    <row r="139" spans="2:11" ht="15" customHeight="1">
      <c r="B139" s="214"/>
      <c r="C139" s="174" t="s">
        <v>350</v>
      </c>
      <c r="D139" s="174"/>
      <c r="E139" s="174"/>
      <c r="F139" s="194" t="s">
        <v>317</v>
      </c>
      <c r="G139" s="174"/>
      <c r="H139" s="174" t="s">
        <v>372</v>
      </c>
      <c r="I139" s="174" t="s">
        <v>352</v>
      </c>
      <c r="J139" s="174"/>
      <c r="K139" s="216"/>
    </row>
    <row r="140" spans="2:11" ht="15" customHeight="1">
      <c r="B140" s="214"/>
      <c r="C140" s="174" t="s">
        <v>353</v>
      </c>
      <c r="D140" s="174"/>
      <c r="E140" s="174"/>
      <c r="F140" s="194" t="s">
        <v>317</v>
      </c>
      <c r="G140" s="174"/>
      <c r="H140" s="174" t="s">
        <v>353</v>
      </c>
      <c r="I140" s="174" t="s">
        <v>352</v>
      </c>
      <c r="J140" s="174"/>
      <c r="K140" s="216"/>
    </row>
    <row r="141" spans="2:11" ht="15" customHeight="1">
      <c r="B141" s="214"/>
      <c r="C141" s="174" t="s">
        <v>36</v>
      </c>
      <c r="D141" s="174"/>
      <c r="E141" s="174"/>
      <c r="F141" s="194" t="s">
        <v>317</v>
      </c>
      <c r="G141" s="174"/>
      <c r="H141" s="174" t="s">
        <v>373</v>
      </c>
      <c r="I141" s="174" t="s">
        <v>352</v>
      </c>
      <c r="J141" s="174"/>
      <c r="K141" s="216"/>
    </row>
    <row r="142" spans="2:11" ht="15" customHeight="1">
      <c r="B142" s="214"/>
      <c r="C142" s="174" t="s">
        <v>374</v>
      </c>
      <c r="D142" s="174"/>
      <c r="E142" s="174"/>
      <c r="F142" s="194" t="s">
        <v>317</v>
      </c>
      <c r="G142" s="174"/>
      <c r="H142" s="174" t="s">
        <v>375</v>
      </c>
      <c r="I142" s="174" t="s">
        <v>352</v>
      </c>
      <c r="J142" s="174"/>
      <c r="K142" s="216"/>
    </row>
    <row r="143" spans="2:11" ht="15" customHeight="1">
      <c r="B143" s="217"/>
      <c r="C143" s="218"/>
      <c r="D143" s="218"/>
      <c r="E143" s="218"/>
      <c r="F143" s="218"/>
      <c r="G143" s="218"/>
      <c r="H143" s="218"/>
      <c r="I143" s="218"/>
      <c r="J143" s="218"/>
      <c r="K143" s="219"/>
    </row>
    <row r="144" spans="2:11" ht="18.75" customHeight="1">
      <c r="B144" s="171"/>
      <c r="C144" s="171"/>
      <c r="D144" s="171"/>
      <c r="E144" s="171"/>
      <c r="F144" s="206"/>
      <c r="G144" s="171"/>
      <c r="H144" s="171"/>
      <c r="I144" s="171"/>
      <c r="J144" s="171"/>
      <c r="K144" s="171"/>
    </row>
    <row r="145" spans="2:11" ht="18.75" customHeight="1">
      <c r="B145" s="181"/>
      <c r="C145" s="181"/>
      <c r="D145" s="181"/>
      <c r="E145" s="181"/>
      <c r="F145" s="181"/>
      <c r="G145" s="181"/>
      <c r="H145" s="181"/>
      <c r="I145" s="181"/>
      <c r="J145" s="181"/>
      <c r="K145" s="181"/>
    </row>
    <row r="146" spans="2:11" ht="7.5" customHeight="1">
      <c r="B146" s="182"/>
      <c r="C146" s="183"/>
      <c r="D146" s="183"/>
      <c r="E146" s="183"/>
      <c r="F146" s="183"/>
      <c r="G146" s="183"/>
      <c r="H146" s="183"/>
      <c r="I146" s="183"/>
      <c r="J146" s="183"/>
      <c r="K146" s="184"/>
    </row>
    <row r="147" spans="2:11" ht="45" customHeight="1">
      <c r="B147" s="185"/>
      <c r="C147" s="279" t="s">
        <v>376</v>
      </c>
      <c r="D147" s="279"/>
      <c r="E147" s="279"/>
      <c r="F147" s="279"/>
      <c r="G147" s="279"/>
      <c r="H147" s="279"/>
      <c r="I147" s="279"/>
      <c r="J147" s="279"/>
      <c r="K147" s="186"/>
    </row>
    <row r="148" spans="2:11" ht="17.25" customHeight="1">
      <c r="B148" s="185"/>
      <c r="C148" s="187" t="s">
        <v>311</v>
      </c>
      <c r="D148" s="187"/>
      <c r="E148" s="187"/>
      <c r="F148" s="187" t="s">
        <v>312</v>
      </c>
      <c r="G148" s="188"/>
      <c r="H148" s="187" t="s">
        <v>52</v>
      </c>
      <c r="I148" s="187" t="s">
        <v>55</v>
      </c>
      <c r="J148" s="187" t="s">
        <v>313</v>
      </c>
      <c r="K148" s="186"/>
    </row>
    <row r="149" spans="2:11" ht="17.25" customHeight="1">
      <c r="B149" s="185"/>
      <c r="C149" s="189" t="s">
        <v>314</v>
      </c>
      <c r="D149" s="189"/>
      <c r="E149" s="189"/>
      <c r="F149" s="190" t="s">
        <v>315</v>
      </c>
      <c r="G149" s="191"/>
      <c r="H149" s="189"/>
      <c r="I149" s="189"/>
      <c r="J149" s="189" t="s">
        <v>316</v>
      </c>
      <c r="K149" s="186"/>
    </row>
    <row r="150" spans="2:11" ht="5.25" customHeight="1">
      <c r="B150" s="195"/>
      <c r="C150" s="192"/>
      <c r="D150" s="192"/>
      <c r="E150" s="192"/>
      <c r="F150" s="192"/>
      <c r="G150" s="193"/>
      <c r="H150" s="192"/>
      <c r="I150" s="192"/>
      <c r="J150" s="192"/>
      <c r="K150" s="216"/>
    </row>
    <row r="151" spans="2:11" ht="15" customHeight="1">
      <c r="B151" s="195"/>
      <c r="C151" s="220" t="s">
        <v>320</v>
      </c>
      <c r="D151" s="174"/>
      <c r="E151" s="174"/>
      <c r="F151" s="221" t="s">
        <v>317</v>
      </c>
      <c r="G151" s="174"/>
      <c r="H151" s="220" t="s">
        <v>357</v>
      </c>
      <c r="I151" s="220" t="s">
        <v>319</v>
      </c>
      <c r="J151" s="220">
        <v>120</v>
      </c>
      <c r="K151" s="216"/>
    </row>
    <row r="152" spans="2:11" ht="15" customHeight="1">
      <c r="B152" s="195"/>
      <c r="C152" s="220" t="s">
        <v>366</v>
      </c>
      <c r="D152" s="174"/>
      <c r="E152" s="174"/>
      <c r="F152" s="221" t="s">
        <v>317</v>
      </c>
      <c r="G152" s="174"/>
      <c r="H152" s="220" t="s">
        <v>377</v>
      </c>
      <c r="I152" s="220" t="s">
        <v>319</v>
      </c>
      <c r="J152" s="220" t="s">
        <v>368</v>
      </c>
      <c r="K152" s="216"/>
    </row>
    <row r="153" spans="2:11" ht="15" customHeight="1">
      <c r="B153" s="195"/>
      <c r="C153" s="220" t="s">
        <v>265</v>
      </c>
      <c r="D153" s="174"/>
      <c r="E153" s="174"/>
      <c r="F153" s="221" t="s">
        <v>317</v>
      </c>
      <c r="G153" s="174"/>
      <c r="H153" s="220" t="s">
        <v>378</v>
      </c>
      <c r="I153" s="220" t="s">
        <v>319</v>
      </c>
      <c r="J153" s="220" t="s">
        <v>368</v>
      </c>
      <c r="K153" s="216"/>
    </row>
    <row r="154" spans="2:11" ht="15" customHeight="1">
      <c r="B154" s="195"/>
      <c r="C154" s="220" t="s">
        <v>322</v>
      </c>
      <c r="D154" s="174"/>
      <c r="E154" s="174"/>
      <c r="F154" s="221" t="s">
        <v>323</v>
      </c>
      <c r="G154" s="174"/>
      <c r="H154" s="220" t="s">
        <v>357</v>
      </c>
      <c r="I154" s="220" t="s">
        <v>319</v>
      </c>
      <c r="J154" s="220">
        <v>50</v>
      </c>
      <c r="K154" s="216"/>
    </row>
    <row r="155" spans="2:11" ht="15" customHeight="1">
      <c r="B155" s="195"/>
      <c r="C155" s="220" t="s">
        <v>325</v>
      </c>
      <c r="D155" s="174"/>
      <c r="E155" s="174"/>
      <c r="F155" s="221" t="s">
        <v>317</v>
      </c>
      <c r="G155" s="174"/>
      <c r="H155" s="220" t="s">
        <v>357</v>
      </c>
      <c r="I155" s="220" t="s">
        <v>327</v>
      </c>
      <c r="J155" s="220"/>
      <c r="K155" s="216"/>
    </row>
    <row r="156" spans="2:11" ht="15" customHeight="1">
      <c r="B156" s="195"/>
      <c r="C156" s="220" t="s">
        <v>336</v>
      </c>
      <c r="D156" s="174"/>
      <c r="E156" s="174"/>
      <c r="F156" s="221" t="s">
        <v>323</v>
      </c>
      <c r="G156" s="174"/>
      <c r="H156" s="220" t="s">
        <v>357</v>
      </c>
      <c r="I156" s="220" t="s">
        <v>319</v>
      </c>
      <c r="J156" s="220">
        <v>50</v>
      </c>
      <c r="K156" s="216"/>
    </row>
    <row r="157" spans="2:11" ht="15" customHeight="1">
      <c r="B157" s="195"/>
      <c r="C157" s="220" t="s">
        <v>344</v>
      </c>
      <c r="D157" s="174"/>
      <c r="E157" s="174"/>
      <c r="F157" s="221" t="s">
        <v>323</v>
      </c>
      <c r="G157" s="174"/>
      <c r="H157" s="220" t="s">
        <v>357</v>
      </c>
      <c r="I157" s="220" t="s">
        <v>319</v>
      </c>
      <c r="J157" s="220">
        <v>50</v>
      </c>
      <c r="K157" s="216"/>
    </row>
    <row r="158" spans="2:11" ht="15" customHeight="1">
      <c r="B158" s="195"/>
      <c r="C158" s="220" t="s">
        <v>342</v>
      </c>
      <c r="D158" s="174"/>
      <c r="E158" s="174"/>
      <c r="F158" s="221" t="s">
        <v>323</v>
      </c>
      <c r="G158" s="174"/>
      <c r="H158" s="220" t="s">
        <v>357</v>
      </c>
      <c r="I158" s="220" t="s">
        <v>319</v>
      </c>
      <c r="J158" s="220">
        <v>50</v>
      </c>
      <c r="K158" s="216"/>
    </row>
    <row r="159" spans="2:11" ht="15" customHeight="1">
      <c r="B159" s="195"/>
      <c r="C159" s="220" t="s">
        <v>80</v>
      </c>
      <c r="D159" s="174"/>
      <c r="E159" s="174"/>
      <c r="F159" s="221" t="s">
        <v>317</v>
      </c>
      <c r="G159" s="174"/>
      <c r="H159" s="220" t="s">
        <v>379</v>
      </c>
      <c r="I159" s="220" t="s">
        <v>319</v>
      </c>
      <c r="J159" s="220" t="s">
        <v>380</v>
      </c>
      <c r="K159" s="216"/>
    </row>
    <row r="160" spans="2:11" ht="15" customHeight="1">
      <c r="B160" s="195"/>
      <c r="C160" s="220" t="s">
        <v>381</v>
      </c>
      <c r="D160" s="174"/>
      <c r="E160" s="174"/>
      <c r="F160" s="221" t="s">
        <v>317</v>
      </c>
      <c r="G160" s="174"/>
      <c r="H160" s="220" t="s">
        <v>382</v>
      </c>
      <c r="I160" s="220" t="s">
        <v>352</v>
      </c>
      <c r="J160" s="220"/>
      <c r="K160" s="216"/>
    </row>
    <row r="161" spans="2:11" ht="15" customHeight="1">
      <c r="B161" s="222"/>
      <c r="C161" s="204"/>
      <c r="D161" s="204"/>
      <c r="E161" s="204"/>
      <c r="F161" s="204"/>
      <c r="G161" s="204"/>
      <c r="H161" s="204"/>
      <c r="I161" s="204"/>
      <c r="J161" s="204"/>
      <c r="K161" s="223"/>
    </row>
    <row r="162" spans="2:11" ht="18.75" customHeight="1">
      <c r="B162" s="171"/>
      <c r="C162" s="174"/>
      <c r="D162" s="174"/>
      <c r="E162" s="174"/>
      <c r="F162" s="194"/>
      <c r="G162" s="174"/>
      <c r="H162" s="174"/>
      <c r="I162" s="174"/>
      <c r="J162" s="174"/>
      <c r="K162" s="171"/>
    </row>
    <row r="163" spans="2:11" ht="18.75" customHeight="1">
      <c r="B163" s="181"/>
      <c r="C163" s="181"/>
      <c r="D163" s="181"/>
      <c r="E163" s="181"/>
      <c r="F163" s="181"/>
      <c r="G163" s="181"/>
      <c r="H163" s="181"/>
      <c r="I163" s="181"/>
      <c r="J163" s="181"/>
      <c r="K163" s="181"/>
    </row>
    <row r="164" spans="2:11" ht="7.5" customHeight="1">
      <c r="B164" s="163"/>
      <c r="C164" s="164"/>
      <c r="D164" s="164"/>
      <c r="E164" s="164"/>
      <c r="F164" s="164"/>
      <c r="G164" s="164"/>
      <c r="H164" s="164"/>
      <c r="I164" s="164"/>
      <c r="J164" s="164"/>
      <c r="K164" s="165"/>
    </row>
    <row r="165" spans="2:11" ht="45" customHeight="1">
      <c r="B165" s="166"/>
      <c r="C165" s="278" t="s">
        <v>383</v>
      </c>
      <c r="D165" s="278"/>
      <c r="E165" s="278"/>
      <c r="F165" s="278"/>
      <c r="G165" s="278"/>
      <c r="H165" s="278"/>
      <c r="I165" s="278"/>
      <c r="J165" s="278"/>
      <c r="K165" s="167"/>
    </row>
    <row r="166" spans="2:11" ht="17.25" customHeight="1">
      <c r="B166" s="166"/>
      <c r="C166" s="187" t="s">
        <v>311</v>
      </c>
      <c r="D166" s="187"/>
      <c r="E166" s="187"/>
      <c r="F166" s="187" t="s">
        <v>312</v>
      </c>
      <c r="G166" s="224"/>
      <c r="H166" s="225" t="s">
        <v>52</v>
      </c>
      <c r="I166" s="225" t="s">
        <v>55</v>
      </c>
      <c r="J166" s="187" t="s">
        <v>313</v>
      </c>
      <c r="K166" s="167"/>
    </row>
    <row r="167" spans="2:11" ht="17.25" customHeight="1">
      <c r="B167" s="168"/>
      <c r="C167" s="189" t="s">
        <v>314</v>
      </c>
      <c r="D167" s="189"/>
      <c r="E167" s="189"/>
      <c r="F167" s="190" t="s">
        <v>315</v>
      </c>
      <c r="G167" s="226"/>
      <c r="H167" s="227"/>
      <c r="I167" s="227"/>
      <c r="J167" s="189" t="s">
        <v>316</v>
      </c>
      <c r="K167" s="169"/>
    </row>
    <row r="168" spans="2:11" ht="5.25" customHeight="1">
      <c r="B168" s="195"/>
      <c r="C168" s="192"/>
      <c r="D168" s="192"/>
      <c r="E168" s="192"/>
      <c r="F168" s="192"/>
      <c r="G168" s="193"/>
      <c r="H168" s="192"/>
      <c r="I168" s="192"/>
      <c r="J168" s="192"/>
      <c r="K168" s="216"/>
    </row>
    <row r="169" spans="2:11" ht="15" customHeight="1">
      <c r="B169" s="195"/>
      <c r="C169" s="174" t="s">
        <v>320</v>
      </c>
      <c r="D169" s="174"/>
      <c r="E169" s="174"/>
      <c r="F169" s="194" t="s">
        <v>317</v>
      </c>
      <c r="G169" s="174"/>
      <c r="H169" s="174" t="s">
        <v>357</v>
      </c>
      <c r="I169" s="174" t="s">
        <v>319</v>
      </c>
      <c r="J169" s="174">
        <v>120</v>
      </c>
      <c r="K169" s="216"/>
    </row>
    <row r="170" spans="2:11" ht="15" customHeight="1">
      <c r="B170" s="195"/>
      <c r="C170" s="174" t="s">
        <v>366</v>
      </c>
      <c r="D170" s="174"/>
      <c r="E170" s="174"/>
      <c r="F170" s="194" t="s">
        <v>317</v>
      </c>
      <c r="G170" s="174"/>
      <c r="H170" s="174" t="s">
        <v>367</v>
      </c>
      <c r="I170" s="174" t="s">
        <v>319</v>
      </c>
      <c r="J170" s="174" t="s">
        <v>368</v>
      </c>
      <c r="K170" s="216"/>
    </row>
    <row r="171" spans="2:11" ht="15" customHeight="1">
      <c r="B171" s="195"/>
      <c r="C171" s="174" t="s">
        <v>265</v>
      </c>
      <c r="D171" s="174"/>
      <c r="E171" s="174"/>
      <c r="F171" s="194" t="s">
        <v>317</v>
      </c>
      <c r="G171" s="174"/>
      <c r="H171" s="174" t="s">
        <v>384</v>
      </c>
      <c r="I171" s="174" t="s">
        <v>319</v>
      </c>
      <c r="J171" s="174" t="s">
        <v>368</v>
      </c>
      <c r="K171" s="216"/>
    </row>
    <row r="172" spans="2:11" ht="15" customHeight="1">
      <c r="B172" s="195"/>
      <c r="C172" s="174" t="s">
        <v>322</v>
      </c>
      <c r="D172" s="174"/>
      <c r="E172" s="174"/>
      <c r="F172" s="194" t="s">
        <v>323</v>
      </c>
      <c r="G172" s="174"/>
      <c r="H172" s="174" t="s">
        <v>384</v>
      </c>
      <c r="I172" s="174" t="s">
        <v>319</v>
      </c>
      <c r="J172" s="174">
        <v>50</v>
      </c>
      <c r="K172" s="216"/>
    </row>
    <row r="173" spans="2:11" ht="15" customHeight="1">
      <c r="B173" s="195"/>
      <c r="C173" s="174" t="s">
        <v>325</v>
      </c>
      <c r="D173" s="174"/>
      <c r="E173" s="174"/>
      <c r="F173" s="194" t="s">
        <v>317</v>
      </c>
      <c r="G173" s="174"/>
      <c r="H173" s="174" t="s">
        <v>384</v>
      </c>
      <c r="I173" s="174" t="s">
        <v>327</v>
      </c>
      <c r="J173" s="174"/>
      <c r="K173" s="216"/>
    </row>
    <row r="174" spans="2:11" ht="15" customHeight="1">
      <c r="B174" s="195"/>
      <c r="C174" s="174" t="s">
        <v>336</v>
      </c>
      <c r="D174" s="174"/>
      <c r="E174" s="174"/>
      <c r="F174" s="194" t="s">
        <v>323</v>
      </c>
      <c r="G174" s="174"/>
      <c r="H174" s="174" t="s">
        <v>384</v>
      </c>
      <c r="I174" s="174" t="s">
        <v>319</v>
      </c>
      <c r="J174" s="174">
        <v>50</v>
      </c>
      <c r="K174" s="216"/>
    </row>
    <row r="175" spans="2:11" ht="15" customHeight="1">
      <c r="B175" s="195"/>
      <c r="C175" s="174" t="s">
        <v>344</v>
      </c>
      <c r="D175" s="174"/>
      <c r="E175" s="174"/>
      <c r="F175" s="194" t="s">
        <v>323</v>
      </c>
      <c r="G175" s="174"/>
      <c r="H175" s="174" t="s">
        <v>384</v>
      </c>
      <c r="I175" s="174" t="s">
        <v>319</v>
      </c>
      <c r="J175" s="174">
        <v>50</v>
      </c>
      <c r="K175" s="216"/>
    </row>
    <row r="176" spans="2:11" ht="15" customHeight="1">
      <c r="B176" s="195"/>
      <c r="C176" s="174" t="s">
        <v>342</v>
      </c>
      <c r="D176" s="174"/>
      <c r="E176" s="174"/>
      <c r="F176" s="194" t="s">
        <v>323</v>
      </c>
      <c r="G176" s="174"/>
      <c r="H176" s="174" t="s">
        <v>384</v>
      </c>
      <c r="I176" s="174" t="s">
        <v>319</v>
      </c>
      <c r="J176" s="174">
        <v>50</v>
      </c>
      <c r="K176" s="216"/>
    </row>
    <row r="177" spans="2:11" ht="15" customHeight="1">
      <c r="B177" s="195"/>
      <c r="C177" s="174" t="s">
        <v>91</v>
      </c>
      <c r="D177" s="174"/>
      <c r="E177" s="174"/>
      <c r="F177" s="194" t="s">
        <v>317</v>
      </c>
      <c r="G177" s="174"/>
      <c r="H177" s="174" t="s">
        <v>385</v>
      </c>
      <c r="I177" s="174" t="s">
        <v>386</v>
      </c>
      <c r="J177" s="174"/>
      <c r="K177" s="216"/>
    </row>
    <row r="178" spans="2:11" ht="15" customHeight="1">
      <c r="B178" s="195"/>
      <c r="C178" s="174" t="s">
        <v>55</v>
      </c>
      <c r="D178" s="174"/>
      <c r="E178" s="174"/>
      <c r="F178" s="194" t="s">
        <v>317</v>
      </c>
      <c r="G178" s="174"/>
      <c r="H178" s="174" t="s">
        <v>387</v>
      </c>
      <c r="I178" s="174" t="s">
        <v>388</v>
      </c>
      <c r="J178" s="174">
        <v>1</v>
      </c>
      <c r="K178" s="216"/>
    </row>
    <row r="179" spans="2:11" ht="15" customHeight="1">
      <c r="B179" s="195"/>
      <c r="C179" s="174" t="s">
        <v>51</v>
      </c>
      <c r="D179" s="174"/>
      <c r="E179" s="174"/>
      <c r="F179" s="194" t="s">
        <v>317</v>
      </c>
      <c r="G179" s="174"/>
      <c r="H179" s="174" t="s">
        <v>389</v>
      </c>
      <c r="I179" s="174" t="s">
        <v>319</v>
      </c>
      <c r="J179" s="174">
        <v>20</v>
      </c>
      <c r="K179" s="216"/>
    </row>
    <row r="180" spans="2:11" ht="15" customHeight="1">
      <c r="B180" s="195"/>
      <c r="C180" s="174" t="s">
        <v>52</v>
      </c>
      <c r="D180" s="174"/>
      <c r="E180" s="174"/>
      <c r="F180" s="194" t="s">
        <v>317</v>
      </c>
      <c r="G180" s="174"/>
      <c r="H180" s="174" t="s">
        <v>390</v>
      </c>
      <c r="I180" s="174" t="s">
        <v>319</v>
      </c>
      <c r="J180" s="174">
        <v>255</v>
      </c>
      <c r="K180" s="216"/>
    </row>
    <row r="181" spans="2:11" ht="15" customHeight="1">
      <c r="B181" s="195"/>
      <c r="C181" s="174" t="s">
        <v>92</v>
      </c>
      <c r="D181" s="174"/>
      <c r="E181" s="174"/>
      <c r="F181" s="194" t="s">
        <v>317</v>
      </c>
      <c r="G181" s="174"/>
      <c r="H181" s="174" t="s">
        <v>281</v>
      </c>
      <c r="I181" s="174" t="s">
        <v>319</v>
      </c>
      <c r="J181" s="174">
        <v>10</v>
      </c>
      <c r="K181" s="216"/>
    </row>
    <row r="182" spans="2:11" ht="15" customHeight="1">
      <c r="B182" s="195"/>
      <c r="C182" s="174" t="s">
        <v>93</v>
      </c>
      <c r="D182" s="174"/>
      <c r="E182" s="174"/>
      <c r="F182" s="194" t="s">
        <v>317</v>
      </c>
      <c r="G182" s="174"/>
      <c r="H182" s="174" t="s">
        <v>391</v>
      </c>
      <c r="I182" s="174" t="s">
        <v>352</v>
      </c>
      <c r="J182" s="174"/>
      <c r="K182" s="216"/>
    </row>
    <row r="183" spans="2:11" ht="15" customHeight="1">
      <c r="B183" s="195"/>
      <c r="C183" s="174" t="s">
        <v>392</v>
      </c>
      <c r="D183" s="174"/>
      <c r="E183" s="174"/>
      <c r="F183" s="194" t="s">
        <v>317</v>
      </c>
      <c r="G183" s="174"/>
      <c r="H183" s="174" t="s">
        <v>393</v>
      </c>
      <c r="I183" s="174" t="s">
        <v>352</v>
      </c>
      <c r="J183" s="174"/>
      <c r="K183" s="216"/>
    </row>
    <row r="184" spans="2:11" ht="15" customHeight="1">
      <c r="B184" s="195"/>
      <c r="C184" s="174" t="s">
        <v>381</v>
      </c>
      <c r="D184" s="174"/>
      <c r="E184" s="174"/>
      <c r="F184" s="194" t="s">
        <v>317</v>
      </c>
      <c r="G184" s="174"/>
      <c r="H184" s="174" t="s">
        <v>394</v>
      </c>
      <c r="I184" s="174" t="s">
        <v>352</v>
      </c>
      <c r="J184" s="174"/>
      <c r="K184" s="216"/>
    </row>
    <row r="185" spans="2:11" ht="15" customHeight="1">
      <c r="B185" s="195"/>
      <c r="C185" s="174" t="s">
        <v>95</v>
      </c>
      <c r="D185" s="174"/>
      <c r="E185" s="174"/>
      <c r="F185" s="194" t="s">
        <v>323</v>
      </c>
      <c r="G185" s="174"/>
      <c r="H185" s="174" t="s">
        <v>395</v>
      </c>
      <c r="I185" s="174" t="s">
        <v>319</v>
      </c>
      <c r="J185" s="174">
        <v>50</v>
      </c>
      <c r="K185" s="216"/>
    </row>
    <row r="186" spans="2:11" ht="15" customHeight="1">
      <c r="B186" s="195"/>
      <c r="C186" s="174" t="s">
        <v>396</v>
      </c>
      <c r="D186" s="174"/>
      <c r="E186" s="174"/>
      <c r="F186" s="194" t="s">
        <v>323</v>
      </c>
      <c r="G186" s="174"/>
      <c r="H186" s="174" t="s">
        <v>397</v>
      </c>
      <c r="I186" s="174" t="s">
        <v>398</v>
      </c>
      <c r="J186" s="174"/>
      <c r="K186" s="216"/>
    </row>
    <row r="187" spans="2:11" ht="15" customHeight="1">
      <c r="B187" s="195"/>
      <c r="C187" s="174" t="s">
        <v>399</v>
      </c>
      <c r="D187" s="174"/>
      <c r="E187" s="174"/>
      <c r="F187" s="194" t="s">
        <v>323</v>
      </c>
      <c r="G187" s="174"/>
      <c r="H187" s="174" t="s">
        <v>400</v>
      </c>
      <c r="I187" s="174" t="s">
        <v>398</v>
      </c>
      <c r="J187" s="174"/>
      <c r="K187" s="216"/>
    </row>
    <row r="188" spans="2:11" ht="15" customHeight="1">
      <c r="B188" s="195"/>
      <c r="C188" s="174" t="s">
        <v>401</v>
      </c>
      <c r="D188" s="174"/>
      <c r="E188" s="174"/>
      <c r="F188" s="194" t="s">
        <v>323</v>
      </c>
      <c r="G188" s="174"/>
      <c r="H188" s="174" t="s">
        <v>402</v>
      </c>
      <c r="I188" s="174" t="s">
        <v>398</v>
      </c>
      <c r="J188" s="174"/>
      <c r="K188" s="216"/>
    </row>
    <row r="189" spans="2:11" ht="15" customHeight="1">
      <c r="B189" s="195"/>
      <c r="C189" s="228" t="s">
        <v>403</v>
      </c>
      <c r="D189" s="174"/>
      <c r="E189" s="174"/>
      <c r="F189" s="194" t="s">
        <v>323</v>
      </c>
      <c r="G189" s="174"/>
      <c r="H189" s="174" t="s">
        <v>404</v>
      </c>
      <c r="I189" s="174" t="s">
        <v>405</v>
      </c>
      <c r="J189" s="229" t="s">
        <v>406</v>
      </c>
      <c r="K189" s="216"/>
    </row>
    <row r="190" spans="2:11" ht="15" customHeight="1">
      <c r="B190" s="195"/>
      <c r="C190" s="180" t="s">
        <v>40</v>
      </c>
      <c r="D190" s="174"/>
      <c r="E190" s="174"/>
      <c r="F190" s="194" t="s">
        <v>317</v>
      </c>
      <c r="G190" s="174"/>
      <c r="H190" s="171" t="s">
        <v>407</v>
      </c>
      <c r="I190" s="174" t="s">
        <v>408</v>
      </c>
      <c r="J190" s="174"/>
      <c r="K190" s="216"/>
    </row>
    <row r="191" spans="2:11" ht="15" customHeight="1">
      <c r="B191" s="195"/>
      <c r="C191" s="180" t="s">
        <v>409</v>
      </c>
      <c r="D191" s="174"/>
      <c r="E191" s="174"/>
      <c r="F191" s="194" t="s">
        <v>317</v>
      </c>
      <c r="G191" s="174"/>
      <c r="H191" s="174" t="s">
        <v>410</v>
      </c>
      <c r="I191" s="174" t="s">
        <v>352</v>
      </c>
      <c r="J191" s="174"/>
      <c r="K191" s="216"/>
    </row>
    <row r="192" spans="2:11" ht="15" customHeight="1">
      <c r="B192" s="195"/>
      <c r="C192" s="180" t="s">
        <v>411</v>
      </c>
      <c r="D192" s="174"/>
      <c r="E192" s="174"/>
      <c r="F192" s="194" t="s">
        <v>317</v>
      </c>
      <c r="G192" s="174"/>
      <c r="H192" s="174" t="s">
        <v>412</v>
      </c>
      <c r="I192" s="174" t="s">
        <v>352</v>
      </c>
      <c r="J192" s="174"/>
      <c r="K192" s="216"/>
    </row>
    <row r="193" spans="2:11" ht="15" customHeight="1">
      <c r="B193" s="195"/>
      <c r="C193" s="180" t="s">
        <v>413</v>
      </c>
      <c r="D193" s="174"/>
      <c r="E193" s="174"/>
      <c r="F193" s="194" t="s">
        <v>323</v>
      </c>
      <c r="G193" s="174"/>
      <c r="H193" s="174" t="s">
        <v>414</v>
      </c>
      <c r="I193" s="174" t="s">
        <v>352</v>
      </c>
      <c r="J193" s="174"/>
      <c r="K193" s="216"/>
    </row>
    <row r="194" spans="2:11" ht="15" customHeight="1">
      <c r="B194" s="222"/>
      <c r="C194" s="230"/>
      <c r="D194" s="204"/>
      <c r="E194" s="204"/>
      <c r="F194" s="204"/>
      <c r="G194" s="204"/>
      <c r="H194" s="204"/>
      <c r="I194" s="204"/>
      <c r="J194" s="204"/>
      <c r="K194" s="223"/>
    </row>
    <row r="195" spans="2:11" ht="18.75" customHeight="1">
      <c r="B195" s="171"/>
      <c r="C195" s="174"/>
      <c r="D195" s="174"/>
      <c r="E195" s="174"/>
      <c r="F195" s="194"/>
      <c r="G195" s="174"/>
      <c r="H195" s="174"/>
      <c r="I195" s="174"/>
      <c r="J195" s="174"/>
      <c r="K195" s="171"/>
    </row>
    <row r="196" spans="2:11" ht="18.75" customHeight="1">
      <c r="B196" s="171"/>
      <c r="C196" s="174"/>
      <c r="D196" s="174"/>
      <c r="E196" s="174"/>
      <c r="F196" s="194"/>
      <c r="G196" s="174"/>
      <c r="H196" s="174"/>
      <c r="I196" s="174"/>
      <c r="J196" s="174"/>
      <c r="K196" s="171"/>
    </row>
    <row r="197" spans="2:11" ht="18.75" customHeight="1">
      <c r="B197" s="181"/>
      <c r="C197" s="181"/>
      <c r="D197" s="181"/>
      <c r="E197" s="181"/>
      <c r="F197" s="181"/>
      <c r="G197" s="181"/>
      <c r="H197" s="181"/>
      <c r="I197" s="181"/>
      <c r="J197" s="181"/>
      <c r="K197" s="181"/>
    </row>
    <row r="198" spans="2:11" ht="13.5">
      <c r="B198" s="163"/>
      <c r="C198" s="164"/>
      <c r="D198" s="164"/>
      <c r="E198" s="164"/>
      <c r="F198" s="164"/>
      <c r="G198" s="164"/>
      <c r="H198" s="164"/>
      <c r="I198" s="164"/>
      <c r="J198" s="164"/>
      <c r="K198" s="165"/>
    </row>
    <row r="199" spans="2:11" ht="21">
      <c r="B199" s="166"/>
      <c r="C199" s="278" t="s">
        <v>415</v>
      </c>
      <c r="D199" s="278"/>
      <c r="E199" s="278"/>
      <c r="F199" s="278"/>
      <c r="G199" s="278"/>
      <c r="H199" s="278"/>
      <c r="I199" s="278"/>
      <c r="J199" s="278"/>
      <c r="K199" s="167"/>
    </row>
    <row r="200" spans="2:11" ht="25.5" customHeight="1">
      <c r="B200" s="166"/>
      <c r="C200" s="231" t="s">
        <v>416</v>
      </c>
      <c r="D200" s="231"/>
      <c r="E200" s="231"/>
      <c r="F200" s="231" t="s">
        <v>417</v>
      </c>
      <c r="G200" s="232"/>
      <c r="H200" s="277" t="s">
        <v>418</v>
      </c>
      <c r="I200" s="277"/>
      <c r="J200" s="277"/>
      <c r="K200" s="167"/>
    </row>
    <row r="201" spans="2:11" ht="5.25" customHeight="1">
      <c r="B201" s="195"/>
      <c r="C201" s="192"/>
      <c r="D201" s="192"/>
      <c r="E201" s="192"/>
      <c r="F201" s="192"/>
      <c r="G201" s="174"/>
      <c r="H201" s="192"/>
      <c r="I201" s="192"/>
      <c r="J201" s="192"/>
      <c r="K201" s="216"/>
    </row>
    <row r="202" spans="2:11" ht="15" customHeight="1">
      <c r="B202" s="195"/>
      <c r="C202" s="174" t="s">
        <v>408</v>
      </c>
      <c r="D202" s="174"/>
      <c r="E202" s="174"/>
      <c r="F202" s="194" t="s">
        <v>41</v>
      </c>
      <c r="G202" s="174"/>
      <c r="H202" s="276" t="s">
        <v>419</v>
      </c>
      <c r="I202" s="276"/>
      <c r="J202" s="276"/>
      <c r="K202" s="216"/>
    </row>
    <row r="203" spans="2:11" ht="15" customHeight="1">
      <c r="B203" s="195"/>
      <c r="C203" s="201"/>
      <c r="D203" s="174"/>
      <c r="E203" s="174"/>
      <c r="F203" s="194" t="s">
        <v>42</v>
      </c>
      <c r="G203" s="174"/>
      <c r="H203" s="276" t="s">
        <v>420</v>
      </c>
      <c r="I203" s="276"/>
      <c r="J203" s="276"/>
      <c r="K203" s="216"/>
    </row>
    <row r="204" spans="2:11" ht="15" customHeight="1">
      <c r="B204" s="195"/>
      <c r="C204" s="201"/>
      <c r="D204" s="174"/>
      <c r="E204" s="174"/>
      <c r="F204" s="194" t="s">
        <v>45</v>
      </c>
      <c r="G204" s="174"/>
      <c r="H204" s="276" t="s">
        <v>421</v>
      </c>
      <c r="I204" s="276"/>
      <c r="J204" s="276"/>
      <c r="K204" s="216"/>
    </row>
    <row r="205" spans="2:11" ht="15" customHeight="1">
      <c r="B205" s="195"/>
      <c r="C205" s="174"/>
      <c r="D205" s="174"/>
      <c r="E205" s="174"/>
      <c r="F205" s="194" t="s">
        <v>43</v>
      </c>
      <c r="G205" s="174"/>
      <c r="H205" s="276" t="s">
        <v>422</v>
      </c>
      <c r="I205" s="276"/>
      <c r="J205" s="276"/>
      <c r="K205" s="216"/>
    </row>
    <row r="206" spans="2:11" ht="15" customHeight="1">
      <c r="B206" s="195"/>
      <c r="C206" s="174"/>
      <c r="D206" s="174"/>
      <c r="E206" s="174"/>
      <c r="F206" s="194" t="s">
        <v>44</v>
      </c>
      <c r="G206" s="174"/>
      <c r="H206" s="276" t="s">
        <v>423</v>
      </c>
      <c r="I206" s="276"/>
      <c r="J206" s="276"/>
      <c r="K206" s="216"/>
    </row>
    <row r="207" spans="2:11" ht="15" customHeight="1">
      <c r="B207" s="195"/>
      <c r="C207" s="174"/>
      <c r="D207" s="174"/>
      <c r="E207" s="174"/>
      <c r="F207" s="194"/>
      <c r="G207" s="174"/>
      <c r="H207" s="174"/>
      <c r="I207" s="174"/>
      <c r="J207" s="174"/>
      <c r="K207" s="216"/>
    </row>
    <row r="208" spans="2:11" ht="15" customHeight="1">
      <c r="B208" s="195"/>
      <c r="C208" s="174" t="s">
        <v>364</v>
      </c>
      <c r="D208" s="174"/>
      <c r="E208" s="174"/>
      <c r="F208" s="194" t="s">
        <v>74</v>
      </c>
      <c r="G208" s="174"/>
      <c r="H208" s="276" t="s">
        <v>424</v>
      </c>
      <c r="I208" s="276"/>
      <c r="J208" s="276"/>
      <c r="K208" s="216"/>
    </row>
    <row r="209" spans="2:11" ht="15" customHeight="1">
      <c r="B209" s="195"/>
      <c r="C209" s="201"/>
      <c r="D209" s="174"/>
      <c r="E209" s="174"/>
      <c r="F209" s="194" t="s">
        <v>259</v>
      </c>
      <c r="G209" s="174"/>
      <c r="H209" s="276" t="s">
        <v>260</v>
      </c>
      <c r="I209" s="276"/>
      <c r="J209" s="276"/>
      <c r="K209" s="216"/>
    </row>
    <row r="210" spans="2:11" ht="15" customHeight="1">
      <c r="B210" s="195"/>
      <c r="C210" s="174"/>
      <c r="D210" s="174"/>
      <c r="E210" s="174"/>
      <c r="F210" s="194" t="s">
        <v>257</v>
      </c>
      <c r="G210" s="174"/>
      <c r="H210" s="276" t="s">
        <v>425</v>
      </c>
      <c r="I210" s="276"/>
      <c r="J210" s="276"/>
      <c r="K210" s="216"/>
    </row>
    <row r="211" spans="2:11" ht="15" customHeight="1">
      <c r="B211" s="233"/>
      <c r="C211" s="201"/>
      <c r="D211" s="201"/>
      <c r="E211" s="201"/>
      <c r="F211" s="194" t="s">
        <v>261</v>
      </c>
      <c r="G211" s="180"/>
      <c r="H211" s="275" t="s">
        <v>262</v>
      </c>
      <c r="I211" s="275"/>
      <c r="J211" s="275"/>
      <c r="K211" s="234"/>
    </row>
    <row r="212" spans="2:11" ht="15" customHeight="1">
      <c r="B212" s="233"/>
      <c r="C212" s="201"/>
      <c r="D212" s="201"/>
      <c r="E212" s="201"/>
      <c r="F212" s="194" t="s">
        <v>263</v>
      </c>
      <c r="G212" s="180"/>
      <c r="H212" s="275" t="s">
        <v>426</v>
      </c>
      <c r="I212" s="275"/>
      <c r="J212" s="275"/>
      <c r="K212" s="234"/>
    </row>
    <row r="213" spans="2:11" ht="15" customHeight="1">
      <c r="B213" s="233"/>
      <c r="C213" s="201"/>
      <c r="D213" s="201"/>
      <c r="E213" s="201"/>
      <c r="F213" s="235"/>
      <c r="G213" s="180"/>
      <c r="H213" s="236"/>
      <c r="I213" s="236"/>
      <c r="J213" s="236"/>
      <c r="K213" s="234"/>
    </row>
    <row r="214" spans="2:11" ht="15" customHeight="1">
      <c r="B214" s="233"/>
      <c r="C214" s="174" t="s">
        <v>388</v>
      </c>
      <c r="D214" s="201"/>
      <c r="E214" s="201"/>
      <c r="F214" s="194">
        <v>1</v>
      </c>
      <c r="G214" s="180"/>
      <c r="H214" s="275" t="s">
        <v>427</v>
      </c>
      <c r="I214" s="275"/>
      <c r="J214" s="275"/>
      <c r="K214" s="234"/>
    </row>
    <row r="215" spans="2:11" ht="15" customHeight="1">
      <c r="B215" s="233"/>
      <c r="C215" s="201"/>
      <c r="D215" s="201"/>
      <c r="E215" s="201"/>
      <c r="F215" s="194">
        <v>2</v>
      </c>
      <c r="G215" s="180"/>
      <c r="H215" s="275" t="s">
        <v>428</v>
      </c>
      <c r="I215" s="275"/>
      <c r="J215" s="275"/>
      <c r="K215" s="234"/>
    </row>
    <row r="216" spans="2:11" ht="15" customHeight="1">
      <c r="B216" s="233"/>
      <c r="C216" s="201"/>
      <c r="D216" s="201"/>
      <c r="E216" s="201"/>
      <c r="F216" s="194">
        <v>3</v>
      </c>
      <c r="G216" s="180"/>
      <c r="H216" s="275" t="s">
        <v>429</v>
      </c>
      <c r="I216" s="275"/>
      <c r="J216" s="275"/>
      <c r="K216" s="234"/>
    </row>
    <row r="217" spans="2:11" ht="15" customHeight="1">
      <c r="B217" s="233"/>
      <c r="C217" s="201"/>
      <c r="D217" s="201"/>
      <c r="E217" s="201"/>
      <c r="F217" s="194">
        <v>4</v>
      </c>
      <c r="G217" s="180"/>
      <c r="H217" s="275" t="s">
        <v>430</v>
      </c>
      <c r="I217" s="275"/>
      <c r="J217" s="275"/>
      <c r="K217" s="234"/>
    </row>
    <row r="218" spans="2:11" ht="12.75" customHeight="1">
      <c r="B218" s="237"/>
      <c r="C218" s="238"/>
      <c r="D218" s="238"/>
      <c r="E218" s="238"/>
      <c r="F218" s="238"/>
      <c r="G218" s="238"/>
      <c r="H218" s="238"/>
      <c r="I218" s="238"/>
      <c r="J218" s="238"/>
      <c r="K218" s="239"/>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Ku030102019 - Venkovní ex...</vt:lpstr>
      <vt:lpstr>Pokyny pro vyplnění</vt:lpstr>
      <vt:lpstr>'Ku030102019 - Venkovní ex...'!Názvy_tisku</vt:lpstr>
      <vt:lpstr>'Rekapitulace stavby'!Názvy_tisku</vt:lpstr>
      <vt:lpstr>'Ku030102019 - Venkovní ex...'!Oblast_tisku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DESKTOP-K2VMR02\Martina Havířová</dc:creator>
  <cp:lastModifiedBy>bluma</cp:lastModifiedBy>
  <dcterms:created xsi:type="dcterms:W3CDTF">2019-10-23T12:07:31Z</dcterms:created>
  <dcterms:modified xsi:type="dcterms:W3CDTF">2019-11-07T08:57:25Z</dcterms:modified>
</cp:coreProperties>
</file>