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Opěrná zeď " sheetId="2" r:id="rId2"/>
    <sheet name="C 800-1 - Zemní práce" sheetId="3" r:id="rId3"/>
    <sheet name="C-23 M - Montáž potrubí" sheetId="4" r:id="rId4"/>
    <sheet name="Objekt1 (1) - Komunikace" sheetId="5" r:id="rId5"/>
    <sheet name="Objekt1 (2) - Zkoušky zař..." sheetId="6" r:id="rId6"/>
    <sheet name="03 - VRN" sheetId="7" r:id="rId7"/>
  </sheets>
  <definedNames>
    <definedName name="_xlnm.Print_Area" localSheetId="0">'Rekapitulace stavby'!$D$4:$AO$76,'Rekapitulace stavby'!$C$82:$AQ$102</definedName>
    <definedName name="_xlnm._FilterDatabase" localSheetId="1" hidden="1">'01 - Opěrná zeď '!$C$126:$K$363</definedName>
    <definedName name="_xlnm.Print_Area" localSheetId="1">'01 - Opěrná zeď '!$C$4:$J$76,'01 - Opěrná zeď '!$C$82:$J$108,'01 - Opěrná zeď '!$C$114:$K$363</definedName>
    <definedName name="_xlnm._FilterDatabase" localSheetId="2" hidden="1">'C 800-1 - Zemní práce'!$C$119:$K$130</definedName>
    <definedName name="_xlnm.Print_Area" localSheetId="2">'C 800-1 - Zemní práce'!$C$4:$J$76,'C 800-1 - Zemní práce'!$C$82:$J$99,'C 800-1 - Zemní práce'!$C$105:$K$130</definedName>
    <definedName name="_xlnm._FilterDatabase" localSheetId="3" hidden="1">'C-23 M - Montáž potrubí'!$C$119:$K$129</definedName>
    <definedName name="_xlnm.Print_Area" localSheetId="3">'C-23 M - Montáž potrubí'!$C$4:$J$76,'C-23 M - Montáž potrubí'!$C$82:$J$99,'C-23 M - Montáž potrubí'!$C$105:$K$129</definedName>
    <definedName name="_xlnm._FilterDatabase" localSheetId="4" hidden="1">'Objekt1 (1) - Komunikace'!$C$119:$K$129</definedName>
    <definedName name="_xlnm.Print_Area" localSheetId="4">'Objekt1 (1) - Komunikace'!$C$4:$J$76,'Objekt1 (1) - Komunikace'!$C$82:$J$99,'Objekt1 (1) - Komunikace'!$C$105:$K$129</definedName>
    <definedName name="_xlnm._FilterDatabase" localSheetId="5" hidden="1">'Objekt1 (2) - Zkoušky zař...'!$C$119:$K$123</definedName>
    <definedName name="_xlnm.Print_Area" localSheetId="5">'Objekt1 (2) - Zkoušky zař...'!$C$4:$J$76,'Objekt1 (2) - Zkoušky zař...'!$C$82:$J$99,'Objekt1 (2) - Zkoušky zař...'!$C$105:$K$123</definedName>
    <definedName name="_xlnm._FilterDatabase" localSheetId="6" hidden="1">'03 - VRN'!$C$121:$K$133</definedName>
    <definedName name="_xlnm.Print_Area" localSheetId="6">'03 - VRN'!$C$4:$J$76,'03 - VRN'!$C$82:$J$103,'03 - VRN'!$C$109:$K$133</definedName>
    <definedName name="_xlnm.Print_Titles" localSheetId="0">'Rekapitulace stavby'!$92:$92</definedName>
    <definedName name="_xlnm.Print_Titles" localSheetId="1">'01 - Opěrná zeď '!$126:$126</definedName>
    <definedName name="_xlnm.Print_Titles" localSheetId="2">'C 800-1 - Zemní práce'!$119:$119</definedName>
    <definedName name="_xlnm.Print_Titles" localSheetId="3">'C-23 M - Montáž potrubí'!$119:$119</definedName>
    <definedName name="_xlnm.Print_Titles" localSheetId="4">'Objekt1 (1) - Komunikace'!$119:$119</definedName>
    <definedName name="_xlnm.Print_Titles" localSheetId="5">'Objekt1 (2) - Zkoušky zař...'!$119:$119</definedName>
    <definedName name="_xlnm.Print_Titles" localSheetId="6">'03 - VRN'!$121:$121</definedName>
  </definedNames>
  <calcPr fullCalcOnLoad="1"/>
</workbook>
</file>

<file path=xl/sharedStrings.xml><?xml version="1.0" encoding="utf-8"?>
<sst xmlns="http://schemas.openxmlformats.org/spreadsheetml/2006/main" count="3902" uniqueCount="572">
  <si>
    <t>Export Komplet</t>
  </si>
  <si>
    <t/>
  </si>
  <si>
    <t>2.0</t>
  </si>
  <si>
    <t>ZAMOK</t>
  </si>
  <si>
    <t>False</t>
  </si>
  <si>
    <t>{2784a316-0a0a-4100-b39f-0806e9bffed5}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</si>
  <si>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</si>
  <si>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</si>
  <si>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</si>
  <si>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</si>
  <si>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</si>
  <si>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</si>
  <si>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</si>
  <si>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</si>
  <si>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191010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</si>
  <si>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</si>
  <si>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</si>
  <si>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Opěrné zdi - Tachov Jabloňová</t>
  </si>
  <si>
    <t>KSO:</t>
  </si>
  <si>
    <t>CC-CZ:</t>
  </si>
  <si>
    <t>Místo:</t>
  </si>
  <si>
    <t>Tachov</t>
  </si>
  <si>
    <t>Datum:</t>
  </si>
  <si>
    <t>1. 10. 2019</t>
  </si>
  <si>
    <t>Zadavatel:</t>
  </si>
  <si>
    <t>IČ:</t>
  </si>
  <si>
    <t xml:space="preserve">Město Tachov,Hornická 1695, Tachov </t>
  </si>
  <si>
    <t>DIČ:</t>
  </si>
  <si>
    <t>Uchazeč:</t>
  </si>
  <si>
    <t>Vyplň údaj</t>
  </si>
  <si>
    <t>Projektant:</t>
  </si>
  <si>
    <t>Ing.Miloš Valíček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</si>
  <si>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</si>
  <si>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</si>
  <si>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</si>
  <si>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</si>
  <si>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</si>
  <si>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</si>
  <si>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</si>
  <si>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</si>
  <si>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</si>
  <si>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</si>
  <si>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</si>
  <si>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</si>
  <si>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</si>
  <si>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</si>
  <si>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</si>
  <si>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</si>
  <si>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</si>
  <si>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</si>
  <si>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</si>
  <si>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</si>
  <si>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</si>
  <si>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</si>
  <si>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</si>
  <si>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</si>
  <si>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</si>
  <si>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</si>
  <si>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</si>
  <si>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</si>
  <si>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</si>
  <si>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</si>
  <si>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</si>
  <si>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</si>
  <si>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</si>
  <si>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</si>
  <si>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</si>
  <si>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</si>
  <si>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</si>
  <si>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</si>
  <si>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</si>
  <si>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</si>
  <si>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</si>
  <si>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</si>
  <si>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</si>
  <si>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</si>
  <si>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</si>
  <si>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</si>
  <si>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</si>
  <si>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</si>
  <si>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</si>
  <si>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</si>
  <si>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Opěrná zeď </t>
  </si>
  <si>
    <t>STA</t>
  </si>
  <si>
    <t>1</t>
  </si>
  <si>
    <t>{d97cd7e7-31aa-45a4-84eb-80791e3357d4}</t>
  </si>
  <si>
    <t>2</t>
  </si>
  <si>
    <t>02</t>
  </si>
  <si>
    <t>plynová přeložka</t>
  </si>
  <si>
    <t>{d393b49c-63ac-4096-b9c3-e10b0e14ec40}</t>
  </si>
  <si>
    <t>C 800-1</t>
  </si>
  <si>
    <t>Zemní práce</t>
  </si>
  <si>
    <t>Soupis</t>
  </si>
  <si>
    <t>{1776dc02-51d0-4740-a16d-51294edddccf}</t>
  </si>
  <si>
    <t>C-23 M</t>
  </si>
  <si>
    <t>Montáž potrubí</t>
  </si>
  <si>
    <t>{075b0003-14d7-4394-a2cf-6cbe75809fd6}</t>
  </si>
  <si>
    <t>Objekt1 (1)</t>
  </si>
  <si>
    <t>Komunikace</t>
  </si>
  <si>
    <t>{f52f9bbf-fdb6-4ff0-913e-3cdd47263219}</t>
  </si>
  <si>
    <t>Objekt1 (2)</t>
  </si>
  <si>
    <t>Zkoušky zařízení a ostatní práce</t>
  </si>
  <si>
    <t>{09d7b369-edf0-4d3a-a695-26f1b33424ea}</t>
  </si>
  <si>
    <t>03</t>
  </si>
  <si>
    <t>VRN</t>
  </si>
  <si>
    <t>{c8591c02-954a-4058-80c0-9da71cfd9c67}</t>
  </si>
  <si>
    <t>KRYCÍ LIST SOUPISU PRACÍ</t>
  </si>
  <si>
    <t>Objekt:</t>
  </si>
  <si>
    <t xml:space="preserve">01 - Opěrná zeď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</si>
  <si>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</si>
  <si>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</si>
  <si>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</si>
  <si>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</si>
  <si>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</si>
  <si>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</si>
  <si>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</si>
  <si>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</si>
  <si>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</si>
  <si>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</si>
  <si>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</si>
  <si>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</si>
  <si>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</si>
  <si>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</si>
  <si>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</si>
  <si>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</si>
  <si>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</si>
  <si>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</si>
  <si>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</si>
  <si>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</si>
  <si>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</si>
  <si>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</si>
  <si>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</si>
  <si>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</si>
  <si>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</si>
  <si>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</si>
  <si>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</si>
  <si>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</si>
  <si>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</si>
  <si>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</si>
  <si>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</si>
  <si>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</si>
  <si>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</si>
  <si>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</si>
  <si>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</si>
  <si>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</si>
  <si>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</si>
  <si>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</si>
  <si>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466982755</t>
  </si>
  <si>
    <t>VV</t>
  </si>
  <si>
    <t>zeď 1</t>
  </si>
  <si>
    <t>20</t>
  </si>
  <si>
    <t>zeď 2</t>
  </si>
  <si>
    <t>12</t>
  </si>
  <si>
    <t>zeď 3</t>
  </si>
  <si>
    <t xml:space="preserve">zeď 4 </t>
  </si>
  <si>
    <t>Součet</t>
  </si>
  <si>
    <t>111201401</t>
  </si>
  <si>
    <t>Spálení křovin a stromů průměru kmene do 100 mm</t>
  </si>
  <si>
    <t>617915329</t>
  </si>
  <si>
    <t>3</t>
  </si>
  <si>
    <t>119003131</t>
  </si>
  <si>
    <t>Výstražná páska pro zabezpečení výkopu zřízení</t>
  </si>
  <si>
    <t>m</t>
  </si>
  <si>
    <t>-534139538</t>
  </si>
  <si>
    <t>119003132</t>
  </si>
  <si>
    <t>Výstražná páska pro zabezpečení výkopu odstranění</t>
  </si>
  <si>
    <t>-1402450542</t>
  </si>
  <si>
    <t>5</t>
  </si>
  <si>
    <t>119003212</t>
  </si>
  <si>
    <t>Mobilní plotová zábrana s reflexním pásem výšky do 1,5 m pro zabezpečení výkopu odstranění</t>
  </si>
  <si>
    <t>716152243</t>
  </si>
  <si>
    <t>6</t>
  </si>
  <si>
    <t>120001101</t>
  </si>
  <si>
    <t>Příplatek za ztížení odkopávky nebo prokkopávky v blízkosti inženýrských sítí</t>
  </si>
  <si>
    <t>m3</t>
  </si>
  <si>
    <t>1621069895</t>
  </si>
  <si>
    <t>7</t>
  </si>
  <si>
    <t>119003211</t>
  </si>
  <si>
    <t>Mobilní plotová zábrana s reflexním pásem výšky do 1,5 m pro zabezpečení výkopu zřízení</t>
  </si>
  <si>
    <t>433970968</t>
  </si>
  <si>
    <t>50</t>
  </si>
  <si>
    <t>8</t>
  </si>
  <si>
    <t>120901121</t>
  </si>
  <si>
    <t>Bourání zdiva postupně  rozebírané včetně přilehlého schodiště</t>
  </si>
  <si>
    <t>-1724731662</t>
  </si>
  <si>
    <t>postupné rozebírání opěrných zdí a schodišťových stupňů</t>
  </si>
  <si>
    <t>2,085*2*0,6</t>
  </si>
  <si>
    <t>1,5*2,5*0,6</t>
  </si>
  <si>
    <t>3,09*3*0,6</t>
  </si>
  <si>
    <t>pas</t>
  </si>
  <si>
    <t>(2,085+1,5+3,09)*0,8*0,4</t>
  </si>
  <si>
    <t>schodiště</t>
  </si>
  <si>
    <t>(3,5+2)*0,80*0,5</t>
  </si>
  <si>
    <t>2*2*0,5</t>
  </si>
  <si>
    <t>1,57*2,5*0,6</t>
  </si>
  <si>
    <t>2,5*3*0,6</t>
  </si>
  <si>
    <t>(1,57+2,5+2,5)*0,8*0,4</t>
  </si>
  <si>
    <t>2*4*0,5</t>
  </si>
  <si>
    <t>(3+1,57)*0,8*0,5</t>
  </si>
  <si>
    <t>(0,7+2,0)*2*0,6</t>
  </si>
  <si>
    <t>3*3,5*0,6</t>
  </si>
  <si>
    <t>(2,7+1,5+3)*0,8*0,4</t>
  </si>
  <si>
    <t>3,5*1,875*0,5</t>
  </si>
  <si>
    <t>(1,5+0,7)*0,8*0,5</t>
  </si>
  <si>
    <t>zeď 4</t>
  </si>
  <si>
    <t>5,5*2*0,6</t>
  </si>
  <si>
    <t>12*3*0,6</t>
  </si>
  <si>
    <t>17,5*0,8*0,4</t>
  </si>
  <si>
    <t>3,595*0,6*0,5</t>
  </si>
  <si>
    <t>(2,67+3,725)*0,8*0,5</t>
  </si>
  <si>
    <t>3,5*2*0,5</t>
  </si>
  <si>
    <t>9</t>
  </si>
  <si>
    <t>120901999R</t>
  </si>
  <si>
    <t xml:space="preserve">Doplnění stávajících chodníků a schodů stávajícím materiálem vč.jeho očištění </t>
  </si>
  <si>
    <t>2028926589</t>
  </si>
  <si>
    <t>(3,5+2)*0,80</t>
  </si>
  <si>
    <t>2*2</t>
  </si>
  <si>
    <t>2*4</t>
  </si>
  <si>
    <t>(3+1,57)*0,8</t>
  </si>
  <si>
    <t>3,5*1,875</t>
  </si>
  <si>
    <t>(1,5+0,7)*0,8</t>
  </si>
  <si>
    <t>3,595*0,6</t>
  </si>
  <si>
    <t>(2,67+3,725)*0,8</t>
  </si>
  <si>
    <t>3,5*2</t>
  </si>
  <si>
    <t>10</t>
  </si>
  <si>
    <t>121101101</t>
  </si>
  <si>
    <t>Sejmutí ornice s přemístěním na vzdálenost do 50 m</t>
  </si>
  <si>
    <t>-1060360767</t>
  </si>
  <si>
    <t>65*0,2</t>
  </si>
  <si>
    <t>11</t>
  </si>
  <si>
    <t>122201101</t>
  </si>
  <si>
    <t>Odkopávky a prokopávky nezapažené v hornině tř. 3 objem do 100 m3</t>
  </si>
  <si>
    <t>-1326996119</t>
  </si>
  <si>
    <t>65*3</t>
  </si>
  <si>
    <t>122201109</t>
  </si>
  <si>
    <t>Příplatek za lepivost u odkopávek v hornině tř. 1 až 3</t>
  </si>
  <si>
    <t>-967237430</t>
  </si>
  <si>
    <t>13</t>
  </si>
  <si>
    <t>132301101</t>
  </si>
  <si>
    <t>Hloubení rýh š do 600 mm v hornině tř. 4 objemu do 100 m3</t>
  </si>
  <si>
    <t>1923102659</t>
  </si>
  <si>
    <t>2,4*2,4*0,4</t>
  </si>
  <si>
    <t>2,275*2,4*0,4</t>
  </si>
  <si>
    <t>1,5*0,9*0,4</t>
  </si>
  <si>
    <t>1,5*1,5*0,4*0,5</t>
  </si>
  <si>
    <t>(2,275+1,5+3,295)*0,4*0,2</t>
  </si>
  <si>
    <t>(2*2,4*0,4</t>
  </si>
  <si>
    <t>1,765*2,4*0,4</t>
  </si>
  <si>
    <t>0,6*0,6*0,5*0,4</t>
  </si>
  <si>
    <t>3*2,5*0,5*0,4</t>
  </si>
  <si>
    <t>(1,765+2,5+2,73)*0,4*0,2</t>
  </si>
  <si>
    <t>1,15*2,8*0,4</t>
  </si>
  <si>
    <t>2,5*2,8*0,4*0,5</t>
  </si>
  <si>
    <t>(0,835+2+1,5+3,105)*0,4*0,2</t>
  </si>
  <si>
    <t>3,89*2,4*0,4</t>
  </si>
  <si>
    <t>2*2,4*0,4</t>
  </si>
  <si>
    <t>1,5*2,4*0,4</t>
  </si>
  <si>
    <t>2,4*1,5*0,4*0,5</t>
  </si>
  <si>
    <t>2,4*2,5*0,4*0,5</t>
  </si>
  <si>
    <t>(3,89+3+2,835)*0,4*0,2</t>
  </si>
  <si>
    <t>14</t>
  </si>
  <si>
    <t>132301109</t>
  </si>
  <si>
    <t>Příplatek za lepivost k hloubení rýh š do 600 mm v hornině tř. 4</t>
  </si>
  <si>
    <t>236631382</t>
  </si>
  <si>
    <t>161101101</t>
  </si>
  <si>
    <t>Svislé přemístění výkopku z horniny tř. 1 až 4 hl výkopu do 2,5 m</t>
  </si>
  <si>
    <t>-1890971494</t>
  </si>
  <si>
    <t>16</t>
  </si>
  <si>
    <t>162601102</t>
  </si>
  <si>
    <t>Vodorovné přemístění do 5000 m výkopku/sypaniny z horniny tř. 1 až 4</t>
  </si>
  <si>
    <t>-526244727</t>
  </si>
  <si>
    <t>17</t>
  </si>
  <si>
    <t>171151101</t>
  </si>
  <si>
    <t>Hutnění boků násypů pro jakýkoliv sklon a míru zhutnění svahu</t>
  </si>
  <si>
    <t>1609190431</t>
  </si>
  <si>
    <t>18</t>
  </si>
  <si>
    <t>171201201</t>
  </si>
  <si>
    <t>Uložení sypaniny na skládky</t>
  </si>
  <si>
    <t>511030540</t>
  </si>
  <si>
    <t>19</t>
  </si>
  <si>
    <t>171201211</t>
  </si>
  <si>
    <t>Poplatek za uložení stavebního odpadu - zeminy a kameniva na skládce</t>
  </si>
  <si>
    <t>t</t>
  </si>
  <si>
    <t>-181812424</t>
  </si>
  <si>
    <t>175101201</t>
  </si>
  <si>
    <t>Obsypání objektu nad přilehlým původním terénem sypaninou bez prohození sítem, uloženou do 3 m</t>
  </si>
  <si>
    <t>-184954226</t>
  </si>
  <si>
    <t>195+60</t>
  </si>
  <si>
    <t>M</t>
  </si>
  <si>
    <t>58344155</t>
  </si>
  <si>
    <t>štěrkodrť frakce 0/22</t>
  </si>
  <si>
    <t>1912231891</t>
  </si>
  <si>
    <t>166*2 'Přepočtené koeficientem množství</t>
  </si>
  <si>
    <t>22</t>
  </si>
  <si>
    <t>181951102</t>
  </si>
  <si>
    <t>Úprava pláně v hornině tř. 1 až 4 se zhutněním</t>
  </si>
  <si>
    <t>1100586719</t>
  </si>
  <si>
    <t>Zakládání</t>
  </si>
  <si>
    <t>23</t>
  </si>
  <si>
    <t>211971122</t>
  </si>
  <si>
    <t>Zřízení opláštění žeber nebo trativodů geotextilií v rýze nebo zářezu přes 1:2 š přes 2,5 m</t>
  </si>
  <si>
    <t>-735261126</t>
  </si>
  <si>
    <t>24</t>
  </si>
  <si>
    <t>69311172</t>
  </si>
  <si>
    <t>geotextilie PP s ÚV stabilizací 300g/m2</t>
  </si>
  <si>
    <t>2103754764</t>
  </si>
  <si>
    <t>25</t>
  </si>
  <si>
    <t>212572111</t>
  </si>
  <si>
    <t>Lože pro trativody ze štěrkopísku tříděného</t>
  </si>
  <si>
    <t>1153540417</t>
  </si>
  <si>
    <t>26</t>
  </si>
  <si>
    <t>212752212</t>
  </si>
  <si>
    <t>Trativod z drenážních trubek plastových flexibilních D do 100 mm včetně lože otevřený výkop</t>
  </si>
  <si>
    <t>405585719</t>
  </si>
  <si>
    <t>27</t>
  </si>
  <si>
    <t>273321311</t>
  </si>
  <si>
    <t>Základové desky ze ŽB bez zvýšených nároků na prostředí tř. C 16/20</t>
  </si>
  <si>
    <t>1770110020</t>
  </si>
  <si>
    <t>2,665*(2,395+0,855)*0,1</t>
  </si>
  <si>
    <t>(1,5+1,135)*2,7*0,1</t>
  </si>
  <si>
    <t>(1,5+1,16)*2,5*0,1</t>
  </si>
  <si>
    <t>(1,5+2,88)*(1,5+2,98)*0,1</t>
  </si>
  <si>
    <t>1,895*0,6*0,1</t>
  </si>
  <si>
    <t>1,4*2,5*0,1</t>
  </si>
  <si>
    <t>čp 2051</t>
  </si>
  <si>
    <t>10*0,1</t>
  </si>
  <si>
    <t>28</t>
  </si>
  <si>
    <t>273362021</t>
  </si>
  <si>
    <t>Výztuž základových desek svařovanými sítěmi Kari</t>
  </si>
  <si>
    <t>1082707671</t>
  </si>
  <si>
    <t>29</t>
  </si>
  <si>
    <t>274322611</t>
  </si>
  <si>
    <t>Základové pasy ze ŽB se zvýšenými nároky na prostředí tř. C 30/37 XC2</t>
  </si>
  <si>
    <t>-1415730148</t>
  </si>
  <si>
    <t>základy a stěny</t>
  </si>
  <si>
    <t>zeď 1 - základ</t>
  </si>
  <si>
    <t>stěna</t>
  </si>
  <si>
    <t>(2,085+1,5+3,09)*4,05*0,4</t>
  </si>
  <si>
    <t>(1,570+2,5+2,565)*4,06*0,4</t>
  </si>
  <si>
    <t>(0,74+1,7+1,3+2,935)*4,14*0,4</t>
  </si>
  <si>
    <t>(3,725+2+1,5+2,67)*3,45*0,4</t>
  </si>
  <si>
    <t>30</t>
  </si>
  <si>
    <t>274322619R</t>
  </si>
  <si>
    <t>příplatek za pohledový beton</t>
  </si>
  <si>
    <t>683204369</t>
  </si>
  <si>
    <t>(2,085+1,5+3,09)*4,05</t>
  </si>
  <si>
    <t>(1,570+2,5+2,565)*4,062</t>
  </si>
  <si>
    <t>(0,74+1,7+1,3+2,935)*4,14</t>
  </si>
  <si>
    <t>(3,725+2+1,5+2,67)*3,45</t>
  </si>
  <si>
    <t>31</t>
  </si>
  <si>
    <t>274351121</t>
  </si>
  <si>
    <t>Zřízení bednění základových pasů rovného</t>
  </si>
  <si>
    <t>-1920085875</t>
  </si>
  <si>
    <t>(2,085+1,5+3,09)*4,05*2</t>
  </si>
  <si>
    <t>(1,570+2,5+2,565)*4,062*2</t>
  </si>
  <si>
    <t>(0,74+1,7+1,3+2,935)*4,14*2</t>
  </si>
  <si>
    <t>(3,725+2+1,5+2,67)*3,45*2</t>
  </si>
  <si>
    <t>32</t>
  </si>
  <si>
    <t>274351122</t>
  </si>
  <si>
    <t>Odstranění bednění základových pasů rovného</t>
  </si>
  <si>
    <t>-1061875031</t>
  </si>
  <si>
    <t>33</t>
  </si>
  <si>
    <t>274361821</t>
  </si>
  <si>
    <t>Výztuž základových pásů betonářskou ocelí 10 505 (R)</t>
  </si>
  <si>
    <t>881664581</t>
  </si>
  <si>
    <t>(2,4+2,294+2,327+3,38)*1,05</t>
  </si>
  <si>
    <t>Svislé a kompletní konstrukce</t>
  </si>
  <si>
    <t>34</t>
  </si>
  <si>
    <t>311101212</t>
  </si>
  <si>
    <t>Vytvoření prostupů do 0,05 m2 ve zdech nosných osazením vložek z trub, dílců, tvarovek</t>
  </si>
  <si>
    <t>291389728</t>
  </si>
  <si>
    <t>35</t>
  </si>
  <si>
    <t>28614094</t>
  </si>
  <si>
    <t>trubka kanalizační žebrovaná PP vnitřní průměr 150mm, dl. 2m</t>
  </si>
  <si>
    <t>-986019508</t>
  </si>
  <si>
    <t>Ostatní konstrukce a práce, bourání</t>
  </si>
  <si>
    <t>36</t>
  </si>
  <si>
    <t>952901411</t>
  </si>
  <si>
    <t>Vyčištění ostatních objektů (kanálů, zásobníků, kůlen) při jakékoliv výšce podlaží</t>
  </si>
  <si>
    <t>-1363906229</t>
  </si>
  <si>
    <t>37</t>
  </si>
  <si>
    <t>953312122</t>
  </si>
  <si>
    <t>Vložky do svislých dilatačních spár z extrudovaných polystyrénových desek tl 20 mm</t>
  </si>
  <si>
    <t>-1467205001</t>
  </si>
  <si>
    <t>997</t>
  </si>
  <si>
    <t>Přesun sutě</t>
  </si>
  <si>
    <t>38</t>
  </si>
  <si>
    <t>997006006</t>
  </si>
  <si>
    <t>Drcení stavebního odpadu z demolic ze zdiva z betonu prostého s dopravou do 100 m a naložením</t>
  </si>
  <si>
    <t>726255034</t>
  </si>
  <si>
    <t>39</t>
  </si>
  <si>
    <t>997006512</t>
  </si>
  <si>
    <t>Vodorovné doprava suti s naložením a složením na skládku do 1 km</t>
  </si>
  <si>
    <t>237463962</t>
  </si>
  <si>
    <t>40</t>
  </si>
  <si>
    <t>997006519</t>
  </si>
  <si>
    <t>Příplatek k vodorovnému přemístění suti na skládku ZKD 1 km přes 1 km</t>
  </si>
  <si>
    <t>-1498960465</t>
  </si>
  <si>
    <t>41</t>
  </si>
  <si>
    <t>997006551</t>
  </si>
  <si>
    <t>Hrubé urovnání suti na skládce bez zhutnění</t>
  </si>
  <si>
    <t>1434244500</t>
  </si>
  <si>
    <t>42</t>
  </si>
  <si>
    <t>997013801</t>
  </si>
  <si>
    <t>Poplatek za uložení na skládce (skládkovné) stavebního odpadu betonového kód odpadu 170 101</t>
  </si>
  <si>
    <t>-1676256246</t>
  </si>
  <si>
    <t>998</t>
  </si>
  <si>
    <t>Přesun hmot</t>
  </si>
  <si>
    <t>43</t>
  </si>
  <si>
    <t>998011001</t>
  </si>
  <si>
    <t>Přesun hmot pro budovy zděné v do 6 m</t>
  </si>
  <si>
    <t>1264863970</t>
  </si>
  <si>
    <t>PSV</t>
  </si>
  <si>
    <t>Práce a dodávky PSV</t>
  </si>
  <si>
    <t>711</t>
  </si>
  <si>
    <t>Izolace proti vodě, vlhkosti a plynům</t>
  </si>
  <si>
    <t>44</t>
  </si>
  <si>
    <t>711161217</t>
  </si>
  <si>
    <t>Izolace proti zemní vlhkosti nopovou fólií svislá, nopek v 40,0 mm, tl do 2,0 mm</t>
  </si>
  <si>
    <t>862982668</t>
  </si>
  <si>
    <t>45</t>
  </si>
  <si>
    <t>711161391</t>
  </si>
  <si>
    <t>Izolace proti zemní vlhkosti připevnění folie hřeby</t>
  </si>
  <si>
    <t>kus</t>
  </si>
  <si>
    <t>1311124865</t>
  </si>
  <si>
    <t>46</t>
  </si>
  <si>
    <t>998711101</t>
  </si>
  <si>
    <t>Přesun hmot tonážní pro izolace proti vodě, vlhkosti a plynům v objektech výšky do 6 m</t>
  </si>
  <si>
    <t>-750647647</t>
  </si>
  <si>
    <t>767</t>
  </si>
  <si>
    <t>Konstrukce zámečnické</t>
  </si>
  <si>
    <t>47</t>
  </si>
  <si>
    <t>767161214</t>
  </si>
  <si>
    <t>Montáž zábradlí rovného z profilové oceli do zdi do hmotnosti 30 kg</t>
  </si>
  <si>
    <t>1266492810</t>
  </si>
  <si>
    <t>6,4+6,28+6,4+9,6</t>
  </si>
  <si>
    <t>48</t>
  </si>
  <si>
    <t>SFR.0009999R</t>
  </si>
  <si>
    <t>zábradelní systém pozinkovaný ukončení madlem</t>
  </si>
  <si>
    <t>-1537483857</t>
  </si>
  <si>
    <t>49</t>
  </si>
  <si>
    <t>SFR.0009998R</t>
  </si>
  <si>
    <t xml:space="preserve">madlo pr. 40 mm systém pozinkovaný </t>
  </si>
  <si>
    <t>2041178482</t>
  </si>
  <si>
    <t>767165111</t>
  </si>
  <si>
    <t>Montáž zábradlí rovného madla z trubek nebo tenkostěnných profilů šroubovaného</t>
  </si>
  <si>
    <t>-778668225</t>
  </si>
  <si>
    <t>5,4+5,8+4,8+4,7</t>
  </si>
  <si>
    <t>51</t>
  </si>
  <si>
    <t>767810112</t>
  </si>
  <si>
    <t>Montáž mřížek větracích čtyřhranných průřezu do 0,04 m2</t>
  </si>
  <si>
    <t>-1014094561</t>
  </si>
  <si>
    <t>52</t>
  </si>
  <si>
    <t>767-01</t>
  </si>
  <si>
    <t>žabí klapka</t>
  </si>
  <si>
    <t>ks</t>
  </si>
  <si>
    <t>1185706030</t>
  </si>
  <si>
    <t>53</t>
  </si>
  <si>
    <t>998767101</t>
  </si>
  <si>
    <t>Přesun hmot tonážní pro zámečnické konstrukce v objektech v do 6 m</t>
  </si>
  <si>
    <t>546082838</t>
  </si>
  <si>
    <t>771</t>
  </si>
  <si>
    <t>Podlahy z dlaždic</t>
  </si>
  <si>
    <t>54</t>
  </si>
  <si>
    <t>771574261</t>
  </si>
  <si>
    <t>Montáž podlah keramických  protiskluzných lepených flexibilním lepidlem u čp.2051 vč. dod.materiálu</t>
  </si>
  <si>
    <t>1818144800</t>
  </si>
  <si>
    <t>55</t>
  </si>
  <si>
    <t>998771101</t>
  </si>
  <si>
    <t>Přesun hmot tonážní pro podlahy z dlaždic v objektech v do 6 m</t>
  </si>
  <si>
    <t>1312360919</t>
  </si>
  <si>
    <t>02 - plynová přeložka</t>
  </si>
  <si>
    <t>Soupis:</t>
  </si>
  <si>
    <t>C 800-1 - Zemní práce</t>
  </si>
  <si>
    <t>11900-1421</t>
  </si>
  <si>
    <t>Dočasné zajištění kabelu</t>
  </si>
  <si>
    <t>12000-1101</t>
  </si>
  <si>
    <t>Příplatek za ztížené vykopávky</t>
  </si>
  <si>
    <t>13230-1101</t>
  </si>
  <si>
    <t>Hloubení rýh š.600mm v hor. 4</t>
  </si>
  <si>
    <t>13230-1102</t>
  </si>
  <si>
    <t>Příplatek za lepivost v hor. 4</t>
  </si>
  <si>
    <t>13330-1101</t>
  </si>
  <si>
    <t>Hloubení šachet v hor. 4</t>
  </si>
  <si>
    <t>13330-1109</t>
  </si>
  <si>
    <t>Příplatek za lepivost</t>
  </si>
  <si>
    <t>16110-1101</t>
  </si>
  <si>
    <t>Svislé přemístění výkopku</t>
  </si>
  <si>
    <t>17110-1141</t>
  </si>
  <si>
    <t>Zhutnění dna týky na únosn. Okolní horniny</t>
  </si>
  <si>
    <t>17410-1101</t>
  </si>
  <si>
    <t>Zásyp sypaninou se zhutněním</t>
  </si>
  <si>
    <t>45157-3112</t>
  </si>
  <si>
    <t>Obsyp potrubí pískem se zhutněním</t>
  </si>
  <si>
    <t>C-23 M - Montáž potrubí</t>
  </si>
  <si>
    <t>inf. Cena</t>
  </si>
  <si>
    <t>Potrubí PE100 - d50 opláštěné</t>
  </si>
  <si>
    <t>23012-0042</t>
  </si>
  <si>
    <t>Čišt. potrubí profukem a proplach. do DN 40</t>
  </si>
  <si>
    <t>23021-0005</t>
  </si>
  <si>
    <t>Oprava továrního opláštění</t>
  </si>
  <si>
    <t>inf. Cena.1</t>
  </si>
  <si>
    <t>Napojení na stávající plynovod</t>
  </si>
  <si>
    <t>inf. Cena.2</t>
  </si>
  <si>
    <t>Výstražná fólie žlutá šířky 15cm</t>
  </si>
  <si>
    <t>inf. Cena.3</t>
  </si>
  <si>
    <t>Signalizační vodič CY 1,5</t>
  </si>
  <si>
    <t>23023-0016</t>
  </si>
  <si>
    <t>Hlav. Tlaková zkouška vzduchem do DN50</t>
  </si>
  <si>
    <t>prav. M</t>
  </si>
  <si>
    <t>PPV</t>
  </si>
  <si>
    <t>%</t>
  </si>
  <si>
    <t>prav. M.1</t>
  </si>
  <si>
    <t>PPJP</t>
  </si>
  <si>
    <t>Objekt1 (1) - Komunikace</t>
  </si>
  <si>
    <t>11315-1115</t>
  </si>
  <si>
    <t>Odstranění živ. Krytu frézováním</t>
  </si>
  <si>
    <t>11320-1111</t>
  </si>
  <si>
    <t>Vytrhání obrub chodníkových</t>
  </si>
  <si>
    <t>11310-7125</t>
  </si>
  <si>
    <t>Odstranění podkladu z kamene do 30cm</t>
  </si>
  <si>
    <t>56690-1111</t>
  </si>
  <si>
    <t>Vyspravení podkladu po překopech</t>
  </si>
  <si>
    <t>57290-2112</t>
  </si>
  <si>
    <t>Vyspravení krytu po překopech</t>
  </si>
  <si>
    <t>57391-1115</t>
  </si>
  <si>
    <t>Postřik z asfaltonu</t>
  </si>
  <si>
    <t>59614-1114</t>
  </si>
  <si>
    <t>Kladení obrubníku do cement. Malty</t>
  </si>
  <si>
    <t>97902-4441</t>
  </si>
  <si>
    <t>Očistění obrubníku</t>
  </si>
  <si>
    <t>99822-5311</t>
  </si>
  <si>
    <t>Objekt1 (2) - Zkoušky zařízení a ostatní práce</t>
  </si>
  <si>
    <t>HZS</t>
  </si>
  <si>
    <t>Ostatní nepředpokl. Práce (kooperace profese)</t>
  </si>
  <si>
    <t>hod</t>
  </si>
  <si>
    <t>HZS.1</t>
  </si>
  <si>
    <t>Demontáže</t>
  </si>
  <si>
    <t>HZS.2</t>
  </si>
  <si>
    <t>Revize plynovodu</t>
  </si>
  <si>
    <t>03 -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</si>
  <si>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</si>
  <si>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</si>
  <si>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</si>
  <si>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</si>
  <si>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</si>
  <si>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</si>
  <si>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</si>
  <si>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</si>
  <si>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</si>
  <si>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</si>
  <si>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</si>
  <si>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kom</t>
  </si>
  <si>
    <t>1024</t>
  </si>
  <si>
    <t>-152961136</t>
  </si>
  <si>
    <t>VRN2</t>
  </si>
  <si>
    <t>Příprava staveniště</t>
  </si>
  <si>
    <t>022002000</t>
  </si>
  <si>
    <t>Přeložení sítí elektronické komunikace</t>
  </si>
  <si>
    <t>652109949</t>
  </si>
  <si>
    <t>VRN3</t>
  </si>
  <si>
    <t>Zařízení staveniště</t>
  </si>
  <si>
    <t>030001000</t>
  </si>
  <si>
    <t>-2140873470</t>
  </si>
  <si>
    <t>VRN7</t>
  </si>
  <si>
    <t>Provozní vlivy</t>
  </si>
  <si>
    <t>070001000</t>
  </si>
  <si>
    <t>-385828906</t>
  </si>
  <si>
    <t>VRN9</t>
  </si>
  <si>
    <t>Ostatní náklady</t>
  </si>
  <si>
    <t>090001000</t>
  </si>
  <si>
    <t>2041867494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</si>
</sst>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191010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Opěrné zdi - Tachov Jabloňová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Tachov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1. 10. 2019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6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Město Tachov,Hornická 1695, Tachov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Ing.Miloš Valíček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ROUND(AG95+AG96+AG101,2)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ROUND(AS95+AS96+AS101,2)</f>
        <v>0</v>
      </c>
      <c r="AT94" s="114">
        <f>ROUND(SUM(AV94:AW94),2)</f>
        <v>0</v>
      </c>
      <c r="AU94" s="115">
        <f>ROUND(AU95+AU96+AU101,5)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ROUND(AZ95+AZ96+AZ101,2)</f>
        <v>0</v>
      </c>
      <c r="BA94" s="114">
        <f>ROUND(BA95+BA96+BA101,2)</f>
        <v>0</v>
      </c>
      <c r="BB94" s="114">
        <f>ROUND(BB95+BB96+BB101,2)</f>
        <v>0</v>
      </c>
      <c r="BC94" s="114">
        <f>ROUND(BC95+BC96+BC101,2)</f>
        <v>0</v>
      </c>
      <c r="BD94" s="116">
        <f>ROUND(BD95+BD96+BD101,2)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4.4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Opěrná zeď 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Opěrná zeď '!P127</f>
        <v>0</v>
      </c>
      <c r="AV95" s="128">
        <f>'01 - Opěrná zeď '!J33</f>
        <v>0</v>
      </c>
      <c r="AW95" s="128">
        <f>'01 - Opěrná zeď '!J34</f>
        <v>0</v>
      </c>
      <c r="AX95" s="128">
        <f>'01 - Opěrná zeď '!J35</f>
        <v>0</v>
      </c>
      <c r="AY95" s="128">
        <f>'01 - Opěrná zeď '!J36</f>
        <v>0</v>
      </c>
      <c r="AZ95" s="128">
        <f>'01 - Opěrná zeď '!F33</f>
        <v>0</v>
      </c>
      <c r="BA95" s="128">
        <f>'01 - Opěrná zeď '!F34</f>
        <v>0</v>
      </c>
      <c r="BB95" s="128">
        <f>'01 - Opěrná zeď '!F35</f>
        <v>0</v>
      </c>
      <c r="BC95" s="128">
        <f>'01 - Opěrná zeď '!F36</f>
        <v>0</v>
      </c>
      <c r="BD95" s="130">
        <f>'01 - Opěrná zeď 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4.4" customHeight="1">
      <c r="A96" s="7"/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ROUND(SUM(AG97:AG100),2)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f>ROUND(SUM(AS97:AS100),2)</f>
        <v>0</v>
      </c>
      <c r="AT96" s="128">
        <f>ROUND(SUM(AV96:AW96),2)</f>
        <v>0</v>
      </c>
      <c r="AU96" s="129">
        <f>ROUND(SUM(AU97:AU100),5)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ROUND(SUM(AZ97:AZ100),2)</f>
        <v>0</v>
      </c>
      <c r="BA96" s="128">
        <f>ROUND(SUM(BA97:BA100),2)</f>
        <v>0</v>
      </c>
      <c r="BB96" s="128">
        <f>ROUND(SUM(BB97:BB100),2)</f>
        <v>0</v>
      </c>
      <c r="BC96" s="128">
        <f>ROUND(SUM(BC97:BC100),2)</f>
        <v>0</v>
      </c>
      <c r="BD96" s="130">
        <f>ROUND(SUM(BD97:BD100),2)</f>
        <v>0</v>
      </c>
      <c r="BE96" s="7"/>
      <c r="BS96" s="131" t="s">
        <v>75</v>
      </c>
      <c r="BT96" s="131" t="s">
        <v>84</v>
      </c>
      <c r="BU96" s="131" t="s">
        <v>77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0" s="4" customFormat="1" ht="14.4" customHeight="1">
      <c r="A97" s="119" t="s">
        <v>80</v>
      </c>
      <c r="B97" s="70"/>
      <c r="C97" s="133"/>
      <c r="D97" s="133"/>
      <c r="E97" s="134" t="s">
        <v>90</v>
      </c>
      <c r="F97" s="134"/>
      <c r="G97" s="134"/>
      <c r="H97" s="134"/>
      <c r="I97" s="134"/>
      <c r="J97" s="133"/>
      <c r="K97" s="134" t="s">
        <v>91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'C 800-1 - Zemní práce'!J32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92</v>
      </c>
      <c r="AR97" s="72"/>
      <c r="AS97" s="137">
        <v>0</v>
      </c>
      <c r="AT97" s="138">
        <f>ROUND(SUM(AV97:AW97),2)</f>
        <v>0</v>
      </c>
      <c r="AU97" s="139">
        <f>'C 800-1 - Zemní práce'!P120</f>
        <v>0</v>
      </c>
      <c r="AV97" s="138">
        <f>'C 800-1 - Zemní práce'!J35</f>
        <v>0</v>
      </c>
      <c r="AW97" s="138">
        <f>'C 800-1 - Zemní práce'!J36</f>
        <v>0</v>
      </c>
      <c r="AX97" s="138">
        <f>'C 800-1 - Zemní práce'!J37</f>
        <v>0</v>
      </c>
      <c r="AY97" s="138">
        <f>'C 800-1 - Zemní práce'!J38</f>
        <v>0</v>
      </c>
      <c r="AZ97" s="138">
        <f>'C 800-1 - Zemní práce'!F35</f>
        <v>0</v>
      </c>
      <c r="BA97" s="138">
        <f>'C 800-1 - Zemní práce'!F36</f>
        <v>0</v>
      </c>
      <c r="BB97" s="138">
        <f>'C 800-1 - Zemní práce'!F37</f>
        <v>0</v>
      </c>
      <c r="BC97" s="138">
        <f>'C 800-1 - Zemní práce'!F38</f>
        <v>0</v>
      </c>
      <c r="BD97" s="140">
        <f>'C 800-1 - Zemní práce'!F39</f>
        <v>0</v>
      </c>
      <c r="BE97" s="4"/>
      <c r="BT97" s="141" t="s">
        <v>86</v>
      </c>
      <c r="BV97" s="141" t="s">
        <v>78</v>
      </c>
      <c r="BW97" s="141" t="s">
        <v>93</v>
      </c>
      <c r="BX97" s="141" t="s">
        <v>89</v>
      </c>
      <c r="CL97" s="141" t="s">
        <v>1</v>
      </c>
    </row>
    <row r="98" spans="1:90" s="4" customFormat="1" ht="14.4" customHeight="1">
      <c r="A98" s="119" t="s">
        <v>80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'C-23 M - Montáž potrubí'!J32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92</v>
      </c>
      <c r="AR98" s="72"/>
      <c r="AS98" s="137">
        <v>0</v>
      </c>
      <c r="AT98" s="138">
        <f>ROUND(SUM(AV98:AW98),2)</f>
        <v>0</v>
      </c>
      <c r="AU98" s="139">
        <f>'C-23 M - Montáž potrubí'!P120</f>
        <v>0</v>
      </c>
      <c r="AV98" s="138">
        <f>'C-23 M - Montáž potrubí'!J35</f>
        <v>0</v>
      </c>
      <c r="AW98" s="138">
        <f>'C-23 M - Montáž potrubí'!J36</f>
        <v>0</v>
      </c>
      <c r="AX98" s="138">
        <f>'C-23 M - Montáž potrubí'!J37</f>
        <v>0</v>
      </c>
      <c r="AY98" s="138">
        <f>'C-23 M - Montáž potrubí'!J38</f>
        <v>0</v>
      </c>
      <c r="AZ98" s="138">
        <f>'C-23 M - Montáž potrubí'!F35</f>
        <v>0</v>
      </c>
      <c r="BA98" s="138">
        <f>'C-23 M - Montáž potrubí'!F36</f>
        <v>0</v>
      </c>
      <c r="BB98" s="138">
        <f>'C-23 M - Montáž potrubí'!F37</f>
        <v>0</v>
      </c>
      <c r="BC98" s="138">
        <f>'C-23 M - Montáž potrubí'!F38</f>
        <v>0</v>
      </c>
      <c r="BD98" s="140">
        <f>'C-23 M - Montáž potrubí'!F39</f>
        <v>0</v>
      </c>
      <c r="BE98" s="4"/>
      <c r="BT98" s="141" t="s">
        <v>86</v>
      </c>
      <c r="BV98" s="141" t="s">
        <v>78</v>
      </c>
      <c r="BW98" s="141" t="s">
        <v>96</v>
      </c>
      <c r="BX98" s="141" t="s">
        <v>89</v>
      </c>
      <c r="CL98" s="141" t="s">
        <v>1</v>
      </c>
    </row>
    <row r="99" spans="1:90" s="4" customFormat="1" ht="20.4" customHeight="1">
      <c r="A99" s="119" t="s">
        <v>80</v>
      </c>
      <c r="B99" s="70"/>
      <c r="C99" s="133"/>
      <c r="D99" s="133"/>
      <c r="E99" s="134" t="s">
        <v>97</v>
      </c>
      <c r="F99" s="134"/>
      <c r="G99" s="134"/>
      <c r="H99" s="134"/>
      <c r="I99" s="134"/>
      <c r="J99" s="133"/>
      <c r="K99" s="134" t="s">
        <v>98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'Objekt1 (1) - Komunikace'!J32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92</v>
      </c>
      <c r="AR99" s="72"/>
      <c r="AS99" s="137">
        <v>0</v>
      </c>
      <c r="AT99" s="138">
        <f>ROUND(SUM(AV99:AW99),2)</f>
        <v>0</v>
      </c>
      <c r="AU99" s="139">
        <f>'Objekt1 (1) - Komunikace'!P120</f>
        <v>0</v>
      </c>
      <c r="AV99" s="138">
        <f>'Objekt1 (1) - Komunikace'!J35</f>
        <v>0</v>
      </c>
      <c r="AW99" s="138">
        <f>'Objekt1 (1) - Komunikace'!J36</f>
        <v>0</v>
      </c>
      <c r="AX99" s="138">
        <f>'Objekt1 (1) - Komunikace'!J37</f>
        <v>0</v>
      </c>
      <c r="AY99" s="138">
        <f>'Objekt1 (1) - Komunikace'!J38</f>
        <v>0</v>
      </c>
      <c r="AZ99" s="138">
        <f>'Objekt1 (1) - Komunikace'!F35</f>
        <v>0</v>
      </c>
      <c r="BA99" s="138">
        <f>'Objekt1 (1) - Komunikace'!F36</f>
        <v>0</v>
      </c>
      <c r="BB99" s="138">
        <f>'Objekt1 (1) - Komunikace'!F37</f>
        <v>0</v>
      </c>
      <c r="BC99" s="138">
        <f>'Objekt1 (1) - Komunikace'!F38</f>
        <v>0</v>
      </c>
      <c r="BD99" s="140">
        <f>'Objekt1 (1) - Komunikace'!F39</f>
        <v>0</v>
      </c>
      <c r="BE99" s="4"/>
      <c r="BT99" s="141" t="s">
        <v>86</v>
      </c>
      <c r="BV99" s="141" t="s">
        <v>78</v>
      </c>
      <c r="BW99" s="141" t="s">
        <v>99</v>
      </c>
      <c r="BX99" s="141" t="s">
        <v>89</v>
      </c>
      <c r="CL99" s="141" t="s">
        <v>1</v>
      </c>
    </row>
    <row r="100" spans="1:90" s="4" customFormat="1" ht="20.4" customHeight="1">
      <c r="A100" s="119" t="s">
        <v>80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'Objekt1 (2) - Zkoušky zař...'!J32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92</v>
      </c>
      <c r="AR100" s="72"/>
      <c r="AS100" s="137">
        <v>0</v>
      </c>
      <c r="AT100" s="138">
        <f>ROUND(SUM(AV100:AW100),2)</f>
        <v>0</v>
      </c>
      <c r="AU100" s="139">
        <f>'Objekt1 (2) - Zkoušky zař...'!P120</f>
        <v>0</v>
      </c>
      <c r="AV100" s="138">
        <f>'Objekt1 (2) - Zkoušky zař...'!J35</f>
        <v>0</v>
      </c>
      <c r="AW100" s="138">
        <f>'Objekt1 (2) - Zkoušky zař...'!J36</f>
        <v>0</v>
      </c>
      <c r="AX100" s="138">
        <f>'Objekt1 (2) - Zkoušky zař...'!J37</f>
        <v>0</v>
      </c>
      <c r="AY100" s="138">
        <f>'Objekt1 (2) - Zkoušky zař...'!J38</f>
        <v>0</v>
      </c>
      <c r="AZ100" s="138">
        <f>'Objekt1 (2) - Zkoušky zař...'!F35</f>
        <v>0</v>
      </c>
      <c r="BA100" s="138">
        <f>'Objekt1 (2) - Zkoušky zař...'!F36</f>
        <v>0</v>
      </c>
      <c r="BB100" s="138">
        <f>'Objekt1 (2) - Zkoušky zař...'!F37</f>
        <v>0</v>
      </c>
      <c r="BC100" s="138">
        <f>'Objekt1 (2) - Zkoušky zař...'!F38</f>
        <v>0</v>
      </c>
      <c r="BD100" s="140">
        <f>'Objekt1 (2) - Zkoušky zař...'!F39</f>
        <v>0</v>
      </c>
      <c r="BE100" s="4"/>
      <c r="BT100" s="141" t="s">
        <v>86</v>
      </c>
      <c r="BV100" s="141" t="s">
        <v>78</v>
      </c>
      <c r="BW100" s="141" t="s">
        <v>102</v>
      </c>
      <c r="BX100" s="141" t="s">
        <v>89</v>
      </c>
      <c r="CL100" s="141" t="s">
        <v>1</v>
      </c>
    </row>
    <row r="101" spans="1:91" s="7" customFormat="1" ht="14.4" customHeight="1">
      <c r="A101" s="119" t="s">
        <v>80</v>
      </c>
      <c r="B101" s="120"/>
      <c r="C101" s="121"/>
      <c r="D101" s="122" t="s">
        <v>103</v>
      </c>
      <c r="E101" s="122"/>
      <c r="F101" s="122"/>
      <c r="G101" s="122"/>
      <c r="H101" s="122"/>
      <c r="I101" s="123"/>
      <c r="J101" s="122" t="s">
        <v>104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'03 - VRN'!J30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83</v>
      </c>
      <c r="AR101" s="126"/>
      <c r="AS101" s="142">
        <v>0</v>
      </c>
      <c r="AT101" s="143">
        <f>ROUND(SUM(AV101:AW101),2)</f>
        <v>0</v>
      </c>
      <c r="AU101" s="144">
        <f>'03 - VRN'!P122</f>
        <v>0</v>
      </c>
      <c r="AV101" s="143">
        <f>'03 - VRN'!J33</f>
        <v>0</v>
      </c>
      <c r="AW101" s="143">
        <f>'03 - VRN'!J34</f>
        <v>0</v>
      </c>
      <c r="AX101" s="143">
        <f>'03 - VRN'!J35</f>
        <v>0</v>
      </c>
      <c r="AY101" s="143">
        <f>'03 - VRN'!J36</f>
        <v>0</v>
      </c>
      <c r="AZ101" s="143">
        <f>'03 - VRN'!F33</f>
        <v>0</v>
      </c>
      <c r="BA101" s="143">
        <f>'03 - VRN'!F34</f>
        <v>0</v>
      </c>
      <c r="BB101" s="143">
        <f>'03 - VRN'!F35</f>
        <v>0</v>
      </c>
      <c r="BC101" s="143">
        <f>'03 - VRN'!F36</f>
        <v>0</v>
      </c>
      <c r="BD101" s="145">
        <f>'03 - VRN'!F37</f>
        <v>0</v>
      </c>
      <c r="BE101" s="7"/>
      <c r="BT101" s="131" t="s">
        <v>84</v>
      </c>
      <c r="BV101" s="131" t="s">
        <v>78</v>
      </c>
      <c r="BW101" s="131" t="s">
        <v>105</v>
      </c>
      <c r="BX101" s="131" t="s">
        <v>5</v>
      </c>
      <c r="CL101" s="131" t="s">
        <v>1</v>
      </c>
      <c r="CM101" s="131" t="s">
        <v>86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D96:H96"/>
    <mergeCell ref="J96:AF96"/>
    <mergeCell ref="E97:I97"/>
    <mergeCell ref="K97:AF97"/>
    <mergeCell ref="E98:I98"/>
    <mergeCell ref="K98:AF98"/>
    <mergeCell ref="E99:I99"/>
    <mergeCell ref="K99:AF99"/>
    <mergeCell ref="E100:I100"/>
    <mergeCell ref="K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5" location="'01 - Opěrná zeď '!C2" display="/"/>
    <hyperlink ref="A97" location="'C 800-1 - Zemní práce'!C2" display="/"/>
    <hyperlink ref="A98" location="'C-23 M - Montáž potrubí'!C2" display="/"/>
    <hyperlink ref="A99" location="'Objekt1 (1) - Komunikace'!C2" display="/"/>
    <hyperlink ref="A100" location="'Objekt1 (2) - Zkoušky zař...'!C2" display="/"/>
    <hyperlink ref="A101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106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4.4" customHeight="1">
      <c r="B7" s="20"/>
      <c r="E7" s="153" t="str">
        <f>'Rekapitulace stavby'!K6</f>
        <v>Opěrné zdi - Tachov Jabloňová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107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55" t="s">
        <v>108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1. 10. 2019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ROUND((SUM(BE127:BE363)),2)</f>
        <v>0</v>
      </c>
      <c r="G33" s="38"/>
      <c r="H33" s="38"/>
      <c r="I33" s="171">
        <v>0.21</v>
      </c>
      <c r="J33" s="170">
        <f>ROUND(((SUM(BE127:BE363))*I33),2)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ROUND((SUM(BF127:BF363)),2)</f>
        <v>0</v>
      </c>
      <c r="G34" s="38"/>
      <c r="H34" s="38"/>
      <c r="I34" s="171">
        <v>0.15</v>
      </c>
      <c r="J34" s="170">
        <f>ROUND(((SUM(BF127:BF363))*I34),2)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ROUND((SUM(BG127:BG363)),2)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ROUND((SUM(BH127:BH363)),2)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ROUND((SUM(BI127:BI363)),2)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109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96" t="str">
        <f>E7</f>
        <v>Opěrné zdi - Tachov Jabloňová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 xml:space="preserve">01 - Opěrná zeď 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Tachov</v>
      </c>
      <c r="G89" s="40"/>
      <c r="H89" s="40"/>
      <c r="I89" s="156" t="s">
        <v>22</v>
      </c>
      <c r="J89" s="79" t="str">
        <f>IF(J12="","",J12)</f>
        <v>1. 10. 2019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24</v>
      </c>
      <c r="D91" s="40"/>
      <c r="E91" s="40"/>
      <c r="F91" s="27" t="str">
        <f>E15</f>
        <v xml:space="preserve">Město Tachov,Hornická 1695, Tachov </v>
      </c>
      <c r="G91" s="40"/>
      <c r="H91" s="40"/>
      <c r="I91" s="156" t="s">
        <v>30</v>
      </c>
      <c r="J91" s="36" t="str">
        <f>E21</f>
        <v>Ing.Miloš Valíček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110</v>
      </c>
      <c r="D94" s="198"/>
      <c r="E94" s="198"/>
      <c r="F94" s="198"/>
      <c r="G94" s="198"/>
      <c r="H94" s="198"/>
      <c r="I94" s="199"/>
      <c r="J94" s="200" t="s">
        <v>111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112</v>
      </c>
      <c r="D96" s="40"/>
      <c r="E96" s="40"/>
      <c r="F96" s="40"/>
      <c r="G96" s="40"/>
      <c r="H96" s="40"/>
      <c r="I96" s="15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>
      <c r="A97" s="9"/>
      <c r="B97" s="202"/>
      <c r="C97" s="203"/>
      <c r="D97" s="204" t="s">
        <v>114</v>
      </c>
      <c r="E97" s="205"/>
      <c r="F97" s="205"/>
      <c r="G97" s="205"/>
      <c r="H97" s="205"/>
      <c r="I97" s="206"/>
      <c r="J97" s="207">
        <f>J128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115</v>
      </c>
      <c r="E98" s="211"/>
      <c r="F98" s="211"/>
      <c r="G98" s="211"/>
      <c r="H98" s="211"/>
      <c r="I98" s="212"/>
      <c r="J98" s="213">
        <f>J129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116</v>
      </c>
      <c r="E99" s="211"/>
      <c r="F99" s="211"/>
      <c r="G99" s="211"/>
      <c r="H99" s="211"/>
      <c r="I99" s="212"/>
      <c r="J99" s="213">
        <f>J250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117</v>
      </c>
      <c r="E100" s="211"/>
      <c r="F100" s="211"/>
      <c r="G100" s="211"/>
      <c r="H100" s="211"/>
      <c r="I100" s="212"/>
      <c r="J100" s="213">
        <f>J332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118</v>
      </c>
      <c r="E101" s="211"/>
      <c r="F101" s="211"/>
      <c r="G101" s="211"/>
      <c r="H101" s="211"/>
      <c r="I101" s="212"/>
      <c r="J101" s="213">
        <f>J335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119</v>
      </c>
      <c r="E102" s="211"/>
      <c r="F102" s="211"/>
      <c r="G102" s="211"/>
      <c r="H102" s="211"/>
      <c r="I102" s="212"/>
      <c r="J102" s="213">
        <f>J338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120</v>
      </c>
      <c r="E103" s="211"/>
      <c r="F103" s="211"/>
      <c r="G103" s="211"/>
      <c r="H103" s="211"/>
      <c r="I103" s="212"/>
      <c r="J103" s="213">
        <f>J344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202"/>
      <c r="C104" s="203"/>
      <c r="D104" s="204" t="s">
        <v>121</v>
      </c>
      <c r="E104" s="205"/>
      <c r="F104" s="205"/>
      <c r="G104" s="205"/>
      <c r="H104" s="205"/>
      <c r="I104" s="206"/>
      <c r="J104" s="207">
        <f>J346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209"/>
      <c r="C105" s="133"/>
      <c r="D105" s="210" t="s">
        <v>122</v>
      </c>
      <c r="E105" s="211"/>
      <c r="F105" s="211"/>
      <c r="G105" s="211"/>
      <c r="H105" s="211"/>
      <c r="I105" s="212"/>
      <c r="J105" s="213">
        <f>J347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123</v>
      </c>
      <c r="E106" s="211"/>
      <c r="F106" s="211"/>
      <c r="G106" s="211"/>
      <c r="H106" s="211"/>
      <c r="I106" s="212"/>
      <c r="J106" s="213">
        <f>J351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124</v>
      </c>
      <c r="E107" s="211"/>
      <c r="F107" s="211"/>
      <c r="G107" s="211"/>
      <c r="H107" s="211"/>
      <c r="I107" s="212"/>
      <c r="J107" s="213">
        <f>J361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125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4.4" customHeight="1">
      <c r="A117" s="38"/>
      <c r="B117" s="39"/>
      <c r="C117" s="40"/>
      <c r="D117" s="40"/>
      <c r="E117" s="196" t="str">
        <f>E7</f>
        <v>Opěrné zdi - Tachov Jabloňová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107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4.4" customHeight="1">
      <c r="A119" s="38"/>
      <c r="B119" s="39"/>
      <c r="C119" s="40"/>
      <c r="D119" s="40"/>
      <c r="E119" s="76" t="str">
        <f>E9</f>
        <v xml:space="preserve">01 - Opěrná zeď 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Tachov</v>
      </c>
      <c r="G121" s="40"/>
      <c r="H121" s="40"/>
      <c r="I121" s="156" t="s">
        <v>22</v>
      </c>
      <c r="J121" s="79" t="str">
        <f>IF(J12="","",J12)</f>
        <v>1. 10. 2019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32" t="s">
        <v>24</v>
      </c>
      <c r="D123" s="40"/>
      <c r="E123" s="40"/>
      <c r="F123" s="27" t="str">
        <f>E15</f>
        <v xml:space="preserve">Město Tachov,Hornická 1695, Tachov </v>
      </c>
      <c r="G123" s="40"/>
      <c r="H123" s="40"/>
      <c r="I123" s="156" t="s">
        <v>30</v>
      </c>
      <c r="J123" s="36" t="str">
        <f>E21</f>
        <v>Ing.Miloš Valíček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156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5"/>
      <c r="B126" s="216"/>
      <c r="C126" s="217" t="s">
        <v>126</v>
      </c>
      <c r="D126" s="218" t="s">
        <v>61</v>
      </c>
      <c r="E126" s="218" t="s">
        <v>57</v>
      </c>
      <c r="F126" s="218" t="s">
        <v>58</v>
      </c>
      <c r="G126" s="218" t="s">
        <v>127</v>
      </c>
      <c r="H126" s="218" t="s">
        <v>128</v>
      </c>
      <c r="I126" s="219" t="s">
        <v>129</v>
      </c>
      <c r="J126" s="220" t="s">
        <v>111</v>
      </c>
      <c r="K126" s="221" t="s">
        <v>130</v>
      </c>
      <c r="L126" s="222"/>
      <c r="M126" s="100" t="s">
        <v>1</v>
      </c>
      <c r="N126" s="101" t="s">
        <v>40</v>
      </c>
      <c r="O126" s="101" t="s">
        <v>131</v>
      </c>
      <c r="P126" s="101" t="s">
        <v>132</v>
      </c>
      <c r="Q126" s="101" t="s">
        <v>133</v>
      </c>
      <c r="R126" s="101" t="s">
        <v>134</v>
      </c>
      <c r="S126" s="101" t="s">
        <v>135</v>
      </c>
      <c r="T126" s="101" t="s">
        <v>136</v>
      </c>
      <c r="U126" s="102" t="s">
        <v>137</v>
      </c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pans="1:63" s="2" customFormat="1" ht="22.8" customHeight="1">
      <c r="A127" s="38"/>
      <c r="B127" s="39"/>
      <c r="C127" s="107" t="s">
        <v>138</v>
      </c>
      <c r="D127" s="40"/>
      <c r="E127" s="40"/>
      <c r="F127" s="40"/>
      <c r="G127" s="40"/>
      <c r="H127" s="40"/>
      <c r="I127" s="154"/>
      <c r="J127" s="223">
        <f>BK127</f>
        <v>0</v>
      </c>
      <c r="K127" s="40"/>
      <c r="L127" s="44"/>
      <c r="M127" s="103"/>
      <c r="N127" s="224"/>
      <c r="O127" s="104"/>
      <c r="P127" s="225">
        <f>P128+P346</f>
        <v>0</v>
      </c>
      <c r="Q127" s="104"/>
      <c r="R127" s="225">
        <f>R128+R346</f>
        <v>544.75534946</v>
      </c>
      <c r="S127" s="104"/>
      <c r="T127" s="225">
        <f>T128+T346</f>
        <v>0</v>
      </c>
      <c r="U127" s="105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113</v>
      </c>
      <c r="BK127" s="226">
        <f>BK128+BK346</f>
        <v>0</v>
      </c>
    </row>
    <row r="128" spans="1:63" s="12" customFormat="1" ht="25.9" customHeight="1">
      <c r="A128" s="12"/>
      <c r="B128" s="227"/>
      <c r="C128" s="228"/>
      <c r="D128" s="229" t="s">
        <v>75</v>
      </c>
      <c r="E128" s="230" t="s">
        <v>139</v>
      </c>
      <c r="F128" s="230" t="s">
        <v>140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P129+P250+P332+P335+P338+P344</f>
        <v>0</v>
      </c>
      <c r="Q128" s="235"/>
      <c r="R128" s="236">
        <f>R129+R250+R332+R335+R338+R344</f>
        <v>541.92998866</v>
      </c>
      <c r="S128" s="235"/>
      <c r="T128" s="236">
        <f>T129+T250+T332+T335+T338+T344</f>
        <v>0</v>
      </c>
      <c r="U128" s="237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84</v>
      </c>
      <c r="AT128" s="239" t="s">
        <v>75</v>
      </c>
      <c r="AU128" s="239" t="s">
        <v>76</v>
      </c>
      <c r="AY128" s="238" t="s">
        <v>141</v>
      </c>
      <c r="BK128" s="240">
        <f>BK129+BK250+BK332+BK335+BK338+BK344</f>
        <v>0</v>
      </c>
    </row>
    <row r="129" spans="1:63" s="12" customFormat="1" ht="22.8" customHeight="1">
      <c r="A129" s="12"/>
      <c r="B129" s="227"/>
      <c r="C129" s="228"/>
      <c r="D129" s="229" t="s">
        <v>75</v>
      </c>
      <c r="E129" s="241" t="s">
        <v>84</v>
      </c>
      <c r="F129" s="241" t="s">
        <v>91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SUM(P130:P249)</f>
        <v>0</v>
      </c>
      <c r="Q129" s="235"/>
      <c r="R129" s="236">
        <f>SUM(R130:R249)</f>
        <v>332.0659</v>
      </c>
      <c r="S129" s="235"/>
      <c r="T129" s="236">
        <f>SUM(T130:T249)</f>
        <v>0</v>
      </c>
      <c r="U129" s="237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84</v>
      </c>
      <c r="AT129" s="239" t="s">
        <v>75</v>
      </c>
      <c r="AU129" s="239" t="s">
        <v>84</v>
      </c>
      <c r="AY129" s="238" t="s">
        <v>141</v>
      </c>
      <c r="BK129" s="240">
        <f>SUM(BK130:BK249)</f>
        <v>0</v>
      </c>
    </row>
    <row r="130" spans="1:65" s="2" customFormat="1" ht="19.2" customHeight="1">
      <c r="A130" s="38"/>
      <c r="B130" s="39"/>
      <c r="C130" s="243" t="s">
        <v>84</v>
      </c>
      <c r="D130" s="243" t="s">
        <v>142</v>
      </c>
      <c r="E130" s="244" t="s">
        <v>143</v>
      </c>
      <c r="F130" s="245" t="s">
        <v>144</v>
      </c>
      <c r="G130" s="246" t="s">
        <v>145</v>
      </c>
      <c r="H130" s="247">
        <v>65</v>
      </c>
      <c r="I130" s="248"/>
      <c r="J130" s="249">
        <f>ROUND(I130*H130,2)</f>
        <v>0</v>
      </c>
      <c r="K130" s="250"/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3">
        <f>S130*H130</f>
        <v>0</v>
      </c>
      <c r="U130" s="254" t="s">
        <v>1</v>
      </c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146</v>
      </c>
      <c r="AT130" s="255" t="s">
        <v>142</v>
      </c>
      <c r="AU130" s="255" t="s">
        <v>86</v>
      </c>
      <c r="AY130" s="17" t="s">
        <v>141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84</v>
      </c>
      <c r="BK130" s="256">
        <f>ROUND(I130*H130,2)</f>
        <v>0</v>
      </c>
      <c r="BL130" s="17" t="s">
        <v>146</v>
      </c>
      <c r="BM130" s="255" t="s">
        <v>147</v>
      </c>
    </row>
    <row r="131" spans="1:51" s="13" customFormat="1" ht="12">
      <c r="A131" s="13"/>
      <c r="B131" s="257"/>
      <c r="C131" s="258"/>
      <c r="D131" s="259" t="s">
        <v>148</v>
      </c>
      <c r="E131" s="260" t="s">
        <v>1</v>
      </c>
      <c r="F131" s="261" t="s">
        <v>149</v>
      </c>
      <c r="G131" s="258"/>
      <c r="H131" s="260" t="s">
        <v>1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5"/>
      <c r="U131" s="266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7" t="s">
        <v>148</v>
      </c>
      <c r="AU131" s="267" t="s">
        <v>86</v>
      </c>
      <c r="AV131" s="13" t="s">
        <v>84</v>
      </c>
      <c r="AW131" s="13" t="s">
        <v>32</v>
      </c>
      <c r="AX131" s="13" t="s">
        <v>76</v>
      </c>
      <c r="AY131" s="267" t="s">
        <v>141</v>
      </c>
    </row>
    <row r="132" spans="1:51" s="14" customFormat="1" ht="12">
      <c r="A132" s="14"/>
      <c r="B132" s="268"/>
      <c r="C132" s="269"/>
      <c r="D132" s="259" t="s">
        <v>148</v>
      </c>
      <c r="E132" s="270" t="s">
        <v>1</v>
      </c>
      <c r="F132" s="271" t="s">
        <v>150</v>
      </c>
      <c r="G132" s="269"/>
      <c r="H132" s="272">
        <v>20</v>
      </c>
      <c r="I132" s="273"/>
      <c r="J132" s="269"/>
      <c r="K132" s="269"/>
      <c r="L132" s="274"/>
      <c r="M132" s="275"/>
      <c r="N132" s="276"/>
      <c r="O132" s="276"/>
      <c r="P132" s="276"/>
      <c r="Q132" s="276"/>
      <c r="R132" s="276"/>
      <c r="S132" s="276"/>
      <c r="T132" s="276"/>
      <c r="U132" s="277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8" t="s">
        <v>148</v>
      </c>
      <c r="AU132" s="278" t="s">
        <v>86</v>
      </c>
      <c r="AV132" s="14" t="s">
        <v>86</v>
      </c>
      <c r="AW132" s="14" t="s">
        <v>32</v>
      </c>
      <c r="AX132" s="14" t="s">
        <v>76</v>
      </c>
      <c r="AY132" s="278" t="s">
        <v>141</v>
      </c>
    </row>
    <row r="133" spans="1:51" s="13" customFormat="1" ht="12">
      <c r="A133" s="13"/>
      <c r="B133" s="257"/>
      <c r="C133" s="258"/>
      <c r="D133" s="259" t="s">
        <v>148</v>
      </c>
      <c r="E133" s="260" t="s">
        <v>1</v>
      </c>
      <c r="F133" s="261" t="s">
        <v>151</v>
      </c>
      <c r="G133" s="258"/>
      <c r="H133" s="260" t="s">
        <v>1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5"/>
      <c r="U133" s="266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148</v>
      </c>
      <c r="AU133" s="267" t="s">
        <v>86</v>
      </c>
      <c r="AV133" s="13" t="s">
        <v>84</v>
      </c>
      <c r="AW133" s="13" t="s">
        <v>32</v>
      </c>
      <c r="AX133" s="13" t="s">
        <v>76</v>
      </c>
      <c r="AY133" s="267" t="s">
        <v>141</v>
      </c>
    </row>
    <row r="134" spans="1:51" s="14" customFormat="1" ht="12">
      <c r="A134" s="14"/>
      <c r="B134" s="268"/>
      <c r="C134" s="269"/>
      <c r="D134" s="259" t="s">
        <v>148</v>
      </c>
      <c r="E134" s="270" t="s">
        <v>1</v>
      </c>
      <c r="F134" s="271" t="s">
        <v>152</v>
      </c>
      <c r="G134" s="269"/>
      <c r="H134" s="272">
        <v>12</v>
      </c>
      <c r="I134" s="273"/>
      <c r="J134" s="269"/>
      <c r="K134" s="269"/>
      <c r="L134" s="274"/>
      <c r="M134" s="275"/>
      <c r="N134" s="276"/>
      <c r="O134" s="276"/>
      <c r="P134" s="276"/>
      <c r="Q134" s="276"/>
      <c r="R134" s="276"/>
      <c r="S134" s="276"/>
      <c r="T134" s="276"/>
      <c r="U134" s="277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8" t="s">
        <v>148</v>
      </c>
      <c r="AU134" s="278" t="s">
        <v>86</v>
      </c>
      <c r="AV134" s="14" t="s">
        <v>86</v>
      </c>
      <c r="AW134" s="14" t="s">
        <v>32</v>
      </c>
      <c r="AX134" s="14" t="s">
        <v>76</v>
      </c>
      <c r="AY134" s="278" t="s">
        <v>141</v>
      </c>
    </row>
    <row r="135" spans="1:51" s="13" customFormat="1" ht="12">
      <c r="A135" s="13"/>
      <c r="B135" s="257"/>
      <c r="C135" s="258"/>
      <c r="D135" s="259" t="s">
        <v>148</v>
      </c>
      <c r="E135" s="260" t="s">
        <v>1</v>
      </c>
      <c r="F135" s="261" t="s">
        <v>153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5"/>
      <c r="U135" s="266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148</v>
      </c>
      <c r="AU135" s="267" t="s">
        <v>86</v>
      </c>
      <c r="AV135" s="13" t="s">
        <v>84</v>
      </c>
      <c r="AW135" s="13" t="s">
        <v>32</v>
      </c>
      <c r="AX135" s="13" t="s">
        <v>76</v>
      </c>
      <c r="AY135" s="267" t="s">
        <v>141</v>
      </c>
    </row>
    <row r="136" spans="1:51" s="14" customFormat="1" ht="12">
      <c r="A136" s="14"/>
      <c r="B136" s="268"/>
      <c r="C136" s="269"/>
      <c r="D136" s="259" t="s">
        <v>148</v>
      </c>
      <c r="E136" s="270" t="s">
        <v>1</v>
      </c>
      <c r="F136" s="271" t="s">
        <v>152</v>
      </c>
      <c r="G136" s="269"/>
      <c r="H136" s="272">
        <v>12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6"/>
      <c r="U136" s="277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148</v>
      </c>
      <c r="AU136" s="278" t="s">
        <v>86</v>
      </c>
      <c r="AV136" s="14" t="s">
        <v>86</v>
      </c>
      <c r="AW136" s="14" t="s">
        <v>32</v>
      </c>
      <c r="AX136" s="14" t="s">
        <v>76</v>
      </c>
      <c r="AY136" s="278" t="s">
        <v>141</v>
      </c>
    </row>
    <row r="137" spans="1:51" s="13" customFormat="1" ht="12">
      <c r="A137" s="13"/>
      <c r="B137" s="257"/>
      <c r="C137" s="258"/>
      <c r="D137" s="259" t="s">
        <v>148</v>
      </c>
      <c r="E137" s="260" t="s">
        <v>1</v>
      </c>
      <c r="F137" s="261" t="s">
        <v>154</v>
      </c>
      <c r="G137" s="258"/>
      <c r="H137" s="260" t="s">
        <v>1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5"/>
      <c r="U137" s="266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148</v>
      </c>
      <c r="AU137" s="267" t="s">
        <v>86</v>
      </c>
      <c r="AV137" s="13" t="s">
        <v>84</v>
      </c>
      <c r="AW137" s="13" t="s">
        <v>32</v>
      </c>
      <c r="AX137" s="13" t="s">
        <v>76</v>
      </c>
      <c r="AY137" s="267" t="s">
        <v>141</v>
      </c>
    </row>
    <row r="138" spans="1:51" s="14" customFormat="1" ht="12">
      <c r="A138" s="14"/>
      <c r="B138" s="268"/>
      <c r="C138" s="269"/>
      <c r="D138" s="259" t="s">
        <v>148</v>
      </c>
      <c r="E138" s="270" t="s">
        <v>1</v>
      </c>
      <c r="F138" s="271" t="s">
        <v>7</v>
      </c>
      <c r="G138" s="269"/>
      <c r="H138" s="272">
        <v>21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6"/>
      <c r="U138" s="277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148</v>
      </c>
      <c r="AU138" s="278" t="s">
        <v>86</v>
      </c>
      <c r="AV138" s="14" t="s">
        <v>86</v>
      </c>
      <c r="AW138" s="14" t="s">
        <v>32</v>
      </c>
      <c r="AX138" s="14" t="s">
        <v>76</v>
      </c>
      <c r="AY138" s="278" t="s">
        <v>141</v>
      </c>
    </row>
    <row r="139" spans="1:51" s="15" customFormat="1" ht="12">
      <c r="A139" s="15"/>
      <c r="B139" s="279"/>
      <c r="C139" s="280"/>
      <c r="D139" s="259" t="s">
        <v>148</v>
      </c>
      <c r="E139" s="281" t="s">
        <v>1</v>
      </c>
      <c r="F139" s="282" t="s">
        <v>155</v>
      </c>
      <c r="G139" s="280"/>
      <c r="H139" s="283">
        <v>65</v>
      </c>
      <c r="I139" s="284"/>
      <c r="J139" s="280"/>
      <c r="K139" s="280"/>
      <c r="L139" s="285"/>
      <c r="M139" s="286"/>
      <c r="N139" s="287"/>
      <c r="O139" s="287"/>
      <c r="P139" s="287"/>
      <c r="Q139" s="287"/>
      <c r="R139" s="287"/>
      <c r="S139" s="287"/>
      <c r="T139" s="287"/>
      <c r="U139" s="288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9" t="s">
        <v>148</v>
      </c>
      <c r="AU139" s="289" t="s">
        <v>86</v>
      </c>
      <c r="AV139" s="15" t="s">
        <v>146</v>
      </c>
      <c r="AW139" s="15" t="s">
        <v>32</v>
      </c>
      <c r="AX139" s="15" t="s">
        <v>84</v>
      </c>
      <c r="AY139" s="289" t="s">
        <v>141</v>
      </c>
    </row>
    <row r="140" spans="1:65" s="2" customFormat="1" ht="14.4" customHeight="1">
      <c r="A140" s="38"/>
      <c r="B140" s="39"/>
      <c r="C140" s="243" t="s">
        <v>86</v>
      </c>
      <c r="D140" s="243" t="s">
        <v>142</v>
      </c>
      <c r="E140" s="244" t="s">
        <v>156</v>
      </c>
      <c r="F140" s="245" t="s">
        <v>157</v>
      </c>
      <c r="G140" s="246" t="s">
        <v>145</v>
      </c>
      <c r="H140" s="247">
        <v>65</v>
      </c>
      <c r="I140" s="248"/>
      <c r="J140" s="249">
        <f>ROUND(I140*H140,2)</f>
        <v>0</v>
      </c>
      <c r="K140" s="250"/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6E-05</v>
      </c>
      <c r="R140" s="253">
        <f>Q140*H140</f>
        <v>0.0039000000000000003</v>
      </c>
      <c r="S140" s="253">
        <v>0</v>
      </c>
      <c r="T140" s="253">
        <f>S140*H140</f>
        <v>0</v>
      </c>
      <c r="U140" s="254" t="s">
        <v>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146</v>
      </c>
      <c r="AT140" s="255" t="s">
        <v>142</v>
      </c>
      <c r="AU140" s="255" t="s">
        <v>86</v>
      </c>
      <c r="AY140" s="17" t="s">
        <v>141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84</v>
      </c>
      <c r="BK140" s="256">
        <f>ROUND(I140*H140,2)</f>
        <v>0</v>
      </c>
      <c r="BL140" s="17" t="s">
        <v>146</v>
      </c>
      <c r="BM140" s="255" t="s">
        <v>158</v>
      </c>
    </row>
    <row r="141" spans="1:65" s="2" customFormat="1" ht="14.4" customHeight="1">
      <c r="A141" s="38"/>
      <c r="B141" s="39"/>
      <c r="C141" s="243" t="s">
        <v>159</v>
      </c>
      <c r="D141" s="243" t="s">
        <v>142</v>
      </c>
      <c r="E141" s="244" t="s">
        <v>160</v>
      </c>
      <c r="F141" s="245" t="s">
        <v>161</v>
      </c>
      <c r="G141" s="246" t="s">
        <v>162</v>
      </c>
      <c r="H141" s="247">
        <v>100</v>
      </c>
      <c r="I141" s="248"/>
      <c r="J141" s="249">
        <f>ROUND(I141*H141,2)</f>
        <v>0</v>
      </c>
      <c r="K141" s="250"/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0.00055</v>
      </c>
      <c r="R141" s="253">
        <f>Q141*H141</f>
        <v>0.055</v>
      </c>
      <c r="S141" s="253">
        <v>0</v>
      </c>
      <c r="T141" s="253">
        <f>S141*H141</f>
        <v>0</v>
      </c>
      <c r="U141" s="254" t="s">
        <v>1</v>
      </c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146</v>
      </c>
      <c r="AT141" s="255" t="s">
        <v>142</v>
      </c>
      <c r="AU141" s="255" t="s">
        <v>86</v>
      </c>
      <c r="AY141" s="17" t="s">
        <v>141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84</v>
      </c>
      <c r="BK141" s="256">
        <f>ROUND(I141*H141,2)</f>
        <v>0</v>
      </c>
      <c r="BL141" s="17" t="s">
        <v>146</v>
      </c>
      <c r="BM141" s="255" t="s">
        <v>163</v>
      </c>
    </row>
    <row r="142" spans="1:65" s="2" customFormat="1" ht="14.4" customHeight="1">
      <c r="A142" s="38"/>
      <c r="B142" s="39"/>
      <c r="C142" s="243" t="s">
        <v>146</v>
      </c>
      <c r="D142" s="243" t="s">
        <v>142</v>
      </c>
      <c r="E142" s="244" t="s">
        <v>164</v>
      </c>
      <c r="F142" s="245" t="s">
        <v>165</v>
      </c>
      <c r="G142" s="246" t="s">
        <v>162</v>
      </c>
      <c r="H142" s="247">
        <v>100</v>
      </c>
      <c r="I142" s="248"/>
      <c r="J142" s="249">
        <f>ROUND(I142*H142,2)</f>
        <v>0</v>
      </c>
      <c r="K142" s="250"/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3">
        <f>S142*H142</f>
        <v>0</v>
      </c>
      <c r="U142" s="254" t="s">
        <v>1</v>
      </c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146</v>
      </c>
      <c r="AT142" s="255" t="s">
        <v>142</v>
      </c>
      <c r="AU142" s="255" t="s">
        <v>86</v>
      </c>
      <c r="AY142" s="17" t="s">
        <v>141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84</v>
      </c>
      <c r="BK142" s="256">
        <f>ROUND(I142*H142,2)</f>
        <v>0</v>
      </c>
      <c r="BL142" s="17" t="s">
        <v>146</v>
      </c>
      <c r="BM142" s="255" t="s">
        <v>166</v>
      </c>
    </row>
    <row r="143" spans="1:65" s="2" customFormat="1" ht="19.2" customHeight="1">
      <c r="A143" s="38"/>
      <c r="B143" s="39"/>
      <c r="C143" s="243" t="s">
        <v>167</v>
      </c>
      <c r="D143" s="243" t="s">
        <v>142</v>
      </c>
      <c r="E143" s="244" t="s">
        <v>168</v>
      </c>
      <c r="F143" s="245" t="s">
        <v>169</v>
      </c>
      <c r="G143" s="246" t="s">
        <v>162</v>
      </c>
      <c r="H143" s="247">
        <v>50</v>
      </c>
      <c r="I143" s="248"/>
      <c r="J143" s="249">
        <f>ROUND(I143*H143,2)</f>
        <v>0</v>
      </c>
      <c r="K143" s="250"/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3">
        <f>S143*H143</f>
        <v>0</v>
      </c>
      <c r="U143" s="254" t="s">
        <v>1</v>
      </c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146</v>
      </c>
      <c r="AT143" s="255" t="s">
        <v>142</v>
      </c>
      <c r="AU143" s="255" t="s">
        <v>86</v>
      </c>
      <c r="AY143" s="17" t="s">
        <v>141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84</v>
      </c>
      <c r="BK143" s="256">
        <f>ROUND(I143*H143,2)</f>
        <v>0</v>
      </c>
      <c r="BL143" s="17" t="s">
        <v>146</v>
      </c>
      <c r="BM143" s="255" t="s">
        <v>170</v>
      </c>
    </row>
    <row r="144" spans="1:65" s="2" customFormat="1" ht="19.2" customHeight="1">
      <c r="A144" s="38"/>
      <c r="B144" s="39"/>
      <c r="C144" s="243" t="s">
        <v>171</v>
      </c>
      <c r="D144" s="243" t="s">
        <v>142</v>
      </c>
      <c r="E144" s="244" t="s">
        <v>172</v>
      </c>
      <c r="F144" s="245" t="s">
        <v>173</v>
      </c>
      <c r="G144" s="246" t="s">
        <v>174</v>
      </c>
      <c r="H144" s="247">
        <v>2</v>
      </c>
      <c r="I144" s="248"/>
      <c r="J144" s="249">
        <f>ROUND(I144*H144,2)</f>
        <v>0</v>
      </c>
      <c r="K144" s="250"/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3">
        <f>S144*H144</f>
        <v>0</v>
      </c>
      <c r="U144" s="254" t="s">
        <v>1</v>
      </c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146</v>
      </c>
      <c r="AT144" s="255" t="s">
        <v>142</v>
      </c>
      <c r="AU144" s="255" t="s">
        <v>86</v>
      </c>
      <c r="AY144" s="17" t="s">
        <v>141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84</v>
      </c>
      <c r="BK144" s="256">
        <f>ROUND(I144*H144,2)</f>
        <v>0</v>
      </c>
      <c r="BL144" s="17" t="s">
        <v>146</v>
      </c>
      <c r="BM144" s="255" t="s">
        <v>175</v>
      </c>
    </row>
    <row r="145" spans="1:65" s="2" customFormat="1" ht="19.2" customHeight="1">
      <c r="A145" s="38"/>
      <c r="B145" s="39"/>
      <c r="C145" s="243" t="s">
        <v>176</v>
      </c>
      <c r="D145" s="243" t="s">
        <v>142</v>
      </c>
      <c r="E145" s="244" t="s">
        <v>177</v>
      </c>
      <c r="F145" s="245" t="s">
        <v>178</v>
      </c>
      <c r="G145" s="246" t="s">
        <v>162</v>
      </c>
      <c r="H145" s="247">
        <v>50</v>
      </c>
      <c r="I145" s="248"/>
      <c r="J145" s="249">
        <f>ROUND(I145*H145,2)</f>
        <v>0</v>
      </c>
      <c r="K145" s="250"/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0.00014</v>
      </c>
      <c r="R145" s="253">
        <f>Q145*H145</f>
        <v>0.006999999999999999</v>
      </c>
      <c r="S145" s="253">
        <v>0</v>
      </c>
      <c r="T145" s="253">
        <f>S145*H145</f>
        <v>0</v>
      </c>
      <c r="U145" s="254" t="s">
        <v>1</v>
      </c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146</v>
      </c>
      <c r="AT145" s="255" t="s">
        <v>142</v>
      </c>
      <c r="AU145" s="255" t="s">
        <v>86</v>
      </c>
      <c r="AY145" s="17" t="s">
        <v>141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84</v>
      </c>
      <c r="BK145" s="256">
        <f>ROUND(I145*H145,2)</f>
        <v>0</v>
      </c>
      <c r="BL145" s="17" t="s">
        <v>146</v>
      </c>
      <c r="BM145" s="255" t="s">
        <v>179</v>
      </c>
    </row>
    <row r="146" spans="1:51" s="14" customFormat="1" ht="12">
      <c r="A146" s="14"/>
      <c r="B146" s="268"/>
      <c r="C146" s="269"/>
      <c r="D146" s="259" t="s">
        <v>148</v>
      </c>
      <c r="E146" s="270" t="s">
        <v>1</v>
      </c>
      <c r="F146" s="271" t="s">
        <v>180</v>
      </c>
      <c r="G146" s="269"/>
      <c r="H146" s="272">
        <v>50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6"/>
      <c r="U146" s="277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148</v>
      </c>
      <c r="AU146" s="278" t="s">
        <v>86</v>
      </c>
      <c r="AV146" s="14" t="s">
        <v>86</v>
      </c>
      <c r="AW146" s="14" t="s">
        <v>32</v>
      </c>
      <c r="AX146" s="14" t="s">
        <v>84</v>
      </c>
      <c r="AY146" s="278" t="s">
        <v>141</v>
      </c>
    </row>
    <row r="147" spans="1:65" s="2" customFormat="1" ht="19.2" customHeight="1">
      <c r="A147" s="38"/>
      <c r="B147" s="39"/>
      <c r="C147" s="243" t="s">
        <v>181</v>
      </c>
      <c r="D147" s="243" t="s">
        <v>142</v>
      </c>
      <c r="E147" s="244" t="s">
        <v>182</v>
      </c>
      <c r="F147" s="245" t="s">
        <v>183</v>
      </c>
      <c r="G147" s="246" t="s">
        <v>174</v>
      </c>
      <c r="H147" s="247">
        <v>99.127</v>
      </c>
      <c r="I147" s="248"/>
      <c r="J147" s="249">
        <f>ROUND(I147*H147,2)</f>
        <v>0</v>
      </c>
      <c r="K147" s="250"/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3">
        <f>S147*H147</f>
        <v>0</v>
      </c>
      <c r="U147" s="254" t="s">
        <v>1</v>
      </c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146</v>
      </c>
      <c r="AT147" s="255" t="s">
        <v>142</v>
      </c>
      <c r="AU147" s="255" t="s">
        <v>86</v>
      </c>
      <c r="AY147" s="17" t="s">
        <v>141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84</v>
      </c>
      <c r="BK147" s="256">
        <f>ROUND(I147*H147,2)</f>
        <v>0</v>
      </c>
      <c r="BL147" s="17" t="s">
        <v>146</v>
      </c>
      <c r="BM147" s="255" t="s">
        <v>184</v>
      </c>
    </row>
    <row r="148" spans="1:51" s="13" customFormat="1" ht="12">
      <c r="A148" s="13"/>
      <c r="B148" s="257"/>
      <c r="C148" s="258"/>
      <c r="D148" s="259" t="s">
        <v>148</v>
      </c>
      <c r="E148" s="260" t="s">
        <v>1</v>
      </c>
      <c r="F148" s="261" t="s">
        <v>185</v>
      </c>
      <c r="G148" s="258"/>
      <c r="H148" s="260" t="s">
        <v>1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5"/>
      <c r="U148" s="266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7" t="s">
        <v>148</v>
      </c>
      <c r="AU148" s="267" t="s">
        <v>86</v>
      </c>
      <c r="AV148" s="13" t="s">
        <v>84</v>
      </c>
      <c r="AW148" s="13" t="s">
        <v>32</v>
      </c>
      <c r="AX148" s="13" t="s">
        <v>76</v>
      </c>
      <c r="AY148" s="267" t="s">
        <v>141</v>
      </c>
    </row>
    <row r="149" spans="1:51" s="13" customFormat="1" ht="12">
      <c r="A149" s="13"/>
      <c r="B149" s="257"/>
      <c r="C149" s="258"/>
      <c r="D149" s="259" t="s">
        <v>148</v>
      </c>
      <c r="E149" s="260" t="s">
        <v>1</v>
      </c>
      <c r="F149" s="261" t="s">
        <v>149</v>
      </c>
      <c r="G149" s="258"/>
      <c r="H149" s="260" t="s">
        <v>1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5"/>
      <c r="U149" s="266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148</v>
      </c>
      <c r="AU149" s="267" t="s">
        <v>86</v>
      </c>
      <c r="AV149" s="13" t="s">
        <v>84</v>
      </c>
      <c r="AW149" s="13" t="s">
        <v>32</v>
      </c>
      <c r="AX149" s="13" t="s">
        <v>76</v>
      </c>
      <c r="AY149" s="267" t="s">
        <v>141</v>
      </c>
    </row>
    <row r="150" spans="1:51" s="14" customFormat="1" ht="12">
      <c r="A150" s="14"/>
      <c r="B150" s="268"/>
      <c r="C150" s="269"/>
      <c r="D150" s="259" t="s">
        <v>148</v>
      </c>
      <c r="E150" s="270" t="s">
        <v>1</v>
      </c>
      <c r="F150" s="271" t="s">
        <v>186</v>
      </c>
      <c r="G150" s="269"/>
      <c r="H150" s="272">
        <v>2.502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6"/>
      <c r="U150" s="277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8" t="s">
        <v>148</v>
      </c>
      <c r="AU150" s="278" t="s">
        <v>86</v>
      </c>
      <c r="AV150" s="14" t="s">
        <v>86</v>
      </c>
      <c r="AW150" s="14" t="s">
        <v>32</v>
      </c>
      <c r="AX150" s="14" t="s">
        <v>76</v>
      </c>
      <c r="AY150" s="278" t="s">
        <v>141</v>
      </c>
    </row>
    <row r="151" spans="1:51" s="14" customFormat="1" ht="12">
      <c r="A151" s="14"/>
      <c r="B151" s="268"/>
      <c r="C151" s="269"/>
      <c r="D151" s="259" t="s">
        <v>148</v>
      </c>
      <c r="E151" s="270" t="s">
        <v>1</v>
      </c>
      <c r="F151" s="271" t="s">
        <v>187</v>
      </c>
      <c r="G151" s="269"/>
      <c r="H151" s="272">
        <v>2.25</v>
      </c>
      <c r="I151" s="273"/>
      <c r="J151" s="269"/>
      <c r="K151" s="269"/>
      <c r="L151" s="274"/>
      <c r="M151" s="275"/>
      <c r="N151" s="276"/>
      <c r="O151" s="276"/>
      <c r="P151" s="276"/>
      <c r="Q151" s="276"/>
      <c r="R151" s="276"/>
      <c r="S151" s="276"/>
      <c r="T151" s="276"/>
      <c r="U151" s="277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8" t="s">
        <v>148</v>
      </c>
      <c r="AU151" s="278" t="s">
        <v>86</v>
      </c>
      <c r="AV151" s="14" t="s">
        <v>86</v>
      </c>
      <c r="AW151" s="14" t="s">
        <v>32</v>
      </c>
      <c r="AX151" s="14" t="s">
        <v>76</v>
      </c>
      <c r="AY151" s="278" t="s">
        <v>141</v>
      </c>
    </row>
    <row r="152" spans="1:51" s="14" customFormat="1" ht="12">
      <c r="A152" s="14"/>
      <c r="B152" s="268"/>
      <c r="C152" s="269"/>
      <c r="D152" s="259" t="s">
        <v>148</v>
      </c>
      <c r="E152" s="270" t="s">
        <v>1</v>
      </c>
      <c r="F152" s="271" t="s">
        <v>188</v>
      </c>
      <c r="G152" s="269"/>
      <c r="H152" s="272">
        <v>5.562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6"/>
      <c r="U152" s="277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8" t="s">
        <v>148</v>
      </c>
      <c r="AU152" s="278" t="s">
        <v>86</v>
      </c>
      <c r="AV152" s="14" t="s">
        <v>86</v>
      </c>
      <c r="AW152" s="14" t="s">
        <v>32</v>
      </c>
      <c r="AX152" s="14" t="s">
        <v>76</v>
      </c>
      <c r="AY152" s="278" t="s">
        <v>141</v>
      </c>
    </row>
    <row r="153" spans="1:51" s="13" customFormat="1" ht="12">
      <c r="A153" s="13"/>
      <c r="B153" s="257"/>
      <c r="C153" s="258"/>
      <c r="D153" s="259" t="s">
        <v>148</v>
      </c>
      <c r="E153" s="260" t="s">
        <v>1</v>
      </c>
      <c r="F153" s="261" t="s">
        <v>189</v>
      </c>
      <c r="G153" s="258"/>
      <c r="H153" s="260" t="s">
        <v>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5"/>
      <c r="U153" s="266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148</v>
      </c>
      <c r="AU153" s="267" t="s">
        <v>86</v>
      </c>
      <c r="AV153" s="13" t="s">
        <v>84</v>
      </c>
      <c r="AW153" s="13" t="s">
        <v>32</v>
      </c>
      <c r="AX153" s="13" t="s">
        <v>76</v>
      </c>
      <c r="AY153" s="267" t="s">
        <v>141</v>
      </c>
    </row>
    <row r="154" spans="1:51" s="14" customFormat="1" ht="12">
      <c r="A154" s="14"/>
      <c r="B154" s="268"/>
      <c r="C154" s="269"/>
      <c r="D154" s="259" t="s">
        <v>148</v>
      </c>
      <c r="E154" s="270" t="s">
        <v>1</v>
      </c>
      <c r="F154" s="271" t="s">
        <v>190</v>
      </c>
      <c r="G154" s="269"/>
      <c r="H154" s="272">
        <v>2.136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6"/>
      <c r="U154" s="277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148</v>
      </c>
      <c r="AU154" s="278" t="s">
        <v>86</v>
      </c>
      <c r="AV154" s="14" t="s">
        <v>86</v>
      </c>
      <c r="AW154" s="14" t="s">
        <v>32</v>
      </c>
      <c r="AX154" s="14" t="s">
        <v>76</v>
      </c>
      <c r="AY154" s="278" t="s">
        <v>141</v>
      </c>
    </row>
    <row r="155" spans="1:51" s="13" customFormat="1" ht="12">
      <c r="A155" s="13"/>
      <c r="B155" s="257"/>
      <c r="C155" s="258"/>
      <c r="D155" s="259" t="s">
        <v>148</v>
      </c>
      <c r="E155" s="260" t="s">
        <v>1</v>
      </c>
      <c r="F155" s="261" t="s">
        <v>191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5"/>
      <c r="U155" s="266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148</v>
      </c>
      <c r="AU155" s="267" t="s">
        <v>86</v>
      </c>
      <c r="AV155" s="13" t="s">
        <v>84</v>
      </c>
      <c r="AW155" s="13" t="s">
        <v>32</v>
      </c>
      <c r="AX155" s="13" t="s">
        <v>76</v>
      </c>
      <c r="AY155" s="267" t="s">
        <v>141</v>
      </c>
    </row>
    <row r="156" spans="1:51" s="14" customFormat="1" ht="12">
      <c r="A156" s="14"/>
      <c r="B156" s="268"/>
      <c r="C156" s="269"/>
      <c r="D156" s="259" t="s">
        <v>148</v>
      </c>
      <c r="E156" s="270" t="s">
        <v>1</v>
      </c>
      <c r="F156" s="271" t="s">
        <v>192</v>
      </c>
      <c r="G156" s="269"/>
      <c r="H156" s="272">
        <v>2.2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6"/>
      <c r="U156" s="277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148</v>
      </c>
      <c r="AU156" s="278" t="s">
        <v>86</v>
      </c>
      <c r="AV156" s="14" t="s">
        <v>86</v>
      </c>
      <c r="AW156" s="14" t="s">
        <v>32</v>
      </c>
      <c r="AX156" s="14" t="s">
        <v>76</v>
      </c>
      <c r="AY156" s="278" t="s">
        <v>141</v>
      </c>
    </row>
    <row r="157" spans="1:51" s="14" customFormat="1" ht="12">
      <c r="A157" s="14"/>
      <c r="B157" s="268"/>
      <c r="C157" s="269"/>
      <c r="D157" s="259" t="s">
        <v>148</v>
      </c>
      <c r="E157" s="270" t="s">
        <v>1</v>
      </c>
      <c r="F157" s="271" t="s">
        <v>193</v>
      </c>
      <c r="G157" s="269"/>
      <c r="H157" s="272">
        <v>2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6"/>
      <c r="U157" s="277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148</v>
      </c>
      <c r="AU157" s="278" t="s">
        <v>86</v>
      </c>
      <c r="AV157" s="14" t="s">
        <v>86</v>
      </c>
      <c r="AW157" s="14" t="s">
        <v>32</v>
      </c>
      <c r="AX157" s="14" t="s">
        <v>76</v>
      </c>
      <c r="AY157" s="278" t="s">
        <v>141</v>
      </c>
    </row>
    <row r="158" spans="1:51" s="13" customFormat="1" ht="12">
      <c r="A158" s="13"/>
      <c r="B158" s="257"/>
      <c r="C158" s="258"/>
      <c r="D158" s="259" t="s">
        <v>148</v>
      </c>
      <c r="E158" s="260" t="s">
        <v>1</v>
      </c>
      <c r="F158" s="261" t="s">
        <v>151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5"/>
      <c r="U158" s="266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148</v>
      </c>
      <c r="AU158" s="267" t="s">
        <v>86</v>
      </c>
      <c r="AV158" s="13" t="s">
        <v>84</v>
      </c>
      <c r="AW158" s="13" t="s">
        <v>32</v>
      </c>
      <c r="AX158" s="13" t="s">
        <v>76</v>
      </c>
      <c r="AY158" s="267" t="s">
        <v>141</v>
      </c>
    </row>
    <row r="159" spans="1:51" s="14" customFormat="1" ht="12">
      <c r="A159" s="14"/>
      <c r="B159" s="268"/>
      <c r="C159" s="269"/>
      <c r="D159" s="259" t="s">
        <v>148</v>
      </c>
      <c r="E159" s="270" t="s">
        <v>1</v>
      </c>
      <c r="F159" s="271" t="s">
        <v>194</v>
      </c>
      <c r="G159" s="269"/>
      <c r="H159" s="272">
        <v>2.355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6"/>
      <c r="U159" s="277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148</v>
      </c>
      <c r="AU159" s="278" t="s">
        <v>86</v>
      </c>
      <c r="AV159" s="14" t="s">
        <v>86</v>
      </c>
      <c r="AW159" s="14" t="s">
        <v>32</v>
      </c>
      <c r="AX159" s="14" t="s">
        <v>76</v>
      </c>
      <c r="AY159" s="278" t="s">
        <v>141</v>
      </c>
    </row>
    <row r="160" spans="1:51" s="14" customFormat="1" ht="12">
      <c r="A160" s="14"/>
      <c r="B160" s="268"/>
      <c r="C160" s="269"/>
      <c r="D160" s="259" t="s">
        <v>148</v>
      </c>
      <c r="E160" s="270" t="s">
        <v>1</v>
      </c>
      <c r="F160" s="271" t="s">
        <v>195</v>
      </c>
      <c r="G160" s="269"/>
      <c r="H160" s="272">
        <v>4.5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6"/>
      <c r="U160" s="277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148</v>
      </c>
      <c r="AU160" s="278" t="s">
        <v>86</v>
      </c>
      <c r="AV160" s="14" t="s">
        <v>86</v>
      </c>
      <c r="AW160" s="14" t="s">
        <v>32</v>
      </c>
      <c r="AX160" s="14" t="s">
        <v>76</v>
      </c>
      <c r="AY160" s="278" t="s">
        <v>141</v>
      </c>
    </row>
    <row r="161" spans="1:51" s="14" customFormat="1" ht="12">
      <c r="A161" s="14"/>
      <c r="B161" s="268"/>
      <c r="C161" s="269"/>
      <c r="D161" s="259" t="s">
        <v>148</v>
      </c>
      <c r="E161" s="270" t="s">
        <v>1</v>
      </c>
      <c r="F161" s="271" t="s">
        <v>195</v>
      </c>
      <c r="G161" s="269"/>
      <c r="H161" s="272">
        <v>4.5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6"/>
      <c r="U161" s="277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148</v>
      </c>
      <c r="AU161" s="278" t="s">
        <v>86</v>
      </c>
      <c r="AV161" s="14" t="s">
        <v>86</v>
      </c>
      <c r="AW161" s="14" t="s">
        <v>32</v>
      </c>
      <c r="AX161" s="14" t="s">
        <v>76</v>
      </c>
      <c r="AY161" s="278" t="s">
        <v>141</v>
      </c>
    </row>
    <row r="162" spans="1:51" s="13" customFormat="1" ht="12">
      <c r="A162" s="13"/>
      <c r="B162" s="257"/>
      <c r="C162" s="258"/>
      <c r="D162" s="259" t="s">
        <v>148</v>
      </c>
      <c r="E162" s="260" t="s">
        <v>1</v>
      </c>
      <c r="F162" s="261" t="s">
        <v>189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5"/>
      <c r="U162" s="266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148</v>
      </c>
      <c r="AU162" s="267" t="s">
        <v>86</v>
      </c>
      <c r="AV162" s="13" t="s">
        <v>84</v>
      </c>
      <c r="AW162" s="13" t="s">
        <v>32</v>
      </c>
      <c r="AX162" s="13" t="s">
        <v>76</v>
      </c>
      <c r="AY162" s="267" t="s">
        <v>141</v>
      </c>
    </row>
    <row r="163" spans="1:51" s="14" customFormat="1" ht="12">
      <c r="A163" s="14"/>
      <c r="B163" s="268"/>
      <c r="C163" s="269"/>
      <c r="D163" s="259" t="s">
        <v>148</v>
      </c>
      <c r="E163" s="270" t="s">
        <v>1</v>
      </c>
      <c r="F163" s="271" t="s">
        <v>196</v>
      </c>
      <c r="G163" s="269"/>
      <c r="H163" s="272">
        <v>2.102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6"/>
      <c r="U163" s="277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148</v>
      </c>
      <c r="AU163" s="278" t="s">
        <v>86</v>
      </c>
      <c r="AV163" s="14" t="s">
        <v>86</v>
      </c>
      <c r="AW163" s="14" t="s">
        <v>32</v>
      </c>
      <c r="AX163" s="14" t="s">
        <v>76</v>
      </c>
      <c r="AY163" s="278" t="s">
        <v>141</v>
      </c>
    </row>
    <row r="164" spans="1:51" s="13" customFormat="1" ht="12">
      <c r="A164" s="13"/>
      <c r="B164" s="257"/>
      <c r="C164" s="258"/>
      <c r="D164" s="259" t="s">
        <v>148</v>
      </c>
      <c r="E164" s="260" t="s">
        <v>1</v>
      </c>
      <c r="F164" s="261" t="s">
        <v>191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5"/>
      <c r="U164" s="266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148</v>
      </c>
      <c r="AU164" s="267" t="s">
        <v>86</v>
      </c>
      <c r="AV164" s="13" t="s">
        <v>84</v>
      </c>
      <c r="AW164" s="13" t="s">
        <v>32</v>
      </c>
      <c r="AX164" s="13" t="s">
        <v>76</v>
      </c>
      <c r="AY164" s="267" t="s">
        <v>141</v>
      </c>
    </row>
    <row r="165" spans="1:51" s="14" customFormat="1" ht="12">
      <c r="A165" s="14"/>
      <c r="B165" s="268"/>
      <c r="C165" s="269"/>
      <c r="D165" s="259" t="s">
        <v>148</v>
      </c>
      <c r="E165" s="270" t="s">
        <v>1</v>
      </c>
      <c r="F165" s="271" t="s">
        <v>197</v>
      </c>
      <c r="G165" s="269"/>
      <c r="H165" s="272">
        <v>4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6"/>
      <c r="U165" s="277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148</v>
      </c>
      <c r="AU165" s="278" t="s">
        <v>86</v>
      </c>
      <c r="AV165" s="14" t="s">
        <v>86</v>
      </c>
      <c r="AW165" s="14" t="s">
        <v>32</v>
      </c>
      <c r="AX165" s="14" t="s">
        <v>76</v>
      </c>
      <c r="AY165" s="278" t="s">
        <v>141</v>
      </c>
    </row>
    <row r="166" spans="1:51" s="14" customFormat="1" ht="12">
      <c r="A166" s="14"/>
      <c r="B166" s="268"/>
      <c r="C166" s="269"/>
      <c r="D166" s="259" t="s">
        <v>148</v>
      </c>
      <c r="E166" s="270" t="s">
        <v>1</v>
      </c>
      <c r="F166" s="271" t="s">
        <v>198</v>
      </c>
      <c r="G166" s="269"/>
      <c r="H166" s="272">
        <v>1.828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6"/>
      <c r="U166" s="277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148</v>
      </c>
      <c r="AU166" s="278" t="s">
        <v>86</v>
      </c>
      <c r="AV166" s="14" t="s">
        <v>86</v>
      </c>
      <c r="AW166" s="14" t="s">
        <v>32</v>
      </c>
      <c r="AX166" s="14" t="s">
        <v>76</v>
      </c>
      <c r="AY166" s="278" t="s">
        <v>141</v>
      </c>
    </row>
    <row r="167" spans="1:51" s="14" customFormat="1" ht="12">
      <c r="A167" s="14"/>
      <c r="B167" s="268"/>
      <c r="C167" s="269"/>
      <c r="D167" s="259" t="s">
        <v>148</v>
      </c>
      <c r="E167" s="270" t="s">
        <v>1</v>
      </c>
      <c r="F167" s="271" t="s">
        <v>193</v>
      </c>
      <c r="G167" s="269"/>
      <c r="H167" s="272">
        <v>2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6"/>
      <c r="U167" s="277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148</v>
      </c>
      <c r="AU167" s="278" t="s">
        <v>86</v>
      </c>
      <c r="AV167" s="14" t="s">
        <v>86</v>
      </c>
      <c r="AW167" s="14" t="s">
        <v>32</v>
      </c>
      <c r="AX167" s="14" t="s">
        <v>76</v>
      </c>
      <c r="AY167" s="278" t="s">
        <v>141</v>
      </c>
    </row>
    <row r="168" spans="1:51" s="13" customFormat="1" ht="12">
      <c r="A168" s="13"/>
      <c r="B168" s="257"/>
      <c r="C168" s="258"/>
      <c r="D168" s="259" t="s">
        <v>148</v>
      </c>
      <c r="E168" s="260" t="s">
        <v>1</v>
      </c>
      <c r="F168" s="261" t="s">
        <v>153</v>
      </c>
      <c r="G168" s="258"/>
      <c r="H168" s="260" t="s">
        <v>1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5"/>
      <c r="U168" s="266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148</v>
      </c>
      <c r="AU168" s="267" t="s">
        <v>86</v>
      </c>
      <c r="AV168" s="13" t="s">
        <v>84</v>
      </c>
      <c r="AW168" s="13" t="s">
        <v>32</v>
      </c>
      <c r="AX168" s="13" t="s">
        <v>76</v>
      </c>
      <c r="AY168" s="267" t="s">
        <v>141</v>
      </c>
    </row>
    <row r="169" spans="1:51" s="14" customFormat="1" ht="12">
      <c r="A169" s="14"/>
      <c r="B169" s="268"/>
      <c r="C169" s="269"/>
      <c r="D169" s="259" t="s">
        <v>148</v>
      </c>
      <c r="E169" s="270" t="s">
        <v>1</v>
      </c>
      <c r="F169" s="271" t="s">
        <v>199</v>
      </c>
      <c r="G169" s="269"/>
      <c r="H169" s="272">
        <v>3.24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6"/>
      <c r="U169" s="277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148</v>
      </c>
      <c r="AU169" s="278" t="s">
        <v>86</v>
      </c>
      <c r="AV169" s="14" t="s">
        <v>86</v>
      </c>
      <c r="AW169" s="14" t="s">
        <v>32</v>
      </c>
      <c r="AX169" s="14" t="s">
        <v>76</v>
      </c>
      <c r="AY169" s="278" t="s">
        <v>141</v>
      </c>
    </row>
    <row r="170" spans="1:51" s="14" customFormat="1" ht="12">
      <c r="A170" s="14"/>
      <c r="B170" s="268"/>
      <c r="C170" s="269"/>
      <c r="D170" s="259" t="s">
        <v>148</v>
      </c>
      <c r="E170" s="270" t="s">
        <v>1</v>
      </c>
      <c r="F170" s="271" t="s">
        <v>187</v>
      </c>
      <c r="G170" s="269"/>
      <c r="H170" s="272">
        <v>2.25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6"/>
      <c r="U170" s="277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148</v>
      </c>
      <c r="AU170" s="278" t="s">
        <v>86</v>
      </c>
      <c r="AV170" s="14" t="s">
        <v>86</v>
      </c>
      <c r="AW170" s="14" t="s">
        <v>32</v>
      </c>
      <c r="AX170" s="14" t="s">
        <v>76</v>
      </c>
      <c r="AY170" s="278" t="s">
        <v>141</v>
      </c>
    </row>
    <row r="171" spans="1:51" s="14" customFormat="1" ht="12">
      <c r="A171" s="14"/>
      <c r="B171" s="268"/>
      <c r="C171" s="269"/>
      <c r="D171" s="259" t="s">
        <v>148</v>
      </c>
      <c r="E171" s="270" t="s">
        <v>1</v>
      </c>
      <c r="F171" s="271" t="s">
        <v>200</v>
      </c>
      <c r="G171" s="269"/>
      <c r="H171" s="272">
        <v>6.3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6"/>
      <c r="U171" s="277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148</v>
      </c>
      <c r="AU171" s="278" t="s">
        <v>86</v>
      </c>
      <c r="AV171" s="14" t="s">
        <v>86</v>
      </c>
      <c r="AW171" s="14" t="s">
        <v>32</v>
      </c>
      <c r="AX171" s="14" t="s">
        <v>76</v>
      </c>
      <c r="AY171" s="278" t="s">
        <v>141</v>
      </c>
    </row>
    <row r="172" spans="1:51" s="13" customFormat="1" ht="12">
      <c r="A172" s="13"/>
      <c r="B172" s="257"/>
      <c r="C172" s="258"/>
      <c r="D172" s="259" t="s">
        <v>148</v>
      </c>
      <c r="E172" s="260" t="s">
        <v>1</v>
      </c>
      <c r="F172" s="261" t="s">
        <v>189</v>
      </c>
      <c r="G172" s="258"/>
      <c r="H172" s="260" t="s">
        <v>1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5"/>
      <c r="U172" s="266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148</v>
      </c>
      <c r="AU172" s="267" t="s">
        <v>86</v>
      </c>
      <c r="AV172" s="13" t="s">
        <v>84</v>
      </c>
      <c r="AW172" s="13" t="s">
        <v>32</v>
      </c>
      <c r="AX172" s="13" t="s">
        <v>76</v>
      </c>
      <c r="AY172" s="267" t="s">
        <v>141</v>
      </c>
    </row>
    <row r="173" spans="1:51" s="14" customFormat="1" ht="12">
      <c r="A173" s="14"/>
      <c r="B173" s="268"/>
      <c r="C173" s="269"/>
      <c r="D173" s="259" t="s">
        <v>148</v>
      </c>
      <c r="E173" s="270" t="s">
        <v>1</v>
      </c>
      <c r="F173" s="271" t="s">
        <v>201</v>
      </c>
      <c r="G173" s="269"/>
      <c r="H173" s="272">
        <v>2.304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6"/>
      <c r="U173" s="277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148</v>
      </c>
      <c r="AU173" s="278" t="s">
        <v>86</v>
      </c>
      <c r="AV173" s="14" t="s">
        <v>86</v>
      </c>
      <c r="AW173" s="14" t="s">
        <v>32</v>
      </c>
      <c r="AX173" s="14" t="s">
        <v>76</v>
      </c>
      <c r="AY173" s="278" t="s">
        <v>141</v>
      </c>
    </row>
    <row r="174" spans="1:51" s="13" customFormat="1" ht="12">
      <c r="A174" s="13"/>
      <c r="B174" s="257"/>
      <c r="C174" s="258"/>
      <c r="D174" s="259" t="s">
        <v>148</v>
      </c>
      <c r="E174" s="260" t="s">
        <v>1</v>
      </c>
      <c r="F174" s="261" t="s">
        <v>191</v>
      </c>
      <c r="G174" s="258"/>
      <c r="H174" s="260" t="s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5"/>
      <c r="U174" s="266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148</v>
      </c>
      <c r="AU174" s="267" t="s">
        <v>86</v>
      </c>
      <c r="AV174" s="13" t="s">
        <v>84</v>
      </c>
      <c r="AW174" s="13" t="s">
        <v>32</v>
      </c>
      <c r="AX174" s="13" t="s">
        <v>76</v>
      </c>
      <c r="AY174" s="267" t="s">
        <v>141</v>
      </c>
    </row>
    <row r="175" spans="1:51" s="14" customFormat="1" ht="12">
      <c r="A175" s="14"/>
      <c r="B175" s="268"/>
      <c r="C175" s="269"/>
      <c r="D175" s="259" t="s">
        <v>148</v>
      </c>
      <c r="E175" s="270" t="s">
        <v>1</v>
      </c>
      <c r="F175" s="271" t="s">
        <v>202</v>
      </c>
      <c r="G175" s="269"/>
      <c r="H175" s="272">
        <v>3.281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6"/>
      <c r="U175" s="277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148</v>
      </c>
      <c r="AU175" s="278" t="s">
        <v>86</v>
      </c>
      <c r="AV175" s="14" t="s">
        <v>86</v>
      </c>
      <c r="AW175" s="14" t="s">
        <v>32</v>
      </c>
      <c r="AX175" s="14" t="s">
        <v>76</v>
      </c>
      <c r="AY175" s="278" t="s">
        <v>141</v>
      </c>
    </row>
    <row r="176" spans="1:51" s="14" customFormat="1" ht="12">
      <c r="A176" s="14"/>
      <c r="B176" s="268"/>
      <c r="C176" s="269"/>
      <c r="D176" s="259" t="s">
        <v>148</v>
      </c>
      <c r="E176" s="270" t="s">
        <v>1</v>
      </c>
      <c r="F176" s="271" t="s">
        <v>203</v>
      </c>
      <c r="G176" s="269"/>
      <c r="H176" s="272">
        <v>0.88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6"/>
      <c r="U176" s="277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148</v>
      </c>
      <c r="AU176" s="278" t="s">
        <v>86</v>
      </c>
      <c r="AV176" s="14" t="s">
        <v>86</v>
      </c>
      <c r="AW176" s="14" t="s">
        <v>32</v>
      </c>
      <c r="AX176" s="14" t="s">
        <v>76</v>
      </c>
      <c r="AY176" s="278" t="s">
        <v>141</v>
      </c>
    </row>
    <row r="177" spans="1:51" s="14" customFormat="1" ht="12">
      <c r="A177" s="14"/>
      <c r="B177" s="268"/>
      <c r="C177" s="269"/>
      <c r="D177" s="259" t="s">
        <v>148</v>
      </c>
      <c r="E177" s="270" t="s">
        <v>1</v>
      </c>
      <c r="F177" s="271" t="s">
        <v>193</v>
      </c>
      <c r="G177" s="269"/>
      <c r="H177" s="272">
        <v>2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6"/>
      <c r="U177" s="277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148</v>
      </c>
      <c r="AU177" s="278" t="s">
        <v>86</v>
      </c>
      <c r="AV177" s="14" t="s">
        <v>86</v>
      </c>
      <c r="AW177" s="14" t="s">
        <v>32</v>
      </c>
      <c r="AX177" s="14" t="s">
        <v>76</v>
      </c>
      <c r="AY177" s="278" t="s">
        <v>141</v>
      </c>
    </row>
    <row r="178" spans="1:51" s="13" customFormat="1" ht="12">
      <c r="A178" s="13"/>
      <c r="B178" s="257"/>
      <c r="C178" s="258"/>
      <c r="D178" s="259" t="s">
        <v>148</v>
      </c>
      <c r="E178" s="260" t="s">
        <v>1</v>
      </c>
      <c r="F178" s="261" t="s">
        <v>204</v>
      </c>
      <c r="G178" s="258"/>
      <c r="H178" s="260" t="s">
        <v>1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5"/>
      <c r="U178" s="266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148</v>
      </c>
      <c r="AU178" s="267" t="s">
        <v>86</v>
      </c>
      <c r="AV178" s="13" t="s">
        <v>84</v>
      </c>
      <c r="AW178" s="13" t="s">
        <v>32</v>
      </c>
      <c r="AX178" s="13" t="s">
        <v>76</v>
      </c>
      <c r="AY178" s="267" t="s">
        <v>141</v>
      </c>
    </row>
    <row r="179" spans="1:51" s="14" customFormat="1" ht="12">
      <c r="A179" s="14"/>
      <c r="B179" s="268"/>
      <c r="C179" s="269"/>
      <c r="D179" s="259" t="s">
        <v>148</v>
      </c>
      <c r="E179" s="270" t="s">
        <v>1</v>
      </c>
      <c r="F179" s="271" t="s">
        <v>205</v>
      </c>
      <c r="G179" s="269"/>
      <c r="H179" s="272">
        <v>6.6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6"/>
      <c r="U179" s="277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148</v>
      </c>
      <c r="AU179" s="278" t="s">
        <v>86</v>
      </c>
      <c r="AV179" s="14" t="s">
        <v>86</v>
      </c>
      <c r="AW179" s="14" t="s">
        <v>32</v>
      </c>
      <c r="AX179" s="14" t="s">
        <v>76</v>
      </c>
      <c r="AY179" s="278" t="s">
        <v>141</v>
      </c>
    </row>
    <row r="180" spans="1:51" s="14" customFormat="1" ht="12">
      <c r="A180" s="14"/>
      <c r="B180" s="268"/>
      <c r="C180" s="269"/>
      <c r="D180" s="259" t="s">
        <v>148</v>
      </c>
      <c r="E180" s="270" t="s">
        <v>1</v>
      </c>
      <c r="F180" s="271" t="s">
        <v>206</v>
      </c>
      <c r="G180" s="269"/>
      <c r="H180" s="272">
        <v>21.6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6"/>
      <c r="U180" s="277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148</v>
      </c>
      <c r="AU180" s="278" t="s">
        <v>86</v>
      </c>
      <c r="AV180" s="14" t="s">
        <v>86</v>
      </c>
      <c r="AW180" s="14" t="s">
        <v>32</v>
      </c>
      <c r="AX180" s="14" t="s">
        <v>76</v>
      </c>
      <c r="AY180" s="278" t="s">
        <v>141</v>
      </c>
    </row>
    <row r="181" spans="1:51" s="13" customFormat="1" ht="12">
      <c r="A181" s="13"/>
      <c r="B181" s="257"/>
      <c r="C181" s="258"/>
      <c r="D181" s="259" t="s">
        <v>148</v>
      </c>
      <c r="E181" s="260" t="s">
        <v>1</v>
      </c>
      <c r="F181" s="261" t="s">
        <v>189</v>
      </c>
      <c r="G181" s="258"/>
      <c r="H181" s="260" t="s">
        <v>1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5"/>
      <c r="U181" s="266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148</v>
      </c>
      <c r="AU181" s="267" t="s">
        <v>86</v>
      </c>
      <c r="AV181" s="13" t="s">
        <v>84</v>
      </c>
      <c r="AW181" s="13" t="s">
        <v>32</v>
      </c>
      <c r="AX181" s="13" t="s">
        <v>76</v>
      </c>
      <c r="AY181" s="267" t="s">
        <v>141</v>
      </c>
    </row>
    <row r="182" spans="1:51" s="14" customFormat="1" ht="12">
      <c r="A182" s="14"/>
      <c r="B182" s="268"/>
      <c r="C182" s="269"/>
      <c r="D182" s="259" t="s">
        <v>148</v>
      </c>
      <c r="E182" s="270" t="s">
        <v>1</v>
      </c>
      <c r="F182" s="271" t="s">
        <v>207</v>
      </c>
      <c r="G182" s="269"/>
      <c r="H182" s="272">
        <v>5.6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6"/>
      <c r="U182" s="277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148</v>
      </c>
      <c r="AU182" s="278" t="s">
        <v>86</v>
      </c>
      <c r="AV182" s="14" t="s">
        <v>86</v>
      </c>
      <c r="AW182" s="14" t="s">
        <v>32</v>
      </c>
      <c r="AX182" s="14" t="s">
        <v>76</v>
      </c>
      <c r="AY182" s="278" t="s">
        <v>141</v>
      </c>
    </row>
    <row r="183" spans="1:51" s="13" customFormat="1" ht="12">
      <c r="A183" s="13"/>
      <c r="B183" s="257"/>
      <c r="C183" s="258"/>
      <c r="D183" s="259" t="s">
        <v>148</v>
      </c>
      <c r="E183" s="260" t="s">
        <v>1</v>
      </c>
      <c r="F183" s="261" t="s">
        <v>191</v>
      </c>
      <c r="G183" s="258"/>
      <c r="H183" s="260" t="s">
        <v>1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5"/>
      <c r="U183" s="266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148</v>
      </c>
      <c r="AU183" s="267" t="s">
        <v>86</v>
      </c>
      <c r="AV183" s="13" t="s">
        <v>84</v>
      </c>
      <c r="AW183" s="13" t="s">
        <v>32</v>
      </c>
      <c r="AX183" s="13" t="s">
        <v>76</v>
      </c>
      <c r="AY183" s="267" t="s">
        <v>141</v>
      </c>
    </row>
    <row r="184" spans="1:51" s="14" customFormat="1" ht="12">
      <c r="A184" s="14"/>
      <c r="B184" s="268"/>
      <c r="C184" s="269"/>
      <c r="D184" s="259" t="s">
        <v>148</v>
      </c>
      <c r="E184" s="270" t="s">
        <v>1</v>
      </c>
      <c r="F184" s="271" t="s">
        <v>208</v>
      </c>
      <c r="G184" s="269"/>
      <c r="H184" s="272">
        <v>1.079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6"/>
      <c r="U184" s="277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148</v>
      </c>
      <c r="AU184" s="278" t="s">
        <v>86</v>
      </c>
      <c r="AV184" s="14" t="s">
        <v>86</v>
      </c>
      <c r="AW184" s="14" t="s">
        <v>32</v>
      </c>
      <c r="AX184" s="14" t="s">
        <v>76</v>
      </c>
      <c r="AY184" s="278" t="s">
        <v>141</v>
      </c>
    </row>
    <row r="185" spans="1:51" s="14" customFormat="1" ht="12">
      <c r="A185" s="14"/>
      <c r="B185" s="268"/>
      <c r="C185" s="269"/>
      <c r="D185" s="259" t="s">
        <v>148</v>
      </c>
      <c r="E185" s="270" t="s">
        <v>1</v>
      </c>
      <c r="F185" s="271" t="s">
        <v>209</v>
      </c>
      <c r="G185" s="269"/>
      <c r="H185" s="272">
        <v>2.558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6"/>
      <c r="U185" s="277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148</v>
      </c>
      <c r="AU185" s="278" t="s">
        <v>86</v>
      </c>
      <c r="AV185" s="14" t="s">
        <v>86</v>
      </c>
      <c r="AW185" s="14" t="s">
        <v>32</v>
      </c>
      <c r="AX185" s="14" t="s">
        <v>76</v>
      </c>
      <c r="AY185" s="278" t="s">
        <v>141</v>
      </c>
    </row>
    <row r="186" spans="1:51" s="14" customFormat="1" ht="12">
      <c r="A186" s="14"/>
      <c r="B186" s="268"/>
      <c r="C186" s="269"/>
      <c r="D186" s="259" t="s">
        <v>148</v>
      </c>
      <c r="E186" s="270" t="s">
        <v>1</v>
      </c>
      <c r="F186" s="271" t="s">
        <v>210</v>
      </c>
      <c r="G186" s="269"/>
      <c r="H186" s="272">
        <v>3.5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6"/>
      <c r="U186" s="277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148</v>
      </c>
      <c r="AU186" s="278" t="s">
        <v>86</v>
      </c>
      <c r="AV186" s="14" t="s">
        <v>86</v>
      </c>
      <c r="AW186" s="14" t="s">
        <v>32</v>
      </c>
      <c r="AX186" s="14" t="s">
        <v>76</v>
      </c>
      <c r="AY186" s="278" t="s">
        <v>141</v>
      </c>
    </row>
    <row r="187" spans="1:51" s="15" customFormat="1" ht="12">
      <c r="A187" s="15"/>
      <c r="B187" s="279"/>
      <c r="C187" s="280"/>
      <c r="D187" s="259" t="s">
        <v>148</v>
      </c>
      <c r="E187" s="281" t="s">
        <v>1</v>
      </c>
      <c r="F187" s="282" t="s">
        <v>155</v>
      </c>
      <c r="G187" s="280"/>
      <c r="H187" s="283">
        <v>99.12700000000001</v>
      </c>
      <c r="I187" s="284"/>
      <c r="J187" s="280"/>
      <c r="K187" s="280"/>
      <c r="L187" s="285"/>
      <c r="M187" s="286"/>
      <c r="N187" s="287"/>
      <c r="O187" s="287"/>
      <c r="P187" s="287"/>
      <c r="Q187" s="287"/>
      <c r="R187" s="287"/>
      <c r="S187" s="287"/>
      <c r="T187" s="287"/>
      <c r="U187" s="288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9" t="s">
        <v>148</v>
      </c>
      <c r="AU187" s="289" t="s">
        <v>86</v>
      </c>
      <c r="AV187" s="15" t="s">
        <v>146</v>
      </c>
      <c r="AW187" s="15" t="s">
        <v>32</v>
      </c>
      <c r="AX187" s="15" t="s">
        <v>84</v>
      </c>
      <c r="AY187" s="289" t="s">
        <v>141</v>
      </c>
    </row>
    <row r="188" spans="1:65" s="2" customFormat="1" ht="19.2" customHeight="1">
      <c r="A188" s="38"/>
      <c r="B188" s="39"/>
      <c r="C188" s="243" t="s">
        <v>211</v>
      </c>
      <c r="D188" s="243" t="s">
        <v>142</v>
      </c>
      <c r="E188" s="244" t="s">
        <v>212</v>
      </c>
      <c r="F188" s="245" t="s">
        <v>213</v>
      </c>
      <c r="G188" s="246" t="s">
        <v>145</v>
      </c>
      <c r="H188" s="247">
        <v>50.652</v>
      </c>
      <c r="I188" s="248"/>
      <c r="J188" s="249">
        <f>ROUND(I188*H188,2)</f>
        <v>0</v>
      </c>
      <c r="K188" s="250"/>
      <c r="L188" s="44"/>
      <c r="M188" s="251" t="s">
        <v>1</v>
      </c>
      <c r="N188" s="252" t="s">
        <v>41</v>
      </c>
      <c r="O188" s="91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3">
        <f>S188*H188</f>
        <v>0</v>
      </c>
      <c r="U188" s="254" t="s">
        <v>1</v>
      </c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146</v>
      </c>
      <c r="AT188" s="255" t="s">
        <v>142</v>
      </c>
      <c r="AU188" s="255" t="s">
        <v>86</v>
      </c>
      <c r="AY188" s="17" t="s">
        <v>141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84</v>
      </c>
      <c r="BK188" s="256">
        <f>ROUND(I188*H188,2)</f>
        <v>0</v>
      </c>
      <c r="BL188" s="17" t="s">
        <v>146</v>
      </c>
      <c r="BM188" s="255" t="s">
        <v>214</v>
      </c>
    </row>
    <row r="189" spans="1:51" s="13" customFormat="1" ht="12">
      <c r="A189" s="13"/>
      <c r="B189" s="257"/>
      <c r="C189" s="258"/>
      <c r="D189" s="259" t="s">
        <v>148</v>
      </c>
      <c r="E189" s="260" t="s">
        <v>1</v>
      </c>
      <c r="F189" s="261" t="s">
        <v>191</v>
      </c>
      <c r="G189" s="258"/>
      <c r="H189" s="260" t="s">
        <v>1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5"/>
      <c r="U189" s="266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148</v>
      </c>
      <c r="AU189" s="267" t="s">
        <v>86</v>
      </c>
      <c r="AV189" s="13" t="s">
        <v>84</v>
      </c>
      <c r="AW189" s="13" t="s">
        <v>32</v>
      </c>
      <c r="AX189" s="13" t="s">
        <v>76</v>
      </c>
      <c r="AY189" s="267" t="s">
        <v>141</v>
      </c>
    </row>
    <row r="190" spans="1:51" s="14" customFormat="1" ht="12">
      <c r="A190" s="14"/>
      <c r="B190" s="268"/>
      <c r="C190" s="269"/>
      <c r="D190" s="259" t="s">
        <v>148</v>
      </c>
      <c r="E190" s="270" t="s">
        <v>1</v>
      </c>
      <c r="F190" s="271" t="s">
        <v>215</v>
      </c>
      <c r="G190" s="269"/>
      <c r="H190" s="272">
        <v>4.4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6"/>
      <c r="U190" s="277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148</v>
      </c>
      <c r="AU190" s="278" t="s">
        <v>86</v>
      </c>
      <c r="AV190" s="14" t="s">
        <v>86</v>
      </c>
      <c r="AW190" s="14" t="s">
        <v>32</v>
      </c>
      <c r="AX190" s="14" t="s">
        <v>76</v>
      </c>
      <c r="AY190" s="278" t="s">
        <v>141</v>
      </c>
    </row>
    <row r="191" spans="1:51" s="14" customFormat="1" ht="12">
      <c r="A191" s="14"/>
      <c r="B191" s="268"/>
      <c r="C191" s="269"/>
      <c r="D191" s="259" t="s">
        <v>148</v>
      </c>
      <c r="E191" s="270" t="s">
        <v>1</v>
      </c>
      <c r="F191" s="271" t="s">
        <v>216</v>
      </c>
      <c r="G191" s="269"/>
      <c r="H191" s="272">
        <v>4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6"/>
      <c r="U191" s="277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148</v>
      </c>
      <c r="AU191" s="278" t="s">
        <v>86</v>
      </c>
      <c r="AV191" s="14" t="s">
        <v>86</v>
      </c>
      <c r="AW191" s="14" t="s">
        <v>32</v>
      </c>
      <c r="AX191" s="14" t="s">
        <v>76</v>
      </c>
      <c r="AY191" s="278" t="s">
        <v>141</v>
      </c>
    </row>
    <row r="192" spans="1:51" s="13" customFormat="1" ht="12">
      <c r="A192" s="13"/>
      <c r="B192" s="257"/>
      <c r="C192" s="258"/>
      <c r="D192" s="259" t="s">
        <v>148</v>
      </c>
      <c r="E192" s="260" t="s">
        <v>1</v>
      </c>
      <c r="F192" s="261" t="s">
        <v>151</v>
      </c>
      <c r="G192" s="258"/>
      <c r="H192" s="260" t="s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5"/>
      <c r="U192" s="266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148</v>
      </c>
      <c r="AU192" s="267" t="s">
        <v>86</v>
      </c>
      <c r="AV192" s="13" t="s">
        <v>84</v>
      </c>
      <c r="AW192" s="13" t="s">
        <v>32</v>
      </c>
      <c r="AX192" s="13" t="s">
        <v>76</v>
      </c>
      <c r="AY192" s="267" t="s">
        <v>141</v>
      </c>
    </row>
    <row r="193" spans="1:51" s="13" customFormat="1" ht="12">
      <c r="A193" s="13"/>
      <c r="B193" s="257"/>
      <c r="C193" s="258"/>
      <c r="D193" s="259" t="s">
        <v>148</v>
      </c>
      <c r="E193" s="260" t="s">
        <v>1</v>
      </c>
      <c r="F193" s="261" t="s">
        <v>191</v>
      </c>
      <c r="G193" s="258"/>
      <c r="H193" s="260" t="s">
        <v>1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5"/>
      <c r="U193" s="266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148</v>
      </c>
      <c r="AU193" s="267" t="s">
        <v>86</v>
      </c>
      <c r="AV193" s="13" t="s">
        <v>84</v>
      </c>
      <c r="AW193" s="13" t="s">
        <v>32</v>
      </c>
      <c r="AX193" s="13" t="s">
        <v>76</v>
      </c>
      <c r="AY193" s="267" t="s">
        <v>141</v>
      </c>
    </row>
    <row r="194" spans="1:51" s="14" customFormat="1" ht="12">
      <c r="A194" s="14"/>
      <c r="B194" s="268"/>
      <c r="C194" s="269"/>
      <c r="D194" s="259" t="s">
        <v>148</v>
      </c>
      <c r="E194" s="270" t="s">
        <v>1</v>
      </c>
      <c r="F194" s="271" t="s">
        <v>217</v>
      </c>
      <c r="G194" s="269"/>
      <c r="H194" s="272">
        <v>8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6"/>
      <c r="U194" s="277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148</v>
      </c>
      <c r="AU194" s="278" t="s">
        <v>86</v>
      </c>
      <c r="AV194" s="14" t="s">
        <v>86</v>
      </c>
      <c r="AW194" s="14" t="s">
        <v>32</v>
      </c>
      <c r="AX194" s="14" t="s">
        <v>76</v>
      </c>
      <c r="AY194" s="278" t="s">
        <v>141</v>
      </c>
    </row>
    <row r="195" spans="1:51" s="14" customFormat="1" ht="12">
      <c r="A195" s="14"/>
      <c r="B195" s="268"/>
      <c r="C195" s="269"/>
      <c r="D195" s="259" t="s">
        <v>148</v>
      </c>
      <c r="E195" s="270" t="s">
        <v>1</v>
      </c>
      <c r="F195" s="271" t="s">
        <v>218</v>
      </c>
      <c r="G195" s="269"/>
      <c r="H195" s="272">
        <v>3.656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6"/>
      <c r="U195" s="277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148</v>
      </c>
      <c r="AU195" s="278" t="s">
        <v>86</v>
      </c>
      <c r="AV195" s="14" t="s">
        <v>86</v>
      </c>
      <c r="AW195" s="14" t="s">
        <v>32</v>
      </c>
      <c r="AX195" s="14" t="s">
        <v>76</v>
      </c>
      <c r="AY195" s="278" t="s">
        <v>141</v>
      </c>
    </row>
    <row r="196" spans="1:51" s="14" customFormat="1" ht="12">
      <c r="A196" s="14"/>
      <c r="B196" s="268"/>
      <c r="C196" s="269"/>
      <c r="D196" s="259" t="s">
        <v>148</v>
      </c>
      <c r="E196" s="270" t="s">
        <v>1</v>
      </c>
      <c r="F196" s="271" t="s">
        <v>216</v>
      </c>
      <c r="G196" s="269"/>
      <c r="H196" s="272">
        <v>4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6"/>
      <c r="U196" s="277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148</v>
      </c>
      <c r="AU196" s="278" t="s">
        <v>86</v>
      </c>
      <c r="AV196" s="14" t="s">
        <v>86</v>
      </c>
      <c r="AW196" s="14" t="s">
        <v>32</v>
      </c>
      <c r="AX196" s="14" t="s">
        <v>76</v>
      </c>
      <c r="AY196" s="278" t="s">
        <v>141</v>
      </c>
    </row>
    <row r="197" spans="1:51" s="13" customFormat="1" ht="12">
      <c r="A197" s="13"/>
      <c r="B197" s="257"/>
      <c r="C197" s="258"/>
      <c r="D197" s="259" t="s">
        <v>148</v>
      </c>
      <c r="E197" s="260" t="s">
        <v>1</v>
      </c>
      <c r="F197" s="261" t="s">
        <v>153</v>
      </c>
      <c r="G197" s="258"/>
      <c r="H197" s="260" t="s">
        <v>1</v>
      </c>
      <c r="I197" s="262"/>
      <c r="J197" s="258"/>
      <c r="K197" s="258"/>
      <c r="L197" s="263"/>
      <c r="M197" s="264"/>
      <c r="N197" s="265"/>
      <c r="O197" s="265"/>
      <c r="P197" s="265"/>
      <c r="Q197" s="265"/>
      <c r="R197" s="265"/>
      <c r="S197" s="265"/>
      <c r="T197" s="265"/>
      <c r="U197" s="266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148</v>
      </c>
      <c r="AU197" s="267" t="s">
        <v>86</v>
      </c>
      <c r="AV197" s="13" t="s">
        <v>84</v>
      </c>
      <c r="AW197" s="13" t="s">
        <v>32</v>
      </c>
      <c r="AX197" s="13" t="s">
        <v>76</v>
      </c>
      <c r="AY197" s="267" t="s">
        <v>141</v>
      </c>
    </row>
    <row r="198" spans="1:51" s="13" customFormat="1" ht="12">
      <c r="A198" s="13"/>
      <c r="B198" s="257"/>
      <c r="C198" s="258"/>
      <c r="D198" s="259" t="s">
        <v>148</v>
      </c>
      <c r="E198" s="260" t="s">
        <v>1</v>
      </c>
      <c r="F198" s="261" t="s">
        <v>191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5"/>
      <c r="U198" s="266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148</v>
      </c>
      <c r="AU198" s="267" t="s">
        <v>86</v>
      </c>
      <c r="AV198" s="13" t="s">
        <v>84</v>
      </c>
      <c r="AW198" s="13" t="s">
        <v>32</v>
      </c>
      <c r="AX198" s="13" t="s">
        <v>76</v>
      </c>
      <c r="AY198" s="267" t="s">
        <v>141</v>
      </c>
    </row>
    <row r="199" spans="1:51" s="14" customFormat="1" ht="12">
      <c r="A199" s="14"/>
      <c r="B199" s="268"/>
      <c r="C199" s="269"/>
      <c r="D199" s="259" t="s">
        <v>148</v>
      </c>
      <c r="E199" s="270" t="s">
        <v>1</v>
      </c>
      <c r="F199" s="271" t="s">
        <v>219</v>
      </c>
      <c r="G199" s="269"/>
      <c r="H199" s="272">
        <v>6.563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6"/>
      <c r="U199" s="277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148</v>
      </c>
      <c r="AU199" s="278" t="s">
        <v>86</v>
      </c>
      <c r="AV199" s="14" t="s">
        <v>86</v>
      </c>
      <c r="AW199" s="14" t="s">
        <v>32</v>
      </c>
      <c r="AX199" s="14" t="s">
        <v>76</v>
      </c>
      <c r="AY199" s="278" t="s">
        <v>141</v>
      </c>
    </row>
    <row r="200" spans="1:51" s="14" customFormat="1" ht="12">
      <c r="A200" s="14"/>
      <c r="B200" s="268"/>
      <c r="C200" s="269"/>
      <c r="D200" s="259" t="s">
        <v>148</v>
      </c>
      <c r="E200" s="270" t="s">
        <v>1</v>
      </c>
      <c r="F200" s="271" t="s">
        <v>220</v>
      </c>
      <c r="G200" s="269"/>
      <c r="H200" s="272">
        <v>1.76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6"/>
      <c r="U200" s="277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8" t="s">
        <v>148</v>
      </c>
      <c r="AU200" s="278" t="s">
        <v>86</v>
      </c>
      <c r="AV200" s="14" t="s">
        <v>86</v>
      </c>
      <c r="AW200" s="14" t="s">
        <v>32</v>
      </c>
      <c r="AX200" s="14" t="s">
        <v>76</v>
      </c>
      <c r="AY200" s="278" t="s">
        <v>141</v>
      </c>
    </row>
    <row r="201" spans="1:51" s="14" customFormat="1" ht="12">
      <c r="A201" s="14"/>
      <c r="B201" s="268"/>
      <c r="C201" s="269"/>
      <c r="D201" s="259" t="s">
        <v>148</v>
      </c>
      <c r="E201" s="270" t="s">
        <v>1</v>
      </c>
      <c r="F201" s="271" t="s">
        <v>216</v>
      </c>
      <c r="G201" s="269"/>
      <c r="H201" s="272">
        <v>4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6"/>
      <c r="U201" s="277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8" t="s">
        <v>148</v>
      </c>
      <c r="AU201" s="278" t="s">
        <v>86</v>
      </c>
      <c r="AV201" s="14" t="s">
        <v>86</v>
      </c>
      <c r="AW201" s="14" t="s">
        <v>32</v>
      </c>
      <c r="AX201" s="14" t="s">
        <v>76</v>
      </c>
      <c r="AY201" s="278" t="s">
        <v>141</v>
      </c>
    </row>
    <row r="202" spans="1:51" s="13" customFormat="1" ht="12">
      <c r="A202" s="13"/>
      <c r="B202" s="257"/>
      <c r="C202" s="258"/>
      <c r="D202" s="259" t="s">
        <v>148</v>
      </c>
      <c r="E202" s="260" t="s">
        <v>1</v>
      </c>
      <c r="F202" s="261" t="s">
        <v>204</v>
      </c>
      <c r="G202" s="258"/>
      <c r="H202" s="260" t="s">
        <v>1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5"/>
      <c r="U202" s="266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148</v>
      </c>
      <c r="AU202" s="267" t="s">
        <v>86</v>
      </c>
      <c r="AV202" s="13" t="s">
        <v>84</v>
      </c>
      <c r="AW202" s="13" t="s">
        <v>32</v>
      </c>
      <c r="AX202" s="13" t="s">
        <v>76</v>
      </c>
      <c r="AY202" s="267" t="s">
        <v>141</v>
      </c>
    </row>
    <row r="203" spans="1:51" s="13" customFormat="1" ht="12">
      <c r="A203" s="13"/>
      <c r="B203" s="257"/>
      <c r="C203" s="258"/>
      <c r="D203" s="259" t="s">
        <v>148</v>
      </c>
      <c r="E203" s="260" t="s">
        <v>1</v>
      </c>
      <c r="F203" s="261" t="s">
        <v>191</v>
      </c>
      <c r="G203" s="258"/>
      <c r="H203" s="260" t="s">
        <v>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5"/>
      <c r="U203" s="266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148</v>
      </c>
      <c r="AU203" s="267" t="s">
        <v>86</v>
      </c>
      <c r="AV203" s="13" t="s">
        <v>84</v>
      </c>
      <c r="AW203" s="13" t="s">
        <v>32</v>
      </c>
      <c r="AX203" s="13" t="s">
        <v>76</v>
      </c>
      <c r="AY203" s="267" t="s">
        <v>141</v>
      </c>
    </row>
    <row r="204" spans="1:51" s="14" customFormat="1" ht="12">
      <c r="A204" s="14"/>
      <c r="B204" s="268"/>
      <c r="C204" s="269"/>
      <c r="D204" s="259" t="s">
        <v>148</v>
      </c>
      <c r="E204" s="270" t="s">
        <v>1</v>
      </c>
      <c r="F204" s="271" t="s">
        <v>221</v>
      </c>
      <c r="G204" s="269"/>
      <c r="H204" s="272">
        <v>2.157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6"/>
      <c r="U204" s="277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148</v>
      </c>
      <c r="AU204" s="278" t="s">
        <v>86</v>
      </c>
      <c r="AV204" s="14" t="s">
        <v>86</v>
      </c>
      <c r="AW204" s="14" t="s">
        <v>32</v>
      </c>
      <c r="AX204" s="14" t="s">
        <v>76</v>
      </c>
      <c r="AY204" s="278" t="s">
        <v>141</v>
      </c>
    </row>
    <row r="205" spans="1:51" s="14" customFormat="1" ht="12">
      <c r="A205" s="14"/>
      <c r="B205" s="268"/>
      <c r="C205" s="269"/>
      <c r="D205" s="259" t="s">
        <v>148</v>
      </c>
      <c r="E205" s="270" t="s">
        <v>1</v>
      </c>
      <c r="F205" s="271" t="s">
        <v>222</v>
      </c>
      <c r="G205" s="269"/>
      <c r="H205" s="272">
        <v>5.116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6"/>
      <c r="U205" s="277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148</v>
      </c>
      <c r="AU205" s="278" t="s">
        <v>86</v>
      </c>
      <c r="AV205" s="14" t="s">
        <v>86</v>
      </c>
      <c r="AW205" s="14" t="s">
        <v>32</v>
      </c>
      <c r="AX205" s="14" t="s">
        <v>76</v>
      </c>
      <c r="AY205" s="278" t="s">
        <v>141</v>
      </c>
    </row>
    <row r="206" spans="1:51" s="14" customFormat="1" ht="12">
      <c r="A206" s="14"/>
      <c r="B206" s="268"/>
      <c r="C206" s="269"/>
      <c r="D206" s="259" t="s">
        <v>148</v>
      </c>
      <c r="E206" s="270" t="s">
        <v>1</v>
      </c>
      <c r="F206" s="271" t="s">
        <v>223</v>
      </c>
      <c r="G206" s="269"/>
      <c r="H206" s="272">
        <v>7</v>
      </c>
      <c r="I206" s="273"/>
      <c r="J206" s="269"/>
      <c r="K206" s="269"/>
      <c r="L206" s="274"/>
      <c r="M206" s="275"/>
      <c r="N206" s="276"/>
      <c r="O206" s="276"/>
      <c r="P206" s="276"/>
      <c r="Q206" s="276"/>
      <c r="R206" s="276"/>
      <c r="S206" s="276"/>
      <c r="T206" s="276"/>
      <c r="U206" s="277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8" t="s">
        <v>148</v>
      </c>
      <c r="AU206" s="278" t="s">
        <v>86</v>
      </c>
      <c r="AV206" s="14" t="s">
        <v>86</v>
      </c>
      <c r="AW206" s="14" t="s">
        <v>32</v>
      </c>
      <c r="AX206" s="14" t="s">
        <v>76</v>
      </c>
      <c r="AY206" s="278" t="s">
        <v>141</v>
      </c>
    </row>
    <row r="207" spans="1:51" s="15" customFormat="1" ht="12">
      <c r="A207" s="15"/>
      <c r="B207" s="279"/>
      <c r="C207" s="280"/>
      <c r="D207" s="259" t="s">
        <v>148</v>
      </c>
      <c r="E207" s="281" t="s">
        <v>1</v>
      </c>
      <c r="F207" s="282" t="s">
        <v>155</v>
      </c>
      <c r="G207" s="280"/>
      <c r="H207" s="283">
        <v>50.652</v>
      </c>
      <c r="I207" s="284"/>
      <c r="J207" s="280"/>
      <c r="K207" s="280"/>
      <c r="L207" s="285"/>
      <c r="M207" s="286"/>
      <c r="N207" s="287"/>
      <c r="O207" s="287"/>
      <c r="P207" s="287"/>
      <c r="Q207" s="287"/>
      <c r="R207" s="287"/>
      <c r="S207" s="287"/>
      <c r="T207" s="287"/>
      <c r="U207" s="288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9" t="s">
        <v>148</v>
      </c>
      <c r="AU207" s="289" t="s">
        <v>86</v>
      </c>
      <c r="AV207" s="15" t="s">
        <v>146</v>
      </c>
      <c r="AW207" s="15" t="s">
        <v>32</v>
      </c>
      <c r="AX207" s="15" t="s">
        <v>84</v>
      </c>
      <c r="AY207" s="289" t="s">
        <v>141</v>
      </c>
    </row>
    <row r="208" spans="1:65" s="2" customFormat="1" ht="14.4" customHeight="1">
      <c r="A208" s="38"/>
      <c r="B208" s="39"/>
      <c r="C208" s="243" t="s">
        <v>224</v>
      </c>
      <c r="D208" s="243" t="s">
        <v>142</v>
      </c>
      <c r="E208" s="244" t="s">
        <v>225</v>
      </c>
      <c r="F208" s="245" t="s">
        <v>226</v>
      </c>
      <c r="G208" s="246" t="s">
        <v>174</v>
      </c>
      <c r="H208" s="247">
        <v>13</v>
      </c>
      <c r="I208" s="248"/>
      <c r="J208" s="249">
        <f>ROUND(I208*H208,2)</f>
        <v>0</v>
      </c>
      <c r="K208" s="250"/>
      <c r="L208" s="44"/>
      <c r="M208" s="251" t="s">
        <v>1</v>
      </c>
      <c r="N208" s="252" t="s">
        <v>41</v>
      </c>
      <c r="O208" s="91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3">
        <f>S208*H208</f>
        <v>0</v>
      </c>
      <c r="U208" s="254" t="s">
        <v>1</v>
      </c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5" t="s">
        <v>146</v>
      </c>
      <c r="AT208" s="255" t="s">
        <v>142</v>
      </c>
      <c r="AU208" s="255" t="s">
        <v>86</v>
      </c>
      <c r="AY208" s="17" t="s">
        <v>141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7" t="s">
        <v>84</v>
      </c>
      <c r="BK208" s="256">
        <f>ROUND(I208*H208,2)</f>
        <v>0</v>
      </c>
      <c r="BL208" s="17" t="s">
        <v>146</v>
      </c>
      <c r="BM208" s="255" t="s">
        <v>227</v>
      </c>
    </row>
    <row r="209" spans="1:51" s="14" customFormat="1" ht="12">
      <c r="A209" s="14"/>
      <c r="B209" s="268"/>
      <c r="C209" s="269"/>
      <c r="D209" s="259" t="s">
        <v>148</v>
      </c>
      <c r="E209" s="270" t="s">
        <v>1</v>
      </c>
      <c r="F209" s="271" t="s">
        <v>228</v>
      </c>
      <c r="G209" s="269"/>
      <c r="H209" s="272">
        <v>13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6"/>
      <c r="U209" s="277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148</v>
      </c>
      <c r="AU209" s="278" t="s">
        <v>86</v>
      </c>
      <c r="AV209" s="14" t="s">
        <v>86</v>
      </c>
      <c r="AW209" s="14" t="s">
        <v>32</v>
      </c>
      <c r="AX209" s="14" t="s">
        <v>84</v>
      </c>
      <c r="AY209" s="278" t="s">
        <v>141</v>
      </c>
    </row>
    <row r="210" spans="1:65" s="2" customFormat="1" ht="19.2" customHeight="1">
      <c r="A210" s="38"/>
      <c r="B210" s="39"/>
      <c r="C210" s="243" t="s">
        <v>229</v>
      </c>
      <c r="D210" s="243" t="s">
        <v>142</v>
      </c>
      <c r="E210" s="244" t="s">
        <v>230</v>
      </c>
      <c r="F210" s="245" t="s">
        <v>231</v>
      </c>
      <c r="G210" s="246" t="s">
        <v>174</v>
      </c>
      <c r="H210" s="247">
        <v>195</v>
      </c>
      <c r="I210" s="248"/>
      <c r="J210" s="249">
        <f>ROUND(I210*H210,2)</f>
        <v>0</v>
      </c>
      <c r="K210" s="250"/>
      <c r="L210" s="44"/>
      <c r="M210" s="251" t="s">
        <v>1</v>
      </c>
      <c r="N210" s="252" t="s">
        <v>41</v>
      </c>
      <c r="O210" s="91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3">
        <f>S210*H210</f>
        <v>0</v>
      </c>
      <c r="U210" s="254" t="s">
        <v>1</v>
      </c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5" t="s">
        <v>146</v>
      </c>
      <c r="AT210" s="255" t="s">
        <v>142</v>
      </c>
      <c r="AU210" s="255" t="s">
        <v>86</v>
      </c>
      <c r="AY210" s="17" t="s">
        <v>141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7" t="s">
        <v>84</v>
      </c>
      <c r="BK210" s="256">
        <f>ROUND(I210*H210,2)</f>
        <v>0</v>
      </c>
      <c r="BL210" s="17" t="s">
        <v>146</v>
      </c>
      <c r="BM210" s="255" t="s">
        <v>232</v>
      </c>
    </row>
    <row r="211" spans="1:51" s="14" customFormat="1" ht="12">
      <c r="A211" s="14"/>
      <c r="B211" s="268"/>
      <c r="C211" s="269"/>
      <c r="D211" s="259" t="s">
        <v>148</v>
      </c>
      <c r="E211" s="270" t="s">
        <v>1</v>
      </c>
      <c r="F211" s="271" t="s">
        <v>233</v>
      </c>
      <c r="G211" s="269"/>
      <c r="H211" s="272">
        <v>195</v>
      </c>
      <c r="I211" s="273"/>
      <c r="J211" s="269"/>
      <c r="K211" s="269"/>
      <c r="L211" s="274"/>
      <c r="M211" s="275"/>
      <c r="N211" s="276"/>
      <c r="O211" s="276"/>
      <c r="P211" s="276"/>
      <c r="Q211" s="276"/>
      <c r="R211" s="276"/>
      <c r="S211" s="276"/>
      <c r="T211" s="276"/>
      <c r="U211" s="277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8" t="s">
        <v>148</v>
      </c>
      <c r="AU211" s="278" t="s">
        <v>86</v>
      </c>
      <c r="AV211" s="14" t="s">
        <v>86</v>
      </c>
      <c r="AW211" s="14" t="s">
        <v>32</v>
      </c>
      <c r="AX211" s="14" t="s">
        <v>84</v>
      </c>
      <c r="AY211" s="278" t="s">
        <v>141</v>
      </c>
    </row>
    <row r="212" spans="1:65" s="2" customFormat="1" ht="14.4" customHeight="1">
      <c r="A212" s="38"/>
      <c r="B212" s="39"/>
      <c r="C212" s="243" t="s">
        <v>152</v>
      </c>
      <c r="D212" s="243" t="s">
        <v>142</v>
      </c>
      <c r="E212" s="244" t="s">
        <v>234</v>
      </c>
      <c r="F212" s="245" t="s">
        <v>235</v>
      </c>
      <c r="G212" s="246" t="s">
        <v>174</v>
      </c>
      <c r="H212" s="247">
        <v>195</v>
      </c>
      <c r="I212" s="248"/>
      <c r="J212" s="249">
        <f>ROUND(I212*H212,2)</f>
        <v>0</v>
      </c>
      <c r="K212" s="250"/>
      <c r="L212" s="44"/>
      <c r="M212" s="251" t="s">
        <v>1</v>
      </c>
      <c r="N212" s="252" t="s">
        <v>41</v>
      </c>
      <c r="O212" s="91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3">
        <f>S212*H212</f>
        <v>0</v>
      </c>
      <c r="U212" s="254" t="s">
        <v>1</v>
      </c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5" t="s">
        <v>146</v>
      </c>
      <c r="AT212" s="255" t="s">
        <v>142</v>
      </c>
      <c r="AU212" s="255" t="s">
        <v>86</v>
      </c>
      <c r="AY212" s="17" t="s">
        <v>141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7" t="s">
        <v>84</v>
      </c>
      <c r="BK212" s="256">
        <f>ROUND(I212*H212,2)</f>
        <v>0</v>
      </c>
      <c r="BL212" s="17" t="s">
        <v>146</v>
      </c>
      <c r="BM212" s="255" t="s">
        <v>236</v>
      </c>
    </row>
    <row r="213" spans="1:65" s="2" customFormat="1" ht="19.2" customHeight="1">
      <c r="A213" s="38"/>
      <c r="B213" s="39"/>
      <c r="C213" s="243" t="s">
        <v>237</v>
      </c>
      <c r="D213" s="243" t="s">
        <v>142</v>
      </c>
      <c r="E213" s="244" t="s">
        <v>238</v>
      </c>
      <c r="F213" s="245" t="s">
        <v>239</v>
      </c>
      <c r="G213" s="246" t="s">
        <v>174</v>
      </c>
      <c r="H213" s="247">
        <v>25.129</v>
      </c>
      <c r="I213" s="248"/>
      <c r="J213" s="249">
        <f>ROUND(I213*H213,2)</f>
        <v>0</v>
      </c>
      <c r="K213" s="250"/>
      <c r="L213" s="44"/>
      <c r="M213" s="251" t="s">
        <v>1</v>
      </c>
      <c r="N213" s="252" t="s">
        <v>41</v>
      </c>
      <c r="O213" s="91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3">
        <f>S213*H213</f>
        <v>0</v>
      </c>
      <c r="U213" s="254" t="s">
        <v>1</v>
      </c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5" t="s">
        <v>146</v>
      </c>
      <c r="AT213" s="255" t="s">
        <v>142</v>
      </c>
      <c r="AU213" s="255" t="s">
        <v>86</v>
      </c>
      <c r="AY213" s="17" t="s">
        <v>141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7" t="s">
        <v>84</v>
      </c>
      <c r="BK213" s="256">
        <f>ROUND(I213*H213,2)</f>
        <v>0</v>
      </c>
      <c r="BL213" s="17" t="s">
        <v>146</v>
      </c>
      <c r="BM213" s="255" t="s">
        <v>240</v>
      </c>
    </row>
    <row r="214" spans="1:51" s="13" customFormat="1" ht="12">
      <c r="A214" s="13"/>
      <c r="B214" s="257"/>
      <c r="C214" s="258"/>
      <c r="D214" s="259" t="s">
        <v>148</v>
      </c>
      <c r="E214" s="260" t="s">
        <v>1</v>
      </c>
      <c r="F214" s="261" t="s">
        <v>149</v>
      </c>
      <c r="G214" s="258"/>
      <c r="H214" s="260" t="s">
        <v>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5"/>
      <c r="U214" s="266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148</v>
      </c>
      <c r="AU214" s="267" t="s">
        <v>86</v>
      </c>
      <c r="AV214" s="13" t="s">
        <v>84</v>
      </c>
      <c r="AW214" s="13" t="s">
        <v>32</v>
      </c>
      <c r="AX214" s="13" t="s">
        <v>76</v>
      </c>
      <c r="AY214" s="267" t="s">
        <v>141</v>
      </c>
    </row>
    <row r="215" spans="1:51" s="14" customFormat="1" ht="12">
      <c r="A215" s="14"/>
      <c r="B215" s="268"/>
      <c r="C215" s="269"/>
      <c r="D215" s="259" t="s">
        <v>148</v>
      </c>
      <c r="E215" s="270" t="s">
        <v>1</v>
      </c>
      <c r="F215" s="271" t="s">
        <v>241</v>
      </c>
      <c r="G215" s="269"/>
      <c r="H215" s="272">
        <v>2.304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6"/>
      <c r="U215" s="277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148</v>
      </c>
      <c r="AU215" s="278" t="s">
        <v>86</v>
      </c>
      <c r="AV215" s="14" t="s">
        <v>86</v>
      </c>
      <c r="AW215" s="14" t="s">
        <v>32</v>
      </c>
      <c r="AX215" s="14" t="s">
        <v>76</v>
      </c>
      <c r="AY215" s="278" t="s">
        <v>141</v>
      </c>
    </row>
    <row r="216" spans="1:51" s="14" customFormat="1" ht="12">
      <c r="A216" s="14"/>
      <c r="B216" s="268"/>
      <c r="C216" s="269"/>
      <c r="D216" s="259" t="s">
        <v>148</v>
      </c>
      <c r="E216" s="270" t="s">
        <v>1</v>
      </c>
      <c r="F216" s="271" t="s">
        <v>242</v>
      </c>
      <c r="G216" s="269"/>
      <c r="H216" s="272">
        <v>2.184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6"/>
      <c r="U216" s="277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148</v>
      </c>
      <c r="AU216" s="278" t="s">
        <v>86</v>
      </c>
      <c r="AV216" s="14" t="s">
        <v>86</v>
      </c>
      <c r="AW216" s="14" t="s">
        <v>32</v>
      </c>
      <c r="AX216" s="14" t="s">
        <v>76</v>
      </c>
      <c r="AY216" s="278" t="s">
        <v>141</v>
      </c>
    </row>
    <row r="217" spans="1:51" s="14" customFormat="1" ht="12">
      <c r="A217" s="14"/>
      <c r="B217" s="268"/>
      <c r="C217" s="269"/>
      <c r="D217" s="259" t="s">
        <v>148</v>
      </c>
      <c r="E217" s="270" t="s">
        <v>1</v>
      </c>
      <c r="F217" s="271" t="s">
        <v>243</v>
      </c>
      <c r="G217" s="269"/>
      <c r="H217" s="272">
        <v>0.54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6"/>
      <c r="U217" s="277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8" t="s">
        <v>148</v>
      </c>
      <c r="AU217" s="278" t="s">
        <v>86</v>
      </c>
      <c r="AV217" s="14" t="s">
        <v>86</v>
      </c>
      <c r="AW217" s="14" t="s">
        <v>32</v>
      </c>
      <c r="AX217" s="14" t="s">
        <v>76</v>
      </c>
      <c r="AY217" s="278" t="s">
        <v>141</v>
      </c>
    </row>
    <row r="218" spans="1:51" s="14" customFormat="1" ht="12">
      <c r="A218" s="14"/>
      <c r="B218" s="268"/>
      <c r="C218" s="269"/>
      <c r="D218" s="259" t="s">
        <v>148</v>
      </c>
      <c r="E218" s="270" t="s">
        <v>1</v>
      </c>
      <c r="F218" s="271" t="s">
        <v>244</v>
      </c>
      <c r="G218" s="269"/>
      <c r="H218" s="272">
        <v>0.45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6"/>
      <c r="U218" s="277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148</v>
      </c>
      <c r="AU218" s="278" t="s">
        <v>86</v>
      </c>
      <c r="AV218" s="14" t="s">
        <v>86</v>
      </c>
      <c r="AW218" s="14" t="s">
        <v>32</v>
      </c>
      <c r="AX218" s="14" t="s">
        <v>76</v>
      </c>
      <c r="AY218" s="278" t="s">
        <v>141</v>
      </c>
    </row>
    <row r="219" spans="1:51" s="14" customFormat="1" ht="12">
      <c r="A219" s="14"/>
      <c r="B219" s="268"/>
      <c r="C219" s="269"/>
      <c r="D219" s="259" t="s">
        <v>148</v>
      </c>
      <c r="E219" s="270" t="s">
        <v>1</v>
      </c>
      <c r="F219" s="271" t="s">
        <v>245</v>
      </c>
      <c r="G219" s="269"/>
      <c r="H219" s="272">
        <v>0.566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6"/>
      <c r="U219" s="277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148</v>
      </c>
      <c r="AU219" s="278" t="s">
        <v>86</v>
      </c>
      <c r="AV219" s="14" t="s">
        <v>86</v>
      </c>
      <c r="AW219" s="14" t="s">
        <v>32</v>
      </c>
      <c r="AX219" s="14" t="s">
        <v>76</v>
      </c>
      <c r="AY219" s="278" t="s">
        <v>141</v>
      </c>
    </row>
    <row r="220" spans="1:51" s="13" customFormat="1" ht="12">
      <c r="A220" s="13"/>
      <c r="B220" s="257"/>
      <c r="C220" s="258"/>
      <c r="D220" s="259" t="s">
        <v>148</v>
      </c>
      <c r="E220" s="260" t="s">
        <v>1</v>
      </c>
      <c r="F220" s="261" t="s">
        <v>151</v>
      </c>
      <c r="G220" s="258"/>
      <c r="H220" s="260" t="s">
        <v>1</v>
      </c>
      <c r="I220" s="262"/>
      <c r="J220" s="258"/>
      <c r="K220" s="258"/>
      <c r="L220" s="263"/>
      <c r="M220" s="264"/>
      <c r="N220" s="265"/>
      <c r="O220" s="265"/>
      <c r="P220" s="265"/>
      <c r="Q220" s="265"/>
      <c r="R220" s="265"/>
      <c r="S220" s="265"/>
      <c r="T220" s="265"/>
      <c r="U220" s="266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148</v>
      </c>
      <c r="AU220" s="267" t="s">
        <v>86</v>
      </c>
      <c r="AV220" s="13" t="s">
        <v>84</v>
      </c>
      <c r="AW220" s="13" t="s">
        <v>32</v>
      </c>
      <c r="AX220" s="13" t="s">
        <v>76</v>
      </c>
      <c r="AY220" s="267" t="s">
        <v>141</v>
      </c>
    </row>
    <row r="221" spans="1:51" s="13" customFormat="1" ht="12">
      <c r="A221" s="13"/>
      <c r="B221" s="257"/>
      <c r="C221" s="258"/>
      <c r="D221" s="259" t="s">
        <v>148</v>
      </c>
      <c r="E221" s="260" t="s">
        <v>1</v>
      </c>
      <c r="F221" s="261" t="s">
        <v>246</v>
      </c>
      <c r="G221" s="258"/>
      <c r="H221" s="260" t="s">
        <v>1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5"/>
      <c r="U221" s="266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148</v>
      </c>
      <c r="AU221" s="267" t="s">
        <v>86</v>
      </c>
      <c r="AV221" s="13" t="s">
        <v>84</v>
      </c>
      <c r="AW221" s="13" t="s">
        <v>32</v>
      </c>
      <c r="AX221" s="13" t="s">
        <v>76</v>
      </c>
      <c r="AY221" s="267" t="s">
        <v>141</v>
      </c>
    </row>
    <row r="222" spans="1:51" s="14" customFormat="1" ht="12">
      <c r="A222" s="14"/>
      <c r="B222" s="268"/>
      <c r="C222" s="269"/>
      <c r="D222" s="259" t="s">
        <v>148</v>
      </c>
      <c r="E222" s="270" t="s">
        <v>1</v>
      </c>
      <c r="F222" s="271" t="s">
        <v>247</v>
      </c>
      <c r="G222" s="269"/>
      <c r="H222" s="272">
        <v>1.694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6"/>
      <c r="U222" s="277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8" t="s">
        <v>148</v>
      </c>
      <c r="AU222" s="278" t="s">
        <v>86</v>
      </c>
      <c r="AV222" s="14" t="s">
        <v>86</v>
      </c>
      <c r="AW222" s="14" t="s">
        <v>32</v>
      </c>
      <c r="AX222" s="14" t="s">
        <v>76</v>
      </c>
      <c r="AY222" s="278" t="s">
        <v>141</v>
      </c>
    </row>
    <row r="223" spans="1:51" s="14" customFormat="1" ht="12">
      <c r="A223" s="14"/>
      <c r="B223" s="268"/>
      <c r="C223" s="269"/>
      <c r="D223" s="259" t="s">
        <v>148</v>
      </c>
      <c r="E223" s="270" t="s">
        <v>1</v>
      </c>
      <c r="F223" s="271" t="s">
        <v>248</v>
      </c>
      <c r="G223" s="269"/>
      <c r="H223" s="272">
        <v>0.072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6"/>
      <c r="U223" s="277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148</v>
      </c>
      <c r="AU223" s="278" t="s">
        <v>86</v>
      </c>
      <c r="AV223" s="14" t="s">
        <v>86</v>
      </c>
      <c r="AW223" s="14" t="s">
        <v>32</v>
      </c>
      <c r="AX223" s="14" t="s">
        <v>76</v>
      </c>
      <c r="AY223" s="278" t="s">
        <v>141</v>
      </c>
    </row>
    <row r="224" spans="1:51" s="14" customFormat="1" ht="12">
      <c r="A224" s="14"/>
      <c r="B224" s="268"/>
      <c r="C224" s="269"/>
      <c r="D224" s="259" t="s">
        <v>148</v>
      </c>
      <c r="E224" s="270" t="s">
        <v>1</v>
      </c>
      <c r="F224" s="271" t="s">
        <v>249</v>
      </c>
      <c r="G224" s="269"/>
      <c r="H224" s="272">
        <v>1.5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6"/>
      <c r="U224" s="277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148</v>
      </c>
      <c r="AU224" s="278" t="s">
        <v>86</v>
      </c>
      <c r="AV224" s="14" t="s">
        <v>86</v>
      </c>
      <c r="AW224" s="14" t="s">
        <v>32</v>
      </c>
      <c r="AX224" s="14" t="s">
        <v>76</v>
      </c>
      <c r="AY224" s="278" t="s">
        <v>141</v>
      </c>
    </row>
    <row r="225" spans="1:51" s="14" customFormat="1" ht="12">
      <c r="A225" s="14"/>
      <c r="B225" s="268"/>
      <c r="C225" s="269"/>
      <c r="D225" s="259" t="s">
        <v>148</v>
      </c>
      <c r="E225" s="270" t="s">
        <v>1</v>
      </c>
      <c r="F225" s="271" t="s">
        <v>250</v>
      </c>
      <c r="G225" s="269"/>
      <c r="H225" s="272">
        <v>0.56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6"/>
      <c r="U225" s="277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8" t="s">
        <v>148</v>
      </c>
      <c r="AU225" s="278" t="s">
        <v>86</v>
      </c>
      <c r="AV225" s="14" t="s">
        <v>86</v>
      </c>
      <c r="AW225" s="14" t="s">
        <v>32</v>
      </c>
      <c r="AX225" s="14" t="s">
        <v>76</v>
      </c>
      <c r="AY225" s="278" t="s">
        <v>141</v>
      </c>
    </row>
    <row r="226" spans="1:51" s="13" customFormat="1" ht="12">
      <c r="A226" s="13"/>
      <c r="B226" s="257"/>
      <c r="C226" s="258"/>
      <c r="D226" s="259" t="s">
        <v>148</v>
      </c>
      <c r="E226" s="260" t="s">
        <v>1</v>
      </c>
      <c r="F226" s="261" t="s">
        <v>153</v>
      </c>
      <c r="G226" s="258"/>
      <c r="H226" s="260" t="s">
        <v>1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5"/>
      <c r="U226" s="266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148</v>
      </c>
      <c r="AU226" s="267" t="s">
        <v>86</v>
      </c>
      <c r="AV226" s="13" t="s">
        <v>84</v>
      </c>
      <c r="AW226" s="13" t="s">
        <v>32</v>
      </c>
      <c r="AX226" s="13" t="s">
        <v>76</v>
      </c>
      <c r="AY226" s="267" t="s">
        <v>141</v>
      </c>
    </row>
    <row r="227" spans="1:51" s="14" customFormat="1" ht="12">
      <c r="A227" s="14"/>
      <c r="B227" s="268"/>
      <c r="C227" s="269"/>
      <c r="D227" s="259" t="s">
        <v>148</v>
      </c>
      <c r="E227" s="270" t="s">
        <v>1</v>
      </c>
      <c r="F227" s="271" t="s">
        <v>251</v>
      </c>
      <c r="G227" s="269"/>
      <c r="H227" s="272">
        <v>1.288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6"/>
      <c r="U227" s="277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148</v>
      </c>
      <c r="AU227" s="278" t="s">
        <v>86</v>
      </c>
      <c r="AV227" s="14" t="s">
        <v>86</v>
      </c>
      <c r="AW227" s="14" t="s">
        <v>32</v>
      </c>
      <c r="AX227" s="14" t="s">
        <v>76</v>
      </c>
      <c r="AY227" s="278" t="s">
        <v>141</v>
      </c>
    </row>
    <row r="228" spans="1:51" s="14" customFormat="1" ht="12">
      <c r="A228" s="14"/>
      <c r="B228" s="268"/>
      <c r="C228" s="269"/>
      <c r="D228" s="259" t="s">
        <v>148</v>
      </c>
      <c r="E228" s="270" t="s">
        <v>1</v>
      </c>
      <c r="F228" s="271" t="s">
        <v>242</v>
      </c>
      <c r="G228" s="269"/>
      <c r="H228" s="272">
        <v>2.184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6"/>
      <c r="U228" s="277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148</v>
      </c>
      <c r="AU228" s="278" t="s">
        <v>86</v>
      </c>
      <c r="AV228" s="14" t="s">
        <v>86</v>
      </c>
      <c r="AW228" s="14" t="s">
        <v>32</v>
      </c>
      <c r="AX228" s="14" t="s">
        <v>76</v>
      </c>
      <c r="AY228" s="278" t="s">
        <v>141</v>
      </c>
    </row>
    <row r="229" spans="1:51" s="14" customFormat="1" ht="12">
      <c r="A229" s="14"/>
      <c r="B229" s="268"/>
      <c r="C229" s="269"/>
      <c r="D229" s="259" t="s">
        <v>148</v>
      </c>
      <c r="E229" s="270" t="s">
        <v>1</v>
      </c>
      <c r="F229" s="271" t="s">
        <v>252</v>
      </c>
      <c r="G229" s="269"/>
      <c r="H229" s="272">
        <v>1.4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6"/>
      <c r="U229" s="277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8" t="s">
        <v>148</v>
      </c>
      <c r="AU229" s="278" t="s">
        <v>86</v>
      </c>
      <c r="AV229" s="14" t="s">
        <v>86</v>
      </c>
      <c r="AW229" s="14" t="s">
        <v>32</v>
      </c>
      <c r="AX229" s="14" t="s">
        <v>76</v>
      </c>
      <c r="AY229" s="278" t="s">
        <v>141</v>
      </c>
    </row>
    <row r="230" spans="1:51" s="14" customFormat="1" ht="12">
      <c r="A230" s="14"/>
      <c r="B230" s="268"/>
      <c r="C230" s="269"/>
      <c r="D230" s="259" t="s">
        <v>148</v>
      </c>
      <c r="E230" s="270" t="s">
        <v>1</v>
      </c>
      <c r="F230" s="271" t="s">
        <v>253</v>
      </c>
      <c r="G230" s="269"/>
      <c r="H230" s="272">
        <v>0.595</v>
      </c>
      <c r="I230" s="273"/>
      <c r="J230" s="269"/>
      <c r="K230" s="269"/>
      <c r="L230" s="274"/>
      <c r="M230" s="275"/>
      <c r="N230" s="276"/>
      <c r="O230" s="276"/>
      <c r="P230" s="276"/>
      <c r="Q230" s="276"/>
      <c r="R230" s="276"/>
      <c r="S230" s="276"/>
      <c r="T230" s="276"/>
      <c r="U230" s="277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8" t="s">
        <v>148</v>
      </c>
      <c r="AU230" s="278" t="s">
        <v>86</v>
      </c>
      <c r="AV230" s="14" t="s">
        <v>86</v>
      </c>
      <c r="AW230" s="14" t="s">
        <v>32</v>
      </c>
      <c r="AX230" s="14" t="s">
        <v>76</v>
      </c>
      <c r="AY230" s="278" t="s">
        <v>141</v>
      </c>
    </row>
    <row r="231" spans="1:51" s="13" customFormat="1" ht="12">
      <c r="A231" s="13"/>
      <c r="B231" s="257"/>
      <c r="C231" s="258"/>
      <c r="D231" s="259" t="s">
        <v>148</v>
      </c>
      <c r="E231" s="260" t="s">
        <v>1</v>
      </c>
      <c r="F231" s="261" t="s">
        <v>204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5"/>
      <c r="U231" s="266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148</v>
      </c>
      <c r="AU231" s="267" t="s">
        <v>86</v>
      </c>
      <c r="AV231" s="13" t="s">
        <v>84</v>
      </c>
      <c r="AW231" s="13" t="s">
        <v>32</v>
      </c>
      <c r="AX231" s="13" t="s">
        <v>76</v>
      </c>
      <c r="AY231" s="267" t="s">
        <v>141</v>
      </c>
    </row>
    <row r="232" spans="1:51" s="14" customFormat="1" ht="12">
      <c r="A232" s="14"/>
      <c r="B232" s="268"/>
      <c r="C232" s="269"/>
      <c r="D232" s="259" t="s">
        <v>148</v>
      </c>
      <c r="E232" s="270" t="s">
        <v>1</v>
      </c>
      <c r="F232" s="271" t="s">
        <v>254</v>
      </c>
      <c r="G232" s="269"/>
      <c r="H232" s="272">
        <v>3.734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6"/>
      <c r="U232" s="277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148</v>
      </c>
      <c r="AU232" s="278" t="s">
        <v>86</v>
      </c>
      <c r="AV232" s="14" t="s">
        <v>86</v>
      </c>
      <c r="AW232" s="14" t="s">
        <v>32</v>
      </c>
      <c r="AX232" s="14" t="s">
        <v>76</v>
      </c>
      <c r="AY232" s="278" t="s">
        <v>141</v>
      </c>
    </row>
    <row r="233" spans="1:51" s="14" customFormat="1" ht="12">
      <c r="A233" s="14"/>
      <c r="B233" s="268"/>
      <c r="C233" s="269"/>
      <c r="D233" s="259" t="s">
        <v>148</v>
      </c>
      <c r="E233" s="270" t="s">
        <v>1</v>
      </c>
      <c r="F233" s="271" t="s">
        <v>255</v>
      </c>
      <c r="G233" s="269"/>
      <c r="H233" s="272">
        <v>1.92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6"/>
      <c r="U233" s="277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148</v>
      </c>
      <c r="AU233" s="278" t="s">
        <v>86</v>
      </c>
      <c r="AV233" s="14" t="s">
        <v>86</v>
      </c>
      <c r="AW233" s="14" t="s">
        <v>32</v>
      </c>
      <c r="AX233" s="14" t="s">
        <v>76</v>
      </c>
      <c r="AY233" s="278" t="s">
        <v>141</v>
      </c>
    </row>
    <row r="234" spans="1:51" s="14" customFormat="1" ht="12">
      <c r="A234" s="14"/>
      <c r="B234" s="268"/>
      <c r="C234" s="269"/>
      <c r="D234" s="259" t="s">
        <v>148</v>
      </c>
      <c r="E234" s="270" t="s">
        <v>1</v>
      </c>
      <c r="F234" s="271" t="s">
        <v>256</v>
      </c>
      <c r="G234" s="269"/>
      <c r="H234" s="272">
        <v>1.44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6"/>
      <c r="U234" s="277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8" t="s">
        <v>148</v>
      </c>
      <c r="AU234" s="278" t="s">
        <v>86</v>
      </c>
      <c r="AV234" s="14" t="s">
        <v>86</v>
      </c>
      <c r="AW234" s="14" t="s">
        <v>32</v>
      </c>
      <c r="AX234" s="14" t="s">
        <v>76</v>
      </c>
      <c r="AY234" s="278" t="s">
        <v>141</v>
      </c>
    </row>
    <row r="235" spans="1:51" s="14" customFormat="1" ht="12">
      <c r="A235" s="14"/>
      <c r="B235" s="268"/>
      <c r="C235" s="269"/>
      <c r="D235" s="259" t="s">
        <v>148</v>
      </c>
      <c r="E235" s="270" t="s">
        <v>1</v>
      </c>
      <c r="F235" s="271" t="s">
        <v>257</v>
      </c>
      <c r="G235" s="269"/>
      <c r="H235" s="272">
        <v>0.72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6"/>
      <c r="U235" s="277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148</v>
      </c>
      <c r="AU235" s="278" t="s">
        <v>86</v>
      </c>
      <c r="AV235" s="14" t="s">
        <v>86</v>
      </c>
      <c r="AW235" s="14" t="s">
        <v>32</v>
      </c>
      <c r="AX235" s="14" t="s">
        <v>76</v>
      </c>
      <c r="AY235" s="278" t="s">
        <v>141</v>
      </c>
    </row>
    <row r="236" spans="1:51" s="14" customFormat="1" ht="12">
      <c r="A236" s="14"/>
      <c r="B236" s="268"/>
      <c r="C236" s="269"/>
      <c r="D236" s="259" t="s">
        <v>148</v>
      </c>
      <c r="E236" s="270" t="s">
        <v>1</v>
      </c>
      <c r="F236" s="271" t="s">
        <v>258</v>
      </c>
      <c r="G236" s="269"/>
      <c r="H236" s="272">
        <v>1.2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6"/>
      <c r="U236" s="277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148</v>
      </c>
      <c r="AU236" s="278" t="s">
        <v>86</v>
      </c>
      <c r="AV236" s="14" t="s">
        <v>86</v>
      </c>
      <c r="AW236" s="14" t="s">
        <v>32</v>
      </c>
      <c r="AX236" s="14" t="s">
        <v>76</v>
      </c>
      <c r="AY236" s="278" t="s">
        <v>141</v>
      </c>
    </row>
    <row r="237" spans="1:51" s="14" customFormat="1" ht="12">
      <c r="A237" s="14"/>
      <c r="B237" s="268"/>
      <c r="C237" s="269"/>
      <c r="D237" s="259" t="s">
        <v>148</v>
      </c>
      <c r="E237" s="270" t="s">
        <v>1</v>
      </c>
      <c r="F237" s="271" t="s">
        <v>259</v>
      </c>
      <c r="G237" s="269"/>
      <c r="H237" s="272">
        <v>0.778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6"/>
      <c r="U237" s="277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148</v>
      </c>
      <c r="AU237" s="278" t="s">
        <v>86</v>
      </c>
      <c r="AV237" s="14" t="s">
        <v>86</v>
      </c>
      <c r="AW237" s="14" t="s">
        <v>32</v>
      </c>
      <c r="AX237" s="14" t="s">
        <v>76</v>
      </c>
      <c r="AY237" s="278" t="s">
        <v>141</v>
      </c>
    </row>
    <row r="238" spans="1:51" s="15" customFormat="1" ht="12">
      <c r="A238" s="15"/>
      <c r="B238" s="279"/>
      <c r="C238" s="280"/>
      <c r="D238" s="259" t="s">
        <v>148</v>
      </c>
      <c r="E238" s="281" t="s">
        <v>1</v>
      </c>
      <c r="F238" s="282" t="s">
        <v>155</v>
      </c>
      <c r="G238" s="280"/>
      <c r="H238" s="283">
        <v>25.128999999999998</v>
      </c>
      <c r="I238" s="284"/>
      <c r="J238" s="280"/>
      <c r="K238" s="280"/>
      <c r="L238" s="285"/>
      <c r="M238" s="286"/>
      <c r="N238" s="287"/>
      <c r="O238" s="287"/>
      <c r="P238" s="287"/>
      <c r="Q238" s="287"/>
      <c r="R238" s="287"/>
      <c r="S238" s="287"/>
      <c r="T238" s="287"/>
      <c r="U238" s="288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9" t="s">
        <v>148</v>
      </c>
      <c r="AU238" s="289" t="s">
        <v>86</v>
      </c>
      <c r="AV238" s="15" t="s">
        <v>146</v>
      </c>
      <c r="AW238" s="15" t="s">
        <v>32</v>
      </c>
      <c r="AX238" s="15" t="s">
        <v>84</v>
      </c>
      <c r="AY238" s="289" t="s">
        <v>141</v>
      </c>
    </row>
    <row r="239" spans="1:65" s="2" customFormat="1" ht="19.2" customHeight="1">
      <c r="A239" s="38"/>
      <c r="B239" s="39"/>
      <c r="C239" s="243" t="s">
        <v>260</v>
      </c>
      <c r="D239" s="243" t="s">
        <v>142</v>
      </c>
      <c r="E239" s="244" t="s">
        <v>261</v>
      </c>
      <c r="F239" s="245" t="s">
        <v>262</v>
      </c>
      <c r="G239" s="246" t="s">
        <v>174</v>
      </c>
      <c r="H239" s="247">
        <v>25.129</v>
      </c>
      <c r="I239" s="248"/>
      <c r="J239" s="249">
        <f>ROUND(I239*H239,2)</f>
        <v>0</v>
      </c>
      <c r="K239" s="250"/>
      <c r="L239" s="44"/>
      <c r="M239" s="251" t="s">
        <v>1</v>
      </c>
      <c r="N239" s="252" t="s">
        <v>41</v>
      </c>
      <c r="O239" s="91"/>
      <c r="P239" s="253">
        <f>O239*H239</f>
        <v>0</v>
      </c>
      <c r="Q239" s="253">
        <v>0</v>
      </c>
      <c r="R239" s="253">
        <f>Q239*H239</f>
        <v>0</v>
      </c>
      <c r="S239" s="253">
        <v>0</v>
      </c>
      <c r="T239" s="253">
        <f>S239*H239</f>
        <v>0</v>
      </c>
      <c r="U239" s="254" t="s">
        <v>1</v>
      </c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5" t="s">
        <v>146</v>
      </c>
      <c r="AT239" s="255" t="s">
        <v>142</v>
      </c>
      <c r="AU239" s="255" t="s">
        <v>86</v>
      </c>
      <c r="AY239" s="17" t="s">
        <v>141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7" t="s">
        <v>84</v>
      </c>
      <c r="BK239" s="256">
        <f>ROUND(I239*H239,2)</f>
        <v>0</v>
      </c>
      <c r="BL239" s="17" t="s">
        <v>146</v>
      </c>
      <c r="BM239" s="255" t="s">
        <v>263</v>
      </c>
    </row>
    <row r="240" spans="1:65" s="2" customFormat="1" ht="19.2" customHeight="1">
      <c r="A240" s="38"/>
      <c r="B240" s="39"/>
      <c r="C240" s="243" t="s">
        <v>8</v>
      </c>
      <c r="D240" s="243" t="s">
        <v>142</v>
      </c>
      <c r="E240" s="244" t="s">
        <v>264</v>
      </c>
      <c r="F240" s="245" t="s">
        <v>265</v>
      </c>
      <c r="G240" s="246" t="s">
        <v>174</v>
      </c>
      <c r="H240" s="247">
        <v>195</v>
      </c>
      <c r="I240" s="248"/>
      <c r="J240" s="249">
        <f>ROUND(I240*H240,2)</f>
        <v>0</v>
      </c>
      <c r="K240" s="250"/>
      <c r="L240" s="44"/>
      <c r="M240" s="251" t="s">
        <v>1</v>
      </c>
      <c r="N240" s="252" t="s">
        <v>41</v>
      </c>
      <c r="O240" s="91"/>
      <c r="P240" s="253">
        <f>O240*H240</f>
        <v>0</v>
      </c>
      <c r="Q240" s="253">
        <v>0</v>
      </c>
      <c r="R240" s="253">
        <f>Q240*H240</f>
        <v>0</v>
      </c>
      <c r="S240" s="253">
        <v>0</v>
      </c>
      <c r="T240" s="253">
        <f>S240*H240</f>
        <v>0</v>
      </c>
      <c r="U240" s="254" t="s">
        <v>1</v>
      </c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5" t="s">
        <v>146</v>
      </c>
      <c r="AT240" s="255" t="s">
        <v>142</v>
      </c>
      <c r="AU240" s="255" t="s">
        <v>86</v>
      </c>
      <c r="AY240" s="17" t="s">
        <v>141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7" t="s">
        <v>84</v>
      </c>
      <c r="BK240" s="256">
        <f>ROUND(I240*H240,2)</f>
        <v>0</v>
      </c>
      <c r="BL240" s="17" t="s">
        <v>146</v>
      </c>
      <c r="BM240" s="255" t="s">
        <v>266</v>
      </c>
    </row>
    <row r="241" spans="1:65" s="2" customFormat="1" ht="19.2" customHeight="1">
      <c r="A241" s="38"/>
      <c r="B241" s="39"/>
      <c r="C241" s="243" t="s">
        <v>267</v>
      </c>
      <c r="D241" s="243" t="s">
        <v>142</v>
      </c>
      <c r="E241" s="244" t="s">
        <v>268</v>
      </c>
      <c r="F241" s="245" t="s">
        <v>269</v>
      </c>
      <c r="G241" s="246" t="s">
        <v>174</v>
      </c>
      <c r="H241" s="247">
        <v>120</v>
      </c>
      <c r="I241" s="248"/>
      <c r="J241" s="249">
        <f>ROUND(I241*H241,2)</f>
        <v>0</v>
      </c>
      <c r="K241" s="250"/>
      <c r="L241" s="44"/>
      <c r="M241" s="251" t="s">
        <v>1</v>
      </c>
      <c r="N241" s="252" t="s">
        <v>41</v>
      </c>
      <c r="O241" s="91"/>
      <c r="P241" s="253">
        <f>O241*H241</f>
        <v>0</v>
      </c>
      <c r="Q241" s="253">
        <v>0</v>
      </c>
      <c r="R241" s="253">
        <f>Q241*H241</f>
        <v>0</v>
      </c>
      <c r="S241" s="253">
        <v>0</v>
      </c>
      <c r="T241" s="253">
        <f>S241*H241</f>
        <v>0</v>
      </c>
      <c r="U241" s="254" t="s">
        <v>1</v>
      </c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5" t="s">
        <v>146</v>
      </c>
      <c r="AT241" s="255" t="s">
        <v>142</v>
      </c>
      <c r="AU241" s="255" t="s">
        <v>86</v>
      </c>
      <c r="AY241" s="17" t="s">
        <v>141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7" t="s">
        <v>84</v>
      </c>
      <c r="BK241" s="256">
        <f>ROUND(I241*H241,2)</f>
        <v>0</v>
      </c>
      <c r="BL241" s="17" t="s">
        <v>146</v>
      </c>
      <c r="BM241" s="255" t="s">
        <v>270</v>
      </c>
    </row>
    <row r="242" spans="1:65" s="2" customFormat="1" ht="19.2" customHeight="1">
      <c r="A242" s="38"/>
      <c r="B242" s="39"/>
      <c r="C242" s="243" t="s">
        <v>271</v>
      </c>
      <c r="D242" s="243" t="s">
        <v>142</v>
      </c>
      <c r="E242" s="244" t="s">
        <v>272</v>
      </c>
      <c r="F242" s="245" t="s">
        <v>273</v>
      </c>
      <c r="G242" s="246" t="s">
        <v>145</v>
      </c>
      <c r="H242" s="247">
        <v>65</v>
      </c>
      <c r="I242" s="248"/>
      <c r="J242" s="249">
        <f>ROUND(I242*H242,2)</f>
        <v>0</v>
      </c>
      <c r="K242" s="250"/>
      <c r="L242" s="44"/>
      <c r="M242" s="251" t="s">
        <v>1</v>
      </c>
      <c r="N242" s="252" t="s">
        <v>41</v>
      </c>
      <c r="O242" s="91"/>
      <c r="P242" s="253">
        <f>O242*H242</f>
        <v>0</v>
      </c>
      <c r="Q242" s="253">
        <v>0</v>
      </c>
      <c r="R242" s="253">
        <f>Q242*H242</f>
        <v>0</v>
      </c>
      <c r="S242" s="253">
        <v>0</v>
      </c>
      <c r="T242" s="253">
        <f>S242*H242</f>
        <v>0</v>
      </c>
      <c r="U242" s="254" t="s">
        <v>1</v>
      </c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5" t="s">
        <v>146</v>
      </c>
      <c r="AT242" s="255" t="s">
        <v>142</v>
      </c>
      <c r="AU242" s="255" t="s">
        <v>86</v>
      </c>
      <c r="AY242" s="17" t="s">
        <v>141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7" t="s">
        <v>84</v>
      </c>
      <c r="BK242" s="256">
        <f>ROUND(I242*H242,2)</f>
        <v>0</v>
      </c>
      <c r="BL242" s="17" t="s">
        <v>146</v>
      </c>
      <c r="BM242" s="255" t="s">
        <v>274</v>
      </c>
    </row>
    <row r="243" spans="1:65" s="2" customFormat="1" ht="14.4" customHeight="1">
      <c r="A243" s="38"/>
      <c r="B243" s="39"/>
      <c r="C243" s="243" t="s">
        <v>275</v>
      </c>
      <c r="D243" s="243" t="s">
        <v>142</v>
      </c>
      <c r="E243" s="244" t="s">
        <v>276</v>
      </c>
      <c r="F243" s="245" t="s">
        <v>277</v>
      </c>
      <c r="G243" s="246" t="s">
        <v>174</v>
      </c>
      <c r="H243" s="247">
        <v>120</v>
      </c>
      <c r="I243" s="248"/>
      <c r="J243" s="249">
        <f>ROUND(I243*H243,2)</f>
        <v>0</v>
      </c>
      <c r="K243" s="250"/>
      <c r="L243" s="44"/>
      <c r="M243" s="251" t="s">
        <v>1</v>
      </c>
      <c r="N243" s="252" t="s">
        <v>41</v>
      </c>
      <c r="O243" s="91"/>
      <c r="P243" s="253">
        <f>O243*H243</f>
        <v>0</v>
      </c>
      <c r="Q243" s="253">
        <v>0</v>
      </c>
      <c r="R243" s="253">
        <f>Q243*H243</f>
        <v>0</v>
      </c>
      <c r="S243" s="253">
        <v>0</v>
      </c>
      <c r="T243" s="253">
        <f>S243*H243</f>
        <v>0</v>
      </c>
      <c r="U243" s="254" t="s">
        <v>1</v>
      </c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5" t="s">
        <v>146</v>
      </c>
      <c r="AT243" s="255" t="s">
        <v>142</v>
      </c>
      <c r="AU243" s="255" t="s">
        <v>86</v>
      </c>
      <c r="AY243" s="17" t="s">
        <v>141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7" t="s">
        <v>84</v>
      </c>
      <c r="BK243" s="256">
        <f>ROUND(I243*H243,2)</f>
        <v>0</v>
      </c>
      <c r="BL243" s="17" t="s">
        <v>146</v>
      </c>
      <c r="BM243" s="255" t="s">
        <v>278</v>
      </c>
    </row>
    <row r="244" spans="1:65" s="2" customFormat="1" ht="19.2" customHeight="1">
      <c r="A244" s="38"/>
      <c r="B244" s="39"/>
      <c r="C244" s="243" t="s">
        <v>279</v>
      </c>
      <c r="D244" s="243" t="s">
        <v>142</v>
      </c>
      <c r="E244" s="244" t="s">
        <v>280</v>
      </c>
      <c r="F244" s="245" t="s">
        <v>281</v>
      </c>
      <c r="G244" s="246" t="s">
        <v>282</v>
      </c>
      <c r="H244" s="247">
        <v>240</v>
      </c>
      <c r="I244" s="248"/>
      <c r="J244" s="249">
        <f>ROUND(I244*H244,2)</f>
        <v>0</v>
      </c>
      <c r="K244" s="250"/>
      <c r="L244" s="44"/>
      <c r="M244" s="251" t="s">
        <v>1</v>
      </c>
      <c r="N244" s="252" t="s">
        <v>41</v>
      </c>
      <c r="O244" s="91"/>
      <c r="P244" s="253">
        <f>O244*H244</f>
        <v>0</v>
      </c>
      <c r="Q244" s="253">
        <v>0</v>
      </c>
      <c r="R244" s="253">
        <f>Q244*H244</f>
        <v>0</v>
      </c>
      <c r="S244" s="253">
        <v>0</v>
      </c>
      <c r="T244" s="253">
        <f>S244*H244</f>
        <v>0</v>
      </c>
      <c r="U244" s="254" t="s">
        <v>1</v>
      </c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5" t="s">
        <v>146</v>
      </c>
      <c r="AT244" s="255" t="s">
        <v>142</v>
      </c>
      <c r="AU244" s="255" t="s">
        <v>86</v>
      </c>
      <c r="AY244" s="17" t="s">
        <v>141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7" t="s">
        <v>84</v>
      </c>
      <c r="BK244" s="256">
        <f>ROUND(I244*H244,2)</f>
        <v>0</v>
      </c>
      <c r="BL244" s="17" t="s">
        <v>146</v>
      </c>
      <c r="BM244" s="255" t="s">
        <v>283</v>
      </c>
    </row>
    <row r="245" spans="1:65" s="2" customFormat="1" ht="19.2" customHeight="1">
      <c r="A245" s="38"/>
      <c r="B245" s="39"/>
      <c r="C245" s="243" t="s">
        <v>150</v>
      </c>
      <c r="D245" s="243" t="s">
        <v>142</v>
      </c>
      <c r="E245" s="244" t="s">
        <v>284</v>
      </c>
      <c r="F245" s="245" t="s">
        <v>285</v>
      </c>
      <c r="G245" s="246" t="s">
        <v>174</v>
      </c>
      <c r="H245" s="247">
        <v>255</v>
      </c>
      <c r="I245" s="248"/>
      <c r="J245" s="249">
        <f>ROUND(I245*H245,2)</f>
        <v>0</v>
      </c>
      <c r="K245" s="250"/>
      <c r="L245" s="44"/>
      <c r="M245" s="251" t="s">
        <v>1</v>
      </c>
      <c r="N245" s="252" t="s">
        <v>41</v>
      </c>
      <c r="O245" s="91"/>
      <c r="P245" s="253">
        <f>O245*H245</f>
        <v>0</v>
      </c>
      <c r="Q245" s="253">
        <v>0</v>
      </c>
      <c r="R245" s="253">
        <f>Q245*H245</f>
        <v>0</v>
      </c>
      <c r="S245" s="253">
        <v>0</v>
      </c>
      <c r="T245" s="253">
        <f>S245*H245</f>
        <v>0</v>
      </c>
      <c r="U245" s="254" t="s">
        <v>1</v>
      </c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5" t="s">
        <v>146</v>
      </c>
      <c r="AT245" s="255" t="s">
        <v>142</v>
      </c>
      <c r="AU245" s="255" t="s">
        <v>86</v>
      </c>
      <c r="AY245" s="17" t="s">
        <v>141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7" t="s">
        <v>84</v>
      </c>
      <c r="BK245" s="256">
        <f>ROUND(I245*H245,2)</f>
        <v>0</v>
      </c>
      <c r="BL245" s="17" t="s">
        <v>146</v>
      </c>
      <c r="BM245" s="255" t="s">
        <v>286</v>
      </c>
    </row>
    <row r="246" spans="1:51" s="14" customFormat="1" ht="12">
      <c r="A246" s="14"/>
      <c r="B246" s="268"/>
      <c r="C246" s="269"/>
      <c r="D246" s="259" t="s">
        <v>148</v>
      </c>
      <c r="E246" s="270" t="s">
        <v>1</v>
      </c>
      <c r="F246" s="271" t="s">
        <v>287</v>
      </c>
      <c r="G246" s="269"/>
      <c r="H246" s="272">
        <v>255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6"/>
      <c r="U246" s="277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148</v>
      </c>
      <c r="AU246" s="278" t="s">
        <v>86</v>
      </c>
      <c r="AV246" s="14" t="s">
        <v>86</v>
      </c>
      <c r="AW246" s="14" t="s">
        <v>32</v>
      </c>
      <c r="AX246" s="14" t="s">
        <v>84</v>
      </c>
      <c r="AY246" s="278" t="s">
        <v>141</v>
      </c>
    </row>
    <row r="247" spans="1:65" s="2" customFormat="1" ht="14.4" customHeight="1">
      <c r="A247" s="38"/>
      <c r="B247" s="39"/>
      <c r="C247" s="290" t="s">
        <v>7</v>
      </c>
      <c r="D247" s="290" t="s">
        <v>288</v>
      </c>
      <c r="E247" s="291" t="s">
        <v>289</v>
      </c>
      <c r="F247" s="292" t="s">
        <v>290</v>
      </c>
      <c r="G247" s="293" t="s">
        <v>282</v>
      </c>
      <c r="H247" s="294">
        <v>332</v>
      </c>
      <c r="I247" s="295"/>
      <c r="J247" s="296">
        <f>ROUND(I247*H247,2)</f>
        <v>0</v>
      </c>
      <c r="K247" s="297"/>
      <c r="L247" s="298"/>
      <c r="M247" s="299" t="s">
        <v>1</v>
      </c>
      <c r="N247" s="300" t="s">
        <v>41</v>
      </c>
      <c r="O247" s="91"/>
      <c r="P247" s="253">
        <f>O247*H247</f>
        <v>0</v>
      </c>
      <c r="Q247" s="253">
        <v>1</v>
      </c>
      <c r="R247" s="253">
        <f>Q247*H247</f>
        <v>332</v>
      </c>
      <c r="S247" s="253">
        <v>0</v>
      </c>
      <c r="T247" s="253">
        <f>S247*H247</f>
        <v>0</v>
      </c>
      <c r="U247" s="254" t="s">
        <v>1</v>
      </c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5" t="s">
        <v>181</v>
      </c>
      <c r="AT247" s="255" t="s">
        <v>288</v>
      </c>
      <c r="AU247" s="255" t="s">
        <v>86</v>
      </c>
      <c r="AY247" s="17" t="s">
        <v>141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7" t="s">
        <v>84</v>
      </c>
      <c r="BK247" s="256">
        <f>ROUND(I247*H247,2)</f>
        <v>0</v>
      </c>
      <c r="BL247" s="17" t="s">
        <v>146</v>
      </c>
      <c r="BM247" s="255" t="s">
        <v>291</v>
      </c>
    </row>
    <row r="248" spans="1:51" s="14" customFormat="1" ht="12">
      <c r="A248" s="14"/>
      <c r="B248" s="268"/>
      <c r="C248" s="269"/>
      <c r="D248" s="259" t="s">
        <v>148</v>
      </c>
      <c r="E248" s="269"/>
      <c r="F248" s="271" t="s">
        <v>292</v>
      </c>
      <c r="G248" s="269"/>
      <c r="H248" s="272">
        <v>332</v>
      </c>
      <c r="I248" s="273"/>
      <c r="J248" s="269"/>
      <c r="K248" s="269"/>
      <c r="L248" s="274"/>
      <c r="M248" s="275"/>
      <c r="N248" s="276"/>
      <c r="O248" s="276"/>
      <c r="P248" s="276"/>
      <c r="Q248" s="276"/>
      <c r="R248" s="276"/>
      <c r="S248" s="276"/>
      <c r="T248" s="276"/>
      <c r="U248" s="277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8" t="s">
        <v>148</v>
      </c>
      <c r="AU248" s="278" t="s">
        <v>86</v>
      </c>
      <c r="AV248" s="14" t="s">
        <v>86</v>
      </c>
      <c r="AW248" s="14" t="s">
        <v>4</v>
      </c>
      <c r="AX248" s="14" t="s">
        <v>84</v>
      </c>
      <c r="AY248" s="278" t="s">
        <v>141</v>
      </c>
    </row>
    <row r="249" spans="1:65" s="2" customFormat="1" ht="14.4" customHeight="1">
      <c r="A249" s="38"/>
      <c r="B249" s="39"/>
      <c r="C249" s="243" t="s">
        <v>293</v>
      </c>
      <c r="D249" s="243" t="s">
        <v>142</v>
      </c>
      <c r="E249" s="244" t="s">
        <v>294</v>
      </c>
      <c r="F249" s="245" t="s">
        <v>295</v>
      </c>
      <c r="G249" s="246" t="s">
        <v>145</v>
      </c>
      <c r="H249" s="247">
        <v>65</v>
      </c>
      <c r="I249" s="248"/>
      <c r="J249" s="249">
        <f>ROUND(I249*H249,2)</f>
        <v>0</v>
      </c>
      <c r="K249" s="250"/>
      <c r="L249" s="44"/>
      <c r="M249" s="251" t="s">
        <v>1</v>
      </c>
      <c r="N249" s="252" t="s">
        <v>41</v>
      </c>
      <c r="O249" s="91"/>
      <c r="P249" s="253">
        <f>O249*H249</f>
        <v>0</v>
      </c>
      <c r="Q249" s="253">
        <v>0</v>
      </c>
      <c r="R249" s="253">
        <f>Q249*H249</f>
        <v>0</v>
      </c>
      <c r="S249" s="253">
        <v>0</v>
      </c>
      <c r="T249" s="253">
        <f>S249*H249</f>
        <v>0</v>
      </c>
      <c r="U249" s="254" t="s">
        <v>1</v>
      </c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5" t="s">
        <v>146</v>
      </c>
      <c r="AT249" s="255" t="s">
        <v>142</v>
      </c>
      <c r="AU249" s="255" t="s">
        <v>86</v>
      </c>
      <c r="AY249" s="17" t="s">
        <v>141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7" t="s">
        <v>84</v>
      </c>
      <c r="BK249" s="256">
        <f>ROUND(I249*H249,2)</f>
        <v>0</v>
      </c>
      <c r="BL249" s="17" t="s">
        <v>146</v>
      </c>
      <c r="BM249" s="255" t="s">
        <v>296</v>
      </c>
    </row>
    <row r="250" spans="1:63" s="12" customFormat="1" ht="22.8" customHeight="1">
      <c r="A250" s="12"/>
      <c r="B250" s="227"/>
      <c r="C250" s="228"/>
      <c r="D250" s="229" t="s">
        <v>75</v>
      </c>
      <c r="E250" s="241" t="s">
        <v>86</v>
      </c>
      <c r="F250" s="241" t="s">
        <v>297</v>
      </c>
      <c r="G250" s="228"/>
      <c r="H250" s="228"/>
      <c r="I250" s="231"/>
      <c r="J250" s="242">
        <f>BK250</f>
        <v>0</v>
      </c>
      <c r="K250" s="228"/>
      <c r="L250" s="233"/>
      <c r="M250" s="234"/>
      <c r="N250" s="235"/>
      <c r="O250" s="235"/>
      <c r="P250" s="236">
        <f>SUM(P251:P331)</f>
        <v>0</v>
      </c>
      <c r="Q250" s="235"/>
      <c r="R250" s="236">
        <f>SUM(R251:R331)</f>
        <v>209.81688866</v>
      </c>
      <c r="S250" s="235"/>
      <c r="T250" s="236">
        <f>SUM(T251:T331)</f>
        <v>0</v>
      </c>
      <c r="U250" s="237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8" t="s">
        <v>84</v>
      </c>
      <c r="AT250" s="239" t="s">
        <v>75</v>
      </c>
      <c r="AU250" s="239" t="s">
        <v>84</v>
      </c>
      <c r="AY250" s="238" t="s">
        <v>141</v>
      </c>
      <c r="BK250" s="240">
        <f>SUM(BK251:BK331)</f>
        <v>0</v>
      </c>
    </row>
    <row r="251" spans="1:65" s="2" customFormat="1" ht="19.2" customHeight="1">
      <c r="A251" s="38"/>
      <c r="B251" s="39"/>
      <c r="C251" s="243" t="s">
        <v>298</v>
      </c>
      <c r="D251" s="243" t="s">
        <v>142</v>
      </c>
      <c r="E251" s="244" t="s">
        <v>299</v>
      </c>
      <c r="F251" s="245" t="s">
        <v>300</v>
      </c>
      <c r="G251" s="246" t="s">
        <v>145</v>
      </c>
      <c r="H251" s="247">
        <v>320</v>
      </c>
      <c r="I251" s="248"/>
      <c r="J251" s="249">
        <f>ROUND(I251*H251,2)</f>
        <v>0</v>
      </c>
      <c r="K251" s="250"/>
      <c r="L251" s="44"/>
      <c r="M251" s="251" t="s">
        <v>1</v>
      </c>
      <c r="N251" s="252" t="s">
        <v>41</v>
      </c>
      <c r="O251" s="91"/>
      <c r="P251" s="253">
        <f>O251*H251</f>
        <v>0</v>
      </c>
      <c r="Q251" s="253">
        <v>0.00027</v>
      </c>
      <c r="R251" s="253">
        <f>Q251*H251</f>
        <v>0.0864</v>
      </c>
      <c r="S251" s="253">
        <v>0</v>
      </c>
      <c r="T251" s="253">
        <f>S251*H251</f>
        <v>0</v>
      </c>
      <c r="U251" s="254" t="s">
        <v>1</v>
      </c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5" t="s">
        <v>146</v>
      </c>
      <c r="AT251" s="255" t="s">
        <v>142</v>
      </c>
      <c r="AU251" s="255" t="s">
        <v>86</v>
      </c>
      <c r="AY251" s="17" t="s">
        <v>141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7" t="s">
        <v>84</v>
      </c>
      <c r="BK251" s="256">
        <f>ROUND(I251*H251,2)</f>
        <v>0</v>
      </c>
      <c r="BL251" s="17" t="s">
        <v>146</v>
      </c>
      <c r="BM251" s="255" t="s">
        <v>301</v>
      </c>
    </row>
    <row r="252" spans="1:65" s="2" customFormat="1" ht="14.4" customHeight="1">
      <c r="A252" s="38"/>
      <c r="B252" s="39"/>
      <c r="C252" s="290" t="s">
        <v>302</v>
      </c>
      <c r="D252" s="290" t="s">
        <v>288</v>
      </c>
      <c r="E252" s="291" t="s">
        <v>303</v>
      </c>
      <c r="F252" s="292" t="s">
        <v>304</v>
      </c>
      <c r="G252" s="293" t="s">
        <v>145</v>
      </c>
      <c r="H252" s="294">
        <v>320</v>
      </c>
      <c r="I252" s="295"/>
      <c r="J252" s="296">
        <f>ROUND(I252*H252,2)</f>
        <v>0</v>
      </c>
      <c r="K252" s="297"/>
      <c r="L252" s="298"/>
      <c r="M252" s="299" t="s">
        <v>1</v>
      </c>
      <c r="N252" s="300" t="s">
        <v>41</v>
      </c>
      <c r="O252" s="91"/>
      <c r="P252" s="253">
        <f>O252*H252</f>
        <v>0</v>
      </c>
      <c r="Q252" s="253">
        <v>0.0003</v>
      </c>
      <c r="R252" s="253">
        <f>Q252*H252</f>
        <v>0.09599999999999999</v>
      </c>
      <c r="S252" s="253">
        <v>0</v>
      </c>
      <c r="T252" s="253">
        <f>S252*H252</f>
        <v>0</v>
      </c>
      <c r="U252" s="254" t="s">
        <v>1</v>
      </c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5" t="s">
        <v>181</v>
      </c>
      <c r="AT252" s="255" t="s">
        <v>288</v>
      </c>
      <c r="AU252" s="255" t="s">
        <v>86</v>
      </c>
      <c r="AY252" s="17" t="s">
        <v>141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7" t="s">
        <v>84</v>
      </c>
      <c r="BK252" s="256">
        <f>ROUND(I252*H252,2)</f>
        <v>0</v>
      </c>
      <c r="BL252" s="17" t="s">
        <v>146</v>
      </c>
      <c r="BM252" s="255" t="s">
        <v>305</v>
      </c>
    </row>
    <row r="253" spans="1:65" s="2" customFormat="1" ht="14.4" customHeight="1">
      <c r="A253" s="38"/>
      <c r="B253" s="39"/>
      <c r="C253" s="243" t="s">
        <v>306</v>
      </c>
      <c r="D253" s="243" t="s">
        <v>142</v>
      </c>
      <c r="E253" s="244" t="s">
        <v>307</v>
      </c>
      <c r="F253" s="245" t="s">
        <v>308</v>
      </c>
      <c r="G253" s="246" t="s">
        <v>174</v>
      </c>
      <c r="H253" s="247">
        <v>57</v>
      </c>
      <c r="I253" s="248"/>
      <c r="J253" s="249">
        <f>ROUND(I253*H253,2)</f>
        <v>0</v>
      </c>
      <c r="K253" s="250"/>
      <c r="L253" s="44"/>
      <c r="M253" s="251" t="s">
        <v>1</v>
      </c>
      <c r="N253" s="252" t="s">
        <v>41</v>
      </c>
      <c r="O253" s="91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3">
        <f>S253*H253</f>
        <v>0</v>
      </c>
      <c r="U253" s="254" t="s">
        <v>1</v>
      </c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5" t="s">
        <v>146</v>
      </c>
      <c r="AT253" s="255" t="s">
        <v>142</v>
      </c>
      <c r="AU253" s="255" t="s">
        <v>86</v>
      </c>
      <c r="AY253" s="17" t="s">
        <v>141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7" t="s">
        <v>84</v>
      </c>
      <c r="BK253" s="256">
        <f>ROUND(I253*H253,2)</f>
        <v>0</v>
      </c>
      <c r="BL253" s="17" t="s">
        <v>146</v>
      </c>
      <c r="BM253" s="255" t="s">
        <v>309</v>
      </c>
    </row>
    <row r="254" spans="1:65" s="2" customFormat="1" ht="19.2" customHeight="1">
      <c r="A254" s="38"/>
      <c r="B254" s="39"/>
      <c r="C254" s="243" t="s">
        <v>310</v>
      </c>
      <c r="D254" s="243" t="s">
        <v>142</v>
      </c>
      <c r="E254" s="244" t="s">
        <v>311</v>
      </c>
      <c r="F254" s="245" t="s">
        <v>312</v>
      </c>
      <c r="G254" s="246" t="s">
        <v>162</v>
      </c>
      <c r="H254" s="247">
        <v>40</v>
      </c>
      <c r="I254" s="248"/>
      <c r="J254" s="249">
        <f>ROUND(I254*H254,2)</f>
        <v>0</v>
      </c>
      <c r="K254" s="250"/>
      <c r="L254" s="44"/>
      <c r="M254" s="251" t="s">
        <v>1</v>
      </c>
      <c r="N254" s="252" t="s">
        <v>41</v>
      </c>
      <c r="O254" s="91"/>
      <c r="P254" s="253">
        <f>O254*H254</f>
        <v>0</v>
      </c>
      <c r="Q254" s="253">
        <v>0.22657</v>
      </c>
      <c r="R254" s="253">
        <f>Q254*H254</f>
        <v>9.0628</v>
      </c>
      <c r="S254" s="253">
        <v>0</v>
      </c>
      <c r="T254" s="253">
        <f>S254*H254</f>
        <v>0</v>
      </c>
      <c r="U254" s="254" t="s">
        <v>1</v>
      </c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5" t="s">
        <v>146</v>
      </c>
      <c r="AT254" s="255" t="s">
        <v>142</v>
      </c>
      <c r="AU254" s="255" t="s">
        <v>86</v>
      </c>
      <c r="AY254" s="17" t="s">
        <v>141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7" t="s">
        <v>84</v>
      </c>
      <c r="BK254" s="256">
        <f>ROUND(I254*H254,2)</f>
        <v>0</v>
      </c>
      <c r="BL254" s="17" t="s">
        <v>146</v>
      </c>
      <c r="BM254" s="255" t="s">
        <v>313</v>
      </c>
    </row>
    <row r="255" spans="1:65" s="2" customFormat="1" ht="19.2" customHeight="1">
      <c r="A255" s="38"/>
      <c r="B255" s="39"/>
      <c r="C255" s="243" t="s">
        <v>314</v>
      </c>
      <c r="D255" s="243" t="s">
        <v>142</v>
      </c>
      <c r="E255" s="244" t="s">
        <v>315</v>
      </c>
      <c r="F255" s="245" t="s">
        <v>316</v>
      </c>
      <c r="G255" s="246" t="s">
        <v>174</v>
      </c>
      <c r="H255" s="247">
        <v>5.668</v>
      </c>
      <c r="I255" s="248"/>
      <c r="J255" s="249">
        <f>ROUND(I255*H255,2)</f>
        <v>0</v>
      </c>
      <c r="K255" s="250"/>
      <c r="L255" s="44"/>
      <c r="M255" s="251" t="s">
        <v>1</v>
      </c>
      <c r="N255" s="252" t="s">
        <v>41</v>
      </c>
      <c r="O255" s="91"/>
      <c r="P255" s="253">
        <f>O255*H255</f>
        <v>0</v>
      </c>
      <c r="Q255" s="253">
        <v>2.25634</v>
      </c>
      <c r="R255" s="253">
        <f>Q255*H255</f>
        <v>12.78893512</v>
      </c>
      <c r="S255" s="253">
        <v>0</v>
      </c>
      <c r="T255" s="253">
        <f>S255*H255</f>
        <v>0</v>
      </c>
      <c r="U255" s="254" t="s">
        <v>1</v>
      </c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5" t="s">
        <v>146</v>
      </c>
      <c r="AT255" s="255" t="s">
        <v>142</v>
      </c>
      <c r="AU255" s="255" t="s">
        <v>86</v>
      </c>
      <c r="AY255" s="17" t="s">
        <v>141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7" t="s">
        <v>84</v>
      </c>
      <c r="BK255" s="256">
        <f>ROUND(I255*H255,2)</f>
        <v>0</v>
      </c>
      <c r="BL255" s="17" t="s">
        <v>146</v>
      </c>
      <c r="BM255" s="255" t="s">
        <v>317</v>
      </c>
    </row>
    <row r="256" spans="1:51" s="14" customFormat="1" ht="12">
      <c r="A256" s="14"/>
      <c r="B256" s="268"/>
      <c r="C256" s="269"/>
      <c r="D256" s="259" t="s">
        <v>148</v>
      </c>
      <c r="E256" s="270" t="s">
        <v>1</v>
      </c>
      <c r="F256" s="271" t="s">
        <v>318</v>
      </c>
      <c r="G256" s="269"/>
      <c r="H256" s="272">
        <v>0.866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6"/>
      <c r="U256" s="277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148</v>
      </c>
      <c r="AU256" s="278" t="s">
        <v>86</v>
      </c>
      <c r="AV256" s="14" t="s">
        <v>86</v>
      </c>
      <c r="AW256" s="14" t="s">
        <v>32</v>
      </c>
      <c r="AX256" s="14" t="s">
        <v>76</v>
      </c>
      <c r="AY256" s="278" t="s">
        <v>141</v>
      </c>
    </row>
    <row r="257" spans="1:51" s="14" customFormat="1" ht="12">
      <c r="A257" s="14"/>
      <c r="B257" s="268"/>
      <c r="C257" s="269"/>
      <c r="D257" s="259" t="s">
        <v>148</v>
      </c>
      <c r="E257" s="270" t="s">
        <v>1</v>
      </c>
      <c r="F257" s="271" t="s">
        <v>319</v>
      </c>
      <c r="G257" s="269"/>
      <c r="H257" s="272">
        <v>0.711</v>
      </c>
      <c r="I257" s="273"/>
      <c r="J257" s="269"/>
      <c r="K257" s="269"/>
      <c r="L257" s="274"/>
      <c r="M257" s="275"/>
      <c r="N257" s="276"/>
      <c r="O257" s="276"/>
      <c r="P257" s="276"/>
      <c r="Q257" s="276"/>
      <c r="R257" s="276"/>
      <c r="S257" s="276"/>
      <c r="T257" s="276"/>
      <c r="U257" s="277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8" t="s">
        <v>148</v>
      </c>
      <c r="AU257" s="278" t="s">
        <v>86</v>
      </c>
      <c r="AV257" s="14" t="s">
        <v>86</v>
      </c>
      <c r="AW257" s="14" t="s">
        <v>32</v>
      </c>
      <c r="AX257" s="14" t="s">
        <v>76</v>
      </c>
      <c r="AY257" s="278" t="s">
        <v>141</v>
      </c>
    </row>
    <row r="258" spans="1:51" s="14" customFormat="1" ht="12">
      <c r="A258" s="14"/>
      <c r="B258" s="268"/>
      <c r="C258" s="269"/>
      <c r="D258" s="259" t="s">
        <v>148</v>
      </c>
      <c r="E258" s="270" t="s">
        <v>1</v>
      </c>
      <c r="F258" s="271" t="s">
        <v>320</v>
      </c>
      <c r="G258" s="269"/>
      <c r="H258" s="272">
        <v>0.665</v>
      </c>
      <c r="I258" s="273"/>
      <c r="J258" s="269"/>
      <c r="K258" s="269"/>
      <c r="L258" s="274"/>
      <c r="M258" s="275"/>
      <c r="N258" s="276"/>
      <c r="O258" s="276"/>
      <c r="P258" s="276"/>
      <c r="Q258" s="276"/>
      <c r="R258" s="276"/>
      <c r="S258" s="276"/>
      <c r="T258" s="276"/>
      <c r="U258" s="277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8" t="s">
        <v>148</v>
      </c>
      <c r="AU258" s="278" t="s">
        <v>86</v>
      </c>
      <c r="AV258" s="14" t="s">
        <v>86</v>
      </c>
      <c r="AW258" s="14" t="s">
        <v>32</v>
      </c>
      <c r="AX258" s="14" t="s">
        <v>76</v>
      </c>
      <c r="AY258" s="278" t="s">
        <v>141</v>
      </c>
    </row>
    <row r="259" spans="1:51" s="14" customFormat="1" ht="12">
      <c r="A259" s="14"/>
      <c r="B259" s="268"/>
      <c r="C259" s="269"/>
      <c r="D259" s="259" t="s">
        <v>148</v>
      </c>
      <c r="E259" s="270" t="s">
        <v>1</v>
      </c>
      <c r="F259" s="271" t="s">
        <v>321</v>
      </c>
      <c r="G259" s="269"/>
      <c r="H259" s="272">
        <v>1.962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6"/>
      <c r="U259" s="277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148</v>
      </c>
      <c r="AU259" s="278" t="s">
        <v>86</v>
      </c>
      <c r="AV259" s="14" t="s">
        <v>86</v>
      </c>
      <c r="AW259" s="14" t="s">
        <v>32</v>
      </c>
      <c r="AX259" s="14" t="s">
        <v>76</v>
      </c>
      <c r="AY259" s="278" t="s">
        <v>141</v>
      </c>
    </row>
    <row r="260" spans="1:51" s="14" customFormat="1" ht="12">
      <c r="A260" s="14"/>
      <c r="B260" s="268"/>
      <c r="C260" s="269"/>
      <c r="D260" s="259" t="s">
        <v>148</v>
      </c>
      <c r="E260" s="270" t="s">
        <v>1</v>
      </c>
      <c r="F260" s="271" t="s">
        <v>322</v>
      </c>
      <c r="G260" s="269"/>
      <c r="H260" s="272">
        <v>0.114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6"/>
      <c r="U260" s="277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148</v>
      </c>
      <c r="AU260" s="278" t="s">
        <v>86</v>
      </c>
      <c r="AV260" s="14" t="s">
        <v>86</v>
      </c>
      <c r="AW260" s="14" t="s">
        <v>32</v>
      </c>
      <c r="AX260" s="14" t="s">
        <v>76</v>
      </c>
      <c r="AY260" s="278" t="s">
        <v>141</v>
      </c>
    </row>
    <row r="261" spans="1:51" s="14" customFormat="1" ht="12">
      <c r="A261" s="14"/>
      <c r="B261" s="268"/>
      <c r="C261" s="269"/>
      <c r="D261" s="259" t="s">
        <v>148</v>
      </c>
      <c r="E261" s="270" t="s">
        <v>1</v>
      </c>
      <c r="F261" s="271" t="s">
        <v>323</v>
      </c>
      <c r="G261" s="269"/>
      <c r="H261" s="272">
        <v>0.35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6"/>
      <c r="U261" s="277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148</v>
      </c>
      <c r="AU261" s="278" t="s">
        <v>86</v>
      </c>
      <c r="AV261" s="14" t="s">
        <v>86</v>
      </c>
      <c r="AW261" s="14" t="s">
        <v>32</v>
      </c>
      <c r="AX261" s="14" t="s">
        <v>76</v>
      </c>
      <c r="AY261" s="278" t="s">
        <v>141</v>
      </c>
    </row>
    <row r="262" spans="1:51" s="13" customFormat="1" ht="12">
      <c r="A262" s="13"/>
      <c r="B262" s="257"/>
      <c r="C262" s="258"/>
      <c r="D262" s="259" t="s">
        <v>148</v>
      </c>
      <c r="E262" s="260" t="s">
        <v>1</v>
      </c>
      <c r="F262" s="261" t="s">
        <v>324</v>
      </c>
      <c r="G262" s="258"/>
      <c r="H262" s="260" t="s">
        <v>1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5"/>
      <c r="U262" s="266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148</v>
      </c>
      <c r="AU262" s="267" t="s">
        <v>86</v>
      </c>
      <c r="AV262" s="13" t="s">
        <v>84</v>
      </c>
      <c r="AW262" s="13" t="s">
        <v>32</v>
      </c>
      <c r="AX262" s="13" t="s">
        <v>76</v>
      </c>
      <c r="AY262" s="267" t="s">
        <v>141</v>
      </c>
    </row>
    <row r="263" spans="1:51" s="14" customFormat="1" ht="12">
      <c r="A263" s="14"/>
      <c r="B263" s="268"/>
      <c r="C263" s="269"/>
      <c r="D263" s="259" t="s">
        <v>148</v>
      </c>
      <c r="E263" s="270" t="s">
        <v>1</v>
      </c>
      <c r="F263" s="271" t="s">
        <v>325</v>
      </c>
      <c r="G263" s="269"/>
      <c r="H263" s="272">
        <v>1</v>
      </c>
      <c r="I263" s="273"/>
      <c r="J263" s="269"/>
      <c r="K263" s="269"/>
      <c r="L263" s="274"/>
      <c r="M263" s="275"/>
      <c r="N263" s="276"/>
      <c r="O263" s="276"/>
      <c r="P263" s="276"/>
      <c r="Q263" s="276"/>
      <c r="R263" s="276"/>
      <c r="S263" s="276"/>
      <c r="T263" s="276"/>
      <c r="U263" s="277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8" t="s">
        <v>148</v>
      </c>
      <c r="AU263" s="278" t="s">
        <v>86</v>
      </c>
      <c r="AV263" s="14" t="s">
        <v>86</v>
      </c>
      <c r="AW263" s="14" t="s">
        <v>32</v>
      </c>
      <c r="AX263" s="14" t="s">
        <v>76</v>
      </c>
      <c r="AY263" s="278" t="s">
        <v>141</v>
      </c>
    </row>
    <row r="264" spans="1:51" s="15" customFormat="1" ht="12">
      <c r="A264" s="15"/>
      <c r="B264" s="279"/>
      <c r="C264" s="280"/>
      <c r="D264" s="259" t="s">
        <v>148</v>
      </c>
      <c r="E264" s="281" t="s">
        <v>1</v>
      </c>
      <c r="F264" s="282" t="s">
        <v>155</v>
      </c>
      <c r="G264" s="280"/>
      <c r="H264" s="283">
        <v>5.667999999999999</v>
      </c>
      <c r="I264" s="284"/>
      <c r="J264" s="280"/>
      <c r="K264" s="280"/>
      <c r="L264" s="285"/>
      <c r="M264" s="286"/>
      <c r="N264" s="287"/>
      <c r="O264" s="287"/>
      <c r="P264" s="287"/>
      <c r="Q264" s="287"/>
      <c r="R264" s="287"/>
      <c r="S264" s="287"/>
      <c r="T264" s="287"/>
      <c r="U264" s="288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9" t="s">
        <v>148</v>
      </c>
      <c r="AU264" s="289" t="s">
        <v>86</v>
      </c>
      <c r="AV264" s="15" t="s">
        <v>146</v>
      </c>
      <c r="AW264" s="15" t="s">
        <v>32</v>
      </c>
      <c r="AX264" s="15" t="s">
        <v>84</v>
      </c>
      <c r="AY264" s="289" t="s">
        <v>141</v>
      </c>
    </row>
    <row r="265" spans="1:65" s="2" customFormat="1" ht="14.4" customHeight="1">
      <c r="A265" s="38"/>
      <c r="B265" s="39"/>
      <c r="C265" s="243" t="s">
        <v>326</v>
      </c>
      <c r="D265" s="243" t="s">
        <v>142</v>
      </c>
      <c r="E265" s="244" t="s">
        <v>327</v>
      </c>
      <c r="F265" s="245" t="s">
        <v>328</v>
      </c>
      <c r="G265" s="246" t="s">
        <v>282</v>
      </c>
      <c r="H265" s="247">
        <v>0.33</v>
      </c>
      <c r="I265" s="248"/>
      <c r="J265" s="249">
        <f>ROUND(I265*H265,2)</f>
        <v>0</v>
      </c>
      <c r="K265" s="250"/>
      <c r="L265" s="44"/>
      <c r="M265" s="251" t="s">
        <v>1</v>
      </c>
      <c r="N265" s="252" t="s">
        <v>41</v>
      </c>
      <c r="O265" s="91"/>
      <c r="P265" s="253">
        <f>O265*H265</f>
        <v>0</v>
      </c>
      <c r="Q265" s="253">
        <v>1.06277</v>
      </c>
      <c r="R265" s="253">
        <f>Q265*H265</f>
        <v>0.35071410000000003</v>
      </c>
      <c r="S265" s="253">
        <v>0</v>
      </c>
      <c r="T265" s="253">
        <f>S265*H265</f>
        <v>0</v>
      </c>
      <c r="U265" s="254" t="s">
        <v>1</v>
      </c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5" t="s">
        <v>146</v>
      </c>
      <c r="AT265" s="255" t="s">
        <v>142</v>
      </c>
      <c r="AU265" s="255" t="s">
        <v>86</v>
      </c>
      <c r="AY265" s="17" t="s">
        <v>141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7" t="s">
        <v>84</v>
      </c>
      <c r="BK265" s="256">
        <f>ROUND(I265*H265,2)</f>
        <v>0</v>
      </c>
      <c r="BL265" s="17" t="s">
        <v>146</v>
      </c>
      <c r="BM265" s="255" t="s">
        <v>329</v>
      </c>
    </row>
    <row r="266" spans="1:65" s="2" customFormat="1" ht="19.2" customHeight="1">
      <c r="A266" s="38"/>
      <c r="B266" s="39"/>
      <c r="C266" s="243" t="s">
        <v>330</v>
      </c>
      <c r="D266" s="243" t="s">
        <v>142</v>
      </c>
      <c r="E266" s="244" t="s">
        <v>331</v>
      </c>
      <c r="F266" s="245" t="s">
        <v>332</v>
      </c>
      <c r="G266" s="246" t="s">
        <v>174</v>
      </c>
      <c r="H266" s="247">
        <v>71.427</v>
      </c>
      <c r="I266" s="248"/>
      <c r="J266" s="249">
        <f>ROUND(I266*H266,2)</f>
        <v>0</v>
      </c>
      <c r="K266" s="250"/>
      <c r="L266" s="44"/>
      <c r="M266" s="251" t="s">
        <v>1</v>
      </c>
      <c r="N266" s="252" t="s">
        <v>41</v>
      </c>
      <c r="O266" s="91"/>
      <c r="P266" s="253">
        <f>O266*H266</f>
        <v>0</v>
      </c>
      <c r="Q266" s="253">
        <v>2.45329</v>
      </c>
      <c r="R266" s="253">
        <f>Q266*H266</f>
        <v>175.23114483</v>
      </c>
      <c r="S266" s="253">
        <v>0</v>
      </c>
      <c r="T266" s="253">
        <f>S266*H266</f>
        <v>0</v>
      </c>
      <c r="U266" s="254" t="s">
        <v>1</v>
      </c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5" t="s">
        <v>146</v>
      </c>
      <c r="AT266" s="255" t="s">
        <v>142</v>
      </c>
      <c r="AU266" s="255" t="s">
        <v>86</v>
      </c>
      <c r="AY266" s="17" t="s">
        <v>141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7" t="s">
        <v>84</v>
      </c>
      <c r="BK266" s="256">
        <f>ROUND(I266*H266,2)</f>
        <v>0</v>
      </c>
      <c r="BL266" s="17" t="s">
        <v>146</v>
      </c>
      <c r="BM266" s="255" t="s">
        <v>333</v>
      </c>
    </row>
    <row r="267" spans="1:51" s="13" customFormat="1" ht="12">
      <c r="A267" s="13"/>
      <c r="B267" s="257"/>
      <c r="C267" s="258"/>
      <c r="D267" s="259" t="s">
        <v>148</v>
      </c>
      <c r="E267" s="260" t="s">
        <v>1</v>
      </c>
      <c r="F267" s="261" t="s">
        <v>334</v>
      </c>
      <c r="G267" s="258"/>
      <c r="H267" s="260" t="s">
        <v>1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5"/>
      <c r="U267" s="266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148</v>
      </c>
      <c r="AU267" s="267" t="s">
        <v>86</v>
      </c>
      <c r="AV267" s="13" t="s">
        <v>84</v>
      </c>
      <c r="AW267" s="13" t="s">
        <v>32</v>
      </c>
      <c r="AX267" s="13" t="s">
        <v>76</v>
      </c>
      <c r="AY267" s="267" t="s">
        <v>141</v>
      </c>
    </row>
    <row r="268" spans="1:51" s="13" customFormat="1" ht="12">
      <c r="A268" s="13"/>
      <c r="B268" s="257"/>
      <c r="C268" s="258"/>
      <c r="D268" s="259" t="s">
        <v>148</v>
      </c>
      <c r="E268" s="260" t="s">
        <v>1</v>
      </c>
      <c r="F268" s="261" t="s">
        <v>335</v>
      </c>
      <c r="G268" s="258"/>
      <c r="H268" s="260" t="s">
        <v>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5"/>
      <c r="U268" s="266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148</v>
      </c>
      <c r="AU268" s="267" t="s">
        <v>86</v>
      </c>
      <c r="AV268" s="13" t="s">
        <v>84</v>
      </c>
      <c r="AW268" s="13" t="s">
        <v>32</v>
      </c>
      <c r="AX268" s="13" t="s">
        <v>76</v>
      </c>
      <c r="AY268" s="267" t="s">
        <v>141</v>
      </c>
    </row>
    <row r="269" spans="1:51" s="14" customFormat="1" ht="12">
      <c r="A269" s="14"/>
      <c r="B269" s="268"/>
      <c r="C269" s="269"/>
      <c r="D269" s="259" t="s">
        <v>148</v>
      </c>
      <c r="E269" s="270" t="s">
        <v>1</v>
      </c>
      <c r="F269" s="271" t="s">
        <v>241</v>
      </c>
      <c r="G269" s="269"/>
      <c r="H269" s="272">
        <v>2.304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6"/>
      <c r="U269" s="277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148</v>
      </c>
      <c r="AU269" s="278" t="s">
        <v>86</v>
      </c>
      <c r="AV269" s="14" t="s">
        <v>86</v>
      </c>
      <c r="AW269" s="14" t="s">
        <v>32</v>
      </c>
      <c r="AX269" s="14" t="s">
        <v>76</v>
      </c>
      <c r="AY269" s="278" t="s">
        <v>141</v>
      </c>
    </row>
    <row r="270" spans="1:51" s="14" customFormat="1" ht="12">
      <c r="A270" s="14"/>
      <c r="B270" s="268"/>
      <c r="C270" s="269"/>
      <c r="D270" s="259" t="s">
        <v>148</v>
      </c>
      <c r="E270" s="270" t="s">
        <v>1</v>
      </c>
      <c r="F270" s="271" t="s">
        <v>242</v>
      </c>
      <c r="G270" s="269"/>
      <c r="H270" s="272">
        <v>2.184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6"/>
      <c r="U270" s="277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148</v>
      </c>
      <c r="AU270" s="278" t="s">
        <v>86</v>
      </c>
      <c r="AV270" s="14" t="s">
        <v>86</v>
      </c>
      <c r="AW270" s="14" t="s">
        <v>32</v>
      </c>
      <c r="AX270" s="14" t="s">
        <v>76</v>
      </c>
      <c r="AY270" s="278" t="s">
        <v>141</v>
      </c>
    </row>
    <row r="271" spans="1:51" s="14" customFormat="1" ht="12">
      <c r="A271" s="14"/>
      <c r="B271" s="268"/>
      <c r="C271" s="269"/>
      <c r="D271" s="259" t="s">
        <v>148</v>
      </c>
      <c r="E271" s="270" t="s">
        <v>1</v>
      </c>
      <c r="F271" s="271" t="s">
        <v>243</v>
      </c>
      <c r="G271" s="269"/>
      <c r="H271" s="272">
        <v>0.54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6"/>
      <c r="U271" s="277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148</v>
      </c>
      <c r="AU271" s="278" t="s">
        <v>86</v>
      </c>
      <c r="AV271" s="14" t="s">
        <v>86</v>
      </c>
      <c r="AW271" s="14" t="s">
        <v>32</v>
      </c>
      <c r="AX271" s="14" t="s">
        <v>76</v>
      </c>
      <c r="AY271" s="278" t="s">
        <v>141</v>
      </c>
    </row>
    <row r="272" spans="1:51" s="14" customFormat="1" ht="12">
      <c r="A272" s="14"/>
      <c r="B272" s="268"/>
      <c r="C272" s="269"/>
      <c r="D272" s="259" t="s">
        <v>148</v>
      </c>
      <c r="E272" s="270" t="s">
        <v>1</v>
      </c>
      <c r="F272" s="271" t="s">
        <v>244</v>
      </c>
      <c r="G272" s="269"/>
      <c r="H272" s="272">
        <v>0.45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6"/>
      <c r="U272" s="277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148</v>
      </c>
      <c r="AU272" s="278" t="s">
        <v>86</v>
      </c>
      <c r="AV272" s="14" t="s">
        <v>86</v>
      </c>
      <c r="AW272" s="14" t="s">
        <v>32</v>
      </c>
      <c r="AX272" s="14" t="s">
        <v>76</v>
      </c>
      <c r="AY272" s="278" t="s">
        <v>141</v>
      </c>
    </row>
    <row r="273" spans="1:51" s="14" customFormat="1" ht="12">
      <c r="A273" s="14"/>
      <c r="B273" s="268"/>
      <c r="C273" s="269"/>
      <c r="D273" s="259" t="s">
        <v>148</v>
      </c>
      <c r="E273" s="270" t="s">
        <v>1</v>
      </c>
      <c r="F273" s="271" t="s">
        <v>245</v>
      </c>
      <c r="G273" s="269"/>
      <c r="H273" s="272">
        <v>0.566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6"/>
      <c r="U273" s="277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148</v>
      </c>
      <c r="AU273" s="278" t="s">
        <v>86</v>
      </c>
      <c r="AV273" s="14" t="s">
        <v>86</v>
      </c>
      <c r="AW273" s="14" t="s">
        <v>32</v>
      </c>
      <c r="AX273" s="14" t="s">
        <v>76</v>
      </c>
      <c r="AY273" s="278" t="s">
        <v>141</v>
      </c>
    </row>
    <row r="274" spans="1:51" s="13" customFormat="1" ht="12">
      <c r="A274" s="13"/>
      <c r="B274" s="257"/>
      <c r="C274" s="258"/>
      <c r="D274" s="259" t="s">
        <v>148</v>
      </c>
      <c r="E274" s="260" t="s">
        <v>1</v>
      </c>
      <c r="F274" s="261" t="s">
        <v>336</v>
      </c>
      <c r="G274" s="258"/>
      <c r="H274" s="260" t="s">
        <v>1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5"/>
      <c r="U274" s="266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7" t="s">
        <v>148</v>
      </c>
      <c r="AU274" s="267" t="s">
        <v>86</v>
      </c>
      <c r="AV274" s="13" t="s">
        <v>84</v>
      </c>
      <c r="AW274" s="13" t="s">
        <v>32</v>
      </c>
      <c r="AX274" s="13" t="s">
        <v>76</v>
      </c>
      <c r="AY274" s="267" t="s">
        <v>141</v>
      </c>
    </row>
    <row r="275" spans="1:51" s="14" customFormat="1" ht="12">
      <c r="A275" s="14"/>
      <c r="B275" s="268"/>
      <c r="C275" s="269"/>
      <c r="D275" s="259" t="s">
        <v>148</v>
      </c>
      <c r="E275" s="270" t="s">
        <v>1</v>
      </c>
      <c r="F275" s="271" t="s">
        <v>337</v>
      </c>
      <c r="G275" s="269"/>
      <c r="H275" s="272">
        <v>10.814</v>
      </c>
      <c r="I275" s="273"/>
      <c r="J275" s="269"/>
      <c r="K275" s="269"/>
      <c r="L275" s="274"/>
      <c r="M275" s="275"/>
      <c r="N275" s="276"/>
      <c r="O275" s="276"/>
      <c r="P275" s="276"/>
      <c r="Q275" s="276"/>
      <c r="R275" s="276"/>
      <c r="S275" s="276"/>
      <c r="T275" s="276"/>
      <c r="U275" s="277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8" t="s">
        <v>148</v>
      </c>
      <c r="AU275" s="278" t="s">
        <v>86</v>
      </c>
      <c r="AV275" s="14" t="s">
        <v>86</v>
      </c>
      <c r="AW275" s="14" t="s">
        <v>32</v>
      </c>
      <c r="AX275" s="14" t="s">
        <v>76</v>
      </c>
      <c r="AY275" s="278" t="s">
        <v>141</v>
      </c>
    </row>
    <row r="276" spans="1:51" s="13" customFormat="1" ht="12">
      <c r="A276" s="13"/>
      <c r="B276" s="257"/>
      <c r="C276" s="258"/>
      <c r="D276" s="259" t="s">
        <v>148</v>
      </c>
      <c r="E276" s="260" t="s">
        <v>1</v>
      </c>
      <c r="F276" s="261" t="s">
        <v>151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5"/>
      <c r="U276" s="266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148</v>
      </c>
      <c r="AU276" s="267" t="s">
        <v>86</v>
      </c>
      <c r="AV276" s="13" t="s">
        <v>84</v>
      </c>
      <c r="AW276" s="13" t="s">
        <v>32</v>
      </c>
      <c r="AX276" s="13" t="s">
        <v>76</v>
      </c>
      <c r="AY276" s="267" t="s">
        <v>141</v>
      </c>
    </row>
    <row r="277" spans="1:51" s="13" customFormat="1" ht="12">
      <c r="A277" s="13"/>
      <c r="B277" s="257"/>
      <c r="C277" s="258"/>
      <c r="D277" s="259" t="s">
        <v>148</v>
      </c>
      <c r="E277" s="260" t="s">
        <v>1</v>
      </c>
      <c r="F277" s="261" t="s">
        <v>246</v>
      </c>
      <c r="G277" s="258"/>
      <c r="H277" s="260" t="s">
        <v>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5"/>
      <c r="U277" s="266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148</v>
      </c>
      <c r="AU277" s="267" t="s">
        <v>86</v>
      </c>
      <c r="AV277" s="13" t="s">
        <v>84</v>
      </c>
      <c r="AW277" s="13" t="s">
        <v>32</v>
      </c>
      <c r="AX277" s="13" t="s">
        <v>76</v>
      </c>
      <c r="AY277" s="267" t="s">
        <v>141</v>
      </c>
    </row>
    <row r="278" spans="1:51" s="14" customFormat="1" ht="12">
      <c r="A278" s="14"/>
      <c r="B278" s="268"/>
      <c r="C278" s="269"/>
      <c r="D278" s="259" t="s">
        <v>148</v>
      </c>
      <c r="E278" s="270" t="s">
        <v>1</v>
      </c>
      <c r="F278" s="271" t="s">
        <v>247</v>
      </c>
      <c r="G278" s="269"/>
      <c r="H278" s="272">
        <v>1.694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6"/>
      <c r="U278" s="277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148</v>
      </c>
      <c r="AU278" s="278" t="s">
        <v>86</v>
      </c>
      <c r="AV278" s="14" t="s">
        <v>86</v>
      </c>
      <c r="AW278" s="14" t="s">
        <v>32</v>
      </c>
      <c r="AX278" s="14" t="s">
        <v>76</v>
      </c>
      <c r="AY278" s="278" t="s">
        <v>141</v>
      </c>
    </row>
    <row r="279" spans="1:51" s="14" customFormat="1" ht="12">
      <c r="A279" s="14"/>
      <c r="B279" s="268"/>
      <c r="C279" s="269"/>
      <c r="D279" s="259" t="s">
        <v>148</v>
      </c>
      <c r="E279" s="270" t="s">
        <v>1</v>
      </c>
      <c r="F279" s="271" t="s">
        <v>248</v>
      </c>
      <c r="G279" s="269"/>
      <c r="H279" s="272">
        <v>0.072</v>
      </c>
      <c r="I279" s="273"/>
      <c r="J279" s="269"/>
      <c r="K279" s="269"/>
      <c r="L279" s="274"/>
      <c r="M279" s="275"/>
      <c r="N279" s="276"/>
      <c r="O279" s="276"/>
      <c r="P279" s="276"/>
      <c r="Q279" s="276"/>
      <c r="R279" s="276"/>
      <c r="S279" s="276"/>
      <c r="T279" s="276"/>
      <c r="U279" s="277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8" t="s">
        <v>148</v>
      </c>
      <c r="AU279" s="278" t="s">
        <v>86</v>
      </c>
      <c r="AV279" s="14" t="s">
        <v>86</v>
      </c>
      <c r="AW279" s="14" t="s">
        <v>32</v>
      </c>
      <c r="AX279" s="14" t="s">
        <v>76</v>
      </c>
      <c r="AY279" s="278" t="s">
        <v>141</v>
      </c>
    </row>
    <row r="280" spans="1:51" s="14" customFormat="1" ht="12">
      <c r="A280" s="14"/>
      <c r="B280" s="268"/>
      <c r="C280" s="269"/>
      <c r="D280" s="259" t="s">
        <v>148</v>
      </c>
      <c r="E280" s="270" t="s">
        <v>1</v>
      </c>
      <c r="F280" s="271" t="s">
        <v>249</v>
      </c>
      <c r="G280" s="269"/>
      <c r="H280" s="272">
        <v>1.5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6"/>
      <c r="U280" s="277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148</v>
      </c>
      <c r="AU280" s="278" t="s">
        <v>86</v>
      </c>
      <c r="AV280" s="14" t="s">
        <v>86</v>
      </c>
      <c r="AW280" s="14" t="s">
        <v>32</v>
      </c>
      <c r="AX280" s="14" t="s">
        <v>76</v>
      </c>
      <c r="AY280" s="278" t="s">
        <v>141</v>
      </c>
    </row>
    <row r="281" spans="1:51" s="14" customFormat="1" ht="12">
      <c r="A281" s="14"/>
      <c r="B281" s="268"/>
      <c r="C281" s="269"/>
      <c r="D281" s="259" t="s">
        <v>148</v>
      </c>
      <c r="E281" s="270" t="s">
        <v>1</v>
      </c>
      <c r="F281" s="271" t="s">
        <v>250</v>
      </c>
      <c r="G281" s="269"/>
      <c r="H281" s="272">
        <v>0.56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6"/>
      <c r="U281" s="277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148</v>
      </c>
      <c r="AU281" s="278" t="s">
        <v>86</v>
      </c>
      <c r="AV281" s="14" t="s">
        <v>86</v>
      </c>
      <c r="AW281" s="14" t="s">
        <v>32</v>
      </c>
      <c r="AX281" s="14" t="s">
        <v>76</v>
      </c>
      <c r="AY281" s="278" t="s">
        <v>141</v>
      </c>
    </row>
    <row r="282" spans="1:51" s="13" customFormat="1" ht="12">
      <c r="A282" s="13"/>
      <c r="B282" s="257"/>
      <c r="C282" s="258"/>
      <c r="D282" s="259" t="s">
        <v>148</v>
      </c>
      <c r="E282" s="260" t="s">
        <v>1</v>
      </c>
      <c r="F282" s="261" t="s">
        <v>336</v>
      </c>
      <c r="G282" s="258"/>
      <c r="H282" s="260" t="s">
        <v>1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5"/>
      <c r="U282" s="266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7" t="s">
        <v>148</v>
      </c>
      <c r="AU282" s="267" t="s">
        <v>86</v>
      </c>
      <c r="AV282" s="13" t="s">
        <v>84</v>
      </c>
      <c r="AW282" s="13" t="s">
        <v>32</v>
      </c>
      <c r="AX282" s="13" t="s">
        <v>76</v>
      </c>
      <c r="AY282" s="267" t="s">
        <v>141</v>
      </c>
    </row>
    <row r="283" spans="1:51" s="14" customFormat="1" ht="12">
      <c r="A283" s="14"/>
      <c r="B283" s="268"/>
      <c r="C283" s="269"/>
      <c r="D283" s="259" t="s">
        <v>148</v>
      </c>
      <c r="E283" s="270" t="s">
        <v>1</v>
      </c>
      <c r="F283" s="271" t="s">
        <v>338</v>
      </c>
      <c r="G283" s="269"/>
      <c r="H283" s="272">
        <v>10.775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6"/>
      <c r="U283" s="277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148</v>
      </c>
      <c r="AU283" s="278" t="s">
        <v>86</v>
      </c>
      <c r="AV283" s="14" t="s">
        <v>86</v>
      </c>
      <c r="AW283" s="14" t="s">
        <v>32</v>
      </c>
      <c r="AX283" s="14" t="s">
        <v>76</v>
      </c>
      <c r="AY283" s="278" t="s">
        <v>141</v>
      </c>
    </row>
    <row r="284" spans="1:51" s="13" customFormat="1" ht="12">
      <c r="A284" s="13"/>
      <c r="B284" s="257"/>
      <c r="C284" s="258"/>
      <c r="D284" s="259" t="s">
        <v>148</v>
      </c>
      <c r="E284" s="260" t="s">
        <v>1</v>
      </c>
      <c r="F284" s="261" t="s">
        <v>153</v>
      </c>
      <c r="G284" s="258"/>
      <c r="H284" s="260" t="s">
        <v>1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5"/>
      <c r="U284" s="266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7" t="s">
        <v>148</v>
      </c>
      <c r="AU284" s="267" t="s">
        <v>86</v>
      </c>
      <c r="AV284" s="13" t="s">
        <v>84</v>
      </c>
      <c r="AW284" s="13" t="s">
        <v>32</v>
      </c>
      <c r="AX284" s="13" t="s">
        <v>76</v>
      </c>
      <c r="AY284" s="267" t="s">
        <v>141</v>
      </c>
    </row>
    <row r="285" spans="1:51" s="14" customFormat="1" ht="12">
      <c r="A285" s="14"/>
      <c r="B285" s="268"/>
      <c r="C285" s="269"/>
      <c r="D285" s="259" t="s">
        <v>148</v>
      </c>
      <c r="E285" s="270" t="s">
        <v>1</v>
      </c>
      <c r="F285" s="271" t="s">
        <v>251</v>
      </c>
      <c r="G285" s="269"/>
      <c r="H285" s="272">
        <v>1.288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6"/>
      <c r="U285" s="277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148</v>
      </c>
      <c r="AU285" s="278" t="s">
        <v>86</v>
      </c>
      <c r="AV285" s="14" t="s">
        <v>86</v>
      </c>
      <c r="AW285" s="14" t="s">
        <v>32</v>
      </c>
      <c r="AX285" s="14" t="s">
        <v>76</v>
      </c>
      <c r="AY285" s="278" t="s">
        <v>141</v>
      </c>
    </row>
    <row r="286" spans="1:51" s="14" customFormat="1" ht="12">
      <c r="A286" s="14"/>
      <c r="B286" s="268"/>
      <c r="C286" s="269"/>
      <c r="D286" s="259" t="s">
        <v>148</v>
      </c>
      <c r="E286" s="270" t="s">
        <v>1</v>
      </c>
      <c r="F286" s="271" t="s">
        <v>242</v>
      </c>
      <c r="G286" s="269"/>
      <c r="H286" s="272">
        <v>2.184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6"/>
      <c r="U286" s="277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148</v>
      </c>
      <c r="AU286" s="278" t="s">
        <v>86</v>
      </c>
      <c r="AV286" s="14" t="s">
        <v>86</v>
      </c>
      <c r="AW286" s="14" t="s">
        <v>32</v>
      </c>
      <c r="AX286" s="14" t="s">
        <v>76</v>
      </c>
      <c r="AY286" s="278" t="s">
        <v>141</v>
      </c>
    </row>
    <row r="287" spans="1:51" s="14" customFormat="1" ht="12">
      <c r="A287" s="14"/>
      <c r="B287" s="268"/>
      <c r="C287" s="269"/>
      <c r="D287" s="259" t="s">
        <v>148</v>
      </c>
      <c r="E287" s="270" t="s">
        <v>1</v>
      </c>
      <c r="F287" s="271" t="s">
        <v>252</v>
      </c>
      <c r="G287" s="269"/>
      <c r="H287" s="272">
        <v>1.4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6"/>
      <c r="U287" s="277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148</v>
      </c>
      <c r="AU287" s="278" t="s">
        <v>86</v>
      </c>
      <c r="AV287" s="14" t="s">
        <v>86</v>
      </c>
      <c r="AW287" s="14" t="s">
        <v>32</v>
      </c>
      <c r="AX287" s="14" t="s">
        <v>76</v>
      </c>
      <c r="AY287" s="278" t="s">
        <v>141</v>
      </c>
    </row>
    <row r="288" spans="1:51" s="14" customFormat="1" ht="12">
      <c r="A288" s="14"/>
      <c r="B288" s="268"/>
      <c r="C288" s="269"/>
      <c r="D288" s="259" t="s">
        <v>148</v>
      </c>
      <c r="E288" s="270" t="s">
        <v>1</v>
      </c>
      <c r="F288" s="271" t="s">
        <v>253</v>
      </c>
      <c r="G288" s="269"/>
      <c r="H288" s="272">
        <v>0.595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6"/>
      <c r="U288" s="277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148</v>
      </c>
      <c r="AU288" s="278" t="s">
        <v>86</v>
      </c>
      <c r="AV288" s="14" t="s">
        <v>86</v>
      </c>
      <c r="AW288" s="14" t="s">
        <v>32</v>
      </c>
      <c r="AX288" s="14" t="s">
        <v>76</v>
      </c>
      <c r="AY288" s="278" t="s">
        <v>141</v>
      </c>
    </row>
    <row r="289" spans="1:51" s="13" customFormat="1" ht="12">
      <c r="A289" s="13"/>
      <c r="B289" s="257"/>
      <c r="C289" s="258"/>
      <c r="D289" s="259" t="s">
        <v>148</v>
      </c>
      <c r="E289" s="260" t="s">
        <v>1</v>
      </c>
      <c r="F289" s="261" t="s">
        <v>336</v>
      </c>
      <c r="G289" s="258"/>
      <c r="H289" s="260" t="s">
        <v>1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5"/>
      <c r="U289" s="266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7" t="s">
        <v>148</v>
      </c>
      <c r="AU289" s="267" t="s">
        <v>86</v>
      </c>
      <c r="AV289" s="13" t="s">
        <v>84</v>
      </c>
      <c r="AW289" s="13" t="s">
        <v>32</v>
      </c>
      <c r="AX289" s="13" t="s">
        <v>76</v>
      </c>
      <c r="AY289" s="267" t="s">
        <v>141</v>
      </c>
    </row>
    <row r="290" spans="1:51" s="14" customFormat="1" ht="12">
      <c r="A290" s="14"/>
      <c r="B290" s="268"/>
      <c r="C290" s="269"/>
      <c r="D290" s="259" t="s">
        <v>148</v>
      </c>
      <c r="E290" s="270" t="s">
        <v>1</v>
      </c>
      <c r="F290" s="271" t="s">
        <v>339</v>
      </c>
      <c r="G290" s="269"/>
      <c r="H290" s="272">
        <v>11.054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6"/>
      <c r="U290" s="277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148</v>
      </c>
      <c r="AU290" s="278" t="s">
        <v>86</v>
      </c>
      <c r="AV290" s="14" t="s">
        <v>86</v>
      </c>
      <c r="AW290" s="14" t="s">
        <v>32</v>
      </c>
      <c r="AX290" s="14" t="s">
        <v>76</v>
      </c>
      <c r="AY290" s="278" t="s">
        <v>141</v>
      </c>
    </row>
    <row r="291" spans="1:51" s="13" customFormat="1" ht="12">
      <c r="A291" s="13"/>
      <c r="B291" s="257"/>
      <c r="C291" s="258"/>
      <c r="D291" s="259" t="s">
        <v>148</v>
      </c>
      <c r="E291" s="260" t="s">
        <v>1</v>
      </c>
      <c r="F291" s="261" t="s">
        <v>204</v>
      </c>
      <c r="G291" s="258"/>
      <c r="H291" s="260" t="s">
        <v>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5"/>
      <c r="U291" s="266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148</v>
      </c>
      <c r="AU291" s="267" t="s">
        <v>86</v>
      </c>
      <c r="AV291" s="13" t="s">
        <v>84</v>
      </c>
      <c r="AW291" s="13" t="s">
        <v>32</v>
      </c>
      <c r="AX291" s="13" t="s">
        <v>76</v>
      </c>
      <c r="AY291" s="267" t="s">
        <v>141</v>
      </c>
    </row>
    <row r="292" spans="1:51" s="14" customFormat="1" ht="12">
      <c r="A292" s="14"/>
      <c r="B292" s="268"/>
      <c r="C292" s="269"/>
      <c r="D292" s="259" t="s">
        <v>148</v>
      </c>
      <c r="E292" s="270" t="s">
        <v>1</v>
      </c>
      <c r="F292" s="271" t="s">
        <v>254</v>
      </c>
      <c r="G292" s="269"/>
      <c r="H292" s="272">
        <v>3.734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6"/>
      <c r="U292" s="277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148</v>
      </c>
      <c r="AU292" s="278" t="s">
        <v>86</v>
      </c>
      <c r="AV292" s="14" t="s">
        <v>86</v>
      </c>
      <c r="AW292" s="14" t="s">
        <v>32</v>
      </c>
      <c r="AX292" s="14" t="s">
        <v>76</v>
      </c>
      <c r="AY292" s="278" t="s">
        <v>141</v>
      </c>
    </row>
    <row r="293" spans="1:51" s="14" customFormat="1" ht="12">
      <c r="A293" s="14"/>
      <c r="B293" s="268"/>
      <c r="C293" s="269"/>
      <c r="D293" s="259" t="s">
        <v>148</v>
      </c>
      <c r="E293" s="270" t="s">
        <v>1</v>
      </c>
      <c r="F293" s="271" t="s">
        <v>255</v>
      </c>
      <c r="G293" s="269"/>
      <c r="H293" s="272">
        <v>1.92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6"/>
      <c r="U293" s="277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148</v>
      </c>
      <c r="AU293" s="278" t="s">
        <v>86</v>
      </c>
      <c r="AV293" s="14" t="s">
        <v>86</v>
      </c>
      <c r="AW293" s="14" t="s">
        <v>32</v>
      </c>
      <c r="AX293" s="14" t="s">
        <v>76</v>
      </c>
      <c r="AY293" s="278" t="s">
        <v>141</v>
      </c>
    </row>
    <row r="294" spans="1:51" s="14" customFormat="1" ht="12">
      <c r="A294" s="14"/>
      <c r="B294" s="268"/>
      <c r="C294" s="269"/>
      <c r="D294" s="259" t="s">
        <v>148</v>
      </c>
      <c r="E294" s="270" t="s">
        <v>1</v>
      </c>
      <c r="F294" s="271" t="s">
        <v>256</v>
      </c>
      <c r="G294" s="269"/>
      <c r="H294" s="272">
        <v>1.44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6"/>
      <c r="U294" s="277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148</v>
      </c>
      <c r="AU294" s="278" t="s">
        <v>86</v>
      </c>
      <c r="AV294" s="14" t="s">
        <v>86</v>
      </c>
      <c r="AW294" s="14" t="s">
        <v>32</v>
      </c>
      <c r="AX294" s="14" t="s">
        <v>76</v>
      </c>
      <c r="AY294" s="278" t="s">
        <v>141</v>
      </c>
    </row>
    <row r="295" spans="1:51" s="14" customFormat="1" ht="12">
      <c r="A295" s="14"/>
      <c r="B295" s="268"/>
      <c r="C295" s="269"/>
      <c r="D295" s="259" t="s">
        <v>148</v>
      </c>
      <c r="E295" s="270" t="s">
        <v>1</v>
      </c>
      <c r="F295" s="271" t="s">
        <v>257</v>
      </c>
      <c r="G295" s="269"/>
      <c r="H295" s="272">
        <v>0.72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6"/>
      <c r="U295" s="277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148</v>
      </c>
      <c r="AU295" s="278" t="s">
        <v>86</v>
      </c>
      <c r="AV295" s="14" t="s">
        <v>86</v>
      </c>
      <c r="AW295" s="14" t="s">
        <v>32</v>
      </c>
      <c r="AX295" s="14" t="s">
        <v>76</v>
      </c>
      <c r="AY295" s="278" t="s">
        <v>141</v>
      </c>
    </row>
    <row r="296" spans="1:51" s="14" customFormat="1" ht="12">
      <c r="A296" s="14"/>
      <c r="B296" s="268"/>
      <c r="C296" s="269"/>
      <c r="D296" s="259" t="s">
        <v>148</v>
      </c>
      <c r="E296" s="270" t="s">
        <v>1</v>
      </c>
      <c r="F296" s="271" t="s">
        <v>258</v>
      </c>
      <c r="G296" s="269"/>
      <c r="H296" s="272">
        <v>1.2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6"/>
      <c r="U296" s="277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148</v>
      </c>
      <c r="AU296" s="278" t="s">
        <v>86</v>
      </c>
      <c r="AV296" s="14" t="s">
        <v>86</v>
      </c>
      <c r="AW296" s="14" t="s">
        <v>32</v>
      </c>
      <c r="AX296" s="14" t="s">
        <v>76</v>
      </c>
      <c r="AY296" s="278" t="s">
        <v>141</v>
      </c>
    </row>
    <row r="297" spans="1:51" s="14" customFormat="1" ht="12">
      <c r="A297" s="14"/>
      <c r="B297" s="268"/>
      <c r="C297" s="269"/>
      <c r="D297" s="259" t="s">
        <v>148</v>
      </c>
      <c r="E297" s="270" t="s">
        <v>1</v>
      </c>
      <c r="F297" s="271" t="s">
        <v>259</v>
      </c>
      <c r="G297" s="269"/>
      <c r="H297" s="272">
        <v>0.778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6"/>
      <c r="U297" s="277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148</v>
      </c>
      <c r="AU297" s="278" t="s">
        <v>86</v>
      </c>
      <c r="AV297" s="14" t="s">
        <v>86</v>
      </c>
      <c r="AW297" s="14" t="s">
        <v>32</v>
      </c>
      <c r="AX297" s="14" t="s">
        <v>76</v>
      </c>
      <c r="AY297" s="278" t="s">
        <v>141</v>
      </c>
    </row>
    <row r="298" spans="1:51" s="13" customFormat="1" ht="12">
      <c r="A298" s="13"/>
      <c r="B298" s="257"/>
      <c r="C298" s="258"/>
      <c r="D298" s="259" t="s">
        <v>148</v>
      </c>
      <c r="E298" s="260" t="s">
        <v>1</v>
      </c>
      <c r="F298" s="261" t="s">
        <v>336</v>
      </c>
      <c r="G298" s="258"/>
      <c r="H298" s="260" t="s">
        <v>1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5"/>
      <c r="U298" s="266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7" t="s">
        <v>148</v>
      </c>
      <c r="AU298" s="267" t="s">
        <v>86</v>
      </c>
      <c r="AV298" s="13" t="s">
        <v>84</v>
      </c>
      <c r="AW298" s="13" t="s">
        <v>32</v>
      </c>
      <c r="AX298" s="13" t="s">
        <v>76</v>
      </c>
      <c r="AY298" s="267" t="s">
        <v>141</v>
      </c>
    </row>
    <row r="299" spans="1:51" s="14" customFormat="1" ht="12">
      <c r="A299" s="14"/>
      <c r="B299" s="268"/>
      <c r="C299" s="269"/>
      <c r="D299" s="259" t="s">
        <v>148</v>
      </c>
      <c r="E299" s="270" t="s">
        <v>1</v>
      </c>
      <c r="F299" s="271" t="s">
        <v>340</v>
      </c>
      <c r="G299" s="269"/>
      <c r="H299" s="272">
        <v>13.655</v>
      </c>
      <c r="I299" s="273"/>
      <c r="J299" s="269"/>
      <c r="K299" s="269"/>
      <c r="L299" s="274"/>
      <c r="M299" s="275"/>
      <c r="N299" s="276"/>
      <c r="O299" s="276"/>
      <c r="P299" s="276"/>
      <c r="Q299" s="276"/>
      <c r="R299" s="276"/>
      <c r="S299" s="276"/>
      <c r="T299" s="276"/>
      <c r="U299" s="277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8" t="s">
        <v>148</v>
      </c>
      <c r="AU299" s="278" t="s">
        <v>86</v>
      </c>
      <c r="AV299" s="14" t="s">
        <v>86</v>
      </c>
      <c r="AW299" s="14" t="s">
        <v>32</v>
      </c>
      <c r="AX299" s="14" t="s">
        <v>76</v>
      </c>
      <c r="AY299" s="278" t="s">
        <v>141</v>
      </c>
    </row>
    <row r="300" spans="1:51" s="15" customFormat="1" ht="12">
      <c r="A300" s="15"/>
      <c r="B300" s="279"/>
      <c r="C300" s="280"/>
      <c r="D300" s="259" t="s">
        <v>148</v>
      </c>
      <c r="E300" s="281" t="s">
        <v>1</v>
      </c>
      <c r="F300" s="282" t="s">
        <v>155</v>
      </c>
      <c r="G300" s="280"/>
      <c r="H300" s="283">
        <v>71.42699999999999</v>
      </c>
      <c r="I300" s="284"/>
      <c r="J300" s="280"/>
      <c r="K300" s="280"/>
      <c r="L300" s="285"/>
      <c r="M300" s="286"/>
      <c r="N300" s="287"/>
      <c r="O300" s="287"/>
      <c r="P300" s="287"/>
      <c r="Q300" s="287"/>
      <c r="R300" s="287"/>
      <c r="S300" s="287"/>
      <c r="T300" s="287"/>
      <c r="U300" s="288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89" t="s">
        <v>148</v>
      </c>
      <c r="AU300" s="289" t="s">
        <v>86</v>
      </c>
      <c r="AV300" s="15" t="s">
        <v>146</v>
      </c>
      <c r="AW300" s="15" t="s">
        <v>32</v>
      </c>
      <c r="AX300" s="15" t="s">
        <v>84</v>
      </c>
      <c r="AY300" s="289" t="s">
        <v>141</v>
      </c>
    </row>
    <row r="301" spans="1:65" s="2" customFormat="1" ht="14.4" customHeight="1">
      <c r="A301" s="38"/>
      <c r="B301" s="39"/>
      <c r="C301" s="243" t="s">
        <v>341</v>
      </c>
      <c r="D301" s="243" t="s">
        <v>142</v>
      </c>
      <c r="E301" s="244" t="s">
        <v>342</v>
      </c>
      <c r="F301" s="245" t="s">
        <v>343</v>
      </c>
      <c r="G301" s="246" t="s">
        <v>145</v>
      </c>
      <c r="H301" s="247">
        <v>115.758</v>
      </c>
      <c r="I301" s="248"/>
      <c r="J301" s="249">
        <f>ROUND(I301*H301,2)</f>
        <v>0</v>
      </c>
      <c r="K301" s="250"/>
      <c r="L301" s="44"/>
      <c r="M301" s="251" t="s">
        <v>1</v>
      </c>
      <c r="N301" s="252" t="s">
        <v>41</v>
      </c>
      <c r="O301" s="91"/>
      <c r="P301" s="253">
        <f>O301*H301</f>
        <v>0</v>
      </c>
      <c r="Q301" s="253">
        <v>0</v>
      </c>
      <c r="R301" s="253">
        <f>Q301*H301</f>
        <v>0</v>
      </c>
      <c r="S301" s="253">
        <v>0</v>
      </c>
      <c r="T301" s="253">
        <f>S301*H301</f>
        <v>0</v>
      </c>
      <c r="U301" s="254" t="s">
        <v>1</v>
      </c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55" t="s">
        <v>146</v>
      </c>
      <c r="AT301" s="255" t="s">
        <v>142</v>
      </c>
      <c r="AU301" s="255" t="s">
        <v>86</v>
      </c>
      <c r="AY301" s="17" t="s">
        <v>141</v>
      </c>
      <c r="BE301" s="256">
        <f>IF(N301="základní",J301,0)</f>
        <v>0</v>
      </c>
      <c r="BF301" s="256">
        <f>IF(N301="snížená",J301,0)</f>
        <v>0</v>
      </c>
      <c r="BG301" s="256">
        <f>IF(N301="zákl. přenesená",J301,0)</f>
        <v>0</v>
      </c>
      <c r="BH301" s="256">
        <f>IF(N301="sníž. přenesená",J301,0)</f>
        <v>0</v>
      </c>
      <c r="BI301" s="256">
        <f>IF(N301="nulová",J301,0)</f>
        <v>0</v>
      </c>
      <c r="BJ301" s="17" t="s">
        <v>84</v>
      </c>
      <c r="BK301" s="256">
        <f>ROUND(I301*H301,2)</f>
        <v>0</v>
      </c>
      <c r="BL301" s="17" t="s">
        <v>146</v>
      </c>
      <c r="BM301" s="255" t="s">
        <v>344</v>
      </c>
    </row>
    <row r="302" spans="1:51" s="13" customFormat="1" ht="12">
      <c r="A302" s="13"/>
      <c r="B302" s="257"/>
      <c r="C302" s="258"/>
      <c r="D302" s="259" t="s">
        <v>148</v>
      </c>
      <c r="E302" s="260" t="s">
        <v>1</v>
      </c>
      <c r="F302" s="261" t="s">
        <v>335</v>
      </c>
      <c r="G302" s="258"/>
      <c r="H302" s="260" t="s">
        <v>1</v>
      </c>
      <c r="I302" s="262"/>
      <c r="J302" s="258"/>
      <c r="K302" s="258"/>
      <c r="L302" s="263"/>
      <c r="M302" s="264"/>
      <c r="N302" s="265"/>
      <c r="O302" s="265"/>
      <c r="P302" s="265"/>
      <c r="Q302" s="265"/>
      <c r="R302" s="265"/>
      <c r="S302" s="265"/>
      <c r="T302" s="265"/>
      <c r="U302" s="266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7" t="s">
        <v>148</v>
      </c>
      <c r="AU302" s="267" t="s">
        <v>86</v>
      </c>
      <c r="AV302" s="13" t="s">
        <v>84</v>
      </c>
      <c r="AW302" s="13" t="s">
        <v>32</v>
      </c>
      <c r="AX302" s="13" t="s">
        <v>76</v>
      </c>
      <c r="AY302" s="267" t="s">
        <v>141</v>
      </c>
    </row>
    <row r="303" spans="1:51" s="13" customFormat="1" ht="12">
      <c r="A303" s="13"/>
      <c r="B303" s="257"/>
      <c r="C303" s="258"/>
      <c r="D303" s="259" t="s">
        <v>148</v>
      </c>
      <c r="E303" s="260" t="s">
        <v>1</v>
      </c>
      <c r="F303" s="261" t="s">
        <v>336</v>
      </c>
      <c r="G303" s="258"/>
      <c r="H303" s="260" t="s">
        <v>1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5"/>
      <c r="U303" s="266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7" t="s">
        <v>148</v>
      </c>
      <c r="AU303" s="267" t="s">
        <v>86</v>
      </c>
      <c r="AV303" s="13" t="s">
        <v>84</v>
      </c>
      <c r="AW303" s="13" t="s">
        <v>32</v>
      </c>
      <c r="AX303" s="13" t="s">
        <v>76</v>
      </c>
      <c r="AY303" s="267" t="s">
        <v>141</v>
      </c>
    </row>
    <row r="304" spans="1:51" s="14" customFormat="1" ht="12">
      <c r="A304" s="14"/>
      <c r="B304" s="268"/>
      <c r="C304" s="269"/>
      <c r="D304" s="259" t="s">
        <v>148</v>
      </c>
      <c r="E304" s="270" t="s">
        <v>1</v>
      </c>
      <c r="F304" s="271" t="s">
        <v>345</v>
      </c>
      <c r="G304" s="269"/>
      <c r="H304" s="272">
        <v>27.034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6"/>
      <c r="U304" s="277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148</v>
      </c>
      <c r="AU304" s="278" t="s">
        <v>86</v>
      </c>
      <c r="AV304" s="14" t="s">
        <v>86</v>
      </c>
      <c r="AW304" s="14" t="s">
        <v>32</v>
      </c>
      <c r="AX304" s="14" t="s">
        <v>76</v>
      </c>
      <c r="AY304" s="278" t="s">
        <v>141</v>
      </c>
    </row>
    <row r="305" spans="1:51" s="13" customFormat="1" ht="12">
      <c r="A305" s="13"/>
      <c r="B305" s="257"/>
      <c r="C305" s="258"/>
      <c r="D305" s="259" t="s">
        <v>148</v>
      </c>
      <c r="E305" s="260" t="s">
        <v>1</v>
      </c>
      <c r="F305" s="261" t="s">
        <v>151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5"/>
      <c r="U305" s="266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148</v>
      </c>
      <c r="AU305" s="267" t="s">
        <v>86</v>
      </c>
      <c r="AV305" s="13" t="s">
        <v>84</v>
      </c>
      <c r="AW305" s="13" t="s">
        <v>32</v>
      </c>
      <c r="AX305" s="13" t="s">
        <v>76</v>
      </c>
      <c r="AY305" s="267" t="s">
        <v>141</v>
      </c>
    </row>
    <row r="306" spans="1:51" s="13" customFormat="1" ht="12">
      <c r="A306" s="13"/>
      <c r="B306" s="257"/>
      <c r="C306" s="258"/>
      <c r="D306" s="259" t="s">
        <v>148</v>
      </c>
      <c r="E306" s="260" t="s">
        <v>1</v>
      </c>
      <c r="F306" s="261" t="s">
        <v>336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5"/>
      <c r="U306" s="266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148</v>
      </c>
      <c r="AU306" s="267" t="s">
        <v>86</v>
      </c>
      <c r="AV306" s="13" t="s">
        <v>84</v>
      </c>
      <c r="AW306" s="13" t="s">
        <v>32</v>
      </c>
      <c r="AX306" s="13" t="s">
        <v>76</v>
      </c>
      <c r="AY306" s="267" t="s">
        <v>141</v>
      </c>
    </row>
    <row r="307" spans="1:51" s="14" customFormat="1" ht="12">
      <c r="A307" s="14"/>
      <c r="B307" s="268"/>
      <c r="C307" s="269"/>
      <c r="D307" s="259" t="s">
        <v>148</v>
      </c>
      <c r="E307" s="270" t="s">
        <v>1</v>
      </c>
      <c r="F307" s="271" t="s">
        <v>346</v>
      </c>
      <c r="G307" s="269"/>
      <c r="H307" s="272">
        <v>26.951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6"/>
      <c r="U307" s="277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148</v>
      </c>
      <c r="AU307" s="278" t="s">
        <v>86</v>
      </c>
      <c r="AV307" s="14" t="s">
        <v>86</v>
      </c>
      <c r="AW307" s="14" t="s">
        <v>32</v>
      </c>
      <c r="AX307" s="14" t="s">
        <v>76</v>
      </c>
      <c r="AY307" s="278" t="s">
        <v>141</v>
      </c>
    </row>
    <row r="308" spans="1:51" s="13" customFormat="1" ht="12">
      <c r="A308" s="13"/>
      <c r="B308" s="257"/>
      <c r="C308" s="258"/>
      <c r="D308" s="259" t="s">
        <v>148</v>
      </c>
      <c r="E308" s="260" t="s">
        <v>1</v>
      </c>
      <c r="F308" s="261" t="s">
        <v>153</v>
      </c>
      <c r="G308" s="258"/>
      <c r="H308" s="260" t="s">
        <v>1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5"/>
      <c r="U308" s="266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148</v>
      </c>
      <c r="AU308" s="267" t="s">
        <v>86</v>
      </c>
      <c r="AV308" s="13" t="s">
        <v>84</v>
      </c>
      <c r="AW308" s="13" t="s">
        <v>32</v>
      </c>
      <c r="AX308" s="13" t="s">
        <v>76</v>
      </c>
      <c r="AY308" s="267" t="s">
        <v>141</v>
      </c>
    </row>
    <row r="309" spans="1:51" s="13" customFormat="1" ht="12">
      <c r="A309" s="13"/>
      <c r="B309" s="257"/>
      <c r="C309" s="258"/>
      <c r="D309" s="259" t="s">
        <v>148</v>
      </c>
      <c r="E309" s="260" t="s">
        <v>1</v>
      </c>
      <c r="F309" s="261" t="s">
        <v>336</v>
      </c>
      <c r="G309" s="258"/>
      <c r="H309" s="260" t="s">
        <v>1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5"/>
      <c r="U309" s="266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7" t="s">
        <v>148</v>
      </c>
      <c r="AU309" s="267" t="s">
        <v>86</v>
      </c>
      <c r="AV309" s="13" t="s">
        <v>84</v>
      </c>
      <c r="AW309" s="13" t="s">
        <v>32</v>
      </c>
      <c r="AX309" s="13" t="s">
        <v>76</v>
      </c>
      <c r="AY309" s="267" t="s">
        <v>141</v>
      </c>
    </row>
    <row r="310" spans="1:51" s="14" customFormat="1" ht="12">
      <c r="A310" s="14"/>
      <c r="B310" s="268"/>
      <c r="C310" s="269"/>
      <c r="D310" s="259" t="s">
        <v>148</v>
      </c>
      <c r="E310" s="270" t="s">
        <v>1</v>
      </c>
      <c r="F310" s="271" t="s">
        <v>347</v>
      </c>
      <c r="G310" s="269"/>
      <c r="H310" s="272">
        <v>27.635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6"/>
      <c r="U310" s="277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8" t="s">
        <v>148</v>
      </c>
      <c r="AU310" s="278" t="s">
        <v>86</v>
      </c>
      <c r="AV310" s="14" t="s">
        <v>86</v>
      </c>
      <c r="AW310" s="14" t="s">
        <v>32</v>
      </c>
      <c r="AX310" s="14" t="s">
        <v>76</v>
      </c>
      <c r="AY310" s="278" t="s">
        <v>141</v>
      </c>
    </row>
    <row r="311" spans="1:51" s="13" customFormat="1" ht="12">
      <c r="A311" s="13"/>
      <c r="B311" s="257"/>
      <c r="C311" s="258"/>
      <c r="D311" s="259" t="s">
        <v>148</v>
      </c>
      <c r="E311" s="260" t="s">
        <v>1</v>
      </c>
      <c r="F311" s="261" t="s">
        <v>204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5"/>
      <c r="U311" s="266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148</v>
      </c>
      <c r="AU311" s="267" t="s">
        <v>86</v>
      </c>
      <c r="AV311" s="13" t="s">
        <v>84</v>
      </c>
      <c r="AW311" s="13" t="s">
        <v>32</v>
      </c>
      <c r="AX311" s="13" t="s">
        <v>76</v>
      </c>
      <c r="AY311" s="267" t="s">
        <v>141</v>
      </c>
    </row>
    <row r="312" spans="1:51" s="13" customFormat="1" ht="12">
      <c r="A312" s="13"/>
      <c r="B312" s="257"/>
      <c r="C312" s="258"/>
      <c r="D312" s="259" t="s">
        <v>148</v>
      </c>
      <c r="E312" s="260" t="s">
        <v>1</v>
      </c>
      <c r="F312" s="261" t="s">
        <v>336</v>
      </c>
      <c r="G312" s="258"/>
      <c r="H312" s="260" t="s">
        <v>1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5"/>
      <c r="U312" s="266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7" t="s">
        <v>148</v>
      </c>
      <c r="AU312" s="267" t="s">
        <v>86</v>
      </c>
      <c r="AV312" s="13" t="s">
        <v>84</v>
      </c>
      <c r="AW312" s="13" t="s">
        <v>32</v>
      </c>
      <c r="AX312" s="13" t="s">
        <v>76</v>
      </c>
      <c r="AY312" s="267" t="s">
        <v>141</v>
      </c>
    </row>
    <row r="313" spans="1:51" s="14" customFormat="1" ht="12">
      <c r="A313" s="14"/>
      <c r="B313" s="268"/>
      <c r="C313" s="269"/>
      <c r="D313" s="259" t="s">
        <v>148</v>
      </c>
      <c r="E313" s="270" t="s">
        <v>1</v>
      </c>
      <c r="F313" s="271" t="s">
        <v>348</v>
      </c>
      <c r="G313" s="269"/>
      <c r="H313" s="272">
        <v>34.138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6"/>
      <c r="U313" s="277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148</v>
      </c>
      <c r="AU313" s="278" t="s">
        <v>86</v>
      </c>
      <c r="AV313" s="14" t="s">
        <v>86</v>
      </c>
      <c r="AW313" s="14" t="s">
        <v>32</v>
      </c>
      <c r="AX313" s="14" t="s">
        <v>76</v>
      </c>
      <c r="AY313" s="278" t="s">
        <v>141</v>
      </c>
    </row>
    <row r="314" spans="1:51" s="15" customFormat="1" ht="12">
      <c r="A314" s="15"/>
      <c r="B314" s="279"/>
      <c r="C314" s="280"/>
      <c r="D314" s="259" t="s">
        <v>148</v>
      </c>
      <c r="E314" s="281" t="s">
        <v>1</v>
      </c>
      <c r="F314" s="282" t="s">
        <v>155</v>
      </c>
      <c r="G314" s="280"/>
      <c r="H314" s="283">
        <v>115.75800000000001</v>
      </c>
      <c r="I314" s="284"/>
      <c r="J314" s="280"/>
      <c r="K314" s="280"/>
      <c r="L314" s="285"/>
      <c r="M314" s="286"/>
      <c r="N314" s="287"/>
      <c r="O314" s="287"/>
      <c r="P314" s="287"/>
      <c r="Q314" s="287"/>
      <c r="R314" s="287"/>
      <c r="S314" s="287"/>
      <c r="T314" s="287"/>
      <c r="U314" s="288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9" t="s">
        <v>148</v>
      </c>
      <c r="AU314" s="289" t="s">
        <v>86</v>
      </c>
      <c r="AV314" s="15" t="s">
        <v>146</v>
      </c>
      <c r="AW314" s="15" t="s">
        <v>32</v>
      </c>
      <c r="AX314" s="15" t="s">
        <v>84</v>
      </c>
      <c r="AY314" s="289" t="s">
        <v>141</v>
      </c>
    </row>
    <row r="315" spans="1:65" s="2" customFormat="1" ht="14.4" customHeight="1">
      <c r="A315" s="38"/>
      <c r="B315" s="39"/>
      <c r="C315" s="243" t="s">
        <v>349</v>
      </c>
      <c r="D315" s="243" t="s">
        <v>142</v>
      </c>
      <c r="E315" s="244" t="s">
        <v>350</v>
      </c>
      <c r="F315" s="245" t="s">
        <v>351</v>
      </c>
      <c r="G315" s="246" t="s">
        <v>145</v>
      </c>
      <c r="H315" s="247">
        <v>231.516</v>
      </c>
      <c r="I315" s="248"/>
      <c r="J315" s="249">
        <f>ROUND(I315*H315,2)</f>
        <v>0</v>
      </c>
      <c r="K315" s="250"/>
      <c r="L315" s="44"/>
      <c r="M315" s="251" t="s">
        <v>1</v>
      </c>
      <c r="N315" s="252" t="s">
        <v>41</v>
      </c>
      <c r="O315" s="91"/>
      <c r="P315" s="253">
        <f>O315*H315</f>
        <v>0</v>
      </c>
      <c r="Q315" s="253">
        <v>0.00269</v>
      </c>
      <c r="R315" s="253">
        <f>Q315*H315</f>
        <v>0.62277804</v>
      </c>
      <c r="S315" s="253">
        <v>0</v>
      </c>
      <c r="T315" s="253">
        <f>S315*H315</f>
        <v>0</v>
      </c>
      <c r="U315" s="254" t="s">
        <v>1</v>
      </c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5" t="s">
        <v>146</v>
      </c>
      <c r="AT315" s="255" t="s">
        <v>142</v>
      </c>
      <c r="AU315" s="255" t="s">
        <v>86</v>
      </c>
      <c r="AY315" s="17" t="s">
        <v>141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7" t="s">
        <v>84</v>
      </c>
      <c r="BK315" s="256">
        <f>ROUND(I315*H315,2)</f>
        <v>0</v>
      </c>
      <c r="BL315" s="17" t="s">
        <v>146</v>
      </c>
      <c r="BM315" s="255" t="s">
        <v>352</v>
      </c>
    </row>
    <row r="316" spans="1:51" s="13" customFormat="1" ht="12">
      <c r="A316" s="13"/>
      <c r="B316" s="257"/>
      <c r="C316" s="258"/>
      <c r="D316" s="259" t="s">
        <v>148</v>
      </c>
      <c r="E316" s="260" t="s">
        <v>1</v>
      </c>
      <c r="F316" s="261" t="s">
        <v>335</v>
      </c>
      <c r="G316" s="258"/>
      <c r="H316" s="260" t="s">
        <v>1</v>
      </c>
      <c r="I316" s="262"/>
      <c r="J316" s="258"/>
      <c r="K316" s="258"/>
      <c r="L316" s="263"/>
      <c r="M316" s="264"/>
      <c r="N316" s="265"/>
      <c r="O316" s="265"/>
      <c r="P316" s="265"/>
      <c r="Q316" s="265"/>
      <c r="R316" s="265"/>
      <c r="S316" s="265"/>
      <c r="T316" s="265"/>
      <c r="U316" s="266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7" t="s">
        <v>148</v>
      </c>
      <c r="AU316" s="267" t="s">
        <v>86</v>
      </c>
      <c r="AV316" s="13" t="s">
        <v>84</v>
      </c>
      <c r="AW316" s="13" t="s">
        <v>32</v>
      </c>
      <c r="AX316" s="13" t="s">
        <v>76</v>
      </c>
      <c r="AY316" s="267" t="s">
        <v>141</v>
      </c>
    </row>
    <row r="317" spans="1:51" s="13" customFormat="1" ht="12">
      <c r="A317" s="13"/>
      <c r="B317" s="257"/>
      <c r="C317" s="258"/>
      <c r="D317" s="259" t="s">
        <v>148</v>
      </c>
      <c r="E317" s="260" t="s">
        <v>1</v>
      </c>
      <c r="F317" s="261" t="s">
        <v>336</v>
      </c>
      <c r="G317" s="258"/>
      <c r="H317" s="260" t="s">
        <v>1</v>
      </c>
      <c r="I317" s="262"/>
      <c r="J317" s="258"/>
      <c r="K317" s="258"/>
      <c r="L317" s="263"/>
      <c r="M317" s="264"/>
      <c r="N317" s="265"/>
      <c r="O317" s="265"/>
      <c r="P317" s="265"/>
      <c r="Q317" s="265"/>
      <c r="R317" s="265"/>
      <c r="S317" s="265"/>
      <c r="T317" s="265"/>
      <c r="U317" s="266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7" t="s">
        <v>148</v>
      </c>
      <c r="AU317" s="267" t="s">
        <v>86</v>
      </c>
      <c r="AV317" s="13" t="s">
        <v>84</v>
      </c>
      <c r="AW317" s="13" t="s">
        <v>32</v>
      </c>
      <c r="AX317" s="13" t="s">
        <v>76</v>
      </c>
      <c r="AY317" s="267" t="s">
        <v>141</v>
      </c>
    </row>
    <row r="318" spans="1:51" s="14" customFormat="1" ht="12">
      <c r="A318" s="14"/>
      <c r="B318" s="268"/>
      <c r="C318" s="269"/>
      <c r="D318" s="259" t="s">
        <v>148</v>
      </c>
      <c r="E318" s="270" t="s">
        <v>1</v>
      </c>
      <c r="F318" s="271" t="s">
        <v>353</v>
      </c>
      <c r="G318" s="269"/>
      <c r="H318" s="272">
        <v>54.068</v>
      </c>
      <c r="I318" s="273"/>
      <c r="J318" s="269"/>
      <c r="K318" s="269"/>
      <c r="L318" s="274"/>
      <c r="M318" s="275"/>
      <c r="N318" s="276"/>
      <c r="O318" s="276"/>
      <c r="P318" s="276"/>
      <c r="Q318" s="276"/>
      <c r="R318" s="276"/>
      <c r="S318" s="276"/>
      <c r="T318" s="276"/>
      <c r="U318" s="277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8" t="s">
        <v>148</v>
      </c>
      <c r="AU318" s="278" t="s">
        <v>86</v>
      </c>
      <c r="AV318" s="14" t="s">
        <v>86</v>
      </c>
      <c r="AW318" s="14" t="s">
        <v>32</v>
      </c>
      <c r="AX318" s="14" t="s">
        <v>76</v>
      </c>
      <c r="AY318" s="278" t="s">
        <v>141</v>
      </c>
    </row>
    <row r="319" spans="1:51" s="13" customFormat="1" ht="12">
      <c r="A319" s="13"/>
      <c r="B319" s="257"/>
      <c r="C319" s="258"/>
      <c r="D319" s="259" t="s">
        <v>148</v>
      </c>
      <c r="E319" s="260" t="s">
        <v>1</v>
      </c>
      <c r="F319" s="261" t="s">
        <v>151</v>
      </c>
      <c r="G319" s="258"/>
      <c r="H319" s="260" t="s">
        <v>1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5"/>
      <c r="U319" s="266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148</v>
      </c>
      <c r="AU319" s="267" t="s">
        <v>86</v>
      </c>
      <c r="AV319" s="13" t="s">
        <v>84</v>
      </c>
      <c r="AW319" s="13" t="s">
        <v>32</v>
      </c>
      <c r="AX319" s="13" t="s">
        <v>76</v>
      </c>
      <c r="AY319" s="267" t="s">
        <v>141</v>
      </c>
    </row>
    <row r="320" spans="1:51" s="13" customFormat="1" ht="12">
      <c r="A320" s="13"/>
      <c r="B320" s="257"/>
      <c r="C320" s="258"/>
      <c r="D320" s="259" t="s">
        <v>148</v>
      </c>
      <c r="E320" s="260" t="s">
        <v>1</v>
      </c>
      <c r="F320" s="261" t="s">
        <v>336</v>
      </c>
      <c r="G320" s="258"/>
      <c r="H320" s="260" t="s">
        <v>1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5"/>
      <c r="U320" s="266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7" t="s">
        <v>148</v>
      </c>
      <c r="AU320" s="267" t="s">
        <v>86</v>
      </c>
      <c r="AV320" s="13" t="s">
        <v>84</v>
      </c>
      <c r="AW320" s="13" t="s">
        <v>32</v>
      </c>
      <c r="AX320" s="13" t="s">
        <v>76</v>
      </c>
      <c r="AY320" s="267" t="s">
        <v>141</v>
      </c>
    </row>
    <row r="321" spans="1:51" s="14" customFormat="1" ht="12">
      <c r="A321" s="14"/>
      <c r="B321" s="268"/>
      <c r="C321" s="269"/>
      <c r="D321" s="259" t="s">
        <v>148</v>
      </c>
      <c r="E321" s="270" t="s">
        <v>1</v>
      </c>
      <c r="F321" s="271" t="s">
        <v>354</v>
      </c>
      <c r="G321" s="269"/>
      <c r="H321" s="272">
        <v>53.903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6"/>
      <c r="U321" s="277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148</v>
      </c>
      <c r="AU321" s="278" t="s">
        <v>86</v>
      </c>
      <c r="AV321" s="14" t="s">
        <v>86</v>
      </c>
      <c r="AW321" s="14" t="s">
        <v>32</v>
      </c>
      <c r="AX321" s="14" t="s">
        <v>76</v>
      </c>
      <c r="AY321" s="278" t="s">
        <v>141</v>
      </c>
    </row>
    <row r="322" spans="1:51" s="13" customFormat="1" ht="12">
      <c r="A322" s="13"/>
      <c r="B322" s="257"/>
      <c r="C322" s="258"/>
      <c r="D322" s="259" t="s">
        <v>148</v>
      </c>
      <c r="E322" s="260" t="s">
        <v>1</v>
      </c>
      <c r="F322" s="261" t="s">
        <v>153</v>
      </c>
      <c r="G322" s="258"/>
      <c r="H322" s="260" t="s">
        <v>1</v>
      </c>
      <c r="I322" s="262"/>
      <c r="J322" s="258"/>
      <c r="K322" s="258"/>
      <c r="L322" s="263"/>
      <c r="M322" s="264"/>
      <c r="N322" s="265"/>
      <c r="O322" s="265"/>
      <c r="P322" s="265"/>
      <c r="Q322" s="265"/>
      <c r="R322" s="265"/>
      <c r="S322" s="265"/>
      <c r="T322" s="265"/>
      <c r="U322" s="266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7" t="s">
        <v>148</v>
      </c>
      <c r="AU322" s="267" t="s">
        <v>86</v>
      </c>
      <c r="AV322" s="13" t="s">
        <v>84</v>
      </c>
      <c r="AW322" s="13" t="s">
        <v>32</v>
      </c>
      <c r="AX322" s="13" t="s">
        <v>76</v>
      </c>
      <c r="AY322" s="267" t="s">
        <v>141</v>
      </c>
    </row>
    <row r="323" spans="1:51" s="13" customFormat="1" ht="12">
      <c r="A323" s="13"/>
      <c r="B323" s="257"/>
      <c r="C323" s="258"/>
      <c r="D323" s="259" t="s">
        <v>148</v>
      </c>
      <c r="E323" s="260" t="s">
        <v>1</v>
      </c>
      <c r="F323" s="261" t="s">
        <v>336</v>
      </c>
      <c r="G323" s="258"/>
      <c r="H323" s="260" t="s">
        <v>1</v>
      </c>
      <c r="I323" s="262"/>
      <c r="J323" s="258"/>
      <c r="K323" s="258"/>
      <c r="L323" s="263"/>
      <c r="M323" s="264"/>
      <c r="N323" s="265"/>
      <c r="O323" s="265"/>
      <c r="P323" s="265"/>
      <c r="Q323" s="265"/>
      <c r="R323" s="265"/>
      <c r="S323" s="265"/>
      <c r="T323" s="265"/>
      <c r="U323" s="266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148</v>
      </c>
      <c r="AU323" s="267" t="s">
        <v>86</v>
      </c>
      <c r="AV323" s="13" t="s">
        <v>84</v>
      </c>
      <c r="AW323" s="13" t="s">
        <v>32</v>
      </c>
      <c r="AX323" s="13" t="s">
        <v>76</v>
      </c>
      <c r="AY323" s="267" t="s">
        <v>141</v>
      </c>
    </row>
    <row r="324" spans="1:51" s="14" customFormat="1" ht="12">
      <c r="A324" s="14"/>
      <c r="B324" s="268"/>
      <c r="C324" s="269"/>
      <c r="D324" s="259" t="s">
        <v>148</v>
      </c>
      <c r="E324" s="270" t="s">
        <v>1</v>
      </c>
      <c r="F324" s="271" t="s">
        <v>355</v>
      </c>
      <c r="G324" s="269"/>
      <c r="H324" s="272">
        <v>55.269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6"/>
      <c r="U324" s="277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148</v>
      </c>
      <c r="AU324" s="278" t="s">
        <v>86</v>
      </c>
      <c r="AV324" s="14" t="s">
        <v>86</v>
      </c>
      <c r="AW324" s="14" t="s">
        <v>32</v>
      </c>
      <c r="AX324" s="14" t="s">
        <v>76</v>
      </c>
      <c r="AY324" s="278" t="s">
        <v>141</v>
      </c>
    </row>
    <row r="325" spans="1:51" s="13" customFormat="1" ht="12">
      <c r="A325" s="13"/>
      <c r="B325" s="257"/>
      <c r="C325" s="258"/>
      <c r="D325" s="259" t="s">
        <v>148</v>
      </c>
      <c r="E325" s="260" t="s">
        <v>1</v>
      </c>
      <c r="F325" s="261" t="s">
        <v>204</v>
      </c>
      <c r="G325" s="258"/>
      <c r="H325" s="260" t="s">
        <v>1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5"/>
      <c r="U325" s="266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148</v>
      </c>
      <c r="AU325" s="267" t="s">
        <v>86</v>
      </c>
      <c r="AV325" s="13" t="s">
        <v>84</v>
      </c>
      <c r="AW325" s="13" t="s">
        <v>32</v>
      </c>
      <c r="AX325" s="13" t="s">
        <v>76</v>
      </c>
      <c r="AY325" s="267" t="s">
        <v>141</v>
      </c>
    </row>
    <row r="326" spans="1:51" s="13" customFormat="1" ht="12">
      <c r="A326" s="13"/>
      <c r="B326" s="257"/>
      <c r="C326" s="258"/>
      <c r="D326" s="259" t="s">
        <v>148</v>
      </c>
      <c r="E326" s="260" t="s">
        <v>1</v>
      </c>
      <c r="F326" s="261" t="s">
        <v>336</v>
      </c>
      <c r="G326" s="258"/>
      <c r="H326" s="260" t="s">
        <v>1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5"/>
      <c r="U326" s="266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7" t="s">
        <v>148</v>
      </c>
      <c r="AU326" s="267" t="s">
        <v>86</v>
      </c>
      <c r="AV326" s="13" t="s">
        <v>84</v>
      </c>
      <c r="AW326" s="13" t="s">
        <v>32</v>
      </c>
      <c r="AX326" s="13" t="s">
        <v>76</v>
      </c>
      <c r="AY326" s="267" t="s">
        <v>141</v>
      </c>
    </row>
    <row r="327" spans="1:51" s="14" customFormat="1" ht="12">
      <c r="A327" s="14"/>
      <c r="B327" s="268"/>
      <c r="C327" s="269"/>
      <c r="D327" s="259" t="s">
        <v>148</v>
      </c>
      <c r="E327" s="270" t="s">
        <v>1</v>
      </c>
      <c r="F327" s="271" t="s">
        <v>356</v>
      </c>
      <c r="G327" s="269"/>
      <c r="H327" s="272">
        <v>68.276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6"/>
      <c r="U327" s="277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148</v>
      </c>
      <c r="AU327" s="278" t="s">
        <v>86</v>
      </c>
      <c r="AV327" s="14" t="s">
        <v>86</v>
      </c>
      <c r="AW327" s="14" t="s">
        <v>32</v>
      </c>
      <c r="AX327" s="14" t="s">
        <v>76</v>
      </c>
      <c r="AY327" s="278" t="s">
        <v>141</v>
      </c>
    </row>
    <row r="328" spans="1:51" s="15" customFormat="1" ht="12">
      <c r="A328" s="15"/>
      <c r="B328" s="279"/>
      <c r="C328" s="280"/>
      <c r="D328" s="259" t="s">
        <v>148</v>
      </c>
      <c r="E328" s="281" t="s">
        <v>1</v>
      </c>
      <c r="F328" s="282" t="s">
        <v>155</v>
      </c>
      <c r="G328" s="280"/>
      <c r="H328" s="283">
        <v>231.51600000000002</v>
      </c>
      <c r="I328" s="284"/>
      <c r="J328" s="280"/>
      <c r="K328" s="280"/>
      <c r="L328" s="285"/>
      <c r="M328" s="286"/>
      <c r="N328" s="287"/>
      <c r="O328" s="287"/>
      <c r="P328" s="287"/>
      <c r="Q328" s="287"/>
      <c r="R328" s="287"/>
      <c r="S328" s="287"/>
      <c r="T328" s="287"/>
      <c r="U328" s="288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89" t="s">
        <v>148</v>
      </c>
      <c r="AU328" s="289" t="s">
        <v>86</v>
      </c>
      <c r="AV328" s="15" t="s">
        <v>146</v>
      </c>
      <c r="AW328" s="15" t="s">
        <v>32</v>
      </c>
      <c r="AX328" s="15" t="s">
        <v>84</v>
      </c>
      <c r="AY328" s="289" t="s">
        <v>141</v>
      </c>
    </row>
    <row r="329" spans="1:65" s="2" customFormat="1" ht="14.4" customHeight="1">
      <c r="A329" s="38"/>
      <c r="B329" s="39"/>
      <c r="C329" s="243" t="s">
        <v>357</v>
      </c>
      <c r="D329" s="243" t="s">
        <v>142</v>
      </c>
      <c r="E329" s="244" t="s">
        <v>358</v>
      </c>
      <c r="F329" s="245" t="s">
        <v>359</v>
      </c>
      <c r="G329" s="246" t="s">
        <v>145</v>
      </c>
      <c r="H329" s="247">
        <v>231.516</v>
      </c>
      <c r="I329" s="248"/>
      <c r="J329" s="249">
        <f>ROUND(I329*H329,2)</f>
        <v>0</v>
      </c>
      <c r="K329" s="250"/>
      <c r="L329" s="44"/>
      <c r="M329" s="251" t="s">
        <v>1</v>
      </c>
      <c r="N329" s="252" t="s">
        <v>41</v>
      </c>
      <c r="O329" s="91"/>
      <c r="P329" s="253">
        <f>O329*H329</f>
        <v>0</v>
      </c>
      <c r="Q329" s="253">
        <v>0</v>
      </c>
      <c r="R329" s="253">
        <f>Q329*H329</f>
        <v>0</v>
      </c>
      <c r="S329" s="253">
        <v>0</v>
      </c>
      <c r="T329" s="253">
        <f>S329*H329</f>
        <v>0</v>
      </c>
      <c r="U329" s="254" t="s">
        <v>1</v>
      </c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55" t="s">
        <v>146</v>
      </c>
      <c r="AT329" s="255" t="s">
        <v>142</v>
      </c>
      <c r="AU329" s="255" t="s">
        <v>86</v>
      </c>
      <c r="AY329" s="17" t="s">
        <v>141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7" t="s">
        <v>84</v>
      </c>
      <c r="BK329" s="256">
        <f>ROUND(I329*H329,2)</f>
        <v>0</v>
      </c>
      <c r="BL329" s="17" t="s">
        <v>146</v>
      </c>
      <c r="BM329" s="255" t="s">
        <v>360</v>
      </c>
    </row>
    <row r="330" spans="1:65" s="2" customFormat="1" ht="14.4" customHeight="1">
      <c r="A330" s="38"/>
      <c r="B330" s="39"/>
      <c r="C330" s="243" t="s">
        <v>361</v>
      </c>
      <c r="D330" s="243" t="s">
        <v>142</v>
      </c>
      <c r="E330" s="244" t="s">
        <v>362</v>
      </c>
      <c r="F330" s="245" t="s">
        <v>363</v>
      </c>
      <c r="G330" s="246" t="s">
        <v>282</v>
      </c>
      <c r="H330" s="247">
        <v>10.921</v>
      </c>
      <c r="I330" s="248"/>
      <c r="J330" s="249">
        <f>ROUND(I330*H330,2)</f>
        <v>0</v>
      </c>
      <c r="K330" s="250"/>
      <c r="L330" s="44"/>
      <c r="M330" s="251" t="s">
        <v>1</v>
      </c>
      <c r="N330" s="252" t="s">
        <v>41</v>
      </c>
      <c r="O330" s="91"/>
      <c r="P330" s="253">
        <f>O330*H330</f>
        <v>0</v>
      </c>
      <c r="Q330" s="253">
        <v>1.06017</v>
      </c>
      <c r="R330" s="253">
        <f>Q330*H330</f>
        <v>11.57811657</v>
      </c>
      <c r="S330" s="253">
        <v>0</v>
      </c>
      <c r="T330" s="253">
        <f>S330*H330</f>
        <v>0</v>
      </c>
      <c r="U330" s="254" t="s">
        <v>1</v>
      </c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5" t="s">
        <v>146</v>
      </c>
      <c r="AT330" s="255" t="s">
        <v>142</v>
      </c>
      <c r="AU330" s="255" t="s">
        <v>86</v>
      </c>
      <c r="AY330" s="17" t="s">
        <v>141</v>
      </c>
      <c r="BE330" s="256">
        <f>IF(N330="základní",J330,0)</f>
        <v>0</v>
      </c>
      <c r="BF330" s="256">
        <f>IF(N330="snížená",J330,0)</f>
        <v>0</v>
      </c>
      <c r="BG330" s="256">
        <f>IF(N330="zákl. přenesená",J330,0)</f>
        <v>0</v>
      </c>
      <c r="BH330" s="256">
        <f>IF(N330="sníž. přenesená",J330,0)</f>
        <v>0</v>
      </c>
      <c r="BI330" s="256">
        <f>IF(N330="nulová",J330,0)</f>
        <v>0</v>
      </c>
      <c r="BJ330" s="17" t="s">
        <v>84</v>
      </c>
      <c r="BK330" s="256">
        <f>ROUND(I330*H330,2)</f>
        <v>0</v>
      </c>
      <c r="BL330" s="17" t="s">
        <v>146</v>
      </c>
      <c r="BM330" s="255" t="s">
        <v>364</v>
      </c>
    </row>
    <row r="331" spans="1:51" s="14" customFormat="1" ht="12">
      <c r="A331" s="14"/>
      <c r="B331" s="268"/>
      <c r="C331" s="269"/>
      <c r="D331" s="259" t="s">
        <v>148</v>
      </c>
      <c r="E331" s="270" t="s">
        <v>1</v>
      </c>
      <c r="F331" s="271" t="s">
        <v>365</v>
      </c>
      <c r="G331" s="269"/>
      <c r="H331" s="272">
        <v>10.921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6"/>
      <c r="U331" s="277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148</v>
      </c>
      <c r="AU331" s="278" t="s">
        <v>86</v>
      </c>
      <c r="AV331" s="14" t="s">
        <v>86</v>
      </c>
      <c r="AW331" s="14" t="s">
        <v>32</v>
      </c>
      <c r="AX331" s="14" t="s">
        <v>84</v>
      </c>
      <c r="AY331" s="278" t="s">
        <v>141</v>
      </c>
    </row>
    <row r="332" spans="1:63" s="12" customFormat="1" ht="22.8" customHeight="1">
      <c r="A332" s="12"/>
      <c r="B332" s="227"/>
      <c r="C332" s="228"/>
      <c r="D332" s="229" t="s">
        <v>75</v>
      </c>
      <c r="E332" s="241" t="s">
        <v>159</v>
      </c>
      <c r="F332" s="241" t="s">
        <v>366</v>
      </c>
      <c r="G332" s="228"/>
      <c r="H332" s="228"/>
      <c r="I332" s="231"/>
      <c r="J332" s="242">
        <f>BK332</f>
        <v>0</v>
      </c>
      <c r="K332" s="228"/>
      <c r="L332" s="233"/>
      <c r="M332" s="234"/>
      <c r="N332" s="235"/>
      <c r="O332" s="235"/>
      <c r="P332" s="236">
        <f>SUM(P333:P334)</f>
        <v>0</v>
      </c>
      <c r="Q332" s="235"/>
      <c r="R332" s="236">
        <f>SUM(R333:R334)</f>
        <v>0.022000000000000002</v>
      </c>
      <c r="S332" s="235"/>
      <c r="T332" s="236">
        <f>SUM(T333:T334)</f>
        <v>0</v>
      </c>
      <c r="U332" s="237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38" t="s">
        <v>84</v>
      </c>
      <c r="AT332" s="239" t="s">
        <v>75</v>
      </c>
      <c r="AU332" s="239" t="s">
        <v>84</v>
      </c>
      <c r="AY332" s="238" t="s">
        <v>141</v>
      </c>
      <c r="BK332" s="240">
        <f>SUM(BK333:BK334)</f>
        <v>0</v>
      </c>
    </row>
    <row r="333" spans="1:65" s="2" customFormat="1" ht="19.2" customHeight="1">
      <c r="A333" s="38"/>
      <c r="B333" s="39"/>
      <c r="C333" s="243" t="s">
        <v>367</v>
      </c>
      <c r="D333" s="243" t="s">
        <v>142</v>
      </c>
      <c r="E333" s="244" t="s">
        <v>368</v>
      </c>
      <c r="F333" s="245" t="s">
        <v>369</v>
      </c>
      <c r="G333" s="246" t="s">
        <v>162</v>
      </c>
      <c r="H333" s="247">
        <v>10</v>
      </c>
      <c r="I333" s="248"/>
      <c r="J333" s="249">
        <f>ROUND(I333*H333,2)</f>
        <v>0</v>
      </c>
      <c r="K333" s="250"/>
      <c r="L333" s="44"/>
      <c r="M333" s="251" t="s">
        <v>1</v>
      </c>
      <c r="N333" s="252" t="s">
        <v>41</v>
      </c>
      <c r="O333" s="91"/>
      <c r="P333" s="253">
        <f>O333*H333</f>
        <v>0</v>
      </c>
      <c r="Q333" s="253">
        <v>0</v>
      </c>
      <c r="R333" s="253">
        <f>Q333*H333</f>
        <v>0</v>
      </c>
      <c r="S333" s="253">
        <v>0</v>
      </c>
      <c r="T333" s="253">
        <f>S333*H333</f>
        <v>0</v>
      </c>
      <c r="U333" s="254" t="s">
        <v>1</v>
      </c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5" t="s">
        <v>146</v>
      </c>
      <c r="AT333" s="255" t="s">
        <v>142</v>
      </c>
      <c r="AU333" s="255" t="s">
        <v>86</v>
      </c>
      <c r="AY333" s="17" t="s">
        <v>141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7" t="s">
        <v>84</v>
      </c>
      <c r="BK333" s="256">
        <f>ROUND(I333*H333,2)</f>
        <v>0</v>
      </c>
      <c r="BL333" s="17" t="s">
        <v>146</v>
      </c>
      <c r="BM333" s="255" t="s">
        <v>370</v>
      </c>
    </row>
    <row r="334" spans="1:65" s="2" customFormat="1" ht="19.2" customHeight="1">
      <c r="A334" s="38"/>
      <c r="B334" s="39"/>
      <c r="C334" s="290" t="s">
        <v>371</v>
      </c>
      <c r="D334" s="290" t="s">
        <v>288</v>
      </c>
      <c r="E334" s="291" t="s">
        <v>372</v>
      </c>
      <c r="F334" s="292" t="s">
        <v>373</v>
      </c>
      <c r="G334" s="293" t="s">
        <v>162</v>
      </c>
      <c r="H334" s="294">
        <v>10</v>
      </c>
      <c r="I334" s="295"/>
      <c r="J334" s="296">
        <f>ROUND(I334*H334,2)</f>
        <v>0</v>
      </c>
      <c r="K334" s="297"/>
      <c r="L334" s="298"/>
      <c r="M334" s="299" t="s">
        <v>1</v>
      </c>
      <c r="N334" s="300" t="s">
        <v>41</v>
      </c>
      <c r="O334" s="91"/>
      <c r="P334" s="253">
        <f>O334*H334</f>
        <v>0</v>
      </c>
      <c r="Q334" s="253">
        <v>0.0022</v>
      </c>
      <c r="R334" s="253">
        <f>Q334*H334</f>
        <v>0.022000000000000002</v>
      </c>
      <c r="S334" s="253">
        <v>0</v>
      </c>
      <c r="T334" s="253">
        <f>S334*H334</f>
        <v>0</v>
      </c>
      <c r="U334" s="254" t="s">
        <v>1</v>
      </c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5" t="s">
        <v>181</v>
      </c>
      <c r="AT334" s="255" t="s">
        <v>288</v>
      </c>
      <c r="AU334" s="255" t="s">
        <v>86</v>
      </c>
      <c r="AY334" s="17" t="s">
        <v>141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7" t="s">
        <v>84</v>
      </c>
      <c r="BK334" s="256">
        <f>ROUND(I334*H334,2)</f>
        <v>0</v>
      </c>
      <c r="BL334" s="17" t="s">
        <v>146</v>
      </c>
      <c r="BM334" s="255" t="s">
        <v>374</v>
      </c>
    </row>
    <row r="335" spans="1:63" s="12" customFormat="1" ht="22.8" customHeight="1">
      <c r="A335" s="12"/>
      <c r="B335" s="227"/>
      <c r="C335" s="228"/>
      <c r="D335" s="229" t="s">
        <v>75</v>
      </c>
      <c r="E335" s="241" t="s">
        <v>211</v>
      </c>
      <c r="F335" s="241" t="s">
        <v>375</v>
      </c>
      <c r="G335" s="228"/>
      <c r="H335" s="228"/>
      <c r="I335" s="231"/>
      <c r="J335" s="242">
        <f>BK335</f>
        <v>0</v>
      </c>
      <c r="K335" s="228"/>
      <c r="L335" s="233"/>
      <c r="M335" s="234"/>
      <c r="N335" s="235"/>
      <c r="O335" s="235"/>
      <c r="P335" s="236">
        <f>SUM(P336:P337)</f>
        <v>0</v>
      </c>
      <c r="Q335" s="235"/>
      <c r="R335" s="236">
        <f>SUM(R336:R337)</f>
        <v>0.0252</v>
      </c>
      <c r="S335" s="235"/>
      <c r="T335" s="236">
        <f>SUM(T336:T337)</f>
        <v>0</v>
      </c>
      <c r="U335" s="237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38" t="s">
        <v>84</v>
      </c>
      <c r="AT335" s="239" t="s">
        <v>75</v>
      </c>
      <c r="AU335" s="239" t="s">
        <v>84</v>
      </c>
      <c r="AY335" s="238" t="s">
        <v>141</v>
      </c>
      <c r="BK335" s="240">
        <f>SUM(BK336:BK337)</f>
        <v>0</v>
      </c>
    </row>
    <row r="336" spans="1:65" s="2" customFormat="1" ht="19.2" customHeight="1">
      <c r="A336" s="38"/>
      <c r="B336" s="39"/>
      <c r="C336" s="243" t="s">
        <v>376</v>
      </c>
      <c r="D336" s="243" t="s">
        <v>142</v>
      </c>
      <c r="E336" s="244" t="s">
        <v>377</v>
      </c>
      <c r="F336" s="245" t="s">
        <v>378</v>
      </c>
      <c r="G336" s="246" t="s">
        <v>145</v>
      </c>
      <c r="H336" s="247">
        <v>300</v>
      </c>
      <c r="I336" s="248"/>
      <c r="J336" s="249">
        <f>ROUND(I336*H336,2)</f>
        <v>0</v>
      </c>
      <c r="K336" s="250"/>
      <c r="L336" s="44"/>
      <c r="M336" s="251" t="s">
        <v>1</v>
      </c>
      <c r="N336" s="252" t="s">
        <v>41</v>
      </c>
      <c r="O336" s="91"/>
      <c r="P336" s="253">
        <f>O336*H336</f>
        <v>0</v>
      </c>
      <c r="Q336" s="253">
        <v>0</v>
      </c>
      <c r="R336" s="253">
        <f>Q336*H336</f>
        <v>0</v>
      </c>
      <c r="S336" s="253">
        <v>0</v>
      </c>
      <c r="T336" s="253">
        <f>S336*H336</f>
        <v>0</v>
      </c>
      <c r="U336" s="254" t="s">
        <v>1</v>
      </c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55" t="s">
        <v>146</v>
      </c>
      <c r="AT336" s="255" t="s">
        <v>142</v>
      </c>
      <c r="AU336" s="255" t="s">
        <v>86</v>
      </c>
      <c r="AY336" s="17" t="s">
        <v>141</v>
      </c>
      <c r="BE336" s="256">
        <f>IF(N336="základní",J336,0)</f>
        <v>0</v>
      </c>
      <c r="BF336" s="256">
        <f>IF(N336="snížená",J336,0)</f>
        <v>0</v>
      </c>
      <c r="BG336" s="256">
        <f>IF(N336="zákl. přenesená",J336,0)</f>
        <v>0</v>
      </c>
      <c r="BH336" s="256">
        <f>IF(N336="sníž. přenesená",J336,0)</f>
        <v>0</v>
      </c>
      <c r="BI336" s="256">
        <f>IF(N336="nulová",J336,0)</f>
        <v>0</v>
      </c>
      <c r="BJ336" s="17" t="s">
        <v>84</v>
      </c>
      <c r="BK336" s="256">
        <f>ROUND(I336*H336,2)</f>
        <v>0</v>
      </c>
      <c r="BL336" s="17" t="s">
        <v>146</v>
      </c>
      <c r="BM336" s="255" t="s">
        <v>379</v>
      </c>
    </row>
    <row r="337" spans="1:65" s="2" customFormat="1" ht="19.2" customHeight="1">
      <c r="A337" s="38"/>
      <c r="B337" s="39"/>
      <c r="C337" s="243" t="s">
        <v>380</v>
      </c>
      <c r="D337" s="243" t="s">
        <v>142</v>
      </c>
      <c r="E337" s="244" t="s">
        <v>381</v>
      </c>
      <c r="F337" s="245" t="s">
        <v>382</v>
      </c>
      <c r="G337" s="246" t="s">
        <v>145</v>
      </c>
      <c r="H337" s="247">
        <v>40</v>
      </c>
      <c r="I337" s="248"/>
      <c r="J337" s="249">
        <f>ROUND(I337*H337,2)</f>
        <v>0</v>
      </c>
      <c r="K337" s="250"/>
      <c r="L337" s="44"/>
      <c r="M337" s="251" t="s">
        <v>1</v>
      </c>
      <c r="N337" s="252" t="s">
        <v>41</v>
      </c>
      <c r="O337" s="91"/>
      <c r="P337" s="253">
        <f>O337*H337</f>
        <v>0</v>
      </c>
      <c r="Q337" s="253">
        <v>0.00063</v>
      </c>
      <c r="R337" s="253">
        <f>Q337*H337</f>
        <v>0.0252</v>
      </c>
      <c r="S337" s="253">
        <v>0</v>
      </c>
      <c r="T337" s="253">
        <f>S337*H337</f>
        <v>0</v>
      </c>
      <c r="U337" s="254" t="s">
        <v>1</v>
      </c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5" t="s">
        <v>146</v>
      </c>
      <c r="AT337" s="255" t="s">
        <v>142</v>
      </c>
      <c r="AU337" s="255" t="s">
        <v>86</v>
      </c>
      <c r="AY337" s="17" t="s">
        <v>141</v>
      </c>
      <c r="BE337" s="256">
        <f>IF(N337="základní",J337,0)</f>
        <v>0</v>
      </c>
      <c r="BF337" s="256">
        <f>IF(N337="snížená",J337,0)</f>
        <v>0</v>
      </c>
      <c r="BG337" s="256">
        <f>IF(N337="zákl. přenesená",J337,0)</f>
        <v>0</v>
      </c>
      <c r="BH337" s="256">
        <f>IF(N337="sníž. přenesená",J337,0)</f>
        <v>0</v>
      </c>
      <c r="BI337" s="256">
        <f>IF(N337="nulová",J337,0)</f>
        <v>0</v>
      </c>
      <c r="BJ337" s="17" t="s">
        <v>84</v>
      </c>
      <c r="BK337" s="256">
        <f>ROUND(I337*H337,2)</f>
        <v>0</v>
      </c>
      <c r="BL337" s="17" t="s">
        <v>146</v>
      </c>
      <c r="BM337" s="255" t="s">
        <v>383</v>
      </c>
    </row>
    <row r="338" spans="1:63" s="12" customFormat="1" ht="22.8" customHeight="1">
      <c r="A338" s="12"/>
      <c r="B338" s="227"/>
      <c r="C338" s="228"/>
      <c r="D338" s="229" t="s">
        <v>75</v>
      </c>
      <c r="E338" s="241" t="s">
        <v>384</v>
      </c>
      <c r="F338" s="241" t="s">
        <v>385</v>
      </c>
      <c r="G338" s="228"/>
      <c r="H338" s="228"/>
      <c r="I338" s="231"/>
      <c r="J338" s="242">
        <f>BK338</f>
        <v>0</v>
      </c>
      <c r="K338" s="228"/>
      <c r="L338" s="233"/>
      <c r="M338" s="234"/>
      <c r="N338" s="235"/>
      <c r="O338" s="235"/>
      <c r="P338" s="236">
        <f>SUM(P339:P343)</f>
        <v>0</v>
      </c>
      <c r="Q338" s="235"/>
      <c r="R338" s="236">
        <f>SUM(R339:R343)</f>
        <v>0</v>
      </c>
      <c r="S338" s="235"/>
      <c r="T338" s="236">
        <f>SUM(T339:T343)</f>
        <v>0</v>
      </c>
      <c r="U338" s="237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8" t="s">
        <v>84</v>
      </c>
      <c r="AT338" s="239" t="s">
        <v>75</v>
      </c>
      <c r="AU338" s="239" t="s">
        <v>84</v>
      </c>
      <c r="AY338" s="238" t="s">
        <v>141</v>
      </c>
      <c r="BK338" s="240">
        <f>SUM(BK339:BK343)</f>
        <v>0</v>
      </c>
    </row>
    <row r="339" spans="1:65" s="2" customFormat="1" ht="19.2" customHeight="1">
      <c r="A339" s="38"/>
      <c r="B339" s="39"/>
      <c r="C339" s="243" t="s">
        <v>386</v>
      </c>
      <c r="D339" s="243" t="s">
        <v>142</v>
      </c>
      <c r="E339" s="244" t="s">
        <v>387</v>
      </c>
      <c r="F339" s="245" t="s">
        <v>388</v>
      </c>
      <c r="G339" s="246" t="s">
        <v>282</v>
      </c>
      <c r="H339" s="247">
        <v>165</v>
      </c>
      <c r="I339" s="248"/>
      <c r="J339" s="249">
        <f>ROUND(I339*H339,2)</f>
        <v>0</v>
      </c>
      <c r="K339" s="250"/>
      <c r="L339" s="44"/>
      <c r="M339" s="251" t="s">
        <v>1</v>
      </c>
      <c r="N339" s="252" t="s">
        <v>41</v>
      </c>
      <c r="O339" s="91"/>
      <c r="P339" s="253">
        <f>O339*H339</f>
        <v>0</v>
      </c>
      <c r="Q339" s="253">
        <v>0</v>
      </c>
      <c r="R339" s="253">
        <f>Q339*H339</f>
        <v>0</v>
      </c>
      <c r="S339" s="253">
        <v>0</v>
      </c>
      <c r="T339" s="253">
        <f>S339*H339</f>
        <v>0</v>
      </c>
      <c r="U339" s="254" t="s">
        <v>1</v>
      </c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5" t="s">
        <v>146</v>
      </c>
      <c r="AT339" s="255" t="s">
        <v>142</v>
      </c>
      <c r="AU339" s="255" t="s">
        <v>86</v>
      </c>
      <c r="AY339" s="17" t="s">
        <v>141</v>
      </c>
      <c r="BE339" s="256">
        <f>IF(N339="základní",J339,0)</f>
        <v>0</v>
      </c>
      <c r="BF339" s="256">
        <f>IF(N339="snížená",J339,0)</f>
        <v>0</v>
      </c>
      <c r="BG339" s="256">
        <f>IF(N339="zákl. přenesená",J339,0)</f>
        <v>0</v>
      </c>
      <c r="BH339" s="256">
        <f>IF(N339="sníž. přenesená",J339,0)</f>
        <v>0</v>
      </c>
      <c r="BI339" s="256">
        <f>IF(N339="nulová",J339,0)</f>
        <v>0</v>
      </c>
      <c r="BJ339" s="17" t="s">
        <v>84</v>
      </c>
      <c r="BK339" s="256">
        <f>ROUND(I339*H339,2)</f>
        <v>0</v>
      </c>
      <c r="BL339" s="17" t="s">
        <v>146</v>
      </c>
      <c r="BM339" s="255" t="s">
        <v>389</v>
      </c>
    </row>
    <row r="340" spans="1:65" s="2" customFormat="1" ht="19.2" customHeight="1">
      <c r="A340" s="38"/>
      <c r="B340" s="39"/>
      <c r="C340" s="243" t="s">
        <v>390</v>
      </c>
      <c r="D340" s="243" t="s">
        <v>142</v>
      </c>
      <c r="E340" s="244" t="s">
        <v>391</v>
      </c>
      <c r="F340" s="245" t="s">
        <v>392</v>
      </c>
      <c r="G340" s="246" t="s">
        <v>282</v>
      </c>
      <c r="H340" s="247">
        <v>227</v>
      </c>
      <c r="I340" s="248"/>
      <c r="J340" s="249">
        <f>ROUND(I340*H340,2)</f>
        <v>0</v>
      </c>
      <c r="K340" s="250"/>
      <c r="L340" s="44"/>
      <c r="M340" s="251" t="s">
        <v>1</v>
      </c>
      <c r="N340" s="252" t="s">
        <v>41</v>
      </c>
      <c r="O340" s="91"/>
      <c r="P340" s="253">
        <f>O340*H340</f>
        <v>0</v>
      </c>
      <c r="Q340" s="253">
        <v>0</v>
      </c>
      <c r="R340" s="253">
        <f>Q340*H340</f>
        <v>0</v>
      </c>
      <c r="S340" s="253">
        <v>0</v>
      </c>
      <c r="T340" s="253">
        <f>S340*H340</f>
        <v>0</v>
      </c>
      <c r="U340" s="254" t="s">
        <v>1</v>
      </c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5" t="s">
        <v>146</v>
      </c>
      <c r="AT340" s="255" t="s">
        <v>142</v>
      </c>
      <c r="AU340" s="255" t="s">
        <v>86</v>
      </c>
      <c r="AY340" s="17" t="s">
        <v>141</v>
      </c>
      <c r="BE340" s="256">
        <f>IF(N340="základní",J340,0)</f>
        <v>0</v>
      </c>
      <c r="BF340" s="256">
        <f>IF(N340="snížená",J340,0)</f>
        <v>0</v>
      </c>
      <c r="BG340" s="256">
        <f>IF(N340="zákl. přenesená",J340,0)</f>
        <v>0</v>
      </c>
      <c r="BH340" s="256">
        <f>IF(N340="sníž. přenesená",J340,0)</f>
        <v>0</v>
      </c>
      <c r="BI340" s="256">
        <f>IF(N340="nulová",J340,0)</f>
        <v>0</v>
      </c>
      <c r="BJ340" s="17" t="s">
        <v>84</v>
      </c>
      <c r="BK340" s="256">
        <f>ROUND(I340*H340,2)</f>
        <v>0</v>
      </c>
      <c r="BL340" s="17" t="s">
        <v>146</v>
      </c>
      <c r="BM340" s="255" t="s">
        <v>393</v>
      </c>
    </row>
    <row r="341" spans="1:65" s="2" customFormat="1" ht="19.2" customHeight="1">
      <c r="A341" s="38"/>
      <c r="B341" s="39"/>
      <c r="C341" s="243" t="s">
        <v>394</v>
      </c>
      <c r="D341" s="243" t="s">
        <v>142</v>
      </c>
      <c r="E341" s="244" t="s">
        <v>395</v>
      </c>
      <c r="F341" s="245" t="s">
        <v>396</v>
      </c>
      <c r="G341" s="246" t="s">
        <v>282</v>
      </c>
      <c r="H341" s="247">
        <v>2270</v>
      </c>
      <c r="I341" s="248"/>
      <c r="J341" s="249">
        <f>ROUND(I341*H341,2)</f>
        <v>0</v>
      </c>
      <c r="K341" s="250"/>
      <c r="L341" s="44"/>
      <c r="M341" s="251" t="s">
        <v>1</v>
      </c>
      <c r="N341" s="252" t="s">
        <v>41</v>
      </c>
      <c r="O341" s="91"/>
      <c r="P341" s="253">
        <f>O341*H341</f>
        <v>0</v>
      </c>
      <c r="Q341" s="253">
        <v>0</v>
      </c>
      <c r="R341" s="253">
        <f>Q341*H341</f>
        <v>0</v>
      </c>
      <c r="S341" s="253">
        <v>0</v>
      </c>
      <c r="T341" s="253">
        <f>S341*H341</f>
        <v>0</v>
      </c>
      <c r="U341" s="254" t="s">
        <v>1</v>
      </c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5" t="s">
        <v>146</v>
      </c>
      <c r="AT341" s="255" t="s">
        <v>142</v>
      </c>
      <c r="AU341" s="255" t="s">
        <v>86</v>
      </c>
      <c r="AY341" s="17" t="s">
        <v>141</v>
      </c>
      <c r="BE341" s="256">
        <f>IF(N341="základní",J341,0)</f>
        <v>0</v>
      </c>
      <c r="BF341" s="256">
        <f>IF(N341="snížená",J341,0)</f>
        <v>0</v>
      </c>
      <c r="BG341" s="256">
        <f>IF(N341="zákl. přenesená",J341,0)</f>
        <v>0</v>
      </c>
      <c r="BH341" s="256">
        <f>IF(N341="sníž. přenesená",J341,0)</f>
        <v>0</v>
      </c>
      <c r="BI341" s="256">
        <f>IF(N341="nulová",J341,0)</f>
        <v>0</v>
      </c>
      <c r="BJ341" s="17" t="s">
        <v>84</v>
      </c>
      <c r="BK341" s="256">
        <f>ROUND(I341*H341,2)</f>
        <v>0</v>
      </c>
      <c r="BL341" s="17" t="s">
        <v>146</v>
      </c>
      <c r="BM341" s="255" t="s">
        <v>397</v>
      </c>
    </row>
    <row r="342" spans="1:65" s="2" customFormat="1" ht="14.4" customHeight="1">
      <c r="A342" s="38"/>
      <c r="B342" s="39"/>
      <c r="C342" s="243" t="s">
        <v>398</v>
      </c>
      <c r="D342" s="243" t="s">
        <v>142</v>
      </c>
      <c r="E342" s="244" t="s">
        <v>399</v>
      </c>
      <c r="F342" s="245" t="s">
        <v>400</v>
      </c>
      <c r="G342" s="246" t="s">
        <v>282</v>
      </c>
      <c r="H342" s="247">
        <v>227</v>
      </c>
      <c r="I342" s="248"/>
      <c r="J342" s="249">
        <f>ROUND(I342*H342,2)</f>
        <v>0</v>
      </c>
      <c r="K342" s="250"/>
      <c r="L342" s="44"/>
      <c r="M342" s="251" t="s">
        <v>1</v>
      </c>
      <c r="N342" s="252" t="s">
        <v>41</v>
      </c>
      <c r="O342" s="91"/>
      <c r="P342" s="253">
        <f>O342*H342</f>
        <v>0</v>
      </c>
      <c r="Q342" s="253">
        <v>0</v>
      </c>
      <c r="R342" s="253">
        <f>Q342*H342</f>
        <v>0</v>
      </c>
      <c r="S342" s="253">
        <v>0</v>
      </c>
      <c r="T342" s="253">
        <f>S342*H342</f>
        <v>0</v>
      </c>
      <c r="U342" s="254" t="s">
        <v>1</v>
      </c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55" t="s">
        <v>146</v>
      </c>
      <c r="AT342" s="255" t="s">
        <v>142</v>
      </c>
      <c r="AU342" s="255" t="s">
        <v>86</v>
      </c>
      <c r="AY342" s="17" t="s">
        <v>141</v>
      </c>
      <c r="BE342" s="256">
        <f>IF(N342="základní",J342,0)</f>
        <v>0</v>
      </c>
      <c r="BF342" s="256">
        <f>IF(N342="snížená",J342,0)</f>
        <v>0</v>
      </c>
      <c r="BG342" s="256">
        <f>IF(N342="zákl. přenesená",J342,0)</f>
        <v>0</v>
      </c>
      <c r="BH342" s="256">
        <f>IF(N342="sníž. přenesená",J342,0)</f>
        <v>0</v>
      </c>
      <c r="BI342" s="256">
        <f>IF(N342="nulová",J342,0)</f>
        <v>0</v>
      </c>
      <c r="BJ342" s="17" t="s">
        <v>84</v>
      </c>
      <c r="BK342" s="256">
        <f>ROUND(I342*H342,2)</f>
        <v>0</v>
      </c>
      <c r="BL342" s="17" t="s">
        <v>146</v>
      </c>
      <c r="BM342" s="255" t="s">
        <v>401</v>
      </c>
    </row>
    <row r="343" spans="1:65" s="2" customFormat="1" ht="19.2" customHeight="1">
      <c r="A343" s="38"/>
      <c r="B343" s="39"/>
      <c r="C343" s="243" t="s">
        <v>402</v>
      </c>
      <c r="D343" s="243" t="s">
        <v>142</v>
      </c>
      <c r="E343" s="244" t="s">
        <v>403</v>
      </c>
      <c r="F343" s="245" t="s">
        <v>404</v>
      </c>
      <c r="G343" s="246" t="s">
        <v>282</v>
      </c>
      <c r="H343" s="247">
        <v>165</v>
      </c>
      <c r="I343" s="248"/>
      <c r="J343" s="249">
        <f>ROUND(I343*H343,2)</f>
        <v>0</v>
      </c>
      <c r="K343" s="250"/>
      <c r="L343" s="44"/>
      <c r="M343" s="251" t="s">
        <v>1</v>
      </c>
      <c r="N343" s="252" t="s">
        <v>41</v>
      </c>
      <c r="O343" s="91"/>
      <c r="P343" s="253">
        <f>O343*H343</f>
        <v>0</v>
      </c>
      <c r="Q343" s="253">
        <v>0</v>
      </c>
      <c r="R343" s="253">
        <f>Q343*H343</f>
        <v>0</v>
      </c>
      <c r="S343" s="253">
        <v>0</v>
      </c>
      <c r="T343" s="253">
        <f>S343*H343</f>
        <v>0</v>
      </c>
      <c r="U343" s="254" t="s">
        <v>1</v>
      </c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5" t="s">
        <v>146</v>
      </c>
      <c r="AT343" s="255" t="s">
        <v>142</v>
      </c>
      <c r="AU343" s="255" t="s">
        <v>86</v>
      </c>
      <c r="AY343" s="17" t="s">
        <v>141</v>
      </c>
      <c r="BE343" s="256">
        <f>IF(N343="základní",J343,0)</f>
        <v>0</v>
      </c>
      <c r="BF343" s="256">
        <f>IF(N343="snížená",J343,0)</f>
        <v>0</v>
      </c>
      <c r="BG343" s="256">
        <f>IF(N343="zákl. přenesená",J343,0)</f>
        <v>0</v>
      </c>
      <c r="BH343" s="256">
        <f>IF(N343="sníž. přenesená",J343,0)</f>
        <v>0</v>
      </c>
      <c r="BI343" s="256">
        <f>IF(N343="nulová",J343,0)</f>
        <v>0</v>
      </c>
      <c r="BJ343" s="17" t="s">
        <v>84</v>
      </c>
      <c r="BK343" s="256">
        <f>ROUND(I343*H343,2)</f>
        <v>0</v>
      </c>
      <c r="BL343" s="17" t="s">
        <v>146</v>
      </c>
      <c r="BM343" s="255" t="s">
        <v>405</v>
      </c>
    </row>
    <row r="344" spans="1:63" s="12" customFormat="1" ht="22.8" customHeight="1">
      <c r="A344" s="12"/>
      <c r="B344" s="227"/>
      <c r="C344" s="228"/>
      <c r="D344" s="229" t="s">
        <v>75</v>
      </c>
      <c r="E344" s="241" t="s">
        <v>406</v>
      </c>
      <c r="F344" s="241" t="s">
        <v>407</v>
      </c>
      <c r="G344" s="228"/>
      <c r="H344" s="228"/>
      <c r="I344" s="231"/>
      <c r="J344" s="242">
        <f>BK344</f>
        <v>0</v>
      </c>
      <c r="K344" s="228"/>
      <c r="L344" s="233"/>
      <c r="M344" s="234"/>
      <c r="N344" s="235"/>
      <c r="O344" s="235"/>
      <c r="P344" s="236">
        <f>P345</f>
        <v>0</v>
      </c>
      <c r="Q344" s="235"/>
      <c r="R344" s="236">
        <f>R345</f>
        <v>0</v>
      </c>
      <c r="S344" s="235"/>
      <c r="T344" s="236">
        <f>T345</f>
        <v>0</v>
      </c>
      <c r="U344" s="237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38" t="s">
        <v>84</v>
      </c>
      <c r="AT344" s="239" t="s">
        <v>75</v>
      </c>
      <c r="AU344" s="239" t="s">
        <v>84</v>
      </c>
      <c r="AY344" s="238" t="s">
        <v>141</v>
      </c>
      <c r="BK344" s="240">
        <f>BK345</f>
        <v>0</v>
      </c>
    </row>
    <row r="345" spans="1:65" s="2" customFormat="1" ht="14.4" customHeight="1">
      <c r="A345" s="38"/>
      <c r="B345" s="39"/>
      <c r="C345" s="243" t="s">
        <v>408</v>
      </c>
      <c r="D345" s="243" t="s">
        <v>142</v>
      </c>
      <c r="E345" s="244" t="s">
        <v>409</v>
      </c>
      <c r="F345" s="245" t="s">
        <v>410</v>
      </c>
      <c r="G345" s="246" t="s">
        <v>282</v>
      </c>
      <c r="H345" s="247">
        <v>541.93</v>
      </c>
      <c r="I345" s="248"/>
      <c r="J345" s="249">
        <f>ROUND(I345*H345,2)</f>
        <v>0</v>
      </c>
      <c r="K345" s="250"/>
      <c r="L345" s="44"/>
      <c r="M345" s="251" t="s">
        <v>1</v>
      </c>
      <c r="N345" s="252" t="s">
        <v>41</v>
      </c>
      <c r="O345" s="91"/>
      <c r="P345" s="253">
        <f>O345*H345</f>
        <v>0</v>
      </c>
      <c r="Q345" s="253">
        <v>0</v>
      </c>
      <c r="R345" s="253">
        <f>Q345*H345</f>
        <v>0</v>
      </c>
      <c r="S345" s="253">
        <v>0</v>
      </c>
      <c r="T345" s="253">
        <f>S345*H345</f>
        <v>0</v>
      </c>
      <c r="U345" s="254" t="s">
        <v>1</v>
      </c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5" t="s">
        <v>146</v>
      </c>
      <c r="AT345" s="255" t="s">
        <v>142</v>
      </c>
      <c r="AU345" s="255" t="s">
        <v>86</v>
      </c>
      <c r="AY345" s="17" t="s">
        <v>141</v>
      </c>
      <c r="BE345" s="256">
        <f>IF(N345="základní",J345,0)</f>
        <v>0</v>
      </c>
      <c r="BF345" s="256">
        <f>IF(N345="snížená",J345,0)</f>
        <v>0</v>
      </c>
      <c r="BG345" s="256">
        <f>IF(N345="zákl. přenesená",J345,0)</f>
        <v>0</v>
      </c>
      <c r="BH345" s="256">
        <f>IF(N345="sníž. přenesená",J345,0)</f>
        <v>0</v>
      </c>
      <c r="BI345" s="256">
        <f>IF(N345="nulová",J345,0)</f>
        <v>0</v>
      </c>
      <c r="BJ345" s="17" t="s">
        <v>84</v>
      </c>
      <c r="BK345" s="256">
        <f>ROUND(I345*H345,2)</f>
        <v>0</v>
      </c>
      <c r="BL345" s="17" t="s">
        <v>146</v>
      </c>
      <c r="BM345" s="255" t="s">
        <v>411</v>
      </c>
    </row>
    <row r="346" spans="1:63" s="12" customFormat="1" ht="25.9" customHeight="1">
      <c r="A346" s="12"/>
      <c r="B346" s="227"/>
      <c r="C346" s="228"/>
      <c r="D346" s="229" t="s">
        <v>75</v>
      </c>
      <c r="E346" s="230" t="s">
        <v>412</v>
      </c>
      <c r="F346" s="230" t="s">
        <v>413</v>
      </c>
      <c r="G346" s="228"/>
      <c r="H346" s="228"/>
      <c r="I346" s="231"/>
      <c r="J346" s="232">
        <f>BK346</f>
        <v>0</v>
      </c>
      <c r="K346" s="228"/>
      <c r="L346" s="233"/>
      <c r="M346" s="234"/>
      <c r="N346" s="235"/>
      <c r="O346" s="235"/>
      <c r="P346" s="236">
        <f>P347+P351+P361</f>
        <v>0</v>
      </c>
      <c r="Q346" s="235"/>
      <c r="R346" s="236">
        <f>R347+R351+R361</f>
        <v>2.8253608</v>
      </c>
      <c r="S346" s="235"/>
      <c r="T346" s="236">
        <f>T347+T351+T361</f>
        <v>0</v>
      </c>
      <c r="U346" s="237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8" t="s">
        <v>86</v>
      </c>
      <c r="AT346" s="239" t="s">
        <v>75</v>
      </c>
      <c r="AU346" s="239" t="s">
        <v>76</v>
      </c>
      <c r="AY346" s="238" t="s">
        <v>141</v>
      </c>
      <c r="BK346" s="240">
        <f>BK347+BK351+BK361</f>
        <v>0</v>
      </c>
    </row>
    <row r="347" spans="1:63" s="12" customFormat="1" ht="22.8" customHeight="1">
      <c r="A347" s="12"/>
      <c r="B347" s="227"/>
      <c r="C347" s="228"/>
      <c r="D347" s="229" t="s">
        <v>75</v>
      </c>
      <c r="E347" s="241" t="s">
        <v>414</v>
      </c>
      <c r="F347" s="241" t="s">
        <v>415</v>
      </c>
      <c r="G347" s="228"/>
      <c r="H347" s="228"/>
      <c r="I347" s="231"/>
      <c r="J347" s="242">
        <f>BK347</f>
        <v>0</v>
      </c>
      <c r="K347" s="228"/>
      <c r="L347" s="233"/>
      <c r="M347" s="234"/>
      <c r="N347" s="235"/>
      <c r="O347" s="235"/>
      <c r="P347" s="236">
        <f>SUM(P348:P350)</f>
        <v>0</v>
      </c>
      <c r="Q347" s="235"/>
      <c r="R347" s="236">
        <f>SUM(R348:R350)</f>
        <v>0.2098</v>
      </c>
      <c r="S347" s="235"/>
      <c r="T347" s="236">
        <f>SUM(T348:T350)</f>
        <v>0</v>
      </c>
      <c r="U347" s="237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38" t="s">
        <v>86</v>
      </c>
      <c r="AT347" s="239" t="s">
        <v>75</v>
      </c>
      <c r="AU347" s="239" t="s">
        <v>84</v>
      </c>
      <c r="AY347" s="238" t="s">
        <v>141</v>
      </c>
      <c r="BK347" s="240">
        <f>SUM(BK348:BK350)</f>
        <v>0</v>
      </c>
    </row>
    <row r="348" spans="1:65" s="2" customFormat="1" ht="19.2" customHeight="1">
      <c r="A348" s="38"/>
      <c r="B348" s="39"/>
      <c r="C348" s="243" t="s">
        <v>416</v>
      </c>
      <c r="D348" s="243" t="s">
        <v>142</v>
      </c>
      <c r="E348" s="244" t="s">
        <v>417</v>
      </c>
      <c r="F348" s="245" t="s">
        <v>418</v>
      </c>
      <c r="G348" s="246" t="s">
        <v>145</v>
      </c>
      <c r="H348" s="247">
        <v>110</v>
      </c>
      <c r="I348" s="248"/>
      <c r="J348" s="249">
        <f>ROUND(I348*H348,2)</f>
        <v>0</v>
      </c>
      <c r="K348" s="250"/>
      <c r="L348" s="44"/>
      <c r="M348" s="251" t="s">
        <v>1</v>
      </c>
      <c r="N348" s="252" t="s">
        <v>41</v>
      </c>
      <c r="O348" s="91"/>
      <c r="P348" s="253">
        <f>O348*H348</f>
        <v>0</v>
      </c>
      <c r="Q348" s="253">
        <v>0.00188</v>
      </c>
      <c r="R348" s="253">
        <f>Q348*H348</f>
        <v>0.20679999999999998</v>
      </c>
      <c r="S348" s="253">
        <v>0</v>
      </c>
      <c r="T348" s="253">
        <f>S348*H348</f>
        <v>0</v>
      </c>
      <c r="U348" s="254" t="s">
        <v>1</v>
      </c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5" t="s">
        <v>267</v>
      </c>
      <c r="AT348" s="255" t="s">
        <v>142</v>
      </c>
      <c r="AU348" s="255" t="s">
        <v>86</v>
      </c>
      <c r="AY348" s="17" t="s">
        <v>141</v>
      </c>
      <c r="BE348" s="256">
        <f>IF(N348="základní",J348,0)</f>
        <v>0</v>
      </c>
      <c r="BF348" s="256">
        <f>IF(N348="snížená",J348,0)</f>
        <v>0</v>
      </c>
      <c r="BG348" s="256">
        <f>IF(N348="zákl. přenesená",J348,0)</f>
        <v>0</v>
      </c>
      <c r="BH348" s="256">
        <f>IF(N348="sníž. přenesená",J348,0)</f>
        <v>0</v>
      </c>
      <c r="BI348" s="256">
        <f>IF(N348="nulová",J348,0)</f>
        <v>0</v>
      </c>
      <c r="BJ348" s="17" t="s">
        <v>84</v>
      </c>
      <c r="BK348" s="256">
        <f>ROUND(I348*H348,2)</f>
        <v>0</v>
      </c>
      <c r="BL348" s="17" t="s">
        <v>267</v>
      </c>
      <c r="BM348" s="255" t="s">
        <v>419</v>
      </c>
    </row>
    <row r="349" spans="1:65" s="2" customFormat="1" ht="14.4" customHeight="1">
      <c r="A349" s="38"/>
      <c r="B349" s="39"/>
      <c r="C349" s="243" t="s">
        <v>420</v>
      </c>
      <c r="D349" s="243" t="s">
        <v>142</v>
      </c>
      <c r="E349" s="244" t="s">
        <v>421</v>
      </c>
      <c r="F349" s="245" t="s">
        <v>422</v>
      </c>
      <c r="G349" s="246" t="s">
        <v>423</v>
      </c>
      <c r="H349" s="247">
        <v>300</v>
      </c>
      <c r="I349" s="248"/>
      <c r="J349" s="249">
        <f>ROUND(I349*H349,2)</f>
        <v>0</v>
      </c>
      <c r="K349" s="250"/>
      <c r="L349" s="44"/>
      <c r="M349" s="251" t="s">
        <v>1</v>
      </c>
      <c r="N349" s="252" t="s">
        <v>41</v>
      </c>
      <c r="O349" s="91"/>
      <c r="P349" s="253">
        <f>O349*H349</f>
        <v>0</v>
      </c>
      <c r="Q349" s="253">
        <v>1E-05</v>
      </c>
      <c r="R349" s="253">
        <f>Q349*H349</f>
        <v>0.003</v>
      </c>
      <c r="S349" s="253">
        <v>0</v>
      </c>
      <c r="T349" s="253">
        <f>S349*H349</f>
        <v>0</v>
      </c>
      <c r="U349" s="254" t="s">
        <v>1</v>
      </c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5" t="s">
        <v>267</v>
      </c>
      <c r="AT349" s="255" t="s">
        <v>142</v>
      </c>
      <c r="AU349" s="255" t="s">
        <v>86</v>
      </c>
      <c r="AY349" s="17" t="s">
        <v>141</v>
      </c>
      <c r="BE349" s="256">
        <f>IF(N349="základní",J349,0)</f>
        <v>0</v>
      </c>
      <c r="BF349" s="256">
        <f>IF(N349="snížená",J349,0)</f>
        <v>0</v>
      </c>
      <c r="BG349" s="256">
        <f>IF(N349="zákl. přenesená",J349,0)</f>
        <v>0</v>
      </c>
      <c r="BH349" s="256">
        <f>IF(N349="sníž. přenesená",J349,0)</f>
        <v>0</v>
      </c>
      <c r="BI349" s="256">
        <f>IF(N349="nulová",J349,0)</f>
        <v>0</v>
      </c>
      <c r="BJ349" s="17" t="s">
        <v>84</v>
      </c>
      <c r="BK349" s="256">
        <f>ROUND(I349*H349,2)</f>
        <v>0</v>
      </c>
      <c r="BL349" s="17" t="s">
        <v>267</v>
      </c>
      <c r="BM349" s="255" t="s">
        <v>424</v>
      </c>
    </row>
    <row r="350" spans="1:65" s="2" customFormat="1" ht="19.2" customHeight="1">
      <c r="A350" s="38"/>
      <c r="B350" s="39"/>
      <c r="C350" s="243" t="s">
        <v>425</v>
      </c>
      <c r="D350" s="243" t="s">
        <v>142</v>
      </c>
      <c r="E350" s="244" t="s">
        <v>426</v>
      </c>
      <c r="F350" s="245" t="s">
        <v>427</v>
      </c>
      <c r="G350" s="246" t="s">
        <v>282</v>
      </c>
      <c r="H350" s="247">
        <v>0.21</v>
      </c>
      <c r="I350" s="248"/>
      <c r="J350" s="249">
        <f>ROUND(I350*H350,2)</f>
        <v>0</v>
      </c>
      <c r="K350" s="250"/>
      <c r="L350" s="44"/>
      <c r="M350" s="251" t="s">
        <v>1</v>
      </c>
      <c r="N350" s="252" t="s">
        <v>41</v>
      </c>
      <c r="O350" s="91"/>
      <c r="P350" s="253">
        <f>O350*H350</f>
        <v>0</v>
      </c>
      <c r="Q350" s="253">
        <v>0</v>
      </c>
      <c r="R350" s="253">
        <f>Q350*H350</f>
        <v>0</v>
      </c>
      <c r="S350" s="253">
        <v>0</v>
      </c>
      <c r="T350" s="253">
        <f>S350*H350</f>
        <v>0</v>
      </c>
      <c r="U350" s="254" t="s">
        <v>1</v>
      </c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5" t="s">
        <v>267</v>
      </c>
      <c r="AT350" s="255" t="s">
        <v>142</v>
      </c>
      <c r="AU350" s="255" t="s">
        <v>86</v>
      </c>
      <c r="AY350" s="17" t="s">
        <v>141</v>
      </c>
      <c r="BE350" s="256">
        <f>IF(N350="základní",J350,0)</f>
        <v>0</v>
      </c>
      <c r="BF350" s="256">
        <f>IF(N350="snížená",J350,0)</f>
        <v>0</v>
      </c>
      <c r="BG350" s="256">
        <f>IF(N350="zákl. přenesená",J350,0)</f>
        <v>0</v>
      </c>
      <c r="BH350" s="256">
        <f>IF(N350="sníž. přenesená",J350,0)</f>
        <v>0</v>
      </c>
      <c r="BI350" s="256">
        <f>IF(N350="nulová",J350,0)</f>
        <v>0</v>
      </c>
      <c r="BJ350" s="17" t="s">
        <v>84</v>
      </c>
      <c r="BK350" s="256">
        <f>ROUND(I350*H350,2)</f>
        <v>0</v>
      </c>
      <c r="BL350" s="17" t="s">
        <v>267</v>
      </c>
      <c r="BM350" s="255" t="s">
        <v>428</v>
      </c>
    </row>
    <row r="351" spans="1:63" s="12" customFormat="1" ht="22.8" customHeight="1">
      <c r="A351" s="12"/>
      <c r="B351" s="227"/>
      <c r="C351" s="228"/>
      <c r="D351" s="229" t="s">
        <v>75</v>
      </c>
      <c r="E351" s="241" t="s">
        <v>429</v>
      </c>
      <c r="F351" s="241" t="s">
        <v>430</v>
      </c>
      <c r="G351" s="228"/>
      <c r="H351" s="228"/>
      <c r="I351" s="231"/>
      <c r="J351" s="242">
        <f>BK351</f>
        <v>0</v>
      </c>
      <c r="K351" s="228"/>
      <c r="L351" s="233"/>
      <c r="M351" s="234"/>
      <c r="N351" s="235"/>
      <c r="O351" s="235"/>
      <c r="P351" s="236">
        <f>SUM(P352:P360)</f>
        <v>0</v>
      </c>
      <c r="Q351" s="235"/>
      <c r="R351" s="236">
        <f>SUM(R352:R360)</f>
        <v>2.5255608</v>
      </c>
      <c r="S351" s="235"/>
      <c r="T351" s="236">
        <f>SUM(T352:T360)</f>
        <v>0</v>
      </c>
      <c r="U351" s="237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38" t="s">
        <v>86</v>
      </c>
      <c r="AT351" s="239" t="s">
        <v>75</v>
      </c>
      <c r="AU351" s="239" t="s">
        <v>84</v>
      </c>
      <c r="AY351" s="238" t="s">
        <v>141</v>
      </c>
      <c r="BK351" s="240">
        <f>SUM(BK352:BK360)</f>
        <v>0</v>
      </c>
    </row>
    <row r="352" spans="1:65" s="2" customFormat="1" ht="19.2" customHeight="1">
      <c r="A352" s="38"/>
      <c r="B352" s="39"/>
      <c r="C352" s="243" t="s">
        <v>431</v>
      </c>
      <c r="D352" s="243" t="s">
        <v>142</v>
      </c>
      <c r="E352" s="244" t="s">
        <v>432</v>
      </c>
      <c r="F352" s="245" t="s">
        <v>433</v>
      </c>
      <c r="G352" s="246" t="s">
        <v>162</v>
      </c>
      <c r="H352" s="247">
        <v>28.68</v>
      </c>
      <c r="I352" s="248"/>
      <c r="J352" s="249">
        <f>ROUND(I352*H352,2)</f>
        <v>0</v>
      </c>
      <c r="K352" s="250"/>
      <c r="L352" s="44"/>
      <c r="M352" s="251" t="s">
        <v>1</v>
      </c>
      <c r="N352" s="252" t="s">
        <v>41</v>
      </c>
      <c r="O352" s="91"/>
      <c r="P352" s="253">
        <f>O352*H352</f>
        <v>0</v>
      </c>
      <c r="Q352" s="253">
        <v>6E-05</v>
      </c>
      <c r="R352" s="253">
        <f>Q352*H352</f>
        <v>0.0017208</v>
      </c>
      <c r="S352" s="253">
        <v>0</v>
      </c>
      <c r="T352" s="253">
        <f>S352*H352</f>
        <v>0</v>
      </c>
      <c r="U352" s="254" t="s">
        <v>1</v>
      </c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5" t="s">
        <v>267</v>
      </c>
      <c r="AT352" s="255" t="s">
        <v>142</v>
      </c>
      <c r="AU352" s="255" t="s">
        <v>86</v>
      </c>
      <c r="AY352" s="17" t="s">
        <v>141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7" t="s">
        <v>84</v>
      </c>
      <c r="BK352" s="256">
        <f>ROUND(I352*H352,2)</f>
        <v>0</v>
      </c>
      <c r="BL352" s="17" t="s">
        <v>267</v>
      </c>
      <c r="BM352" s="255" t="s">
        <v>434</v>
      </c>
    </row>
    <row r="353" spans="1:51" s="14" customFormat="1" ht="12">
      <c r="A353" s="14"/>
      <c r="B353" s="268"/>
      <c r="C353" s="269"/>
      <c r="D353" s="259" t="s">
        <v>148</v>
      </c>
      <c r="E353" s="270" t="s">
        <v>1</v>
      </c>
      <c r="F353" s="271" t="s">
        <v>435</v>
      </c>
      <c r="G353" s="269"/>
      <c r="H353" s="272">
        <v>28.68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6"/>
      <c r="U353" s="277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148</v>
      </c>
      <c r="AU353" s="278" t="s">
        <v>86</v>
      </c>
      <c r="AV353" s="14" t="s">
        <v>86</v>
      </c>
      <c r="AW353" s="14" t="s">
        <v>32</v>
      </c>
      <c r="AX353" s="14" t="s">
        <v>84</v>
      </c>
      <c r="AY353" s="278" t="s">
        <v>141</v>
      </c>
    </row>
    <row r="354" spans="1:65" s="2" customFormat="1" ht="14.4" customHeight="1">
      <c r="A354" s="38"/>
      <c r="B354" s="39"/>
      <c r="C354" s="290" t="s">
        <v>436</v>
      </c>
      <c r="D354" s="290" t="s">
        <v>288</v>
      </c>
      <c r="E354" s="291" t="s">
        <v>437</v>
      </c>
      <c r="F354" s="292" t="s">
        <v>438</v>
      </c>
      <c r="G354" s="293" t="s">
        <v>162</v>
      </c>
      <c r="H354" s="294">
        <v>28.68</v>
      </c>
      <c r="I354" s="295"/>
      <c r="J354" s="296">
        <f>ROUND(I354*H354,2)</f>
        <v>0</v>
      </c>
      <c r="K354" s="297"/>
      <c r="L354" s="298"/>
      <c r="M354" s="299" t="s">
        <v>1</v>
      </c>
      <c r="N354" s="300" t="s">
        <v>41</v>
      </c>
      <c r="O354" s="91"/>
      <c r="P354" s="253">
        <f>O354*H354</f>
        <v>0</v>
      </c>
      <c r="Q354" s="253">
        <v>0.044</v>
      </c>
      <c r="R354" s="253">
        <f>Q354*H354</f>
        <v>1.26192</v>
      </c>
      <c r="S354" s="253">
        <v>0</v>
      </c>
      <c r="T354" s="253">
        <f>S354*H354</f>
        <v>0</v>
      </c>
      <c r="U354" s="254" t="s">
        <v>1</v>
      </c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55" t="s">
        <v>357</v>
      </c>
      <c r="AT354" s="255" t="s">
        <v>288</v>
      </c>
      <c r="AU354" s="255" t="s">
        <v>86</v>
      </c>
      <c r="AY354" s="17" t="s">
        <v>141</v>
      </c>
      <c r="BE354" s="256">
        <f>IF(N354="základní",J354,0)</f>
        <v>0</v>
      </c>
      <c r="BF354" s="256">
        <f>IF(N354="snížená",J354,0)</f>
        <v>0</v>
      </c>
      <c r="BG354" s="256">
        <f>IF(N354="zákl. přenesená",J354,0)</f>
        <v>0</v>
      </c>
      <c r="BH354" s="256">
        <f>IF(N354="sníž. přenesená",J354,0)</f>
        <v>0</v>
      </c>
      <c r="BI354" s="256">
        <f>IF(N354="nulová",J354,0)</f>
        <v>0</v>
      </c>
      <c r="BJ354" s="17" t="s">
        <v>84</v>
      </c>
      <c r="BK354" s="256">
        <f>ROUND(I354*H354,2)</f>
        <v>0</v>
      </c>
      <c r="BL354" s="17" t="s">
        <v>267</v>
      </c>
      <c r="BM354" s="255" t="s">
        <v>439</v>
      </c>
    </row>
    <row r="355" spans="1:65" s="2" customFormat="1" ht="14.4" customHeight="1">
      <c r="A355" s="38"/>
      <c r="B355" s="39"/>
      <c r="C355" s="290" t="s">
        <v>440</v>
      </c>
      <c r="D355" s="290" t="s">
        <v>288</v>
      </c>
      <c r="E355" s="291" t="s">
        <v>441</v>
      </c>
      <c r="F355" s="292" t="s">
        <v>442</v>
      </c>
      <c r="G355" s="293" t="s">
        <v>162</v>
      </c>
      <c r="H355" s="294">
        <v>28.68</v>
      </c>
      <c r="I355" s="295"/>
      <c r="J355" s="296">
        <f>ROUND(I355*H355,2)</f>
        <v>0</v>
      </c>
      <c r="K355" s="297"/>
      <c r="L355" s="298"/>
      <c r="M355" s="299" t="s">
        <v>1</v>
      </c>
      <c r="N355" s="300" t="s">
        <v>41</v>
      </c>
      <c r="O355" s="91"/>
      <c r="P355" s="253">
        <f>O355*H355</f>
        <v>0</v>
      </c>
      <c r="Q355" s="253">
        <v>0.044</v>
      </c>
      <c r="R355" s="253">
        <f>Q355*H355</f>
        <v>1.26192</v>
      </c>
      <c r="S355" s="253">
        <v>0</v>
      </c>
      <c r="T355" s="253">
        <f>S355*H355</f>
        <v>0</v>
      </c>
      <c r="U355" s="254" t="s">
        <v>1</v>
      </c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5" t="s">
        <v>357</v>
      </c>
      <c r="AT355" s="255" t="s">
        <v>288</v>
      </c>
      <c r="AU355" s="255" t="s">
        <v>86</v>
      </c>
      <c r="AY355" s="17" t="s">
        <v>141</v>
      </c>
      <c r="BE355" s="256">
        <f>IF(N355="základní",J355,0)</f>
        <v>0</v>
      </c>
      <c r="BF355" s="256">
        <f>IF(N355="snížená",J355,0)</f>
        <v>0</v>
      </c>
      <c r="BG355" s="256">
        <f>IF(N355="zákl. přenesená",J355,0)</f>
        <v>0</v>
      </c>
      <c r="BH355" s="256">
        <f>IF(N355="sníž. přenesená",J355,0)</f>
        <v>0</v>
      </c>
      <c r="BI355" s="256">
        <f>IF(N355="nulová",J355,0)</f>
        <v>0</v>
      </c>
      <c r="BJ355" s="17" t="s">
        <v>84</v>
      </c>
      <c r="BK355" s="256">
        <f>ROUND(I355*H355,2)</f>
        <v>0</v>
      </c>
      <c r="BL355" s="17" t="s">
        <v>267</v>
      </c>
      <c r="BM355" s="255" t="s">
        <v>443</v>
      </c>
    </row>
    <row r="356" spans="1:65" s="2" customFormat="1" ht="19.2" customHeight="1">
      <c r="A356" s="38"/>
      <c r="B356" s="39"/>
      <c r="C356" s="243" t="s">
        <v>180</v>
      </c>
      <c r="D356" s="243" t="s">
        <v>142</v>
      </c>
      <c r="E356" s="244" t="s">
        <v>444</v>
      </c>
      <c r="F356" s="245" t="s">
        <v>445</v>
      </c>
      <c r="G356" s="246" t="s">
        <v>162</v>
      </c>
      <c r="H356" s="247">
        <v>20.7</v>
      </c>
      <c r="I356" s="248"/>
      <c r="J356" s="249">
        <f>ROUND(I356*H356,2)</f>
        <v>0</v>
      </c>
      <c r="K356" s="250"/>
      <c r="L356" s="44"/>
      <c r="M356" s="251" t="s">
        <v>1</v>
      </c>
      <c r="N356" s="252" t="s">
        <v>41</v>
      </c>
      <c r="O356" s="91"/>
      <c r="P356" s="253">
        <f>O356*H356</f>
        <v>0</v>
      </c>
      <c r="Q356" s="253">
        <v>0</v>
      </c>
      <c r="R356" s="253">
        <f>Q356*H356</f>
        <v>0</v>
      </c>
      <c r="S356" s="253">
        <v>0</v>
      </c>
      <c r="T356" s="253">
        <f>S356*H356</f>
        <v>0</v>
      </c>
      <c r="U356" s="254" t="s">
        <v>1</v>
      </c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5" t="s">
        <v>267</v>
      </c>
      <c r="AT356" s="255" t="s">
        <v>142</v>
      </c>
      <c r="AU356" s="255" t="s">
        <v>86</v>
      </c>
      <c r="AY356" s="17" t="s">
        <v>141</v>
      </c>
      <c r="BE356" s="256">
        <f>IF(N356="základní",J356,0)</f>
        <v>0</v>
      </c>
      <c r="BF356" s="256">
        <f>IF(N356="snížená",J356,0)</f>
        <v>0</v>
      </c>
      <c r="BG356" s="256">
        <f>IF(N356="zákl. přenesená",J356,0)</f>
        <v>0</v>
      </c>
      <c r="BH356" s="256">
        <f>IF(N356="sníž. přenesená",J356,0)</f>
        <v>0</v>
      </c>
      <c r="BI356" s="256">
        <f>IF(N356="nulová",J356,0)</f>
        <v>0</v>
      </c>
      <c r="BJ356" s="17" t="s">
        <v>84</v>
      </c>
      <c r="BK356" s="256">
        <f>ROUND(I356*H356,2)</f>
        <v>0</v>
      </c>
      <c r="BL356" s="17" t="s">
        <v>267</v>
      </c>
      <c r="BM356" s="255" t="s">
        <v>446</v>
      </c>
    </row>
    <row r="357" spans="1:51" s="14" customFormat="1" ht="12">
      <c r="A357" s="14"/>
      <c r="B357" s="268"/>
      <c r="C357" s="269"/>
      <c r="D357" s="259" t="s">
        <v>148</v>
      </c>
      <c r="E357" s="270" t="s">
        <v>1</v>
      </c>
      <c r="F357" s="271" t="s">
        <v>447</v>
      </c>
      <c r="G357" s="269"/>
      <c r="H357" s="272">
        <v>20.7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6"/>
      <c r="U357" s="277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148</v>
      </c>
      <c r="AU357" s="278" t="s">
        <v>86</v>
      </c>
      <c r="AV357" s="14" t="s">
        <v>86</v>
      </c>
      <c r="AW357" s="14" t="s">
        <v>32</v>
      </c>
      <c r="AX357" s="14" t="s">
        <v>84</v>
      </c>
      <c r="AY357" s="278" t="s">
        <v>141</v>
      </c>
    </row>
    <row r="358" spans="1:65" s="2" customFormat="1" ht="19.2" customHeight="1">
      <c r="A358" s="38"/>
      <c r="B358" s="39"/>
      <c r="C358" s="243" t="s">
        <v>448</v>
      </c>
      <c r="D358" s="243" t="s">
        <v>142</v>
      </c>
      <c r="E358" s="244" t="s">
        <v>449</v>
      </c>
      <c r="F358" s="245" t="s">
        <v>450</v>
      </c>
      <c r="G358" s="246" t="s">
        <v>423</v>
      </c>
      <c r="H358" s="247">
        <v>8</v>
      </c>
      <c r="I358" s="248"/>
      <c r="J358" s="249">
        <f>ROUND(I358*H358,2)</f>
        <v>0</v>
      </c>
      <c r="K358" s="250"/>
      <c r="L358" s="44"/>
      <c r="M358" s="251" t="s">
        <v>1</v>
      </c>
      <c r="N358" s="252" t="s">
        <v>41</v>
      </c>
      <c r="O358" s="91"/>
      <c r="P358" s="253">
        <f>O358*H358</f>
        <v>0</v>
      </c>
      <c r="Q358" s="253">
        <v>0</v>
      </c>
      <c r="R358" s="253">
        <f>Q358*H358</f>
        <v>0</v>
      </c>
      <c r="S358" s="253">
        <v>0</v>
      </c>
      <c r="T358" s="253">
        <f>S358*H358</f>
        <v>0</v>
      </c>
      <c r="U358" s="254" t="s">
        <v>1</v>
      </c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5" t="s">
        <v>267</v>
      </c>
      <c r="AT358" s="255" t="s">
        <v>142</v>
      </c>
      <c r="AU358" s="255" t="s">
        <v>86</v>
      </c>
      <c r="AY358" s="17" t="s">
        <v>141</v>
      </c>
      <c r="BE358" s="256">
        <f>IF(N358="základní",J358,0)</f>
        <v>0</v>
      </c>
      <c r="BF358" s="256">
        <f>IF(N358="snížená",J358,0)</f>
        <v>0</v>
      </c>
      <c r="BG358" s="256">
        <f>IF(N358="zákl. přenesená",J358,0)</f>
        <v>0</v>
      </c>
      <c r="BH358" s="256">
        <f>IF(N358="sníž. přenesená",J358,0)</f>
        <v>0</v>
      </c>
      <c r="BI358" s="256">
        <f>IF(N358="nulová",J358,0)</f>
        <v>0</v>
      </c>
      <c r="BJ358" s="17" t="s">
        <v>84</v>
      </c>
      <c r="BK358" s="256">
        <f>ROUND(I358*H358,2)</f>
        <v>0</v>
      </c>
      <c r="BL358" s="17" t="s">
        <v>267</v>
      </c>
      <c r="BM358" s="255" t="s">
        <v>451</v>
      </c>
    </row>
    <row r="359" spans="1:65" s="2" customFormat="1" ht="14.4" customHeight="1">
      <c r="A359" s="38"/>
      <c r="B359" s="39"/>
      <c r="C359" s="290" t="s">
        <v>452</v>
      </c>
      <c r="D359" s="290" t="s">
        <v>288</v>
      </c>
      <c r="E359" s="291" t="s">
        <v>453</v>
      </c>
      <c r="F359" s="292" t="s">
        <v>454</v>
      </c>
      <c r="G359" s="293" t="s">
        <v>455</v>
      </c>
      <c r="H359" s="294">
        <v>8</v>
      </c>
      <c r="I359" s="295"/>
      <c r="J359" s="296">
        <f>ROUND(I359*H359,2)</f>
        <v>0</v>
      </c>
      <c r="K359" s="297"/>
      <c r="L359" s="298"/>
      <c r="M359" s="299" t="s">
        <v>1</v>
      </c>
      <c r="N359" s="300" t="s">
        <v>41</v>
      </c>
      <c r="O359" s="91"/>
      <c r="P359" s="253">
        <f>O359*H359</f>
        <v>0</v>
      </c>
      <c r="Q359" s="253">
        <v>0</v>
      </c>
      <c r="R359" s="253">
        <f>Q359*H359</f>
        <v>0</v>
      </c>
      <c r="S359" s="253">
        <v>0</v>
      </c>
      <c r="T359" s="253">
        <f>S359*H359</f>
        <v>0</v>
      </c>
      <c r="U359" s="254" t="s">
        <v>1</v>
      </c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5" t="s">
        <v>357</v>
      </c>
      <c r="AT359" s="255" t="s">
        <v>288</v>
      </c>
      <c r="AU359" s="255" t="s">
        <v>86</v>
      </c>
      <c r="AY359" s="17" t="s">
        <v>141</v>
      </c>
      <c r="BE359" s="256">
        <f>IF(N359="základní",J359,0)</f>
        <v>0</v>
      </c>
      <c r="BF359" s="256">
        <f>IF(N359="snížená",J359,0)</f>
        <v>0</v>
      </c>
      <c r="BG359" s="256">
        <f>IF(N359="zákl. přenesená",J359,0)</f>
        <v>0</v>
      </c>
      <c r="BH359" s="256">
        <f>IF(N359="sníž. přenesená",J359,0)</f>
        <v>0</v>
      </c>
      <c r="BI359" s="256">
        <f>IF(N359="nulová",J359,0)</f>
        <v>0</v>
      </c>
      <c r="BJ359" s="17" t="s">
        <v>84</v>
      </c>
      <c r="BK359" s="256">
        <f>ROUND(I359*H359,2)</f>
        <v>0</v>
      </c>
      <c r="BL359" s="17" t="s">
        <v>267</v>
      </c>
      <c r="BM359" s="255" t="s">
        <v>456</v>
      </c>
    </row>
    <row r="360" spans="1:65" s="2" customFormat="1" ht="19.2" customHeight="1">
      <c r="A360" s="38"/>
      <c r="B360" s="39"/>
      <c r="C360" s="243" t="s">
        <v>457</v>
      </c>
      <c r="D360" s="243" t="s">
        <v>142</v>
      </c>
      <c r="E360" s="244" t="s">
        <v>458</v>
      </c>
      <c r="F360" s="245" t="s">
        <v>459</v>
      </c>
      <c r="G360" s="246" t="s">
        <v>282</v>
      </c>
      <c r="H360" s="247">
        <v>2.526</v>
      </c>
      <c r="I360" s="248"/>
      <c r="J360" s="249">
        <f>ROUND(I360*H360,2)</f>
        <v>0</v>
      </c>
      <c r="K360" s="250"/>
      <c r="L360" s="44"/>
      <c r="M360" s="251" t="s">
        <v>1</v>
      </c>
      <c r="N360" s="252" t="s">
        <v>41</v>
      </c>
      <c r="O360" s="91"/>
      <c r="P360" s="253">
        <f>O360*H360</f>
        <v>0</v>
      </c>
      <c r="Q360" s="253">
        <v>0</v>
      </c>
      <c r="R360" s="253">
        <f>Q360*H360</f>
        <v>0</v>
      </c>
      <c r="S360" s="253">
        <v>0</v>
      </c>
      <c r="T360" s="253">
        <f>S360*H360</f>
        <v>0</v>
      </c>
      <c r="U360" s="254" t="s">
        <v>1</v>
      </c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5" t="s">
        <v>267</v>
      </c>
      <c r="AT360" s="255" t="s">
        <v>142</v>
      </c>
      <c r="AU360" s="255" t="s">
        <v>86</v>
      </c>
      <c r="AY360" s="17" t="s">
        <v>141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7" t="s">
        <v>84</v>
      </c>
      <c r="BK360" s="256">
        <f>ROUND(I360*H360,2)</f>
        <v>0</v>
      </c>
      <c r="BL360" s="17" t="s">
        <v>267</v>
      </c>
      <c r="BM360" s="255" t="s">
        <v>460</v>
      </c>
    </row>
    <row r="361" spans="1:63" s="12" customFormat="1" ht="22.8" customHeight="1">
      <c r="A361" s="12"/>
      <c r="B361" s="227"/>
      <c r="C361" s="228"/>
      <c r="D361" s="229" t="s">
        <v>75</v>
      </c>
      <c r="E361" s="241" t="s">
        <v>461</v>
      </c>
      <c r="F361" s="241" t="s">
        <v>462</v>
      </c>
      <c r="G361" s="228"/>
      <c r="H361" s="228"/>
      <c r="I361" s="231"/>
      <c r="J361" s="242">
        <f>BK361</f>
        <v>0</v>
      </c>
      <c r="K361" s="228"/>
      <c r="L361" s="233"/>
      <c r="M361" s="234"/>
      <c r="N361" s="235"/>
      <c r="O361" s="235"/>
      <c r="P361" s="236">
        <f>SUM(P362:P363)</f>
        <v>0</v>
      </c>
      <c r="Q361" s="235"/>
      <c r="R361" s="236">
        <f>SUM(R362:R363)</f>
        <v>0.09</v>
      </c>
      <c r="S361" s="235"/>
      <c r="T361" s="236">
        <f>SUM(T362:T363)</f>
        <v>0</v>
      </c>
      <c r="U361" s="237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38" t="s">
        <v>86</v>
      </c>
      <c r="AT361" s="239" t="s">
        <v>75</v>
      </c>
      <c r="AU361" s="239" t="s">
        <v>84</v>
      </c>
      <c r="AY361" s="238" t="s">
        <v>141</v>
      </c>
      <c r="BK361" s="240">
        <f>SUM(BK362:BK363)</f>
        <v>0</v>
      </c>
    </row>
    <row r="362" spans="1:65" s="2" customFormat="1" ht="19.2" customHeight="1">
      <c r="A362" s="38"/>
      <c r="B362" s="39"/>
      <c r="C362" s="243" t="s">
        <v>463</v>
      </c>
      <c r="D362" s="243" t="s">
        <v>142</v>
      </c>
      <c r="E362" s="244" t="s">
        <v>464</v>
      </c>
      <c r="F362" s="245" t="s">
        <v>465</v>
      </c>
      <c r="G362" s="246" t="s">
        <v>145</v>
      </c>
      <c r="H362" s="247">
        <v>10</v>
      </c>
      <c r="I362" s="248"/>
      <c r="J362" s="249">
        <f>ROUND(I362*H362,2)</f>
        <v>0</v>
      </c>
      <c r="K362" s="250"/>
      <c r="L362" s="44"/>
      <c r="M362" s="251" t="s">
        <v>1</v>
      </c>
      <c r="N362" s="252" t="s">
        <v>41</v>
      </c>
      <c r="O362" s="91"/>
      <c r="P362" s="253">
        <f>O362*H362</f>
        <v>0</v>
      </c>
      <c r="Q362" s="253">
        <v>0.009</v>
      </c>
      <c r="R362" s="253">
        <f>Q362*H362</f>
        <v>0.09</v>
      </c>
      <c r="S362" s="253">
        <v>0</v>
      </c>
      <c r="T362" s="253">
        <f>S362*H362</f>
        <v>0</v>
      </c>
      <c r="U362" s="254" t="s">
        <v>1</v>
      </c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55" t="s">
        <v>267</v>
      </c>
      <c r="AT362" s="255" t="s">
        <v>142</v>
      </c>
      <c r="AU362" s="255" t="s">
        <v>86</v>
      </c>
      <c r="AY362" s="17" t="s">
        <v>141</v>
      </c>
      <c r="BE362" s="256">
        <f>IF(N362="základní",J362,0)</f>
        <v>0</v>
      </c>
      <c r="BF362" s="256">
        <f>IF(N362="snížená",J362,0)</f>
        <v>0</v>
      </c>
      <c r="BG362" s="256">
        <f>IF(N362="zákl. přenesená",J362,0)</f>
        <v>0</v>
      </c>
      <c r="BH362" s="256">
        <f>IF(N362="sníž. přenesená",J362,0)</f>
        <v>0</v>
      </c>
      <c r="BI362" s="256">
        <f>IF(N362="nulová",J362,0)</f>
        <v>0</v>
      </c>
      <c r="BJ362" s="17" t="s">
        <v>84</v>
      </c>
      <c r="BK362" s="256">
        <f>ROUND(I362*H362,2)</f>
        <v>0</v>
      </c>
      <c r="BL362" s="17" t="s">
        <v>267</v>
      </c>
      <c r="BM362" s="255" t="s">
        <v>466</v>
      </c>
    </row>
    <row r="363" spans="1:65" s="2" customFormat="1" ht="19.2" customHeight="1">
      <c r="A363" s="38"/>
      <c r="B363" s="39"/>
      <c r="C363" s="243" t="s">
        <v>467</v>
      </c>
      <c r="D363" s="243" t="s">
        <v>142</v>
      </c>
      <c r="E363" s="244" t="s">
        <v>468</v>
      </c>
      <c r="F363" s="245" t="s">
        <v>469</v>
      </c>
      <c r="G363" s="246" t="s">
        <v>282</v>
      </c>
      <c r="H363" s="247">
        <v>0.2</v>
      </c>
      <c r="I363" s="248"/>
      <c r="J363" s="249">
        <f>ROUND(I363*H363,2)</f>
        <v>0</v>
      </c>
      <c r="K363" s="250"/>
      <c r="L363" s="44"/>
      <c r="M363" s="301" t="s">
        <v>1</v>
      </c>
      <c r="N363" s="302" t="s">
        <v>41</v>
      </c>
      <c r="O363" s="303"/>
      <c r="P363" s="304">
        <f>O363*H363</f>
        <v>0</v>
      </c>
      <c r="Q363" s="304">
        <v>0</v>
      </c>
      <c r="R363" s="304">
        <f>Q363*H363</f>
        <v>0</v>
      </c>
      <c r="S363" s="304">
        <v>0</v>
      </c>
      <c r="T363" s="304">
        <f>S363*H363</f>
        <v>0</v>
      </c>
      <c r="U363" s="305" t="s">
        <v>1</v>
      </c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55" t="s">
        <v>267</v>
      </c>
      <c r="AT363" s="255" t="s">
        <v>142</v>
      </c>
      <c r="AU363" s="255" t="s">
        <v>86</v>
      </c>
      <c r="AY363" s="17" t="s">
        <v>141</v>
      </c>
      <c r="BE363" s="256">
        <f>IF(N363="základní",J363,0)</f>
        <v>0</v>
      </c>
      <c r="BF363" s="256">
        <f>IF(N363="snížená",J363,0)</f>
        <v>0</v>
      </c>
      <c r="BG363" s="256">
        <f>IF(N363="zákl. přenesená",J363,0)</f>
        <v>0</v>
      </c>
      <c r="BH363" s="256">
        <f>IF(N363="sníž. přenesená",J363,0)</f>
        <v>0</v>
      </c>
      <c r="BI363" s="256">
        <f>IF(N363="nulová",J363,0)</f>
        <v>0</v>
      </c>
      <c r="BJ363" s="17" t="s">
        <v>84</v>
      </c>
      <c r="BK363" s="256">
        <f>ROUND(I363*H363,2)</f>
        <v>0</v>
      </c>
      <c r="BL363" s="17" t="s">
        <v>267</v>
      </c>
      <c r="BM363" s="255" t="s">
        <v>470</v>
      </c>
    </row>
    <row r="364" spans="1:31" s="2" customFormat="1" ht="6.95" customHeight="1">
      <c r="A364" s="38"/>
      <c r="B364" s="66"/>
      <c r="C364" s="67"/>
      <c r="D364" s="67"/>
      <c r="E364" s="67"/>
      <c r="F364" s="67"/>
      <c r="G364" s="67"/>
      <c r="H364" s="67"/>
      <c r="I364" s="192"/>
      <c r="J364" s="67"/>
      <c r="K364" s="67"/>
      <c r="L364" s="44"/>
      <c r="M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</row>
  </sheetData>
  <sheetProtection password="CC35" sheet="1" objects="1" scenarios="1" formatColumns="0" formatRows="0" autoFilter="0"/>
  <autoFilter ref="C126:K36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106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4.4" customHeight="1">
      <c r="B7" s="20"/>
      <c r="E7" s="153" t="str">
        <f>'Rekapitulace stavby'!K6</f>
        <v>Opěrné zdi - Tachov Jabloňová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107</v>
      </c>
      <c r="I8" s="146"/>
      <c r="L8" s="20"/>
    </row>
    <row r="9" spans="1:31" s="2" customFormat="1" ht="14.4" customHeight="1">
      <c r="A9" s="38"/>
      <c r="B9" s="44"/>
      <c r="C9" s="38"/>
      <c r="D9" s="38"/>
      <c r="E9" s="153" t="s">
        <v>471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472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4.4" customHeight="1">
      <c r="A11" s="38"/>
      <c r="B11" s="44"/>
      <c r="C11" s="38"/>
      <c r="D11" s="38"/>
      <c r="E11" s="155" t="s">
        <v>473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34</v>
      </c>
      <c r="G14" s="38"/>
      <c r="H14" s="38"/>
      <c r="I14" s="156" t="s">
        <v>22</v>
      </c>
      <c r="J14" s="157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Město Tachov,Hornická 1695, Tachov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Ing.Miloš Valíček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ROUND((SUM(BE120:BE130)),2)</f>
        <v>0</v>
      </c>
      <c r="G35" s="38"/>
      <c r="H35" s="38"/>
      <c r="I35" s="171">
        <v>0.21</v>
      </c>
      <c r="J35" s="170">
        <f>ROUND(((SUM(BE120:BE130))*I35),2)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ROUND((SUM(BF120:BF130)),2)</f>
        <v>0</v>
      </c>
      <c r="G36" s="38"/>
      <c r="H36" s="38"/>
      <c r="I36" s="171">
        <v>0.15</v>
      </c>
      <c r="J36" s="170">
        <f>ROUND(((SUM(BF120:BF130))*I36),2)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ROUND((SUM(BG120:BG130)),2)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ROUND((SUM(BH120:BH130)),2)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ROUND((SUM(BI120:BI130)),2)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109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96" t="str">
        <f>E7</f>
        <v>Opěrné zdi - Tachov Jabloňová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107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96" t="s">
        <v>471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472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76" t="str">
        <f>E11</f>
        <v>C 800-1 - Zemní práce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6" customHeight="1">
      <c r="A93" s="38"/>
      <c r="B93" s="39"/>
      <c r="C93" s="32" t="s">
        <v>24</v>
      </c>
      <c r="D93" s="40"/>
      <c r="E93" s="40"/>
      <c r="F93" s="27" t="str">
        <f>E17</f>
        <v xml:space="preserve">Město Tachov,Hornická 1695, Tachov </v>
      </c>
      <c r="G93" s="40"/>
      <c r="H93" s="40"/>
      <c r="I93" s="156" t="s">
        <v>30</v>
      </c>
      <c r="J93" s="36" t="str">
        <f>E23</f>
        <v>Ing.Miloš Valíček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110</v>
      </c>
      <c r="D96" s="198"/>
      <c r="E96" s="198"/>
      <c r="F96" s="198"/>
      <c r="G96" s="198"/>
      <c r="H96" s="198"/>
      <c r="I96" s="199"/>
      <c r="J96" s="200" t="s">
        <v>111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112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113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125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4.4" customHeight="1">
      <c r="A108" s="38"/>
      <c r="B108" s="39"/>
      <c r="C108" s="40"/>
      <c r="D108" s="40"/>
      <c r="E108" s="196" t="str">
        <f>E7</f>
        <v>Opěrné zdi - Tachov Jabloňová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107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4.4" customHeight="1">
      <c r="A110" s="38"/>
      <c r="B110" s="39"/>
      <c r="C110" s="40"/>
      <c r="D110" s="40"/>
      <c r="E110" s="196" t="s">
        <v>471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472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76" t="str">
        <f>E11</f>
        <v>C 800-1 - Zemní práce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6" t="s">
        <v>22</v>
      </c>
      <c r="J114" s="79" t="str">
        <f>IF(J14="","",J14)</f>
        <v>1. 10. 2019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32" t="s">
        <v>24</v>
      </c>
      <c r="D116" s="40"/>
      <c r="E116" s="40"/>
      <c r="F116" s="27" t="str">
        <f>E17</f>
        <v xml:space="preserve">Město Tachov,Hornická 1695, Tachov </v>
      </c>
      <c r="G116" s="40"/>
      <c r="H116" s="40"/>
      <c r="I116" s="156" t="s">
        <v>30</v>
      </c>
      <c r="J116" s="36" t="str">
        <f>E23</f>
        <v>Ing.Miloš Valíček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126</v>
      </c>
      <c r="D119" s="218" t="s">
        <v>61</v>
      </c>
      <c r="E119" s="218" t="s">
        <v>57</v>
      </c>
      <c r="F119" s="218" t="s">
        <v>58</v>
      </c>
      <c r="G119" s="218" t="s">
        <v>127</v>
      </c>
      <c r="H119" s="218" t="s">
        <v>128</v>
      </c>
      <c r="I119" s="219" t="s">
        <v>129</v>
      </c>
      <c r="J119" s="220" t="s">
        <v>111</v>
      </c>
      <c r="K119" s="221" t="s">
        <v>130</v>
      </c>
      <c r="L119" s="222"/>
      <c r="M119" s="100" t="s">
        <v>1</v>
      </c>
      <c r="N119" s="101" t="s">
        <v>40</v>
      </c>
      <c r="O119" s="101" t="s">
        <v>131</v>
      </c>
      <c r="P119" s="101" t="s">
        <v>132</v>
      </c>
      <c r="Q119" s="101" t="s">
        <v>133</v>
      </c>
      <c r="R119" s="101" t="s">
        <v>134</v>
      </c>
      <c r="S119" s="101" t="s">
        <v>135</v>
      </c>
      <c r="T119" s="101" t="s">
        <v>136</v>
      </c>
      <c r="U119" s="102" t="s">
        <v>137</v>
      </c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138</v>
      </c>
      <c r="D120" s="40"/>
      <c r="E120" s="40"/>
      <c r="F120" s="40"/>
      <c r="G120" s="40"/>
      <c r="H120" s="40"/>
      <c r="I120" s="154"/>
      <c r="J120" s="223">
        <f>BK120</f>
        <v>0</v>
      </c>
      <c r="K120" s="40"/>
      <c r="L120" s="44"/>
      <c r="M120" s="103"/>
      <c r="N120" s="224"/>
      <c r="O120" s="104"/>
      <c r="P120" s="225">
        <f>SUM(P121:P130)</f>
        <v>0</v>
      </c>
      <c r="Q120" s="104"/>
      <c r="R120" s="225">
        <f>SUM(R121:R130)</f>
        <v>0</v>
      </c>
      <c r="S120" s="104"/>
      <c r="T120" s="225">
        <f>SUM(T121:T130)</f>
        <v>0</v>
      </c>
      <c r="U120" s="10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113</v>
      </c>
      <c r="BK120" s="226">
        <f>SUM(BK121:BK130)</f>
        <v>0</v>
      </c>
    </row>
    <row r="121" spans="1:65" s="2" customFormat="1" ht="14.4" customHeight="1">
      <c r="A121" s="38"/>
      <c r="B121" s="39"/>
      <c r="C121" s="243" t="s">
        <v>260</v>
      </c>
      <c r="D121" s="243" t="s">
        <v>142</v>
      </c>
      <c r="E121" s="244" t="s">
        <v>474</v>
      </c>
      <c r="F121" s="245" t="s">
        <v>475</v>
      </c>
      <c r="G121" s="246" t="s">
        <v>162</v>
      </c>
      <c r="H121" s="247">
        <v>6</v>
      </c>
      <c r="I121" s="248"/>
      <c r="J121" s="249">
        <f>ROUND(I121*H121,2)</f>
        <v>0</v>
      </c>
      <c r="K121" s="250"/>
      <c r="L121" s="44"/>
      <c r="M121" s="251" t="s">
        <v>1</v>
      </c>
      <c r="N121" s="252" t="s">
        <v>41</v>
      </c>
      <c r="O121" s="91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3">
        <f>S121*H121</f>
        <v>0</v>
      </c>
      <c r="U121" s="254" t="s">
        <v>1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5" t="s">
        <v>146</v>
      </c>
      <c r="AT121" s="255" t="s">
        <v>142</v>
      </c>
      <c r="AU121" s="255" t="s">
        <v>76</v>
      </c>
      <c r="AY121" s="17" t="s">
        <v>141</v>
      </c>
      <c r="BE121" s="256">
        <f>IF(N121="základní",J121,0)</f>
        <v>0</v>
      </c>
      <c r="BF121" s="256">
        <f>IF(N121="snížená",J121,0)</f>
        <v>0</v>
      </c>
      <c r="BG121" s="256">
        <f>IF(N121="zákl. přenesená",J121,0)</f>
        <v>0</v>
      </c>
      <c r="BH121" s="256">
        <f>IF(N121="sníž. přenesená",J121,0)</f>
        <v>0</v>
      </c>
      <c r="BI121" s="256">
        <f>IF(N121="nulová",J121,0)</f>
        <v>0</v>
      </c>
      <c r="BJ121" s="17" t="s">
        <v>84</v>
      </c>
      <c r="BK121" s="256">
        <f>ROUND(I121*H121,2)</f>
        <v>0</v>
      </c>
      <c r="BL121" s="17" t="s">
        <v>146</v>
      </c>
      <c r="BM121" s="255" t="s">
        <v>86</v>
      </c>
    </row>
    <row r="122" spans="1:65" s="2" customFormat="1" ht="14.4" customHeight="1">
      <c r="A122" s="38"/>
      <c r="B122" s="39"/>
      <c r="C122" s="243" t="s">
        <v>8</v>
      </c>
      <c r="D122" s="243" t="s">
        <v>142</v>
      </c>
      <c r="E122" s="244" t="s">
        <v>476</v>
      </c>
      <c r="F122" s="245" t="s">
        <v>477</v>
      </c>
      <c r="G122" s="246" t="s">
        <v>174</v>
      </c>
      <c r="H122" s="247">
        <v>10.5</v>
      </c>
      <c r="I122" s="248"/>
      <c r="J122" s="249">
        <f>ROUND(I122*H122,2)</f>
        <v>0</v>
      </c>
      <c r="K122" s="250"/>
      <c r="L122" s="44"/>
      <c r="M122" s="251" t="s">
        <v>1</v>
      </c>
      <c r="N122" s="252" t="s">
        <v>41</v>
      </c>
      <c r="O122" s="91"/>
      <c r="P122" s="253">
        <f>O122*H122</f>
        <v>0</v>
      </c>
      <c r="Q122" s="253">
        <v>0</v>
      </c>
      <c r="R122" s="253">
        <f>Q122*H122</f>
        <v>0</v>
      </c>
      <c r="S122" s="253">
        <v>0</v>
      </c>
      <c r="T122" s="253">
        <f>S122*H122</f>
        <v>0</v>
      </c>
      <c r="U122" s="254" t="s">
        <v>1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5" t="s">
        <v>146</v>
      </c>
      <c r="AT122" s="255" t="s">
        <v>142</v>
      </c>
      <c r="AU122" s="255" t="s">
        <v>76</v>
      </c>
      <c r="AY122" s="17" t="s">
        <v>141</v>
      </c>
      <c r="BE122" s="256">
        <f>IF(N122="základní",J122,0)</f>
        <v>0</v>
      </c>
      <c r="BF122" s="256">
        <f>IF(N122="snížená",J122,0)</f>
        <v>0</v>
      </c>
      <c r="BG122" s="256">
        <f>IF(N122="zákl. přenesená",J122,0)</f>
        <v>0</v>
      </c>
      <c r="BH122" s="256">
        <f>IF(N122="sníž. přenesená",J122,0)</f>
        <v>0</v>
      </c>
      <c r="BI122" s="256">
        <f>IF(N122="nulová",J122,0)</f>
        <v>0</v>
      </c>
      <c r="BJ122" s="17" t="s">
        <v>84</v>
      </c>
      <c r="BK122" s="256">
        <f>ROUND(I122*H122,2)</f>
        <v>0</v>
      </c>
      <c r="BL122" s="17" t="s">
        <v>146</v>
      </c>
      <c r="BM122" s="255" t="s">
        <v>146</v>
      </c>
    </row>
    <row r="123" spans="1:65" s="2" customFormat="1" ht="14.4" customHeight="1">
      <c r="A123" s="38"/>
      <c r="B123" s="39"/>
      <c r="C123" s="243" t="s">
        <v>267</v>
      </c>
      <c r="D123" s="243" t="s">
        <v>142</v>
      </c>
      <c r="E123" s="244" t="s">
        <v>478</v>
      </c>
      <c r="F123" s="245" t="s">
        <v>479</v>
      </c>
      <c r="G123" s="246" t="s">
        <v>174</v>
      </c>
      <c r="H123" s="247">
        <v>10.5</v>
      </c>
      <c r="I123" s="248"/>
      <c r="J123" s="249">
        <f>ROUND(I123*H123,2)</f>
        <v>0</v>
      </c>
      <c r="K123" s="250"/>
      <c r="L123" s="44"/>
      <c r="M123" s="251" t="s">
        <v>1</v>
      </c>
      <c r="N123" s="252" t="s">
        <v>41</v>
      </c>
      <c r="O123" s="91"/>
      <c r="P123" s="253">
        <f>O123*H123</f>
        <v>0</v>
      </c>
      <c r="Q123" s="253">
        <v>0</v>
      </c>
      <c r="R123" s="253">
        <f>Q123*H123</f>
        <v>0</v>
      </c>
      <c r="S123" s="253">
        <v>0</v>
      </c>
      <c r="T123" s="253">
        <f>S123*H123</f>
        <v>0</v>
      </c>
      <c r="U123" s="254" t="s">
        <v>1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5" t="s">
        <v>146</v>
      </c>
      <c r="AT123" s="255" t="s">
        <v>142</v>
      </c>
      <c r="AU123" s="255" t="s">
        <v>76</v>
      </c>
      <c r="AY123" s="17" t="s">
        <v>141</v>
      </c>
      <c r="BE123" s="256">
        <f>IF(N123="základní",J123,0)</f>
        <v>0</v>
      </c>
      <c r="BF123" s="256">
        <f>IF(N123="snížená",J123,0)</f>
        <v>0</v>
      </c>
      <c r="BG123" s="256">
        <f>IF(N123="zákl. přenesená",J123,0)</f>
        <v>0</v>
      </c>
      <c r="BH123" s="256">
        <f>IF(N123="sníž. přenesená",J123,0)</f>
        <v>0</v>
      </c>
      <c r="BI123" s="256">
        <f>IF(N123="nulová",J123,0)</f>
        <v>0</v>
      </c>
      <c r="BJ123" s="17" t="s">
        <v>84</v>
      </c>
      <c r="BK123" s="256">
        <f>ROUND(I123*H123,2)</f>
        <v>0</v>
      </c>
      <c r="BL123" s="17" t="s">
        <v>146</v>
      </c>
      <c r="BM123" s="255" t="s">
        <v>171</v>
      </c>
    </row>
    <row r="124" spans="1:65" s="2" customFormat="1" ht="14.4" customHeight="1">
      <c r="A124" s="38"/>
      <c r="B124" s="39"/>
      <c r="C124" s="243" t="s">
        <v>271</v>
      </c>
      <c r="D124" s="243" t="s">
        <v>142</v>
      </c>
      <c r="E124" s="244" t="s">
        <v>480</v>
      </c>
      <c r="F124" s="245" t="s">
        <v>481</v>
      </c>
      <c r="G124" s="246" t="s">
        <v>174</v>
      </c>
      <c r="H124" s="247">
        <v>10.5</v>
      </c>
      <c r="I124" s="248"/>
      <c r="J124" s="249">
        <f>ROUND(I124*H124,2)</f>
        <v>0</v>
      </c>
      <c r="K124" s="250"/>
      <c r="L124" s="44"/>
      <c r="M124" s="251" t="s">
        <v>1</v>
      </c>
      <c r="N124" s="252" t="s">
        <v>41</v>
      </c>
      <c r="O124" s="91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3">
        <f>S124*H124</f>
        <v>0</v>
      </c>
      <c r="U124" s="254" t="s">
        <v>1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5" t="s">
        <v>146</v>
      </c>
      <c r="AT124" s="255" t="s">
        <v>142</v>
      </c>
      <c r="AU124" s="255" t="s">
        <v>76</v>
      </c>
      <c r="AY124" s="17" t="s">
        <v>141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7" t="s">
        <v>84</v>
      </c>
      <c r="BK124" s="256">
        <f>ROUND(I124*H124,2)</f>
        <v>0</v>
      </c>
      <c r="BL124" s="17" t="s">
        <v>146</v>
      </c>
      <c r="BM124" s="255" t="s">
        <v>181</v>
      </c>
    </row>
    <row r="125" spans="1:65" s="2" customFormat="1" ht="14.4" customHeight="1">
      <c r="A125" s="38"/>
      <c r="B125" s="39"/>
      <c r="C125" s="243" t="s">
        <v>275</v>
      </c>
      <c r="D125" s="243" t="s">
        <v>142</v>
      </c>
      <c r="E125" s="244" t="s">
        <v>482</v>
      </c>
      <c r="F125" s="245" t="s">
        <v>483</v>
      </c>
      <c r="G125" s="246" t="s">
        <v>174</v>
      </c>
      <c r="H125" s="247">
        <v>6.8</v>
      </c>
      <c r="I125" s="248"/>
      <c r="J125" s="249">
        <f>ROUND(I125*H125,2)</f>
        <v>0</v>
      </c>
      <c r="K125" s="250"/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3">
        <f>S125*H125</f>
        <v>0</v>
      </c>
      <c r="U125" s="254" t="s">
        <v>1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146</v>
      </c>
      <c r="AT125" s="255" t="s">
        <v>142</v>
      </c>
      <c r="AU125" s="255" t="s">
        <v>76</v>
      </c>
      <c r="AY125" s="17" t="s">
        <v>141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84</v>
      </c>
      <c r="BK125" s="256">
        <f>ROUND(I125*H125,2)</f>
        <v>0</v>
      </c>
      <c r="BL125" s="17" t="s">
        <v>146</v>
      </c>
      <c r="BM125" s="255" t="s">
        <v>224</v>
      </c>
    </row>
    <row r="126" spans="1:65" s="2" customFormat="1" ht="14.4" customHeight="1">
      <c r="A126" s="38"/>
      <c r="B126" s="39"/>
      <c r="C126" s="243" t="s">
        <v>279</v>
      </c>
      <c r="D126" s="243" t="s">
        <v>142</v>
      </c>
      <c r="E126" s="244" t="s">
        <v>484</v>
      </c>
      <c r="F126" s="245" t="s">
        <v>485</v>
      </c>
      <c r="G126" s="246" t="s">
        <v>174</v>
      </c>
      <c r="H126" s="247">
        <v>6.8</v>
      </c>
      <c r="I126" s="248"/>
      <c r="J126" s="249">
        <f>ROUND(I126*H126,2)</f>
        <v>0</v>
      </c>
      <c r="K126" s="250"/>
      <c r="L126" s="44"/>
      <c r="M126" s="251" t="s">
        <v>1</v>
      </c>
      <c r="N126" s="252" t="s">
        <v>41</v>
      </c>
      <c r="O126" s="91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3">
        <f>S126*H126</f>
        <v>0</v>
      </c>
      <c r="U126" s="254" t="s">
        <v>1</v>
      </c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5" t="s">
        <v>146</v>
      </c>
      <c r="AT126" s="255" t="s">
        <v>142</v>
      </c>
      <c r="AU126" s="255" t="s">
        <v>76</v>
      </c>
      <c r="AY126" s="17" t="s">
        <v>141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7" t="s">
        <v>84</v>
      </c>
      <c r="BK126" s="256">
        <f>ROUND(I126*H126,2)</f>
        <v>0</v>
      </c>
      <c r="BL126" s="17" t="s">
        <v>146</v>
      </c>
      <c r="BM126" s="255" t="s">
        <v>152</v>
      </c>
    </row>
    <row r="127" spans="1:65" s="2" customFormat="1" ht="14.4" customHeight="1">
      <c r="A127" s="38"/>
      <c r="B127" s="39"/>
      <c r="C127" s="243" t="s">
        <v>150</v>
      </c>
      <c r="D127" s="243" t="s">
        <v>142</v>
      </c>
      <c r="E127" s="244" t="s">
        <v>486</v>
      </c>
      <c r="F127" s="245" t="s">
        <v>487</v>
      </c>
      <c r="G127" s="246" t="s">
        <v>174</v>
      </c>
      <c r="H127" s="247">
        <v>17.3</v>
      </c>
      <c r="I127" s="248"/>
      <c r="J127" s="249">
        <f>ROUND(I127*H127,2)</f>
        <v>0</v>
      </c>
      <c r="K127" s="250"/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3">
        <f>S127*H127</f>
        <v>0</v>
      </c>
      <c r="U127" s="254" t="s">
        <v>1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146</v>
      </c>
      <c r="AT127" s="255" t="s">
        <v>142</v>
      </c>
      <c r="AU127" s="255" t="s">
        <v>76</v>
      </c>
      <c r="AY127" s="17" t="s">
        <v>141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84</v>
      </c>
      <c r="BK127" s="256">
        <f>ROUND(I127*H127,2)</f>
        <v>0</v>
      </c>
      <c r="BL127" s="17" t="s">
        <v>146</v>
      </c>
      <c r="BM127" s="255" t="s">
        <v>260</v>
      </c>
    </row>
    <row r="128" spans="1:65" s="2" customFormat="1" ht="14.4" customHeight="1">
      <c r="A128" s="38"/>
      <c r="B128" s="39"/>
      <c r="C128" s="243" t="s">
        <v>7</v>
      </c>
      <c r="D128" s="243" t="s">
        <v>142</v>
      </c>
      <c r="E128" s="244" t="s">
        <v>488</v>
      </c>
      <c r="F128" s="245" t="s">
        <v>489</v>
      </c>
      <c r="G128" s="246" t="s">
        <v>174</v>
      </c>
      <c r="H128" s="247">
        <v>1.7</v>
      </c>
      <c r="I128" s="248"/>
      <c r="J128" s="249">
        <f>ROUND(I128*H128,2)</f>
        <v>0</v>
      </c>
      <c r="K128" s="250"/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3">
        <f>S128*H128</f>
        <v>0</v>
      </c>
      <c r="U128" s="254" t="s">
        <v>1</v>
      </c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146</v>
      </c>
      <c r="AT128" s="255" t="s">
        <v>142</v>
      </c>
      <c r="AU128" s="255" t="s">
        <v>76</v>
      </c>
      <c r="AY128" s="17" t="s">
        <v>141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84</v>
      </c>
      <c r="BK128" s="256">
        <f>ROUND(I128*H128,2)</f>
        <v>0</v>
      </c>
      <c r="BL128" s="17" t="s">
        <v>146</v>
      </c>
      <c r="BM128" s="255" t="s">
        <v>267</v>
      </c>
    </row>
    <row r="129" spans="1:65" s="2" customFormat="1" ht="14.4" customHeight="1">
      <c r="A129" s="38"/>
      <c r="B129" s="39"/>
      <c r="C129" s="243" t="s">
        <v>293</v>
      </c>
      <c r="D129" s="243" t="s">
        <v>142</v>
      </c>
      <c r="E129" s="244" t="s">
        <v>490</v>
      </c>
      <c r="F129" s="245" t="s">
        <v>491</v>
      </c>
      <c r="G129" s="246" t="s">
        <v>174</v>
      </c>
      <c r="H129" s="247">
        <v>10.4</v>
      </c>
      <c r="I129" s="248"/>
      <c r="J129" s="249">
        <f>ROUND(I129*H129,2)</f>
        <v>0</v>
      </c>
      <c r="K129" s="250"/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3">
        <f>S129*H129</f>
        <v>0</v>
      </c>
      <c r="U129" s="254" t="s">
        <v>1</v>
      </c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146</v>
      </c>
      <c r="AT129" s="255" t="s">
        <v>142</v>
      </c>
      <c r="AU129" s="255" t="s">
        <v>76</v>
      </c>
      <c r="AY129" s="17" t="s">
        <v>141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84</v>
      </c>
      <c r="BK129" s="256">
        <f>ROUND(I129*H129,2)</f>
        <v>0</v>
      </c>
      <c r="BL129" s="17" t="s">
        <v>146</v>
      </c>
      <c r="BM129" s="255" t="s">
        <v>275</v>
      </c>
    </row>
    <row r="130" spans="1:65" s="2" customFormat="1" ht="14.4" customHeight="1">
      <c r="A130" s="38"/>
      <c r="B130" s="39"/>
      <c r="C130" s="243" t="s">
        <v>298</v>
      </c>
      <c r="D130" s="243" t="s">
        <v>142</v>
      </c>
      <c r="E130" s="244" t="s">
        <v>492</v>
      </c>
      <c r="F130" s="245" t="s">
        <v>493</v>
      </c>
      <c r="G130" s="246" t="s">
        <v>174</v>
      </c>
      <c r="H130" s="247">
        <v>5.2</v>
      </c>
      <c r="I130" s="248"/>
      <c r="J130" s="249">
        <f>ROUND(I130*H130,2)</f>
        <v>0</v>
      </c>
      <c r="K130" s="250"/>
      <c r="L130" s="44"/>
      <c r="M130" s="301" t="s">
        <v>1</v>
      </c>
      <c r="N130" s="302" t="s">
        <v>41</v>
      </c>
      <c r="O130" s="303"/>
      <c r="P130" s="304">
        <f>O130*H130</f>
        <v>0</v>
      </c>
      <c r="Q130" s="304">
        <v>0</v>
      </c>
      <c r="R130" s="304">
        <f>Q130*H130</f>
        <v>0</v>
      </c>
      <c r="S130" s="304">
        <v>0</v>
      </c>
      <c r="T130" s="304">
        <f>S130*H130</f>
        <v>0</v>
      </c>
      <c r="U130" s="305" t="s">
        <v>1</v>
      </c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146</v>
      </c>
      <c r="AT130" s="255" t="s">
        <v>142</v>
      </c>
      <c r="AU130" s="255" t="s">
        <v>76</v>
      </c>
      <c r="AY130" s="17" t="s">
        <v>141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84</v>
      </c>
      <c r="BK130" s="256">
        <f>ROUND(I130*H130,2)</f>
        <v>0</v>
      </c>
      <c r="BL130" s="17" t="s">
        <v>146</v>
      </c>
      <c r="BM130" s="255" t="s">
        <v>150</v>
      </c>
    </row>
    <row r="131" spans="1:31" s="2" customFormat="1" ht="6.95" customHeight="1">
      <c r="A131" s="38"/>
      <c r="B131" s="66"/>
      <c r="C131" s="67"/>
      <c r="D131" s="67"/>
      <c r="E131" s="67"/>
      <c r="F131" s="67"/>
      <c r="G131" s="67"/>
      <c r="H131" s="67"/>
      <c r="I131" s="192"/>
      <c r="J131" s="67"/>
      <c r="K131" s="67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119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106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4.4" customHeight="1">
      <c r="B7" s="20"/>
      <c r="E7" s="153" t="str">
        <f>'Rekapitulace stavby'!K6</f>
        <v>Opěrné zdi - Tachov Jabloňová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107</v>
      </c>
      <c r="I8" s="146"/>
      <c r="L8" s="20"/>
    </row>
    <row r="9" spans="1:31" s="2" customFormat="1" ht="14.4" customHeight="1">
      <c r="A9" s="38"/>
      <c r="B9" s="44"/>
      <c r="C9" s="38"/>
      <c r="D9" s="38"/>
      <c r="E9" s="153" t="s">
        <v>471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472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4.4" customHeight="1">
      <c r="A11" s="38"/>
      <c r="B11" s="44"/>
      <c r="C11" s="38"/>
      <c r="D11" s="38"/>
      <c r="E11" s="155" t="s">
        <v>494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34</v>
      </c>
      <c r="G14" s="38"/>
      <c r="H14" s="38"/>
      <c r="I14" s="156" t="s">
        <v>22</v>
      </c>
      <c r="J14" s="157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Město Tachov,Hornická 1695, Tachov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Ing.Miloš Valíček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ROUND((SUM(BE120:BE129)),2)</f>
        <v>0</v>
      </c>
      <c r="G35" s="38"/>
      <c r="H35" s="38"/>
      <c r="I35" s="171">
        <v>0.21</v>
      </c>
      <c r="J35" s="170">
        <f>ROUND(((SUM(BE120:BE129))*I35),2)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ROUND((SUM(BF120:BF129)),2)</f>
        <v>0</v>
      </c>
      <c r="G36" s="38"/>
      <c r="H36" s="38"/>
      <c r="I36" s="171">
        <v>0.15</v>
      </c>
      <c r="J36" s="170">
        <f>ROUND(((SUM(BF120:BF129))*I36),2)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ROUND((SUM(BG120:BG129)),2)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ROUND((SUM(BH120:BH129)),2)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ROUND((SUM(BI120:BI129)),2)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109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96" t="str">
        <f>E7</f>
        <v>Opěrné zdi - Tachov Jabloňová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107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96" t="s">
        <v>471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472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76" t="str">
        <f>E11</f>
        <v>C-23 M - Montáž potrubí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6" customHeight="1">
      <c r="A93" s="38"/>
      <c r="B93" s="39"/>
      <c r="C93" s="32" t="s">
        <v>24</v>
      </c>
      <c r="D93" s="40"/>
      <c r="E93" s="40"/>
      <c r="F93" s="27" t="str">
        <f>E17</f>
        <v xml:space="preserve">Město Tachov,Hornická 1695, Tachov </v>
      </c>
      <c r="G93" s="40"/>
      <c r="H93" s="40"/>
      <c r="I93" s="156" t="s">
        <v>30</v>
      </c>
      <c r="J93" s="36" t="str">
        <f>E23</f>
        <v>Ing.Miloš Valíček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110</v>
      </c>
      <c r="D96" s="198"/>
      <c r="E96" s="198"/>
      <c r="F96" s="198"/>
      <c r="G96" s="198"/>
      <c r="H96" s="198"/>
      <c r="I96" s="199"/>
      <c r="J96" s="200" t="s">
        <v>111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112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113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125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4.4" customHeight="1">
      <c r="A108" s="38"/>
      <c r="B108" s="39"/>
      <c r="C108" s="40"/>
      <c r="D108" s="40"/>
      <c r="E108" s="196" t="str">
        <f>E7</f>
        <v>Opěrné zdi - Tachov Jabloňová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107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4.4" customHeight="1">
      <c r="A110" s="38"/>
      <c r="B110" s="39"/>
      <c r="C110" s="40"/>
      <c r="D110" s="40"/>
      <c r="E110" s="196" t="s">
        <v>471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472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76" t="str">
        <f>E11</f>
        <v>C-23 M - Montáž potrubí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6" t="s">
        <v>22</v>
      </c>
      <c r="J114" s="79" t="str">
        <f>IF(J14="","",J14)</f>
        <v>1. 10. 2019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32" t="s">
        <v>24</v>
      </c>
      <c r="D116" s="40"/>
      <c r="E116" s="40"/>
      <c r="F116" s="27" t="str">
        <f>E17</f>
        <v xml:space="preserve">Město Tachov,Hornická 1695, Tachov </v>
      </c>
      <c r="G116" s="40"/>
      <c r="H116" s="40"/>
      <c r="I116" s="156" t="s">
        <v>30</v>
      </c>
      <c r="J116" s="36" t="str">
        <f>E23</f>
        <v>Ing.Miloš Valíček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126</v>
      </c>
      <c r="D119" s="218" t="s">
        <v>61</v>
      </c>
      <c r="E119" s="218" t="s">
        <v>57</v>
      </c>
      <c r="F119" s="218" t="s">
        <v>58</v>
      </c>
      <c r="G119" s="218" t="s">
        <v>127</v>
      </c>
      <c r="H119" s="218" t="s">
        <v>128</v>
      </c>
      <c r="I119" s="219" t="s">
        <v>129</v>
      </c>
      <c r="J119" s="220" t="s">
        <v>111</v>
      </c>
      <c r="K119" s="221" t="s">
        <v>130</v>
      </c>
      <c r="L119" s="222"/>
      <c r="M119" s="100" t="s">
        <v>1</v>
      </c>
      <c r="N119" s="101" t="s">
        <v>40</v>
      </c>
      <c r="O119" s="101" t="s">
        <v>131</v>
      </c>
      <c r="P119" s="101" t="s">
        <v>132</v>
      </c>
      <c r="Q119" s="101" t="s">
        <v>133</v>
      </c>
      <c r="R119" s="101" t="s">
        <v>134</v>
      </c>
      <c r="S119" s="101" t="s">
        <v>135</v>
      </c>
      <c r="T119" s="101" t="s">
        <v>136</v>
      </c>
      <c r="U119" s="102" t="s">
        <v>137</v>
      </c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138</v>
      </c>
      <c r="D120" s="40"/>
      <c r="E120" s="40"/>
      <c r="F120" s="40"/>
      <c r="G120" s="40"/>
      <c r="H120" s="40"/>
      <c r="I120" s="154"/>
      <c r="J120" s="223">
        <f>BK120</f>
        <v>0</v>
      </c>
      <c r="K120" s="40"/>
      <c r="L120" s="44"/>
      <c r="M120" s="103"/>
      <c r="N120" s="224"/>
      <c r="O120" s="104"/>
      <c r="P120" s="225">
        <f>SUM(P121:P129)</f>
        <v>0</v>
      </c>
      <c r="Q120" s="104"/>
      <c r="R120" s="225">
        <f>SUM(R121:R129)</f>
        <v>0</v>
      </c>
      <c r="S120" s="104"/>
      <c r="T120" s="225">
        <f>SUM(T121:T129)</f>
        <v>0</v>
      </c>
      <c r="U120" s="10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113</v>
      </c>
      <c r="BK120" s="226">
        <f>SUM(BK121:BK129)</f>
        <v>0</v>
      </c>
    </row>
    <row r="121" spans="1:65" s="2" customFormat="1" ht="14.4" customHeight="1">
      <c r="A121" s="38"/>
      <c r="B121" s="39"/>
      <c r="C121" s="243" t="s">
        <v>310</v>
      </c>
      <c r="D121" s="243" t="s">
        <v>142</v>
      </c>
      <c r="E121" s="244" t="s">
        <v>495</v>
      </c>
      <c r="F121" s="245" t="s">
        <v>496</v>
      </c>
      <c r="G121" s="246" t="s">
        <v>162</v>
      </c>
      <c r="H121" s="247">
        <v>22.5</v>
      </c>
      <c r="I121" s="248"/>
      <c r="J121" s="249">
        <f>ROUND(I121*H121,2)</f>
        <v>0</v>
      </c>
      <c r="K121" s="250"/>
      <c r="L121" s="44"/>
      <c r="M121" s="251" t="s">
        <v>1</v>
      </c>
      <c r="N121" s="252" t="s">
        <v>41</v>
      </c>
      <c r="O121" s="91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3">
        <f>S121*H121</f>
        <v>0</v>
      </c>
      <c r="U121" s="254" t="s">
        <v>1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5" t="s">
        <v>146</v>
      </c>
      <c r="AT121" s="255" t="s">
        <v>142</v>
      </c>
      <c r="AU121" s="255" t="s">
        <v>76</v>
      </c>
      <c r="AY121" s="17" t="s">
        <v>141</v>
      </c>
      <c r="BE121" s="256">
        <f>IF(N121="základní",J121,0)</f>
        <v>0</v>
      </c>
      <c r="BF121" s="256">
        <f>IF(N121="snížená",J121,0)</f>
        <v>0</v>
      </c>
      <c r="BG121" s="256">
        <f>IF(N121="zákl. přenesená",J121,0)</f>
        <v>0</v>
      </c>
      <c r="BH121" s="256">
        <f>IF(N121="sníž. přenesená",J121,0)</f>
        <v>0</v>
      </c>
      <c r="BI121" s="256">
        <f>IF(N121="nulová",J121,0)</f>
        <v>0</v>
      </c>
      <c r="BJ121" s="17" t="s">
        <v>84</v>
      </c>
      <c r="BK121" s="256">
        <f>ROUND(I121*H121,2)</f>
        <v>0</v>
      </c>
      <c r="BL121" s="17" t="s">
        <v>146</v>
      </c>
      <c r="BM121" s="255" t="s">
        <v>86</v>
      </c>
    </row>
    <row r="122" spans="1:65" s="2" customFormat="1" ht="14.4" customHeight="1">
      <c r="A122" s="38"/>
      <c r="B122" s="39"/>
      <c r="C122" s="243" t="s">
        <v>314</v>
      </c>
      <c r="D122" s="243" t="s">
        <v>142</v>
      </c>
      <c r="E122" s="244" t="s">
        <v>497</v>
      </c>
      <c r="F122" s="245" t="s">
        <v>498</v>
      </c>
      <c r="G122" s="246" t="s">
        <v>162</v>
      </c>
      <c r="H122" s="247">
        <v>22.5</v>
      </c>
      <c r="I122" s="248"/>
      <c r="J122" s="249">
        <f>ROUND(I122*H122,2)</f>
        <v>0</v>
      </c>
      <c r="K122" s="250"/>
      <c r="L122" s="44"/>
      <c r="M122" s="251" t="s">
        <v>1</v>
      </c>
      <c r="N122" s="252" t="s">
        <v>41</v>
      </c>
      <c r="O122" s="91"/>
      <c r="P122" s="253">
        <f>O122*H122</f>
        <v>0</v>
      </c>
      <c r="Q122" s="253">
        <v>0</v>
      </c>
      <c r="R122" s="253">
        <f>Q122*H122</f>
        <v>0</v>
      </c>
      <c r="S122" s="253">
        <v>0</v>
      </c>
      <c r="T122" s="253">
        <f>S122*H122</f>
        <v>0</v>
      </c>
      <c r="U122" s="254" t="s">
        <v>1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5" t="s">
        <v>146</v>
      </c>
      <c r="AT122" s="255" t="s">
        <v>142</v>
      </c>
      <c r="AU122" s="255" t="s">
        <v>76</v>
      </c>
      <c r="AY122" s="17" t="s">
        <v>141</v>
      </c>
      <c r="BE122" s="256">
        <f>IF(N122="základní",J122,0)</f>
        <v>0</v>
      </c>
      <c r="BF122" s="256">
        <f>IF(N122="snížená",J122,0)</f>
        <v>0</v>
      </c>
      <c r="BG122" s="256">
        <f>IF(N122="zákl. přenesená",J122,0)</f>
        <v>0</v>
      </c>
      <c r="BH122" s="256">
        <f>IF(N122="sníž. přenesená",J122,0)</f>
        <v>0</v>
      </c>
      <c r="BI122" s="256">
        <f>IF(N122="nulová",J122,0)</f>
        <v>0</v>
      </c>
      <c r="BJ122" s="17" t="s">
        <v>84</v>
      </c>
      <c r="BK122" s="256">
        <f>ROUND(I122*H122,2)</f>
        <v>0</v>
      </c>
      <c r="BL122" s="17" t="s">
        <v>146</v>
      </c>
      <c r="BM122" s="255" t="s">
        <v>146</v>
      </c>
    </row>
    <row r="123" spans="1:65" s="2" customFormat="1" ht="14.4" customHeight="1">
      <c r="A123" s="38"/>
      <c r="B123" s="39"/>
      <c r="C123" s="243" t="s">
        <v>326</v>
      </c>
      <c r="D123" s="243" t="s">
        <v>142</v>
      </c>
      <c r="E123" s="244" t="s">
        <v>499</v>
      </c>
      <c r="F123" s="245" t="s">
        <v>500</v>
      </c>
      <c r="G123" s="246" t="s">
        <v>145</v>
      </c>
      <c r="H123" s="247">
        <v>1.6</v>
      </c>
      <c r="I123" s="248"/>
      <c r="J123" s="249">
        <f>ROUND(I123*H123,2)</f>
        <v>0</v>
      </c>
      <c r="K123" s="250"/>
      <c r="L123" s="44"/>
      <c r="M123" s="251" t="s">
        <v>1</v>
      </c>
      <c r="N123" s="252" t="s">
        <v>41</v>
      </c>
      <c r="O123" s="91"/>
      <c r="P123" s="253">
        <f>O123*H123</f>
        <v>0</v>
      </c>
      <c r="Q123" s="253">
        <v>0</v>
      </c>
      <c r="R123" s="253">
        <f>Q123*H123</f>
        <v>0</v>
      </c>
      <c r="S123" s="253">
        <v>0</v>
      </c>
      <c r="T123" s="253">
        <f>S123*H123</f>
        <v>0</v>
      </c>
      <c r="U123" s="254" t="s">
        <v>1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5" t="s">
        <v>146</v>
      </c>
      <c r="AT123" s="255" t="s">
        <v>142</v>
      </c>
      <c r="AU123" s="255" t="s">
        <v>76</v>
      </c>
      <c r="AY123" s="17" t="s">
        <v>141</v>
      </c>
      <c r="BE123" s="256">
        <f>IF(N123="základní",J123,0)</f>
        <v>0</v>
      </c>
      <c r="BF123" s="256">
        <f>IF(N123="snížená",J123,0)</f>
        <v>0</v>
      </c>
      <c r="BG123" s="256">
        <f>IF(N123="zákl. přenesená",J123,0)</f>
        <v>0</v>
      </c>
      <c r="BH123" s="256">
        <f>IF(N123="sníž. přenesená",J123,0)</f>
        <v>0</v>
      </c>
      <c r="BI123" s="256">
        <f>IF(N123="nulová",J123,0)</f>
        <v>0</v>
      </c>
      <c r="BJ123" s="17" t="s">
        <v>84</v>
      </c>
      <c r="BK123" s="256">
        <f>ROUND(I123*H123,2)</f>
        <v>0</v>
      </c>
      <c r="BL123" s="17" t="s">
        <v>146</v>
      </c>
      <c r="BM123" s="255" t="s">
        <v>171</v>
      </c>
    </row>
    <row r="124" spans="1:65" s="2" customFormat="1" ht="14.4" customHeight="1">
      <c r="A124" s="38"/>
      <c r="B124" s="39"/>
      <c r="C124" s="243" t="s">
        <v>330</v>
      </c>
      <c r="D124" s="243" t="s">
        <v>142</v>
      </c>
      <c r="E124" s="244" t="s">
        <v>501</v>
      </c>
      <c r="F124" s="245" t="s">
        <v>502</v>
      </c>
      <c r="G124" s="246" t="s">
        <v>455</v>
      </c>
      <c r="H124" s="247">
        <v>2</v>
      </c>
      <c r="I124" s="248"/>
      <c r="J124" s="249">
        <f>ROUND(I124*H124,2)</f>
        <v>0</v>
      </c>
      <c r="K124" s="250"/>
      <c r="L124" s="44"/>
      <c r="M124" s="251" t="s">
        <v>1</v>
      </c>
      <c r="N124" s="252" t="s">
        <v>41</v>
      </c>
      <c r="O124" s="91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3">
        <f>S124*H124</f>
        <v>0</v>
      </c>
      <c r="U124" s="254" t="s">
        <v>1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5" t="s">
        <v>146</v>
      </c>
      <c r="AT124" s="255" t="s">
        <v>142</v>
      </c>
      <c r="AU124" s="255" t="s">
        <v>76</v>
      </c>
      <c r="AY124" s="17" t="s">
        <v>141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7" t="s">
        <v>84</v>
      </c>
      <c r="BK124" s="256">
        <f>ROUND(I124*H124,2)</f>
        <v>0</v>
      </c>
      <c r="BL124" s="17" t="s">
        <v>146</v>
      </c>
      <c r="BM124" s="255" t="s">
        <v>181</v>
      </c>
    </row>
    <row r="125" spans="1:65" s="2" customFormat="1" ht="14.4" customHeight="1">
      <c r="A125" s="38"/>
      <c r="B125" s="39"/>
      <c r="C125" s="243" t="s">
        <v>341</v>
      </c>
      <c r="D125" s="243" t="s">
        <v>142</v>
      </c>
      <c r="E125" s="244" t="s">
        <v>503</v>
      </c>
      <c r="F125" s="245" t="s">
        <v>504</v>
      </c>
      <c r="G125" s="246" t="s">
        <v>162</v>
      </c>
      <c r="H125" s="247">
        <v>23</v>
      </c>
      <c r="I125" s="248"/>
      <c r="J125" s="249">
        <f>ROUND(I125*H125,2)</f>
        <v>0</v>
      </c>
      <c r="K125" s="250"/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3">
        <f>S125*H125</f>
        <v>0</v>
      </c>
      <c r="U125" s="254" t="s">
        <v>1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146</v>
      </c>
      <c r="AT125" s="255" t="s">
        <v>142</v>
      </c>
      <c r="AU125" s="255" t="s">
        <v>76</v>
      </c>
      <c r="AY125" s="17" t="s">
        <v>141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84</v>
      </c>
      <c r="BK125" s="256">
        <f>ROUND(I125*H125,2)</f>
        <v>0</v>
      </c>
      <c r="BL125" s="17" t="s">
        <v>146</v>
      </c>
      <c r="BM125" s="255" t="s">
        <v>224</v>
      </c>
    </row>
    <row r="126" spans="1:65" s="2" customFormat="1" ht="14.4" customHeight="1">
      <c r="A126" s="38"/>
      <c r="B126" s="39"/>
      <c r="C126" s="243" t="s">
        <v>349</v>
      </c>
      <c r="D126" s="243" t="s">
        <v>142</v>
      </c>
      <c r="E126" s="244" t="s">
        <v>505</v>
      </c>
      <c r="F126" s="245" t="s">
        <v>506</v>
      </c>
      <c r="G126" s="246" t="s">
        <v>162</v>
      </c>
      <c r="H126" s="247">
        <v>26</v>
      </c>
      <c r="I126" s="248"/>
      <c r="J126" s="249">
        <f>ROUND(I126*H126,2)</f>
        <v>0</v>
      </c>
      <c r="K126" s="250"/>
      <c r="L126" s="44"/>
      <c r="M126" s="251" t="s">
        <v>1</v>
      </c>
      <c r="N126" s="252" t="s">
        <v>41</v>
      </c>
      <c r="O126" s="91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3">
        <f>S126*H126</f>
        <v>0</v>
      </c>
      <c r="U126" s="254" t="s">
        <v>1</v>
      </c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5" t="s">
        <v>146</v>
      </c>
      <c r="AT126" s="255" t="s">
        <v>142</v>
      </c>
      <c r="AU126" s="255" t="s">
        <v>76</v>
      </c>
      <c r="AY126" s="17" t="s">
        <v>141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7" t="s">
        <v>84</v>
      </c>
      <c r="BK126" s="256">
        <f>ROUND(I126*H126,2)</f>
        <v>0</v>
      </c>
      <c r="BL126" s="17" t="s">
        <v>146</v>
      </c>
      <c r="BM126" s="255" t="s">
        <v>152</v>
      </c>
    </row>
    <row r="127" spans="1:65" s="2" customFormat="1" ht="14.4" customHeight="1">
      <c r="A127" s="38"/>
      <c r="B127" s="39"/>
      <c r="C127" s="243" t="s">
        <v>357</v>
      </c>
      <c r="D127" s="243" t="s">
        <v>142</v>
      </c>
      <c r="E127" s="244" t="s">
        <v>507</v>
      </c>
      <c r="F127" s="245" t="s">
        <v>508</v>
      </c>
      <c r="G127" s="246" t="s">
        <v>162</v>
      </c>
      <c r="H127" s="247">
        <v>22.5</v>
      </c>
      <c r="I127" s="248"/>
      <c r="J127" s="249">
        <f>ROUND(I127*H127,2)</f>
        <v>0</v>
      </c>
      <c r="K127" s="250"/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3">
        <f>S127*H127</f>
        <v>0</v>
      </c>
      <c r="U127" s="254" t="s">
        <v>1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146</v>
      </c>
      <c r="AT127" s="255" t="s">
        <v>142</v>
      </c>
      <c r="AU127" s="255" t="s">
        <v>76</v>
      </c>
      <c r="AY127" s="17" t="s">
        <v>141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84</v>
      </c>
      <c r="BK127" s="256">
        <f>ROUND(I127*H127,2)</f>
        <v>0</v>
      </c>
      <c r="BL127" s="17" t="s">
        <v>146</v>
      </c>
      <c r="BM127" s="255" t="s">
        <v>260</v>
      </c>
    </row>
    <row r="128" spans="1:65" s="2" customFormat="1" ht="14.4" customHeight="1">
      <c r="A128" s="38"/>
      <c r="B128" s="39"/>
      <c r="C128" s="243" t="s">
        <v>367</v>
      </c>
      <c r="D128" s="243" t="s">
        <v>142</v>
      </c>
      <c r="E128" s="244" t="s">
        <v>509</v>
      </c>
      <c r="F128" s="245" t="s">
        <v>510</v>
      </c>
      <c r="G128" s="246" t="s">
        <v>511</v>
      </c>
      <c r="H128" s="306"/>
      <c r="I128" s="248"/>
      <c r="J128" s="249">
        <f>ROUND(I128*H128,2)</f>
        <v>0</v>
      </c>
      <c r="K128" s="250"/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3">
        <f>S128*H128</f>
        <v>0</v>
      </c>
      <c r="U128" s="254" t="s">
        <v>1</v>
      </c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146</v>
      </c>
      <c r="AT128" s="255" t="s">
        <v>142</v>
      </c>
      <c r="AU128" s="255" t="s">
        <v>76</v>
      </c>
      <c r="AY128" s="17" t="s">
        <v>141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84</v>
      </c>
      <c r="BK128" s="256">
        <f>ROUND(I128*H128,2)</f>
        <v>0</v>
      </c>
      <c r="BL128" s="17" t="s">
        <v>146</v>
      </c>
      <c r="BM128" s="255" t="s">
        <v>267</v>
      </c>
    </row>
    <row r="129" spans="1:65" s="2" customFormat="1" ht="14.4" customHeight="1">
      <c r="A129" s="38"/>
      <c r="B129" s="39"/>
      <c r="C129" s="243" t="s">
        <v>371</v>
      </c>
      <c r="D129" s="243" t="s">
        <v>142</v>
      </c>
      <c r="E129" s="244" t="s">
        <v>512</v>
      </c>
      <c r="F129" s="245" t="s">
        <v>513</v>
      </c>
      <c r="G129" s="246" t="s">
        <v>511</v>
      </c>
      <c r="H129" s="306"/>
      <c r="I129" s="248"/>
      <c r="J129" s="249">
        <f>ROUND(I129*H129,2)</f>
        <v>0</v>
      </c>
      <c r="K129" s="250"/>
      <c r="L129" s="44"/>
      <c r="M129" s="301" t="s">
        <v>1</v>
      </c>
      <c r="N129" s="302" t="s">
        <v>41</v>
      </c>
      <c r="O129" s="303"/>
      <c r="P129" s="304">
        <f>O129*H129</f>
        <v>0</v>
      </c>
      <c r="Q129" s="304">
        <v>0</v>
      </c>
      <c r="R129" s="304">
        <f>Q129*H129</f>
        <v>0</v>
      </c>
      <c r="S129" s="304">
        <v>0</v>
      </c>
      <c r="T129" s="304">
        <f>S129*H129</f>
        <v>0</v>
      </c>
      <c r="U129" s="305" t="s">
        <v>1</v>
      </c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146</v>
      </c>
      <c r="AT129" s="255" t="s">
        <v>142</v>
      </c>
      <c r="AU129" s="255" t="s">
        <v>76</v>
      </c>
      <c r="AY129" s="17" t="s">
        <v>141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84</v>
      </c>
      <c r="BK129" s="256">
        <f>ROUND(I129*H129,2)</f>
        <v>0</v>
      </c>
      <c r="BL129" s="17" t="s">
        <v>146</v>
      </c>
      <c r="BM129" s="255" t="s">
        <v>275</v>
      </c>
    </row>
    <row r="130" spans="1:31" s="2" customFormat="1" ht="6.95" customHeight="1">
      <c r="A130" s="38"/>
      <c r="B130" s="66"/>
      <c r="C130" s="67"/>
      <c r="D130" s="67"/>
      <c r="E130" s="67"/>
      <c r="F130" s="67"/>
      <c r="G130" s="67"/>
      <c r="H130" s="67"/>
      <c r="I130" s="192"/>
      <c r="J130" s="67"/>
      <c r="K130" s="67"/>
      <c r="L130" s="44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password="CC35" sheet="1" objects="1" scenarios="1" formatColumns="0" formatRows="0" autoFilter="0"/>
  <autoFilter ref="C119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106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4.4" customHeight="1">
      <c r="B7" s="20"/>
      <c r="E7" s="153" t="str">
        <f>'Rekapitulace stavby'!K6</f>
        <v>Opěrné zdi - Tachov Jabloňová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107</v>
      </c>
      <c r="I8" s="146"/>
      <c r="L8" s="20"/>
    </row>
    <row r="9" spans="1:31" s="2" customFormat="1" ht="14.4" customHeight="1">
      <c r="A9" s="38"/>
      <c r="B9" s="44"/>
      <c r="C9" s="38"/>
      <c r="D9" s="38"/>
      <c r="E9" s="153" t="s">
        <v>471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472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4.4" customHeight="1">
      <c r="A11" s="38"/>
      <c r="B11" s="44"/>
      <c r="C11" s="38"/>
      <c r="D11" s="38"/>
      <c r="E11" s="155" t="s">
        <v>514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34</v>
      </c>
      <c r="G14" s="38"/>
      <c r="H14" s="38"/>
      <c r="I14" s="156" t="s">
        <v>22</v>
      </c>
      <c r="J14" s="157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Město Tachov,Hornická 1695, Tachov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Ing.Miloš Valíček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ROUND((SUM(BE120:BE129)),2)</f>
        <v>0</v>
      </c>
      <c r="G35" s="38"/>
      <c r="H35" s="38"/>
      <c r="I35" s="171">
        <v>0.21</v>
      </c>
      <c r="J35" s="170">
        <f>ROUND(((SUM(BE120:BE129))*I35),2)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ROUND((SUM(BF120:BF129)),2)</f>
        <v>0</v>
      </c>
      <c r="G36" s="38"/>
      <c r="H36" s="38"/>
      <c r="I36" s="171">
        <v>0.15</v>
      </c>
      <c r="J36" s="170">
        <f>ROUND(((SUM(BF120:BF129))*I36),2)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ROUND((SUM(BG120:BG129)),2)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ROUND((SUM(BH120:BH129)),2)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ROUND((SUM(BI120:BI129)),2)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109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96" t="str">
        <f>E7</f>
        <v>Opěrné zdi - Tachov Jabloňová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107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96" t="s">
        <v>471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472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76" t="str">
        <f>E11</f>
        <v>Objekt1 (1) - Komunikace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6" customHeight="1">
      <c r="A93" s="38"/>
      <c r="B93" s="39"/>
      <c r="C93" s="32" t="s">
        <v>24</v>
      </c>
      <c r="D93" s="40"/>
      <c r="E93" s="40"/>
      <c r="F93" s="27" t="str">
        <f>E17</f>
        <v xml:space="preserve">Město Tachov,Hornická 1695, Tachov </v>
      </c>
      <c r="G93" s="40"/>
      <c r="H93" s="40"/>
      <c r="I93" s="156" t="s">
        <v>30</v>
      </c>
      <c r="J93" s="36" t="str">
        <f>E23</f>
        <v>Ing.Miloš Valíček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110</v>
      </c>
      <c r="D96" s="198"/>
      <c r="E96" s="198"/>
      <c r="F96" s="198"/>
      <c r="G96" s="198"/>
      <c r="H96" s="198"/>
      <c r="I96" s="199"/>
      <c r="J96" s="200" t="s">
        <v>111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112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113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125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4.4" customHeight="1">
      <c r="A108" s="38"/>
      <c r="B108" s="39"/>
      <c r="C108" s="40"/>
      <c r="D108" s="40"/>
      <c r="E108" s="196" t="str">
        <f>E7</f>
        <v>Opěrné zdi - Tachov Jabloňová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107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4.4" customHeight="1">
      <c r="A110" s="38"/>
      <c r="B110" s="39"/>
      <c r="C110" s="40"/>
      <c r="D110" s="40"/>
      <c r="E110" s="196" t="s">
        <v>471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472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76" t="str">
        <f>E11</f>
        <v>Objekt1 (1) - Komunikace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6" t="s">
        <v>22</v>
      </c>
      <c r="J114" s="79" t="str">
        <f>IF(J14="","",J14)</f>
        <v>1. 10. 2019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32" t="s">
        <v>24</v>
      </c>
      <c r="D116" s="40"/>
      <c r="E116" s="40"/>
      <c r="F116" s="27" t="str">
        <f>E17</f>
        <v xml:space="preserve">Město Tachov,Hornická 1695, Tachov </v>
      </c>
      <c r="G116" s="40"/>
      <c r="H116" s="40"/>
      <c r="I116" s="156" t="s">
        <v>30</v>
      </c>
      <c r="J116" s="36" t="str">
        <f>E23</f>
        <v>Ing.Miloš Valíček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126</v>
      </c>
      <c r="D119" s="218" t="s">
        <v>61</v>
      </c>
      <c r="E119" s="218" t="s">
        <v>57</v>
      </c>
      <c r="F119" s="218" t="s">
        <v>58</v>
      </c>
      <c r="G119" s="218" t="s">
        <v>127</v>
      </c>
      <c r="H119" s="218" t="s">
        <v>128</v>
      </c>
      <c r="I119" s="219" t="s">
        <v>129</v>
      </c>
      <c r="J119" s="220" t="s">
        <v>111</v>
      </c>
      <c r="K119" s="221" t="s">
        <v>130</v>
      </c>
      <c r="L119" s="222"/>
      <c r="M119" s="100" t="s">
        <v>1</v>
      </c>
      <c r="N119" s="101" t="s">
        <v>40</v>
      </c>
      <c r="O119" s="101" t="s">
        <v>131</v>
      </c>
      <c r="P119" s="101" t="s">
        <v>132</v>
      </c>
      <c r="Q119" s="101" t="s">
        <v>133</v>
      </c>
      <c r="R119" s="101" t="s">
        <v>134</v>
      </c>
      <c r="S119" s="101" t="s">
        <v>135</v>
      </c>
      <c r="T119" s="101" t="s">
        <v>136</v>
      </c>
      <c r="U119" s="102" t="s">
        <v>137</v>
      </c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138</v>
      </c>
      <c r="D120" s="40"/>
      <c r="E120" s="40"/>
      <c r="F120" s="40"/>
      <c r="G120" s="40"/>
      <c r="H120" s="40"/>
      <c r="I120" s="154"/>
      <c r="J120" s="223">
        <f>BK120</f>
        <v>0</v>
      </c>
      <c r="K120" s="40"/>
      <c r="L120" s="44"/>
      <c r="M120" s="103"/>
      <c r="N120" s="224"/>
      <c r="O120" s="104"/>
      <c r="P120" s="225">
        <f>SUM(P121:P129)</f>
        <v>0</v>
      </c>
      <c r="Q120" s="104"/>
      <c r="R120" s="225">
        <f>SUM(R121:R129)</f>
        <v>0</v>
      </c>
      <c r="S120" s="104"/>
      <c r="T120" s="225">
        <f>SUM(T121:T129)</f>
        <v>0</v>
      </c>
      <c r="U120" s="10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113</v>
      </c>
      <c r="BK120" s="226">
        <f>SUM(BK121:BK129)</f>
        <v>0</v>
      </c>
    </row>
    <row r="121" spans="1:65" s="2" customFormat="1" ht="14.4" customHeight="1">
      <c r="A121" s="38"/>
      <c r="B121" s="39"/>
      <c r="C121" s="243" t="s">
        <v>86</v>
      </c>
      <c r="D121" s="243" t="s">
        <v>142</v>
      </c>
      <c r="E121" s="244" t="s">
        <v>515</v>
      </c>
      <c r="F121" s="245" t="s">
        <v>516</v>
      </c>
      <c r="G121" s="246" t="s">
        <v>145</v>
      </c>
      <c r="H121" s="247">
        <v>8.4</v>
      </c>
      <c r="I121" s="248"/>
      <c r="J121" s="249">
        <f>ROUND(I121*H121,2)</f>
        <v>0</v>
      </c>
      <c r="K121" s="250"/>
      <c r="L121" s="44"/>
      <c r="M121" s="251" t="s">
        <v>1</v>
      </c>
      <c r="N121" s="252" t="s">
        <v>41</v>
      </c>
      <c r="O121" s="91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3">
        <f>S121*H121</f>
        <v>0</v>
      </c>
      <c r="U121" s="254" t="s">
        <v>1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5" t="s">
        <v>146</v>
      </c>
      <c r="AT121" s="255" t="s">
        <v>142</v>
      </c>
      <c r="AU121" s="255" t="s">
        <v>76</v>
      </c>
      <c r="AY121" s="17" t="s">
        <v>141</v>
      </c>
      <c r="BE121" s="256">
        <f>IF(N121="základní",J121,0)</f>
        <v>0</v>
      </c>
      <c r="BF121" s="256">
        <f>IF(N121="snížená",J121,0)</f>
        <v>0</v>
      </c>
      <c r="BG121" s="256">
        <f>IF(N121="zákl. přenesená",J121,0)</f>
        <v>0</v>
      </c>
      <c r="BH121" s="256">
        <f>IF(N121="sníž. přenesená",J121,0)</f>
        <v>0</v>
      </c>
      <c r="BI121" s="256">
        <f>IF(N121="nulová",J121,0)</f>
        <v>0</v>
      </c>
      <c r="BJ121" s="17" t="s">
        <v>84</v>
      </c>
      <c r="BK121" s="256">
        <f>ROUND(I121*H121,2)</f>
        <v>0</v>
      </c>
      <c r="BL121" s="17" t="s">
        <v>146</v>
      </c>
      <c r="BM121" s="255" t="s">
        <v>86</v>
      </c>
    </row>
    <row r="122" spans="1:65" s="2" customFormat="1" ht="14.4" customHeight="1">
      <c r="A122" s="38"/>
      <c r="B122" s="39"/>
      <c r="C122" s="243" t="s">
        <v>159</v>
      </c>
      <c r="D122" s="243" t="s">
        <v>142</v>
      </c>
      <c r="E122" s="244" t="s">
        <v>517</v>
      </c>
      <c r="F122" s="245" t="s">
        <v>518</v>
      </c>
      <c r="G122" s="246" t="s">
        <v>162</v>
      </c>
      <c r="H122" s="247">
        <v>12</v>
      </c>
      <c r="I122" s="248"/>
      <c r="J122" s="249">
        <f>ROUND(I122*H122,2)</f>
        <v>0</v>
      </c>
      <c r="K122" s="250"/>
      <c r="L122" s="44"/>
      <c r="M122" s="251" t="s">
        <v>1</v>
      </c>
      <c r="N122" s="252" t="s">
        <v>41</v>
      </c>
      <c r="O122" s="91"/>
      <c r="P122" s="253">
        <f>O122*H122</f>
        <v>0</v>
      </c>
      <c r="Q122" s="253">
        <v>0</v>
      </c>
      <c r="R122" s="253">
        <f>Q122*H122</f>
        <v>0</v>
      </c>
      <c r="S122" s="253">
        <v>0</v>
      </c>
      <c r="T122" s="253">
        <f>S122*H122</f>
        <v>0</v>
      </c>
      <c r="U122" s="254" t="s">
        <v>1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5" t="s">
        <v>146</v>
      </c>
      <c r="AT122" s="255" t="s">
        <v>142</v>
      </c>
      <c r="AU122" s="255" t="s">
        <v>76</v>
      </c>
      <c r="AY122" s="17" t="s">
        <v>141</v>
      </c>
      <c r="BE122" s="256">
        <f>IF(N122="základní",J122,0)</f>
        <v>0</v>
      </c>
      <c r="BF122" s="256">
        <f>IF(N122="snížená",J122,0)</f>
        <v>0</v>
      </c>
      <c r="BG122" s="256">
        <f>IF(N122="zákl. přenesená",J122,0)</f>
        <v>0</v>
      </c>
      <c r="BH122" s="256">
        <f>IF(N122="sníž. přenesená",J122,0)</f>
        <v>0</v>
      </c>
      <c r="BI122" s="256">
        <f>IF(N122="nulová",J122,0)</f>
        <v>0</v>
      </c>
      <c r="BJ122" s="17" t="s">
        <v>84</v>
      </c>
      <c r="BK122" s="256">
        <f>ROUND(I122*H122,2)</f>
        <v>0</v>
      </c>
      <c r="BL122" s="17" t="s">
        <v>146</v>
      </c>
      <c r="BM122" s="255" t="s">
        <v>146</v>
      </c>
    </row>
    <row r="123" spans="1:65" s="2" customFormat="1" ht="14.4" customHeight="1">
      <c r="A123" s="38"/>
      <c r="B123" s="39"/>
      <c r="C123" s="243" t="s">
        <v>146</v>
      </c>
      <c r="D123" s="243" t="s">
        <v>142</v>
      </c>
      <c r="E123" s="244" t="s">
        <v>519</v>
      </c>
      <c r="F123" s="245" t="s">
        <v>520</v>
      </c>
      <c r="G123" s="246" t="s">
        <v>145</v>
      </c>
      <c r="H123" s="247">
        <v>8.4</v>
      </c>
      <c r="I123" s="248"/>
      <c r="J123" s="249">
        <f>ROUND(I123*H123,2)</f>
        <v>0</v>
      </c>
      <c r="K123" s="250"/>
      <c r="L123" s="44"/>
      <c r="M123" s="251" t="s">
        <v>1</v>
      </c>
      <c r="N123" s="252" t="s">
        <v>41</v>
      </c>
      <c r="O123" s="91"/>
      <c r="P123" s="253">
        <f>O123*H123</f>
        <v>0</v>
      </c>
      <c r="Q123" s="253">
        <v>0</v>
      </c>
      <c r="R123" s="253">
        <f>Q123*H123</f>
        <v>0</v>
      </c>
      <c r="S123" s="253">
        <v>0</v>
      </c>
      <c r="T123" s="253">
        <f>S123*H123</f>
        <v>0</v>
      </c>
      <c r="U123" s="254" t="s">
        <v>1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5" t="s">
        <v>146</v>
      </c>
      <c r="AT123" s="255" t="s">
        <v>142</v>
      </c>
      <c r="AU123" s="255" t="s">
        <v>76</v>
      </c>
      <c r="AY123" s="17" t="s">
        <v>141</v>
      </c>
      <c r="BE123" s="256">
        <f>IF(N123="základní",J123,0)</f>
        <v>0</v>
      </c>
      <c r="BF123" s="256">
        <f>IF(N123="snížená",J123,0)</f>
        <v>0</v>
      </c>
      <c r="BG123" s="256">
        <f>IF(N123="zákl. přenesená",J123,0)</f>
        <v>0</v>
      </c>
      <c r="BH123" s="256">
        <f>IF(N123="sníž. přenesená",J123,0)</f>
        <v>0</v>
      </c>
      <c r="BI123" s="256">
        <f>IF(N123="nulová",J123,0)</f>
        <v>0</v>
      </c>
      <c r="BJ123" s="17" t="s">
        <v>84</v>
      </c>
      <c r="BK123" s="256">
        <f>ROUND(I123*H123,2)</f>
        <v>0</v>
      </c>
      <c r="BL123" s="17" t="s">
        <v>146</v>
      </c>
      <c r="BM123" s="255" t="s">
        <v>171</v>
      </c>
    </row>
    <row r="124" spans="1:65" s="2" customFormat="1" ht="14.4" customHeight="1">
      <c r="A124" s="38"/>
      <c r="B124" s="39"/>
      <c r="C124" s="243" t="s">
        <v>167</v>
      </c>
      <c r="D124" s="243" t="s">
        <v>142</v>
      </c>
      <c r="E124" s="244" t="s">
        <v>521</v>
      </c>
      <c r="F124" s="245" t="s">
        <v>522</v>
      </c>
      <c r="G124" s="246" t="s">
        <v>174</v>
      </c>
      <c r="H124" s="247">
        <v>3</v>
      </c>
      <c r="I124" s="248"/>
      <c r="J124" s="249">
        <f>ROUND(I124*H124,2)</f>
        <v>0</v>
      </c>
      <c r="K124" s="250"/>
      <c r="L124" s="44"/>
      <c r="M124" s="251" t="s">
        <v>1</v>
      </c>
      <c r="N124" s="252" t="s">
        <v>41</v>
      </c>
      <c r="O124" s="91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3">
        <f>S124*H124</f>
        <v>0</v>
      </c>
      <c r="U124" s="254" t="s">
        <v>1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5" t="s">
        <v>146</v>
      </c>
      <c r="AT124" s="255" t="s">
        <v>142</v>
      </c>
      <c r="AU124" s="255" t="s">
        <v>76</v>
      </c>
      <c r="AY124" s="17" t="s">
        <v>141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7" t="s">
        <v>84</v>
      </c>
      <c r="BK124" s="256">
        <f>ROUND(I124*H124,2)</f>
        <v>0</v>
      </c>
      <c r="BL124" s="17" t="s">
        <v>146</v>
      </c>
      <c r="BM124" s="255" t="s">
        <v>181</v>
      </c>
    </row>
    <row r="125" spans="1:65" s="2" customFormat="1" ht="14.4" customHeight="1">
      <c r="A125" s="38"/>
      <c r="B125" s="39"/>
      <c r="C125" s="243" t="s">
        <v>171</v>
      </c>
      <c r="D125" s="243" t="s">
        <v>142</v>
      </c>
      <c r="E125" s="244" t="s">
        <v>523</v>
      </c>
      <c r="F125" s="245" t="s">
        <v>524</v>
      </c>
      <c r="G125" s="246" t="s">
        <v>145</v>
      </c>
      <c r="H125" s="247">
        <v>8.4</v>
      </c>
      <c r="I125" s="248"/>
      <c r="J125" s="249">
        <f>ROUND(I125*H125,2)</f>
        <v>0</v>
      </c>
      <c r="K125" s="250"/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3">
        <f>S125*H125</f>
        <v>0</v>
      </c>
      <c r="U125" s="254" t="s">
        <v>1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146</v>
      </c>
      <c r="AT125" s="255" t="s">
        <v>142</v>
      </c>
      <c r="AU125" s="255" t="s">
        <v>76</v>
      </c>
      <c r="AY125" s="17" t="s">
        <v>141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84</v>
      </c>
      <c r="BK125" s="256">
        <f>ROUND(I125*H125,2)</f>
        <v>0</v>
      </c>
      <c r="BL125" s="17" t="s">
        <v>146</v>
      </c>
      <c r="BM125" s="255" t="s">
        <v>224</v>
      </c>
    </row>
    <row r="126" spans="1:65" s="2" customFormat="1" ht="14.4" customHeight="1">
      <c r="A126" s="38"/>
      <c r="B126" s="39"/>
      <c r="C126" s="243" t="s">
        <v>176</v>
      </c>
      <c r="D126" s="243" t="s">
        <v>142</v>
      </c>
      <c r="E126" s="244" t="s">
        <v>525</v>
      </c>
      <c r="F126" s="245" t="s">
        <v>526</v>
      </c>
      <c r="G126" s="246" t="s">
        <v>145</v>
      </c>
      <c r="H126" s="247">
        <v>8.4</v>
      </c>
      <c r="I126" s="248"/>
      <c r="J126" s="249">
        <f>ROUND(I126*H126,2)</f>
        <v>0</v>
      </c>
      <c r="K126" s="250"/>
      <c r="L126" s="44"/>
      <c r="M126" s="251" t="s">
        <v>1</v>
      </c>
      <c r="N126" s="252" t="s">
        <v>41</v>
      </c>
      <c r="O126" s="91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3">
        <f>S126*H126</f>
        <v>0</v>
      </c>
      <c r="U126" s="254" t="s">
        <v>1</v>
      </c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5" t="s">
        <v>146</v>
      </c>
      <c r="AT126" s="255" t="s">
        <v>142</v>
      </c>
      <c r="AU126" s="255" t="s">
        <v>76</v>
      </c>
      <c r="AY126" s="17" t="s">
        <v>141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7" t="s">
        <v>84</v>
      </c>
      <c r="BK126" s="256">
        <f>ROUND(I126*H126,2)</f>
        <v>0</v>
      </c>
      <c r="BL126" s="17" t="s">
        <v>146</v>
      </c>
      <c r="BM126" s="255" t="s">
        <v>152</v>
      </c>
    </row>
    <row r="127" spans="1:65" s="2" customFormat="1" ht="14.4" customHeight="1">
      <c r="A127" s="38"/>
      <c r="B127" s="39"/>
      <c r="C127" s="243" t="s">
        <v>181</v>
      </c>
      <c r="D127" s="243" t="s">
        <v>142</v>
      </c>
      <c r="E127" s="244" t="s">
        <v>527</v>
      </c>
      <c r="F127" s="245" t="s">
        <v>528</v>
      </c>
      <c r="G127" s="246" t="s">
        <v>162</v>
      </c>
      <c r="H127" s="247">
        <v>12</v>
      </c>
      <c r="I127" s="248"/>
      <c r="J127" s="249">
        <f>ROUND(I127*H127,2)</f>
        <v>0</v>
      </c>
      <c r="K127" s="250"/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3">
        <f>S127*H127</f>
        <v>0</v>
      </c>
      <c r="U127" s="254" t="s">
        <v>1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146</v>
      </c>
      <c r="AT127" s="255" t="s">
        <v>142</v>
      </c>
      <c r="AU127" s="255" t="s">
        <v>76</v>
      </c>
      <c r="AY127" s="17" t="s">
        <v>141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84</v>
      </c>
      <c r="BK127" s="256">
        <f>ROUND(I127*H127,2)</f>
        <v>0</v>
      </c>
      <c r="BL127" s="17" t="s">
        <v>146</v>
      </c>
      <c r="BM127" s="255" t="s">
        <v>260</v>
      </c>
    </row>
    <row r="128" spans="1:65" s="2" customFormat="1" ht="14.4" customHeight="1">
      <c r="A128" s="38"/>
      <c r="B128" s="39"/>
      <c r="C128" s="243" t="s">
        <v>211</v>
      </c>
      <c r="D128" s="243" t="s">
        <v>142</v>
      </c>
      <c r="E128" s="244" t="s">
        <v>529</v>
      </c>
      <c r="F128" s="245" t="s">
        <v>530</v>
      </c>
      <c r="G128" s="246" t="s">
        <v>162</v>
      </c>
      <c r="H128" s="247">
        <v>12</v>
      </c>
      <c r="I128" s="248"/>
      <c r="J128" s="249">
        <f>ROUND(I128*H128,2)</f>
        <v>0</v>
      </c>
      <c r="K128" s="250"/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3">
        <f>S128*H128</f>
        <v>0</v>
      </c>
      <c r="U128" s="254" t="s">
        <v>1</v>
      </c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146</v>
      </c>
      <c r="AT128" s="255" t="s">
        <v>142</v>
      </c>
      <c r="AU128" s="255" t="s">
        <v>76</v>
      </c>
      <c r="AY128" s="17" t="s">
        <v>141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84</v>
      </c>
      <c r="BK128" s="256">
        <f>ROUND(I128*H128,2)</f>
        <v>0</v>
      </c>
      <c r="BL128" s="17" t="s">
        <v>146</v>
      </c>
      <c r="BM128" s="255" t="s">
        <v>267</v>
      </c>
    </row>
    <row r="129" spans="1:65" s="2" customFormat="1" ht="14.4" customHeight="1">
      <c r="A129" s="38"/>
      <c r="B129" s="39"/>
      <c r="C129" s="243" t="s">
        <v>229</v>
      </c>
      <c r="D129" s="243" t="s">
        <v>142</v>
      </c>
      <c r="E129" s="244" t="s">
        <v>531</v>
      </c>
      <c r="F129" s="245" t="s">
        <v>407</v>
      </c>
      <c r="G129" s="246" t="s">
        <v>282</v>
      </c>
      <c r="H129" s="247">
        <v>14.39</v>
      </c>
      <c r="I129" s="248"/>
      <c r="J129" s="249">
        <f>ROUND(I129*H129,2)</f>
        <v>0</v>
      </c>
      <c r="K129" s="250"/>
      <c r="L129" s="44"/>
      <c r="M129" s="301" t="s">
        <v>1</v>
      </c>
      <c r="N129" s="302" t="s">
        <v>41</v>
      </c>
      <c r="O129" s="303"/>
      <c r="P129" s="304">
        <f>O129*H129</f>
        <v>0</v>
      </c>
      <c r="Q129" s="304">
        <v>0</v>
      </c>
      <c r="R129" s="304">
        <f>Q129*H129</f>
        <v>0</v>
      </c>
      <c r="S129" s="304">
        <v>0</v>
      </c>
      <c r="T129" s="304">
        <f>S129*H129</f>
        <v>0</v>
      </c>
      <c r="U129" s="305" t="s">
        <v>1</v>
      </c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146</v>
      </c>
      <c r="AT129" s="255" t="s">
        <v>142</v>
      </c>
      <c r="AU129" s="255" t="s">
        <v>76</v>
      </c>
      <c r="AY129" s="17" t="s">
        <v>141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84</v>
      </c>
      <c r="BK129" s="256">
        <f>ROUND(I129*H129,2)</f>
        <v>0</v>
      </c>
      <c r="BL129" s="17" t="s">
        <v>146</v>
      </c>
      <c r="BM129" s="255" t="s">
        <v>275</v>
      </c>
    </row>
    <row r="130" spans="1:31" s="2" customFormat="1" ht="6.95" customHeight="1">
      <c r="A130" s="38"/>
      <c r="B130" s="66"/>
      <c r="C130" s="67"/>
      <c r="D130" s="67"/>
      <c r="E130" s="67"/>
      <c r="F130" s="67"/>
      <c r="G130" s="67"/>
      <c r="H130" s="67"/>
      <c r="I130" s="192"/>
      <c r="J130" s="67"/>
      <c r="K130" s="67"/>
      <c r="L130" s="44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password="CC35" sheet="1" objects="1" scenarios="1" formatColumns="0" formatRows="0" autoFilter="0"/>
  <autoFilter ref="C119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106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4.4" customHeight="1">
      <c r="B7" s="20"/>
      <c r="E7" s="153" t="str">
        <f>'Rekapitulace stavby'!K6</f>
        <v>Opěrné zdi - Tachov Jabloňová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107</v>
      </c>
      <c r="I8" s="146"/>
      <c r="L8" s="20"/>
    </row>
    <row r="9" spans="1:31" s="2" customFormat="1" ht="14.4" customHeight="1">
      <c r="A9" s="38"/>
      <c r="B9" s="44"/>
      <c r="C9" s="38"/>
      <c r="D9" s="38"/>
      <c r="E9" s="153" t="s">
        <v>471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472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4.4" customHeight="1">
      <c r="A11" s="38"/>
      <c r="B11" s="44"/>
      <c r="C11" s="38"/>
      <c r="D11" s="38"/>
      <c r="E11" s="155" t="s">
        <v>532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34</v>
      </c>
      <c r="G14" s="38"/>
      <c r="H14" s="38"/>
      <c r="I14" s="156" t="s">
        <v>22</v>
      </c>
      <c r="J14" s="157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Město Tachov,Hornická 1695, Tachov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>Ing.Miloš Valíček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ROUND((SUM(BE120:BE123)),2)</f>
        <v>0</v>
      </c>
      <c r="G35" s="38"/>
      <c r="H35" s="38"/>
      <c r="I35" s="171">
        <v>0.21</v>
      </c>
      <c r="J35" s="170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ROUND((SUM(BF120:BF123)),2)</f>
        <v>0</v>
      </c>
      <c r="G36" s="38"/>
      <c r="H36" s="38"/>
      <c r="I36" s="171">
        <v>0.15</v>
      </c>
      <c r="J36" s="170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ROUND((SUM(BG120:BG123)),2)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ROUND((SUM(BH120:BH123)),2)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ROUND((SUM(BI120:BI123)),2)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109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96" t="str">
        <f>E7</f>
        <v>Opěrné zdi - Tachov Jabloňová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107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96" t="s">
        <v>471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472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76" t="str">
        <f>E11</f>
        <v>Objekt1 (2) - Zkoušky zařízení a ostatní práce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6" customHeight="1">
      <c r="A93" s="38"/>
      <c r="B93" s="39"/>
      <c r="C93" s="32" t="s">
        <v>24</v>
      </c>
      <c r="D93" s="40"/>
      <c r="E93" s="40"/>
      <c r="F93" s="27" t="str">
        <f>E17</f>
        <v xml:space="preserve">Město Tachov,Hornická 1695, Tachov </v>
      </c>
      <c r="G93" s="40"/>
      <c r="H93" s="40"/>
      <c r="I93" s="156" t="s">
        <v>30</v>
      </c>
      <c r="J93" s="36" t="str">
        <f>E23</f>
        <v>Ing.Miloš Valíček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110</v>
      </c>
      <c r="D96" s="198"/>
      <c r="E96" s="198"/>
      <c r="F96" s="198"/>
      <c r="G96" s="198"/>
      <c r="H96" s="198"/>
      <c r="I96" s="199"/>
      <c r="J96" s="200" t="s">
        <v>111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112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113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125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4.4" customHeight="1">
      <c r="A108" s="38"/>
      <c r="B108" s="39"/>
      <c r="C108" s="40"/>
      <c r="D108" s="40"/>
      <c r="E108" s="196" t="str">
        <f>E7</f>
        <v>Opěrné zdi - Tachov Jabloňová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107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4.4" customHeight="1">
      <c r="A110" s="38"/>
      <c r="B110" s="39"/>
      <c r="C110" s="40"/>
      <c r="D110" s="40"/>
      <c r="E110" s="196" t="s">
        <v>471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472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76" t="str">
        <f>E11</f>
        <v>Objekt1 (2) - Zkoušky zařízení a ostatní práce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6" t="s">
        <v>22</v>
      </c>
      <c r="J114" s="79" t="str">
        <f>IF(J14="","",J14)</f>
        <v>1. 10. 2019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6" customHeight="1">
      <c r="A116" s="38"/>
      <c r="B116" s="39"/>
      <c r="C116" s="32" t="s">
        <v>24</v>
      </c>
      <c r="D116" s="40"/>
      <c r="E116" s="40"/>
      <c r="F116" s="27" t="str">
        <f>E17</f>
        <v xml:space="preserve">Město Tachov,Hornická 1695, Tachov </v>
      </c>
      <c r="G116" s="40"/>
      <c r="H116" s="40"/>
      <c r="I116" s="156" t="s">
        <v>30</v>
      </c>
      <c r="J116" s="36" t="str">
        <f>E23</f>
        <v>Ing.Miloš Valíček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6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126</v>
      </c>
      <c r="D119" s="218" t="s">
        <v>61</v>
      </c>
      <c r="E119" s="218" t="s">
        <v>57</v>
      </c>
      <c r="F119" s="218" t="s">
        <v>58</v>
      </c>
      <c r="G119" s="218" t="s">
        <v>127</v>
      </c>
      <c r="H119" s="218" t="s">
        <v>128</v>
      </c>
      <c r="I119" s="219" t="s">
        <v>129</v>
      </c>
      <c r="J119" s="220" t="s">
        <v>111</v>
      </c>
      <c r="K119" s="221" t="s">
        <v>130</v>
      </c>
      <c r="L119" s="222"/>
      <c r="M119" s="100" t="s">
        <v>1</v>
      </c>
      <c r="N119" s="101" t="s">
        <v>40</v>
      </c>
      <c r="O119" s="101" t="s">
        <v>131</v>
      </c>
      <c r="P119" s="101" t="s">
        <v>132</v>
      </c>
      <c r="Q119" s="101" t="s">
        <v>133</v>
      </c>
      <c r="R119" s="101" t="s">
        <v>134</v>
      </c>
      <c r="S119" s="101" t="s">
        <v>135</v>
      </c>
      <c r="T119" s="101" t="s">
        <v>136</v>
      </c>
      <c r="U119" s="102" t="s">
        <v>137</v>
      </c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138</v>
      </c>
      <c r="D120" s="40"/>
      <c r="E120" s="40"/>
      <c r="F120" s="40"/>
      <c r="G120" s="40"/>
      <c r="H120" s="40"/>
      <c r="I120" s="154"/>
      <c r="J120" s="223">
        <f>BK120</f>
        <v>0</v>
      </c>
      <c r="K120" s="40"/>
      <c r="L120" s="44"/>
      <c r="M120" s="103"/>
      <c r="N120" s="224"/>
      <c r="O120" s="104"/>
      <c r="P120" s="225">
        <f>SUM(P121:P123)</f>
        <v>0</v>
      </c>
      <c r="Q120" s="104"/>
      <c r="R120" s="225">
        <f>SUM(R121:R123)</f>
        <v>0</v>
      </c>
      <c r="S120" s="104"/>
      <c r="T120" s="225">
        <f>SUM(T121:T123)</f>
        <v>0</v>
      </c>
      <c r="U120" s="105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113</v>
      </c>
      <c r="BK120" s="226">
        <f>SUM(BK121:BK123)</f>
        <v>0</v>
      </c>
    </row>
    <row r="121" spans="1:65" s="2" customFormat="1" ht="14.4" customHeight="1">
      <c r="A121" s="38"/>
      <c r="B121" s="39"/>
      <c r="C121" s="243" t="s">
        <v>386</v>
      </c>
      <c r="D121" s="243" t="s">
        <v>142</v>
      </c>
      <c r="E121" s="244" t="s">
        <v>533</v>
      </c>
      <c r="F121" s="245" t="s">
        <v>534</v>
      </c>
      <c r="G121" s="246" t="s">
        <v>535</v>
      </c>
      <c r="H121" s="247">
        <v>10</v>
      </c>
      <c r="I121" s="248"/>
      <c r="J121" s="249">
        <f>ROUND(I121*H121,2)</f>
        <v>0</v>
      </c>
      <c r="K121" s="250"/>
      <c r="L121" s="44"/>
      <c r="M121" s="251" t="s">
        <v>1</v>
      </c>
      <c r="N121" s="252" t="s">
        <v>41</v>
      </c>
      <c r="O121" s="91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3">
        <f>S121*H121</f>
        <v>0</v>
      </c>
      <c r="U121" s="254" t="s">
        <v>1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5" t="s">
        <v>146</v>
      </c>
      <c r="AT121" s="255" t="s">
        <v>142</v>
      </c>
      <c r="AU121" s="255" t="s">
        <v>76</v>
      </c>
      <c r="AY121" s="17" t="s">
        <v>141</v>
      </c>
      <c r="BE121" s="256">
        <f>IF(N121="základní",J121,0)</f>
        <v>0</v>
      </c>
      <c r="BF121" s="256">
        <f>IF(N121="snížená",J121,0)</f>
        <v>0</v>
      </c>
      <c r="BG121" s="256">
        <f>IF(N121="zákl. přenesená",J121,0)</f>
        <v>0</v>
      </c>
      <c r="BH121" s="256">
        <f>IF(N121="sníž. přenesená",J121,0)</f>
        <v>0</v>
      </c>
      <c r="BI121" s="256">
        <f>IF(N121="nulová",J121,0)</f>
        <v>0</v>
      </c>
      <c r="BJ121" s="17" t="s">
        <v>84</v>
      </c>
      <c r="BK121" s="256">
        <f>ROUND(I121*H121,2)</f>
        <v>0</v>
      </c>
      <c r="BL121" s="17" t="s">
        <v>146</v>
      </c>
      <c r="BM121" s="255" t="s">
        <v>86</v>
      </c>
    </row>
    <row r="122" spans="1:65" s="2" customFormat="1" ht="14.4" customHeight="1">
      <c r="A122" s="38"/>
      <c r="B122" s="39"/>
      <c r="C122" s="243" t="s">
        <v>390</v>
      </c>
      <c r="D122" s="243" t="s">
        <v>142</v>
      </c>
      <c r="E122" s="244" t="s">
        <v>536</v>
      </c>
      <c r="F122" s="245" t="s">
        <v>537</v>
      </c>
      <c r="G122" s="246" t="s">
        <v>535</v>
      </c>
      <c r="H122" s="247">
        <v>24</v>
      </c>
      <c r="I122" s="248"/>
      <c r="J122" s="249">
        <f>ROUND(I122*H122,2)</f>
        <v>0</v>
      </c>
      <c r="K122" s="250"/>
      <c r="L122" s="44"/>
      <c r="M122" s="251" t="s">
        <v>1</v>
      </c>
      <c r="N122" s="252" t="s">
        <v>41</v>
      </c>
      <c r="O122" s="91"/>
      <c r="P122" s="253">
        <f>O122*H122</f>
        <v>0</v>
      </c>
      <c r="Q122" s="253">
        <v>0</v>
      </c>
      <c r="R122" s="253">
        <f>Q122*H122</f>
        <v>0</v>
      </c>
      <c r="S122" s="253">
        <v>0</v>
      </c>
      <c r="T122" s="253">
        <f>S122*H122</f>
        <v>0</v>
      </c>
      <c r="U122" s="254" t="s">
        <v>1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5" t="s">
        <v>146</v>
      </c>
      <c r="AT122" s="255" t="s">
        <v>142</v>
      </c>
      <c r="AU122" s="255" t="s">
        <v>76</v>
      </c>
      <c r="AY122" s="17" t="s">
        <v>141</v>
      </c>
      <c r="BE122" s="256">
        <f>IF(N122="základní",J122,0)</f>
        <v>0</v>
      </c>
      <c r="BF122" s="256">
        <f>IF(N122="snížená",J122,0)</f>
        <v>0</v>
      </c>
      <c r="BG122" s="256">
        <f>IF(N122="zákl. přenesená",J122,0)</f>
        <v>0</v>
      </c>
      <c r="BH122" s="256">
        <f>IF(N122="sníž. přenesená",J122,0)</f>
        <v>0</v>
      </c>
      <c r="BI122" s="256">
        <f>IF(N122="nulová",J122,0)</f>
        <v>0</v>
      </c>
      <c r="BJ122" s="17" t="s">
        <v>84</v>
      </c>
      <c r="BK122" s="256">
        <f>ROUND(I122*H122,2)</f>
        <v>0</v>
      </c>
      <c r="BL122" s="17" t="s">
        <v>146</v>
      </c>
      <c r="BM122" s="255" t="s">
        <v>146</v>
      </c>
    </row>
    <row r="123" spans="1:65" s="2" customFormat="1" ht="14.4" customHeight="1">
      <c r="A123" s="38"/>
      <c r="B123" s="39"/>
      <c r="C123" s="243" t="s">
        <v>394</v>
      </c>
      <c r="D123" s="243" t="s">
        <v>142</v>
      </c>
      <c r="E123" s="244" t="s">
        <v>538</v>
      </c>
      <c r="F123" s="245" t="s">
        <v>539</v>
      </c>
      <c r="G123" s="246" t="s">
        <v>535</v>
      </c>
      <c r="H123" s="247">
        <v>24</v>
      </c>
      <c r="I123" s="248"/>
      <c r="J123" s="249">
        <f>ROUND(I123*H123,2)</f>
        <v>0</v>
      </c>
      <c r="K123" s="250"/>
      <c r="L123" s="44"/>
      <c r="M123" s="301" t="s">
        <v>1</v>
      </c>
      <c r="N123" s="302" t="s">
        <v>41</v>
      </c>
      <c r="O123" s="303"/>
      <c r="P123" s="304">
        <f>O123*H123</f>
        <v>0</v>
      </c>
      <c r="Q123" s="304">
        <v>0</v>
      </c>
      <c r="R123" s="304">
        <f>Q123*H123</f>
        <v>0</v>
      </c>
      <c r="S123" s="304">
        <v>0</v>
      </c>
      <c r="T123" s="304">
        <f>S123*H123</f>
        <v>0</v>
      </c>
      <c r="U123" s="305" t="s">
        <v>1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5" t="s">
        <v>146</v>
      </c>
      <c r="AT123" s="255" t="s">
        <v>142</v>
      </c>
      <c r="AU123" s="255" t="s">
        <v>76</v>
      </c>
      <c r="AY123" s="17" t="s">
        <v>141</v>
      </c>
      <c r="BE123" s="256">
        <f>IF(N123="základní",J123,0)</f>
        <v>0</v>
      </c>
      <c r="BF123" s="256">
        <f>IF(N123="snížená",J123,0)</f>
        <v>0</v>
      </c>
      <c r="BG123" s="256">
        <f>IF(N123="zákl. přenesená",J123,0)</f>
        <v>0</v>
      </c>
      <c r="BH123" s="256">
        <f>IF(N123="sníž. přenesená",J123,0)</f>
        <v>0</v>
      </c>
      <c r="BI123" s="256">
        <f>IF(N123="nulová",J123,0)</f>
        <v>0</v>
      </c>
      <c r="BJ123" s="17" t="s">
        <v>84</v>
      </c>
      <c r="BK123" s="256">
        <f>ROUND(I123*H123,2)</f>
        <v>0</v>
      </c>
      <c r="BL123" s="17" t="s">
        <v>146</v>
      </c>
      <c r="BM123" s="255" t="s">
        <v>171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2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86</v>
      </c>
    </row>
    <row r="4" spans="2:46" s="1" customFormat="1" ht="24.95" customHeight="1">
      <c r="B4" s="20"/>
      <c r="D4" s="150" t="s">
        <v>106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4.4" customHeight="1">
      <c r="B7" s="20"/>
      <c r="E7" s="153" t="str">
        <f>'Rekapitulace stavby'!K6</f>
        <v>Opěrné zdi - Tachov Jabloňová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107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55" t="s">
        <v>540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1. 10. 2019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6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ROUND((SUM(BE122:BE133)),2)</f>
        <v>0</v>
      </c>
      <c r="G33" s="38"/>
      <c r="H33" s="38"/>
      <c r="I33" s="171">
        <v>0.21</v>
      </c>
      <c r="J33" s="170">
        <f>ROUND(((SUM(BE122:BE133))*I33),2)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ROUND((SUM(BF122:BF133)),2)</f>
        <v>0</v>
      </c>
      <c r="G34" s="38"/>
      <c r="H34" s="38"/>
      <c r="I34" s="171">
        <v>0.15</v>
      </c>
      <c r="J34" s="170">
        <f>ROUND(((SUM(BF122:BF133))*I34),2)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ROUND((SUM(BG122:BG133)),2)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ROUND((SUM(BH122:BH133)),2)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ROUND((SUM(BI122:BI133)),2)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109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96" t="str">
        <f>E7</f>
        <v>Opěrné zdi - Tachov Jabloňová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107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>03 - VRN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Tachov</v>
      </c>
      <c r="G89" s="40"/>
      <c r="H89" s="40"/>
      <c r="I89" s="156" t="s">
        <v>22</v>
      </c>
      <c r="J89" s="79" t="str">
        <f>IF(J12="","",J12)</f>
        <v>1. 10. 2019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32" t="s">
        <v>24</v>
      </c>
      <c r="D91" s="40"/>
      <c r="E91" s="40"/>
      <c r="F91" s="27" t="str">
        <f>E15</f>
        <v xml:space="preserve">Město Tachov,Hornická 1695, Tachov </v>
      </c>
      <c r="G91" s="40"/>
      <c r="H91" s="40"/>
      <c r="I91" s="156" t="s">
        <v>30</v>
      </c>
      <c r="J91" s="36" t="str">
        <f>E21</f>
        <v>Ing.Miloš Valíček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110</v>
      </c>
      <c r="D94" s="198"/>
      <c r="E94" s="198"/>
      <c r="F94" s="198"/>
      <c r="G94" s="198"/>
      <c r="H94" s="198"/>
      <c r="I94" s="199"/>
      <c r="J94" s="200" t="s">
        <v>111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112</v>
      </c>
      <c r="D96" s="40"/>
      <c r="E96" s="40"/>
      <c r="F96" s="40"/>
      <c r="G96" s="40"/>
      <c r="H96" s="40"/>
      <c r="I96" s="15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113</v>
      </c>
    </row>
    <row r="97" spans="1:31" s="9" customFormat="1" ht="24.95" customHeight="1">
      <c r="A97" s="9"/>
      <c r="B97" s="202"/>
      <c r="C97" s="203"/>
      <c r="D97" s="204" t="s">
        <v>541</v>
      </c>
      <c r="E97" s="205"/>
      <c r="F97" s="205"/>
      <c r="G97" s="205"/>
      <c r="H97" s="205"/>
      <c r="I97" s="206"/>
      <c r="J97" s="207">
        <f>J123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542</v>
      </c>
      <c r="E98" s="211"/>
      <c r="F98" s="211"/>
      <c r="G98" s="211"/>
      <c r="H98" s="211"/>
      <c r="I98" s="212"/>
      <c r="J98" s="213">
        <f>J124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543</v>
      </c>
      <c r="E99" s="211"/>
      <c r="F99" s="211"/>
      <c r="G99" s="211"/>
      <c r="H99" s="211"/>
      <c r="I99" s="212"/>
      <c r="J99" s="213">
        <f>J126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544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545</v>
      </c>
      <c r="E101" s="211"/>
      <c r="F101" s="211"/>
      <c r="G101" s="211"/>
      <c r="H101" s="211"/>
      <c r="I101" s="212"/>
      <c r="J101" s="213">
        <f>J130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546</v>
      </c>
      <c r="E102" s="211"/>
      <c r="F102" s="211"/>
      <c r="G102" s="211"/>
      <c r="H102" s="211"/>
      <c r="I102" s="212"/>
      <c r="J102" s="213">
        <f>J132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125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196" t="str">
        <f>E7</f>
        <v>Opěrné zdi - Tachov Jabloňová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107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4.4" customHeight="1">
      <c r="A114" s="38"/>
      <c r="B114" s="39"/>
      <c r="C114" s="40"/>
      <c r="D114" s="40"/>
      <c r="E114" s="76" t="str">
        <f>E9</f>
        <v>03 - VRN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Tachov</v>
      </c>
      <c r="G116" s="40"/>
      <c r="H116" s="40"/>
      <c r="I116" s="156" t="s">
        <v>22</v>
      </c>
      <c r="J116" s="79" t="str">
        <f>IF(J12="","",J12)</f>
        <v>1. 10. 2019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6" customHeight="1">
      <c r="A118" s="38"/>
      <c r="B118" s="39"/>
      <c r="C118" s="32" t="s">
        <v>24</v>
      </c>
      <c r="D118" s="40"/>
      <c r="E118" s="40"/>
      <c r="F118" s="27" t="str">
        <f>E15</f>
        <v xml:space="preserve">Město Tachov,Hornická 1695, Tachov </v>
      </c>
      <c r="G118" s="40"/>
      <c r="H118" s="40"/>
      <c r="I118" s="156" t="s">
        <v>30</v>
      </c>
      <c r="J118" s="36" t="str">
        <f>E21</f>
        <v>Ing.Miloš Valíček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156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126</v>
      </c>
      <c r="D121" s="218" t="s">
        <v>61</v>
      </c>
      <c r="E121" s="218" t="s">
        <v>57</v>
      </c>
      <c r="F121" s="218" t="s">
        <v>58</v>
      </c>
      <c r="G121" s="218" t="s">
        <v>127</v>
      </c>
      <c r="H121" s="218" t="s">
        <v>128</v>
      </c>
      <c r="I121" s="219" t="s">
        <v>129</v>
      </c>
      <c r="J121" s="220" t="s">
        <v>111</v>
      </c>
      <c r="K121" s="221" t="s">
        <v>130</v>
      </c>
      <c r="L121" s="222"/>
      <c r="M121" s="100" t="s">
        <v>1</v>
      </c>
      <c r="N121" s="101" t="s">
        <v>40</v>
      </c>
      <c r="O121" s="101" t="s">
        <v>131</v>
      </c>
      <c r="P121" s="101" t="s">
        <v>132</v>
      </c>
      <c r="Q121" s="101" t="s">
        <v>133</v>
      </c>
      <c r="R121" s="101" t="s">
        <v>134</v>
      </c>
      <c r="S121" s="101" t="s">
        <v>135</v>
      </c>
      <c r="T121" s="101" t="s">
        <v>136</v>
      </c>
      <c r="U121" s="102" t="s">
        <v>137</v>
      </c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138</v>
      </c>
      <c r="D122" s="40"/>
      <c r="E122" s="40"/>
      <c r="F122" s="40"/>
      <c r="G122" s="40"/>
      <c r="H122" s="40"/>
      <c r="I122" s="154"/>
      <c r="J122" s="223">
        <f>BK122</f>
        <v>0</v>
      </c>
      <c r="K122" s="40"/>
      <c r="L122" s="44"/>
      <c r="M122" s="103"/>
      <c r="N122" s="224"/>
      <c r="O122" s="104"/>
      <c r="P122" s="225">
        <f>P123</f>
        <v>0</v>
      </c>
      <c r="Q122" s="104"/>
      <c r="R122" s="225">
        <f>R123</f>
        <v>0</v>
      </c>
      <c r="S122" s="104"/>
      <c r="T122" s="225">
        <f>T123</f>
        <v>0</v>
      </c>
      <c r="U122" s="105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113</v>
      </c>
      <c r="BK122" s="226">
        <f>BK123</f>
        <v>0</v>
      </c>
    </row>
    <row r="123" spans="1:63" s="12" customFormat="1" ht="25.9" customHeight="1">
      <c r="A123" s="12"/>
      <c r="B123" s="227"/>
      <c r="C123" s="228"/>
      <c r="D123" s="229" t="s">
        <v>75</v>
      </c>
      <c r="E123" s="230" t="s">
        <v>104</v>
      </c>
      <c r="F123" s="230" t="s">
        <v>547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P124+P126+P128+P130+P132</f>
        <v>0</v>
      </c>
      <c r="Q123" s="235"/>
      <c r="R123" s="236">
        <f>R124+R126+R128+R130+R132</f>
        <v>0</v>
      </c>
      <c r="S123" s="235"/>
      <c r="T123" s="236">
        <f>T124+T126+T128+T130+T132</f>
        <v>0</v>
      </c>
      <c r="U123" s="23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167</v>
      </c>
      <c r="AT123" s="239" t="s">
        <v>75</v>
      </c>
      <c r="AU123" s="239" t="s">
        <v>76</v>
      </c>
      <c r="AY123" s="238" t="s">
        <v>141</v>
      </c>
      <c r="BK123" s="240">
        <f>BK124+BK126+BK128+BK130+BK132</f>
        <v>0</v>
      </c>
    </row>
    <row r="124" spans="1:63" s="12" customFormat="1" ht="22.8" customHeight="1">
      <c r="A124" s="12"/>
      <c r="B124" s="227"/>
      <c r="C124" s="228"/>
      <c r="D124" s="229" t="s">
        <v>75</v>
      </c>
      <c r="E124" s="241" t="s">
        <v>548</v>
      </c>
      <c r="F124" s="241" t="s">
        <v>549</v>
      </c>
      <c r="G124" s="228"/>
      <c r="H124" s="228"/>
      <c r="I124" s="231"/>
      <c r="J124" s="242">
        <f>BK124</f>
        <v>0</v>
      </c>
      <c r="K124" s="228"/>
      <c r="L124" s="233"/>
      <c r="M124" s="234"/>
      <c r="N124" s="235"/>
      <c r="O124" s="235"/>
      <c r="P124" s="236">
        <f>P125</f>
        <v>0</v>
      </c>
      <c r="Q124" s="235"/>
      <c r="R124" s="236">
        <f>R125</f>
        <v>0</v>
      </c>
      <c r="S124" s="235"/>
      <c r="T124" s="236">
        <f>T125</f>
        <v>0</v>
      </c>
      <c r="U124" s="237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167</v>
      </c>
      <c r="AT124" s="239" t="s">
        <v>75</v>
      </c>
      <c r="AU124" s="239" t="s">
        <v>84</v>
      </c>
      <c r="AY124" s="238" t="s">
        <v>141</v>
      </c>
      <c r="BK124" s="240">
        <f>BK125</f>
        <v>0</v>
      </c>
    </row>
    <row r="125" spans="1:65" s="2" customFormat="1" ht="14.4" customHeight="1">
      <c r="A125" s="38"/>
      <c r="B125" s="39"/>
      <c r="C125" s="243" t="s">
        <v>146</v>
      </c>
      <c r="D125" s="243" t="s">
        <v>142</v>
      </c>
      <c r="E125" s="244" t="s">
        <v>550</v>
      </c>
      <c r="F125" s="245" t="s">
        <v>551</v>
      </c>
      <c r="G125" s="246" t="s">
        <v>552</v>
      </c>
      <c r="H125" s="247">
        <v>1</v>
      </c>
      <c r="I125" s="248"/>
      <c r="J125" s="249">
        <f>ROUND(I125*H125,2)</f>
        <v>0</v>
      </c>
      <c r="K125" s="250"/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3">
        <f>S125*H125</f>
        <v>0</v>
      </c>
      <c r="U125" s="254" t="s">
        <v>1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553</v>
      </c>
      <c r="AT125" s="255" t="s">
        <v>142</v>
      </c>
      <c r="AU125" s="255" t="s">
        <v>86</v>
      </c>
      <c r="AY125" s="17" t="s">
        <v>141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84</v>
      </c>
      <c r="BK125" s="256">
        <f>ROUND(I125*H125,2)</f>
        <v>0</v>
      </c>
      <c r="BL125" s="17" t="s">
        <v>553</v>
      </c>
      <c r="BM125" s="255" t="s">
        <v>554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555</v>
      </c>
      <c r="F126" s="241" t="s">
        <v>556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P127</f>
        <v>0</v>
      </c>
      <c r="Q126" s="235"/>
      <c r="R126" s="236">
        <f>R127</f>
        <v>0</v>
      </c>
      <c r="S126" s="235"/>
      <c r="T126" s="236">
        <f>T127</f>
        <v>0</v>
      </c>
      <c r="U126" s="237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167</v>
      </c>
      <c r="AT126" s="239" t="s">
        <v>75</v>
      </c>
      <c r="AU126" s="239" t="s">
        <v>84</v>
      </c>
      <c r="AY126" s="238" t="s">
        <v>141</v>
      </c>
      <c r="BK126" s="240">
        <f>BK127</f>
        <v>0</v>
      </c>
    </row>
    <row r="127" spans="1:65" s="2" customFormat="1" ht="14.4" customHeight="1">
      <c r="A127" s="38"/>
      <c r="B127" s="39"/>
      <c r="C127" s="243" t="s">
        <v>211</v>
      </c>
      <c r="D127" s="243" t="s">
        <v>142</v>
      </c>
      <c r="E127" s="244" t="s">
        <v>557</v>
      </c>
      <c r="F127" s="245" t="s">
        <v>558</v>
      </c>
      <c r="G127" s="246" t="s">
        <v>552</v>
      </c>
      <c r="H127" s="247">
        <v>1</v>
      </c>
      <c r="I127" s="248"/>
      <c r="J127" s="249">
        <f>ROUND(I127*H127,2)</f>
        <v>0</v>
      </c>
      <c r="K127" s="250"/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3">
        <f>S127*H127</f>
        <v>0</v>
      </c>
      <c r="U127" s="254" t="s">
        <v>1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553</v>
      </c>
      <c r="AT127" s="255" t="s">
        <v>142</v>
      </c>
      <c r="AU127" s="255" t="s">
        <v>86</v>
      </c>
      <c r="AY127" s="17" t="s">
        <v>141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84</v>
      </c>
      <c r="BK127" s="256">
        <f>ROUND(I127*H127,2)</f>
        <v>0</v>
      </c>
      <c r="BL127" s="17" t="s">
        <v>553</v>
      </c>
      <c r="BM127" s="255" t="s">
        <v>559</v>
      </c>
    </row>
    <row r="128" spans="1:63" s="12" customFormat="1" ht="22.8" customHeight="1">
      <c r="A128" s="12"/>
      <c r="B128" s="227"/>
      <c r="C128" s="228"/>
      <c r="D128" s="229" t="s">
        <v>75</v>
      </c>
      <c r="E128" s="241" t="s">
        <v>560</v>
      </c>
      <c r="F128" s="241" t="s">
        <v>561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P129</f>
        <v>0</v>
      </c>
      <c r="Q128" s="235"/>
      <c r="R128" s="236">
        <f>R129</f>
        <v>0</v>
      </c>
      <c r="S128" s="235"/>
      <c r="T128" s="236">
        <f>T129</f>
        <v>0</v>
      </c>
      <c r="U128" s="237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167</v>
      </c>
      <c r="AT128" s="239" t="s">
        <v>75</v>
      </c>
      <c r="AU128" s="239" t="s">
        <v>84</v>
      </c>
      <c r="AY128" s="238" t="s">
        <v>141</v>
      </c>
      <c r="BK128" s="240">
        <f>BK129</f>
        <v>0</v>
      </c>
    </row>
    <row r="129" spans="1:65" s="2" customFormat="1" ht="14.4" customHeight="1">
      <c r="A129" s="38"/>
      <c r="B129" s="39"/>
      <c r="C129" s="243" t="s">
        <v>171</v>
      </c>
      <c r="D129" s="243" t="s">
        <v>142</v>
      </c>
      <c r="E129" s="244" t="s">
        <v>562</v>
      </c>
      <c r="F129" s="245" t="s">
        <v>561</v>
      </c>
      <c r="G129" s="246" t="s">
        <v>552</v>
      </c>
      <c r="H129" s="247">
        <v>1</v>
      </c>
      <c r="I129" s="248"/>
      <c r="J129" s="249">
        <f>ROUND(I129*H129,2)</f>
        <v>0</v>
      </c>
      <c r="K129" s="250"/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3">
        <f>S129*H129</f>
        <v>0</v>
      </c>
      <c r="U129" s="254" t="s">
        <v>1</v>
      </c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553</v>
      </c>
      <c r="AT129" s="255" t="s">
        <v>142</v>
      </c>
      <c r="AU129" s="255" t="s">
        <v>86</v>
      </c>
      <c r="AY129" s="17" t="s">
        <v>141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84</v>
      </c>
      <c r="BK129" s="256">
        <f>ROUND(I129*H129,2)</f>
        <v>0</v>
      </c>
      <c r="BL129" s="17" t="s">
        <v>553</v>
      </c>
      <c r="BM129" s="255" t="s">
        <v>563</v>
      </c>
    </row>
    <row r="130" spans="1:63" s="12" customFormat="1" ht="22.8" customHeight="1">
      <c r="A130" s="12"/>
      <c r="B130" s="227"/>
      <c r="C130" s="228"/>
      <c r="D130" s="229" t="s">
        <v>75</v>
      </c>
      <c r="E130" s="241" t="s">
        <v>564</v>
      </c>
      <c r="F130" s="241" t="s">
        <v>565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P131</f>
        <v>0</v>
      </c>
      <c r="Q130" s="235"/>
      <c r="R130" s="236">
        <f>R131</f>
        <v>0</v>
      </c>
      <c r="S130" s="235"/>
      <c r="T130" s="236">
        <f>T131</f>
        <v>0</v>
      </c>
      <c r="U130" s="23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167</v>
      </c>
      <c r="AT130" s="239" t="s">
        <v>75</v>
      </c>
      <c r="AU130" s="239" t="s">
        <v>84</v>
      </c>
      <c r="AY130" s="238" t="s">
        <v>141</v>
      </c>
      <c r="BK130" s="240">
        <f>BK131</f>
        <v>0</v>
      </c>
    </row>
    <row r="131" spans="1:65" s="2" customFormat="1" ht="14.4" customHeight="1">
      <c r="A131" s="38"/>
      <c r="B131" s="39"/>
      <c r="C131" s="243" t="s">
        <v>176</v>
      </c>
      <c r="D131" s="243" t="s">
        <v>142</v>
      </c>
      <c r="E131" s="244" t="s">
        <v>566</v>
      </c>
      <c r="F131" s="245" t="s">
        <v>565</v>
      </c>
      <c r="G131" s="246" t="s">
        <v>552</v>
      </c>
      <c r="H131" s="247">
        <v>1</v>
      </c>
      <c r="I131" s="248"/>
      <c r="J131" s="249">
        <f>ROUND(I131*H131,2)</f>
        <v>0</v>
      </c>
      <c r="K131" s="250"/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3">
        <f>S131*H131</f>
        <v>0</v>
      </c>
      <c r="U131" s="254" t="s">
        <v>1</v>
      </c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553</v>
      </c>
      <c r="AT131" s="255" t="s">
        <v>142</v>
      </c>
      <c r="AU131" s="255" t="s">
        <v>86</v>
      </c>
      <c r="AY131" s="17" t="s">
        <v>141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84</v>
      </c>
      <c r="BK131" s="256">
        <f>ROUND(I131*H131,2)</f>
        <v>0</v>
      </c>
      <c r="BL131" s="17" t="s">
        <v>553</v>
      </c>
      <c r="BM131" s="255" t="s">
        <v>567</v>
      </c>
    </row>
    <row r="132" spans="1:63" s="12" customFormat="1" ht="22.8" customHeight="1">
      <c r="A132" s="12"/>
      <c r="B132" s="227"/>
      <c r="C132" s="228"/>
      <c r="D132" s="229" t="s">
        <v>75</v>
      </c>
      <c r="E132" s="241" t="s">
        <v>568</v>
      </c>
      <c r="F132" s="241" t="s">
        <v>569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P133</f>
        <v>0</v>
      </c>
      <c r="Q132" s="235"/>
      <c r="R132" s="236">
        <f>R133</f>
        <v>0</v>
      </c>
      <c r="S132" s="235"/>
      <c r="T132" s="236">
        <f>T133</f>
        <v>0</v>
      </c>
      <c r="U132" s="237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167</v>
      </c>
      <c r="AT132" s="239" t="s">
        <v>75</v>
      </c>
      <c r="AU132" s="239" t="s">
        <v>84</v>
      </c>
      <c r="AY132" s="238" t="s">
        <v>141</v>
      </c>
      <c r="BK132" s="240">
        <f>BK133</f>
        <v>0</v>
      </c>
    </row>
    <row r="133" spans="1:65" s="2" customFormat="1" ht="14.4" customHeight="1">
      <c r="A133" s="38"/>
      <c r="B133" s="39"/>
      <c r="C133" s="243" t="s">
        <v>181</v>
      </c>
      <c r="D133" s="243" t="s">
        <v>142</v>
      </c>
      <c r="E133" s="244" t="s">
        <v>570</v>
      </c>
      <c r="F133" s="245" t="s">
        <v>569</v>
      </c>
      <c r="G133" s="246" t="s">
        <v>552</v>
      </c>
      <c r="H133" s="247">
        <v>1</v>
      </c>
      <c r="I133" s="248"/>
      <c r="J133" s="249">
        <f>ROUND(I133*H133,2)</f>
        <v>0</v>
      </c>
      <c r="K133" s="250"/>
      <c r="L133" s="44"/>
      <c r="M133" s="301" t="s">
        <v>1</v>
      </c>
      <c r="N133" s="302" t="s">
        <v>41</v>
      </c>
      <c r="O133" s="303"/>
      <c r="P133" s="304">
        <f>O133*H133</f>
        <v>0</v>
      </c>
      <c r="Q133" s="304">
        <v>0</v>
      </c>
      <c r="R133" s="304">
        <f>Q133*H133</f>
        <v>0</v>
      </c>
      <c r="S133" s="304">
        <v>0</v>
      </c>
      <c r="T133" s="304">
        <f>S133*H133</f>
        <v>0</v>
      </c>
      <c r="U133" s="305" t="s">
        <v>1</v>
      </c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553</v>
      </c>
      <c r="AT133" s="255" t="s">
        <v>142</v>
      </c>
      <c r="AU133" s="255" t="s">
        <v>86</v>
      </c>
      <c r="AY133" s="17" t="s">
        <v>141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84</v>
      </c>
      <c r="BK133" s="256">
        <f>ROUND(I133*H133,2)</f>
        <v>0</v>
      </c>
      <c r="BL133" s="17" t="s">
        <v>553</v>
      </c>
      <c r="BM133" s="255" t="s">
        <v>571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192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21:K13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DESKTOP-CVMC8RK\Tereza</dc:creator>
  <cp:keywords/>
  <dc:description/>
  <cp:lastModifiedBy>DESKTOP-CVMC8RK\Tereza</cp:lastModifiedBy>
  <dcterms:created xsi:type="dcterms:W3CDTF">2020-01-02T11:14:27Z</dcterms:created>
  <dcterms:modified xsi:type="dcterms:W3CDTF">2020-01-02T11:14:35Z</dcterms:modified>
  <cp:category/>
  <cp:version/>
  <cp:contentType/>
  <cp:contentStatus/>
</cp:coreProperties>
</file>