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áce\Projekty_DOKUMENTY\2020\Tachov_ZŠ Zárečná_Kuchyň\"/>
    </mc:Choice>
  </mc:AlternateContent>
  <xr:revisionPtr revIDLastSave="0" documentId="13_ncr:1_{78215971-9B71-45E6-81D7-5DEC3DAE94AC}" xr6:coauthVersionLast="45" xr6:coauthVersionMax="45" xr10:uidLastSave="{00000000-0000-0000-0000-000000000000}"/>
  <bookViews>
    <workbookView xWindow="-120" yWindow="-120" windowWidth="29040" windowHeight="17640" tabRatio="896" xr2:uid="{00000000-000D-0000-FFFF-FFFF00000000}"/>
  </bookViews>
  <sheets>
    <sheet name="Rekapitulace" sheetId="55" r:id="rId1"/>
    <sheet name="Zař. č. 1" sheetId="1" r:id="rId2"/>
    <sheet name="Zař. č. 2" sheetId="15" r:id="rId3"/>
    <sheet name="Zař. č. 3" sheetId="42" r:id="rId4"/>
    <sheet name="Zař. č. 4" sheetId="50" r:id="rId5"/>
    <sheet name="Zař. č. 5" sheetId="43" r:id="rId6"/>
  </sheets>
  <calcPr calcId="181029"/>
</workbook>
</file>

<file path=xl/calcChain.xml><?xml version="1.0" encoding="utf-8"?>
<calcChain xmlns="http://schemas.openxmlformats.org/spreadsheetml/2006/main">
  <c r="H29" i="1" l="1"/>
  <c r="G17" i="43" l="1"/>
  <c r="H17" i="43"/>
  <c r="I17" i="43" s="1"/>
  <c r="I16" i="43"/>
  <c r="I13" i="43"/>
  <c r="I12" i="43"/>
  <c r="I11" i="43"/>
  <c r="I10" i="43"/>
  <c r="H10" i="50" l="1"/>
  <c r="I10" i="50" s="1"/>
  <c r="G10" i="50"/>
  <c r="G9" i="50"/>
  <c r="G11" i="50"/>
  <c r="G12" i="50"/>
  <c r="H9" i="50"/>
  <c r="I9" i="50" s="1"/>
  <c r="H11" i="50"/>
  <c r="I11" i="50" s="1"/>
  <c r="H12" i="50"/>
  <c r="I12" i="50" s="1"/>
  <c r="H14" i="42"/>
  <c r="I14" i="42" s="1"/>
  <c r="G14" i="42"/>
  <c r="H13" i="42"/>
  <c r="I13" i="42" s="1"/>
  <c r="G13" i="42"/>
  <c r="H12" i="42"/>
  <c r="I12" i="42" s="1"/>
  <c r="G12" i="42"/>
  <c r="H10" i="42"/>
  <c r="I10" i="42" s="1"/>
  <c r="G10" i="42"/>
  <c r="I14" i="15" l="1"/>
  <c r="G29" i="1" l="1"/>
  <c r="I29" i="1"/>
  <c r="I30" i="1" l="1"/>
  <c r="H25" i="1"/>
  <c r="I13" i="15" l="1"/>
  <c r="I12" i="15"/>
  <c r="I11" i="15"/>
  <c r="H10" i="15"/>
  <c r="I10" i="15" s="1"/>
  <c r="G10" i="15"/>
  <c r="H9" i="15"/>
  <c r="I9" i="15" s="1"/>
  <c r="G9" i="15"/>
  <c r="H8" i="15"/>
  <c r="I8" i="15" s="1"/>
  <c r="G8" i="15"/>
  <c r="H7" i="15"/>
  <c r="I7" i="15" s="1"/>
  <c r="G7" i="15"/>
  <c r="H13" i="50"/>
  <c r="I13" i="50" s="1"/>
  <c r="G13" i="50"/>
  <c r="I8" i="50"/>
  <c r="I7" i="50"/>
  <c r="G20" i="42"/>
  <c r="H20" i="42"/>
  <c r="I20" i="42" s="1"/>
  <c r="H25" i="42"/>
  <c r="I25" i="42" s="1"/>
  <c r="G25" i="42"/>
  <c r="H24" i="42"/>
  <c r="I24" i="42" s="1"/>
  <c r="G24" i="42"/>
  <c r="H23" i="42"/>
  <c r="I23" i="42" s="1"/>
  <c r="G23" i="42"/>
  <c r="H22" i="42"/>
  <c r="I22" i="42" s="1"/>
  <c r="G22" i="42"/>
  <c r="H21" i="42"/>
  <c r="I21" i="42" s="1"/>
  <c r="G21" i="42"/>
  <c r="H19" i="42"/>
  <c r="I19" i="42" s="1"/>
  <c r="G19" i="42"/>
  <c r="H18" i="42"/>
  <c r="I18" i="42" s="1"/>
  <c r="G18" i="42"/>
  <c r="H17" i="42"/>
  <c r="I17" i="42" s="1"/>
  <c r="G17" i="42"/>
  <c r="H16" i="42"/>
  <c r="I16" i="42" s="1"/>
  <c r="G16" i="42"/>
  <c r="H15" i="42"/>
  <c r="I15" i="42" s="1"/>
  <c r="G15" i="42"/>
  <c r="H155" i="1" l="1"/>
  <c r="I155" i="1" s="1"/>
  <c r="G155" i="1"/>
  <c r="H152" i="1"/>
  <c r="I152" i="1" s="1"/>
  <c r="G152" i="1"/>
  <c r="H145" i="1"/>
  <c r="I145" i="1" s="1"/>
  <c r="G145" i="1"/>
  <c r="H138" i="1"/>
  <c r="I138" i="1" s="1"/>
  <c r="G138" i="1"/>
  <c r="H137" i="1"/>
  <c r="I137" i="1" s="1"/>
  <c r="G137" i="1"/>
  <c r="C133" i="1"/>
  <c r="C132" i="1"/>
  <c r="A131" i="1"/>
  <c r="H129" i="1"/>
  <c r="I129" i="1" s="1"/>
  <c r="G129" i="1"/>
  <c r="H128" i="1"/>
  <c r="I128" i="1" s="1"/>
  <c r="G128" i="1"/>
  <c r="H127" i="1"/>
  <c r="I127" i="1" s="1"/>
  <c r="G127" i="1"/>
  <c r="H126" i="1"/>
  <c r="I126" i="1" s="1"/>
  <c r="G126" i="1"/>
  <c r="H125" i="1"/>
  <c r="I125" i="1" s="1"/>
  <c r="G125" i="1"/>
  <c r="H124" i="1"/>
  <c r="I124" i="1" s="1"/>
  <c r="G124" i="1"/>
  <c r="H121" i="1"/>
  <c r="I121" i="1" s="1"/>
  <c r="G121" i="1"/>
  <c r="H117" i="1"/>
  <c r="I117" i="1" s="1"/>
  <c r="G117" i="1"/>
  <c r="H115" i="1"/>
  <c r="I115" i="1" s="1"/>
  <c r="G115" i="1"/>
  <c r="H113" i="1"/>
  <c r="I113" i="1" s="1"/>
  <c r="G113" i="1"/>
  <c r="H111" i="1"/>
  <c r="I111" i="1" s="1"/>
  <c r="G111" i="1"/>
  <c r="H109" i="1"/>
  <c r="I109" i="1" s="1"/>
  <c r="G109" i="1"/>
  <c r="C101" i="1"/>
  <c r="C100" i="1"/>
  <c r="A99" i="1"/>
  <c r="H96" i="1"/>
  <c r="I96" i="1" s="1"/>
  <c r="G96" i="1"/>
  <c r="H95" i="1"/>
  <c r="I95" i="1" s="1"/>
  <c r="G95" i="1"/>
  <c r="H94" i="1"/>
  <c r="I94" i="1" s="1"/>
  <c r="G94" i="1"/>
  <c r="H92" i="1"/>
  <c r="I92" i="1" s="1"/>
  <c r="G92" i="1"/>
  <c r="H84" i="1"/>
  <c r="I84" i="1" s="1"/>
  <c r="G84" i="1"/>
  <c r="H82" i="1"/>
  <c r="I82" i="1" s="1"/>
  <c r="G82" i="1"/>
  <c r="H80" i="1"/>
  <c r="I80" i="1" s="1"/>
  <c r="G80" i="1"/>
  <c r="H78" i="1"/>
  <c r="I78" i="1" s="1"/>
  <c r="G78" i="1"/>
  <c r="H76" i="1"/>
  <c r="I76" i="1" s="1"/>
  <c r="G76" i="1"/>
  <c r="H74" i="1"/>
  <c r="I74" i="1" s="1"/>
  <c r="G74" i="1"/>
  <c r="H73" i="1"/>
  <c r="I73" i="1" s="1"/>
  <c r="G73" i="1"/>
  <c r="C68" i="1"/>
  <c r="C67" i="1"/>
  <c r="A66" i="1"/>
  <c r="H63" i="1"/>
  <c r="I63" i="1" s="1"/>
  <c r="G63" i="1"/>
  <c r="H62" i="1"/>
  <c r="I62" i="1" s="1"/>
  <c r="G62" i="1"/>
  <c r="H60" i="1"/>
  <c r="I60" i="1" s="1"/>
  <c r="G60" i="1"/>
  <c r="H59" i="1"/>
  <c r="I59" i="1" s="1"/>
  <c r="G59" i="1"/>
  <c r="H57" i="1"/>
  <c r="I57" i="1" s="1"/>
  <c r="G57" i="1"/>
  <c r="H56" i="1"/>
  <c r="I56" i="1" s="1"/>
  <c r="G56" i="1"/>
  <c r="H49" i="1"/>
  <c r="I49" i="1" s="1"/>
  <c r="G49" i="1"/>
  <c r="H47" i="1"/>
  <c r="I47" i="1" s="1"/>
  <c r="G47" i="1"/>
  <c r="H45" i="1"/>
  <c r="I45" i="1" s="1"/>
  <c r="G45" i="1"/>
  <c r="H43" i="1"/>
  <c r="I43" i="1" s="1"/>
  <c r="G43" i="1"/>
  <c r="H41" i="1"/>
  <c r="I41" i="1" s="1"/>
  <c r="G41" i="1"/>
  <c r="C36" i="1"/>
  <c r="C35" i="1"/>
  <c r="A34" i="1"/>
  <c r="H32" i="1"/>
  <c r="I32" i="1" s="1"/>
  <c r="G32" i="1"/>
  <c r="I25" i="1"/>
  <c r="G25" i="1"/>
  <c r="H7" i="1"/>
  <c r="I7" i="1" s="1"/>
  <c r="G7" i="1"/>
  <c r="F156" i="1" l="1"/>
  <c r="I158" i="1" s="1"/>
  <c r="I156" i="1"/>
  <c r="B15" i="55"/>
  <c r="B14" i="55"/>
  <c r="B13" i="55"/>
  <c r="B12" i="55"/>
  <c r="I9" i="43"/>
  <c r="I8" i="43"/>
  <c r="I7" i="43"/>
  <c r="C2" i="43"/>
  <c r="A1" i="43"/>
  <c r="H14" i="50"/>
  <c r="I14" i="50" s="1"/>
  <c r="I15" i="50" s="1"/>
  <c r="G14" i="50"/>
  <c r="F15" i="50" s="1"/>
  <c r="I17" i="50" s="1"/>
  <c r="C2" i="50"/>
  <c r="A1" i="50"/>
  <c r="H26" i="42"/>
  <c r="I26" i="42" s="1"/>
  <c r="G26" i="42"/>
  <c r="H9" i="42"/>
  <c r="I9" i="42" s="1"/>
  <c r="G9" i="42"/>
  <c r="H8" i="42"/>
  <c r="I8" i="42" s="1"/>
  <c r="G8" i="42"/>
  <c r="I7" i="42"/>
  <c r="C2" i="42"/>
  <c r="A1" i="42"/>
  <c r="C2" i="15"/>
  <c r="A1" i="15"/>
  <c r="F15" i="15"/>
  <c r="F17" i="15" s="1"/>
  <c r="B11" i="55"/>
  <c r="I15" i="15"/>
  <c r="I18" i="43" l="1"/>
  <c r="D15" i="55" s="1"/>
  <c r="F27" i="42"/>
  <c r="I28" i="42" s="1"/>
  <c r="I27" i="42"/>
  <c r="F159" i="1"/>
  <c r="I157" i="1"/>
  <c r="I159" i="1" s="1"/>
  <c r="F160" i="1" s="1"/>
  <c r="D11" i="55" s="1"/>
  <c r="I16" i="15"/>
  <c r="I17" i="15" l="1"/>
  <c r="F18" i="15" s="1"/>
  <c r="D12" i="55" s="1"/>
  <c r="F18" i="50"/>
  <c r="I18" i="50"/>
  <c r="I29" i="42"/>
  <c r="I30" i="42" s="1"/>
  <c r="F30" i="42"/>
  <c r="F31" i="42" s="1"/>
  <c r="F19" i="50" l="1"/>
  <c r="D14" i="55" s="1"/>
  <c r="D13" i="55"/>
  <c r="D16" i="55" l="1"/>
  <c r="D17" i="55" s="1"/>
  <c r="D18" i="55" s="1"/>
</calcChain>
</file>

<file path=xl/sharedStrings.xml><?xml version="1.0" encoding="utf-8"?>
<sst xmlns="http://schemas.openxmlformats.org/spreadsheetml/2006/main" count="512" uniqueCount="219">
  <si>
    <t>Akce:</t>
  </si>
  <si>
    <t>Název, popis</t>
  </si>
  <si>
    <t>Jednotka</t>
  </si>
  <si>
    <t>Zařízení č. 1 - Celkem:</t>
  </si>
  <si>
    <t>Název zařízení</t>
  </si>
  <si>
    <t>Náklady</t>
  </si>
  <si>
    <t>1.</t>
  </si>
  <si>
    <t>2.</t>
  </si>
  <si>
    <t>3.</t>
  </si>
  <si>
    <t>4.</t>
  </si>
  <si>
    <t>5.</t>
  </si>
  <si>
    <t>Náklady celkem:</t>
  </si>
  <si>
    <t>VZDUCHOTECHNIKA</t>
  </si>
  <si>
    <t xml:space="preserve">Montážní materiál: </t>
  </si>
  <si>
    <t>Náklady celkem - Celkem včetně DPH:</t>
  </si>
  <si>
    <t>ocelové hmoždinky, pomocné konstrukce, samolepící pásky, těsnící materiál.</t>
  </si>
  <si>
    <t>DPH (Daň z přidané hodnoty) - 21 %</t>
  </si>
  <si>
    <t>Kg.</t>
  </si>
  <si>
    <t>-</t>
  </si>
  <si>
    <t>celkem</t>
  </si>
  <si>
    <t>Dodávková cena:</t>
  </si>
  <si>
    <t>jedn.</t>
  </si>
  <si>
    <t>Montážní cena:</t>
  </si>
  <si>
    <t>Pozice</t>
  </si>
  <si>
    <t>Mezisoučty:</t>
  </si>
  <si>
    <t>Doprava:</t>
  </si>
  <si>
    <t>Zaregulování, provozní zkoušky, spuštění zařízení:</t>
  </si>
  <si>
    <t>Spojovací materiál - šrouby, matice, podložky, závěsy, závitové tyče,</t>
  </si>
  <si>
    <t>Zařízení č. :</t>
  </si>
  <si>
    <t>Počet</t>
  </si>
  <si>
    <t>Rekapitulace nákladů</t>
  </si>
  <si>
    <t>Zařízení č. 2 - Celkem:</t>
  </si>
  <si>
    <t>Zařízení č. 2 - Dodávka / Montáž:</t>
  </si>
  <si>
    <t>Zařízení č. 1 - Dodávka / Montáž:</t>
  </si>
  <si>
    <t>Zařízení č. 3 - Dodávka / Montáž:</t>
  </si>
  <si>
    <t>Zařízení č. 3 - Celkem:</t>
  </si>
  <si>
    <t>Zařízení č. 4 - Dodávka / Montáž:</t>
  </si>
  <si>
    <t>Zařízení č. 4 - Celkem:</t>
  </si>
  <si>
    <t>Soubor</t>
  </si>
  <si>
    <t>Provedení - vnitřní , horizontální - všechna hrdla s vývodem do stran</t>
  </si>
  <si>
    <t>v rozsahu nominálních parametrů uvedených v katalogu.</t>
  </si>
  <si>
    <t>(Ekodesign větracích jednotek)</t>
  </si>
  <si>
    <r>
      <t>Množství přívodního vzduchu: Q = 16.550 m</t>
    </r>
    <r>
      <rPr>
        <sz val="11"/>
        <rFont val="Times New Roman"/>
        <family val="1"/>
        <charset val="238"/>
      </rPr>
      <t>³</t>
    </r>
    <r>
      <rPr>
        <sz val="11"/>
        <rFont val="Times New Roman CE"/>
        <family val="1"/>
        <charset val="238"/>
      </rPr>
      <t>/hod.</t>
    </r>
  </si>
  <si>
    <t>Při externí tlakové ztrátě: p = 500 Pa</t>
  </si>
  <si>
    <r>
      <t>Množství odváděného vzduchu: Q =  16.550 m</t>
    </r>
    <r>
      <rPr>
        <sz val="11"/>
        <rFont val="Times New Roman"/>
        <family val="1"/>
        <charset val="238"/>
      </rPr>
      <t>³</t>
    </r>
    <r>
      <rPr>
        <sz val="11"/>
        <rFont val="Times New Roman CE"/>
        <family val="1"/>
        <charset val="238"/>
      </rPr>
      <t>/hod.</t>
    </r>
  </si>
  <si>
    <t>Motory - provedení EC (regulace 0-10V); U=3x 400 V</t>
  </si>
  <si>
    <r>
      <t>Elektrický příkon - přípojná hodnota motorů: P</t>
    </r>
    <r>
      <rPr>
        <vertAlign val="subscript"/>
        <sz val="11"/>
        <rFont val="Times New Roman CE"/>
        <family val="1"/>
        <charset val="238"/>
      </rPr>
      <t>E</t>
    </r>
    <r>
      <rPr>
        <sz val="11"/>
        <rFont val="Times New Roman CE"/>
        <family val="1"/>
        <charset val="238"/>
      </rPr>
      <t xml:space="preserve"> = 2x 7,5 = 15,0 KW </t>
    </r>
  </si>
  <si>
    <r>
      <t>Pracovní hodnoty příkonu motorů v pracovním bodu: P</t>
    </r>
    <r>
      <rPr>
        <vertAlign val="subscript"/>
        <sz val="11"/>
        <rFont val="Times New Roman CE"/>
        <family val="1"/>
        <charset val="238"/>
      </rPr>
      <t>E</t>
    </r>
    <r>
      <rPr>
        <sz val="11"/>
        <rFont val="Times New Roman CE"/>
        <family val="1"/>
        <charset val="238"/>
      </rPr>
      <t xml:space="preserve"> = 5,4 + 5,4 KW</t>
    </r>
  </si>
  <si>
    <r>
      <t>Teplovodní ohřev - tepelný výkon: P</t>
    </r>
    <r>
      <rPr>
        <vertAlign val="subscript"/>
        <sz val="11"/>
        <rFont val="Times New Roman CE"/>
        <family val="1"/>
        <charset val="238"/>
      </rPr>
      <t>T</t>
    </r>
    <r>
      <rPr>
        <sz val="11"/>
        <rFont val="Times New Roman CE"/>
        <family val="1"/>
        <charset val="238"/>
      </rPr>
      <t xml:space="preserve"> = 62,3 KW (po odečtení zpět. získ. tepla)</t>
    </r>
  </si>
  <si>
    <t>Filtrace přiváděného vzduchu: kapsový EU7</t>
  </si>
  <si>
    <t>Filtrace odtahovaného vzduchu: deskový s vaničkou EU2 + kapsový EU7</t>
  </si>
  <si>
    <t>1A</t>
  </si>
  <si>
    <t>Provedení - rozvaděč osazen přímo na jednotce</t>
  </si>
  <si>
    <t>Zařízení obsahuje: Rozvaděč MaR, řídící jednotku, veškerá čidla a servopohony,</t>
  </si>
  <si>
    <t>regulační a směšovací uzel ÚT.</t>
  </si>
  <si>
    <t>Ks.</t>
  </si>
  <si>
    <r>
      <t xml:space="preserve">typ: PŽ 1400 x 800 / Zn / 0 / R0 </t>
    </r>
    <r>
      <rPr>
        <i/>
        <sz val="11"/>
        <rFont val="Times New Roman CE"/>
        <charset val="238"/>
      </rPr>
      <t>(bez pozedního rámu)</t>
    </r>
  </si>
  <si>
    <t>Rozměr: 1600 x 400 (velikost oka 10 x 10 mm)</t>
  </si>
  <si>
    <t>Zařízení pro přepínání provozu - vaření / výdej jídel:</t>
  </si>
  <si>
    <t>7</t>
  </si>
  <si>
    <t>Regulátor - ovladač uzavíracích klapek v potrubí (přepínání provozu)</t>
  </si>
  <si>
    <t>7A</t>
  </si>
  <si>
    <t>Typ: Z-S 230 W</t>
  </si>
  <si>
    <t>7B</t>
  </si>
  <si>
    <t xml:space="preserve">Vypínač (přepínač) nástěnný </t>
  </si>
  <si>
    <t>7C</t>
  </si>
  <si>
    <t>Elektroinstalace - připojení servopohonů, impulzního relé, vypínače</t>
  </si>
  <si>
    <t>Rozměr: 1100 x 400; provedení: H - volná hřídel (příprava pro servomotor)</t>
  </si>
  <si>
    <t>8A</t>
  </si>
  <si>
    <t>Rozměr: 1000 x 400; provedení: H - volná hřídel (příprava pro servomotor)</t>
  </si>
  <si>
    <t>9A</t>
  </si>
  <si>
    <t>Rozměr: 700 x 400; provedení: H - volná hřídel (příprava pro servomotor)</t>
  </si>
  <si>
    <t>10A</t>
  </si>
  <si>
    <t>Rozměr: 350 x 300; provedení: H - volná hřídel (příprava pro servomotor)</t>
  </si>
  <si>
    <t>11A</t>
  </si>
  <si>
    <t>Rozměr: 1000 x 500; provedení: R - ruční ovládání</t>
  </si>
  <si>
    <t>Rozměr: 500 x 400; provedení: R - ruční ovládání</t>
  </si>
  <si>
    <t>Rozměr: 450 x 400; provedení: R - ruční ovládání</t>
  </si>
  <si>
    <r>
      <t xml:space="preserve">typ: MSK </t>
    </r>
    <r>
      <rPr>
        <sz val="11"/>
        <rFont val="Symbol"/>
        <family val="1"/>
        <charset val="2"/>
      </rPr>
      <t xml:space="preserve">Ć </t>
    </r>
    <r>
      <rPr>
        <sz val="11"/>
        <rFont val="Times New Roman CE"/>
        <family val="1"/>
        <charset val="238"/>
      </rPr>
      <t>315 - ruční ovládání</t>
    </r>
  </si>
  <si>
    <r>
      <t xml:space="preserve">typ: MSK </t>
    </r>
    <r>
      <rPr>
        <sz val="11"/>
        <rFont val="Symbol"/>
        <family val="1"/>
        <charset val="2"/>
      </rPr>
      <t xml:space="preserve">Ć </t>
    </r>
    <r>
      <rPr>
        <sz val="11"/>
        <rFont val="Times New Roman CE"/>
        <family val="1"/>
        <charset val="238"/>
      </rPr>
      <t>250 - ruční ovládání</t>
    </r>
  </si>
  <si>
    <t>Tkanina PMS - 100 % polyester, nekonečné vlákno (multifilament),</t>
  </si>
  <si>
    <t>hmotnost 200 g/m², tloušťka 0,30 mm, prodyšnost 55 m³/h/m² při 120 Pa</t>
  </si>
  <si>
    <t>Zavěšení na dva hliníkové profily kotvené do stropu.</t>
  </si>
  <si>
    <t>Dodávka včetně montážního materálu pro kompletní montáž a instalaci výústí.</t>
  </si>
  <si>
    <t>17A</t>
  </si>
  <si>
    <t>17B</t>
  </si>
  <si>
    <r>
      <rPr>
        <sz val="11"/>
        <rFont val="Symbol"/>
        <family val="1"/>
        <charset val="2"/>
      </rPr>
      <t>Ć</t>
    </r>
    <r>
      <rPr>
        <sz val="11"/>
        <rFont val="Times New Roman CE"/>
        <family val="1"/>
        <charset val="238"/>
      </rPr>
      <t xml:space="preserve"> 1000, půlruh, mikroperforace: L = 5.000 mm; připojení: 1000x500, L = 500 mm</t>
    </r>
  </si>
  <si>
    <t>17C</t>
  </si>
  <si>
    <r>
      <rPr>
        <b/>
        <sz val="11"/>
        <rFont val="Times New Roman CE"/>
        <charset val="238"/>
      </rPr>
      <t>Digestoře č. 4, 5, 6</t>
    </r>
    <r>
      <rPr>
        <sz val="11"/>
        <rFont val="Times New Roman CE"/>
        <family val="1"/>
        <charset val="238"/>
      </rPr>
      <t xml:space="preserve"> - nerezová kuchyňská akumulační - Nad myčky nádobí</t>
    </r>
  </si>
  <si>
    <t>Provedení:nástěnná bez lapačů tuku a s vlastním osvětlením s vypínačem</t>
  </si>
  <si>
    <r>
      <t>Množství odtahovaného vzduchu - 1.220 m</t>
    </r>
    <r>
      <rPr>
        <sz val="11"/>
        <rFont val="Times New Roman"/>
        <family val="1"/>
        <charset val="238"/>
      </rPr>
      <t>³</t>
    </r>
    <r>
      <rPr>
        <sz val="11"/>
        <rFont val="Times New Roman CE"/>
        <family val="1"/>
        <charset val="238"/>
      </rPr>
      <t xml:space="preserve">/hod. </t>
    </r>
  </si>
  <si>
    <r>
      <t xml:space="preserve">rozměr - 1.400 x 1.200 x 450 mm, připojovací rozměr - </t>
    </r>
    <r>
      <rPr>
        <sz val="11"/>
        <rFont val="Symbol"/>
        <family val="1"/>
        <charset val="2"/>
      </rPr>
      <t>Ć 315</t>
    </r>
    <r>
      <rPr>
        <sz val="11"/>
        <rFont val="Times New Roman"/>
        <family val="1"/>
        <charset val="238"/>
      </rPr>
      <t xml:space="preserve"> mm</t>
    </r>
  </si>
  <si>
    <t>Výústka obdélníková hliníková komfortní jednořadá s regulací průtoku vzduchu</t>
  </si>
  <si>
    <t>typ: VK 1 - R1, rozměr 1025 x 125 (odtahová)</t>
  </si>
  <si>
    <t>typ: VK 1 - R1, rozměr 825 x 125 (odtahová)</t>
  </si>
  <si>
    <t>typ: VK 1 - R1, rozměr 625 x 125 (odtahová)</t>
  </si>
  <si>
    <t>typ: VK 1 - R1, rozměr 525 x 125 (odtahová)</t>
  </si>
  <si>
    <t>Čtyřhranné potrubí:</t>
  </si>
  <si>
    <t>Čtyřhranné potrubí skupiny I. zhotovené z ocelového pozinkovaného plechu,</t>
  </si>
  <si>
    <t>Spojovaného přírubami zhotovenými přírubovými lištami, rohovníky a C lištami.</t>
  </si>
  <si>
    <t>Souhrnem:</t>
  </si>
  <si>
    <r>
      <t>m</t>
    </r>
    <r>
      <rPr>
        <b/>
        <sz val="11"/>
        <rFont val="Times New Roman"/>
        <family val="1"/>
        <charset val="238"/>
      </rPr>
      <t>²</t>
    </r>
  </si>
  <si>
    <t>Kruhové potrubí:</t>
  </si>
  <si>
    <t>Kruhové potrubí Spiro zhotovené z ocelového pozinkovaného plechu.</t>
  </si>
  <si>
    <r>
      <t xml:space="preserve">Rovné potrubí:  </t>
    </r>
    <r>
      <rPr>
        <sz val="11"/>
        <rFont val="Symbol"/>
        <family val="1"/>
        <charset val="2"/>
      </rPr>
      <t>Ć</t>
    </r>
    <r>
      <rPr>
        <sz val="11"/>
        <rFont val="Times New Roman CE"/>
        <family val="1"/>
        <charset val="238"/>
      </rPr>
      <t xml:space="preserve"> 500</t>
    </r>
  </si>
  <si>
    <t>m.</t>
  </si>
  <si>
    <r>
      <t xml:space="preserve">Tvarovka: </t>
    </r>
    <r>
      <rPr>
        <sz val="11"/>
        <rFont val="Symbol"/>
        <family val="1"/>
        <charset val="2"/>
      </rPr>
      <t>Ć</t>
    </r>
    <r>
      <rPr>
        <sz val="11"/>
        <rFont val="Times New Roman CE"/>
        <family val="1"/>
        <charset val="238"/>
      </rPr>
      <t xml:space="preserve"> 500</t>
    </r>
  </si>
  <si>
    <r>
      <t xml:space="preserve">Rovné potrubí: </t>
    </r>
    <r>
      <rPr>
        <sz val="11"/>
        <rFont val="Symbol"/>
        <family val="1"/>
        <charset val="2"/>
      </rPr>
      <t>Ć</t>
    </r>
    <r>
      <rPr>
        <sz val="11"/>
        <rFont val="Times New Roman CE"/>
        <family val="1"/>
        <charset val="238"/>
      </rPr>
      <t xml:space="preserve"> 450</t>
    </r>
  </si>
  <si>
    <r>
      <t xml:space="preserve">Tvarovka: </t>
    </r>
    <r>
      <rPr>
        <sz val="11"/>
        <rFont val="Symbol"/>
        <family val="1"/>
        <charset val="2"/>
      </rPr>
      <t>Ć</t>
    </r>
    <r>
      <rPr>
        <sz val="11"/>
        <rFont val="Times New Roman CE"/>
        <family val="1"/>
        <charset val="238"/>
      </rPr>
      <t xml:space="preserve"> 450</t>
    </r>
  </si>
  <si>
    <r>
      <t xml:space="preserve">Rovné potrubí:  </t>
    </r>
    <r>
      <rPr>
        <sz val="11"/>
        <rFont val="Symbol"/>
        <family val="1"/>
        <charset val="2"/>
      </rPr>
      <t>Ć</t>
    </r>
    <r>
      <rPr>
        <sz val="11"/>
        <rFont val="Times New Roman CE"/>
        <family val="1"/>
        <charset val="238"/>
      </rPr>
      <t xml:space="preserve"> 315</t>
    </r>
  </si>
  <si>
    <r>
      <t xml:space="preserve">Tvarovka: </t>
    </r>
    <r>
      <rPr>
        <sz val="11"/>
        <rFont val="Symbol"/>
        <family val="1"/>
        <charset val="2"/>
      </rPr>
      <t>Ć</t>
    </r>
    <r>
      <rPr>
        <sz val="11"/>
        <rFont val="Times New Roman CE"/>
        <family val="1"/>
        <charset val="238"/>
      </rPr>
      <t xml:space="preserve"> 315</t>
    </r>
  </si>
  <si>
    <r>
      <t xml:space="preserve">Rovné potrubí:  </t>
    </r>
    <r>
      <rPr>
        <sz val="11"/>
        <rFont val="Symbol"/>
        <family val="1"/>
        <charset val="2"/>
      </rPr>
      <t>Ć</t>
    </r>
    <r>
      <rPr>
        <sz val="11"/>
        <rFont val="Times New Roman CE"/>
        <family val="1"/>
        <charset val="238"/>
      </rPr>
      <t xml:space="preserve"> 250</t>
    </r>
  </si>
  <si>
    <r>
      <t xml:space="preserve">Tvarovka: </t>
    </r>
    <r>
      <rPr>
        <sz val="11"/>
        <rFont val="Symbol"/>
        <family val="1"/>
        <charset val="2"/>
      </rPr>
      <t>Ć</t>
    </r>
    <r>
      <rPr>
        <sz val="11"/>
        <rFont val="Times New Roman CE"/>
        <family val="1"/>
        <charset val="238"/>
      </rPr>
      <t xml:space="preserve"> 250</t>
    </r>
  </si>
  <si>
    <t>Izolace tepelné čtyřhranného a kruhového potrubí:</t>
  </si>
  <si>
    <t>Přívodní a odtahové potrubí ve vnitřním nevytápěném prostoru a ve strojovně VZT</t>
  </si>
  <si>
    <t>Materiál - černý elastomer s povrchovou úpravou hliníkovou fólíí, samolepící</t>
  </si>
  <si>
    <t>Včetně lepidla na spoje a krycí hliníkové pásky šířky 50 mm</t>
  </si>
  <si>
    <t>Nahrazuje klasickou izolaci z minerální vlny o tloušťce 50-60 mm</t>
  </si>
  <si>
    <t xml:space="preserve">Souhrnem včetně 20 % prořezu </t>
  </si>
  <si>
    <t>Přívodní potrubí ve vytápěném větraném prostoru</t>
  </si>
  <si>
    <t>Nahrazuje klasickou izolaci z minerální vlny o tloušťce 30-40 mm</t>
  </si>
  <si>
    <t>1 - Kuchyně - varna - vzduchotechnika</t>
  </si>
  <si>
    <t>2 - Stavební přípomocné práce</t>
  </si>
  <si>
    <t>3 - Napojení výměníku na rozvody ÚT</t>
  </si>
  <si>
    <t>4 - Elektroinstalace</t>
  </si>
  <si>
    <t>Základní škola Zárečná - jídelna</t>
  </si>
  <si>
    <t>Zárečná 1540, 347 01 Tachov</t>
  </si>
  <si>
    <t>3B</t>
  </si>
  <si>
    <t>Typ: SU ALPHA 2L 25/60-6,3-H1</t>
  </si>
  <si>
    <t>Dodávka zařízení MaR - součást dodávky s VZT jednotkou - neoceňovat !!!</t>
  </si>
  <si>
    <t>Neoceňovat</t>
  </si>
  <si>
    <t>Automatický odvzdušňovací ventil se zpětným ventilem DN 15</t>
  </si>
  <si>
    <t>Termomanometr včetně zpětné klapky 1/4" Fx1/2"M</t>
  </si>
  <si>
    <t>Vypouštěcí kulový kohout - DN 15</t>
  </si>
  <si>
    <t>Trubka rovná průměr 35 mm, tloušťka stěny 1, 5 mm (6 metrů délka)</t>
  </si>
  <si>
    <t>Oblouk 90° C - PRESS x PRESS - IVAR.IVC 20  - 35 mm</t>
  </si>
  <si>
    <t xml:space="preserve">T-kus 90°s vnitřním závitem - C 35-Rp 1/2" - 35 mm </t>
  </si>
  <si>
    <t>Kulový kohout uzavírací - DN 40</t>
  </si>
  <si>
    <t>Redukce potrubí DN 40 / DN 32</t>
  </si>
  <si>
    <t>5 - Demontáže stávajícího VZT zařízení</t>
  </si>
  <si>
    <t>Zařízení splňuje požadavky nařízení EU 1253/2014 - Erp 2021</t>
  </si>
  <si>
    <t>Elektro revize</t>
  </si>
  <si>
    <t>Komunikační kabel ovládání chodu čerpadla ve výměníkové stanici</t>
  </si>
  <si>
    <r>
      <t>m</t>
    </r>
    <r>
      <rPr>
        <b/>
        <vertAlign val="superscript"/>
        <sz val="11"/>
        <rFont val="Times New Roman CE"/>
        <charset val="238"/>
      </rPr>
      <t>2</t>
    </r>
  </si>
  <si>
    <t>Malba SDK konstrukce - bílá</t>
  </si>
  <si>
    <t>3A</t>
  </si>
  <si>
    <t>3C</t>
  </si>
  <si>
    <r>
      <t>Plocha celkem: 60 m</t>
    </r>
    <r>
      <rPr>
        <vertAlign val="superscript"/>
        <sz val="11"/>
        <rFont val="Times New Roman CE"/>
        <charset val="238"/>
      </rPr>
      <t>2</t>
    </r>
  </si>
  <si>
    <t>Průrazy stavební konstrukcí pro potrubí VZT</t>
  </si>
  <si>
    <t>Zednické začištění průrazů po montáži potrubí VZT</t>
  </si>
  <si>
    <t>Beton - tloušťka stropu: do 500 mm</t>
  </si>
  <si>
    <t>Cihlová příčka - tloušťka stěny: do 500 mm</t>
  </si>
  <si>
    <r>
      <t xml:space="preserve">Typ: SLRS-200-160-1400-700-1500 - RJFP </t>
    </r>
    <r>
      <rPr>
        <i/>
        <sz val="11"/>
        <rFont val="Times New Roman CE"/>
        <charset val="238"/>
      </rPr>
      <t>(včetně potrubí)</t>
    </r>
  </si>
  <si>
    <r>
      <t>Typ: SLRS-200-160-1800-500-2000 - RJFP</t>
    </r>
    <r>
      <rPr>
        <i/>
        <sz val="11"/>
        <rFont val="Times New Roman CE"/>
        <charset val="238"/>
      </rPr>
      <t>(včetně potrubí)</t>
    </r>
  </si>
  <si>
    <r>
      <t xml:space="preserve">Typ: SLRS-200-160-1400-700-2000 -RJFP </t>
    </r>
    <r>
      <rPr>
        <i/>
        <sz val="11"/>
        <rFont val="Times New Roman CE"/>
        <charset val="238"/>
      </rPr>
      <t>(včetně potrubí)</t>
    </r>
  </si>
  <si>
    <t>Tkaninová celoplošná výusť č.1: celková délka: L = 5.500 mm</t>
  </si>
  <si>
    <t>Tkaninová celoplošná výusť č.2: celková délka: L = 5.000 mm</t>
  </si>
  <si>
    <r>
      <rPr>
        <sz val="11"/>
        <rFont val="Symbol"/>
        <family val="1"/>
        <charset val="2"/>
      </rPr>
      <t>Ć</t>
    </r>
    <r>
      <rPr>
        <sz val="11"/>
        <rFont val="Times New Roman CE"/>
        <family val="1"/>
        <charset val="238"/>
      </rPr>
      <t xml:space="preserve"> 1000, půlruh, mikroperforace: L = 4.500 mm; připojení: 1000x500, L = 500 mm</t>
    </r>
  </si>
  <si>
    <t>Tkaninová celoplošná výusť č.3: celková délka: L = 3.500 mm</t>
  </si>
  <si>
    <r>
      <rPr>
        <sz val="11"/>
        <rFont val="Symbol"/>
        <family val="1"/>
        <charset val="2"/>
      </rPr>
      <t>Ć</t>
    </r>
    <r>
      <rPr>
        <sz val="11"/>
        <rFont val="Times New Roman CE"/>
        <family val="1"/>
        <charset val="238"/>
      </rPr>
      <t xml:space="preserve"> 600, půlruh, mikroperforace: L = 3.000 mm; připojení: 600x300</t>
    </r>
    <r>
      <rPr>
        <sz val="11"/>
        <rFont val="Times New Roman CE"/>
        <family val="1"/>
        <charset val="2"/>
      </rPr>
      <t>, L = 500 mm</t>
    </r>
  </si>
  <si>
    <t>Rekuperace: Rotační výměník - účinnost min. 78%</t>
  </si>
  <si>
    <t>Připojení nového rozvaděče MaR na stávající rozvod elektrické energie</t>
  </si>
  <si>
    <t>1B</t>
  </si>
  <si>
    <t xml:space="preserve">Zprovoznění zařízení MaR včetně zaregulování systému </t>
  </si>
  <si>
    <t>Silové připojení čerpadla topné vody</t>
  </si>
  <si>
    <t>1C</t>
  </si>
  <si>
    <t>Vzdálený programovatelný ovladač RC 300</t>
  </si>
  <si>
    <t>Ovládání klapek - 1.8, 1.9, 1.10, 1.11</t>
  </si>
  <si>
    <t>Zakrytí hlavních rozvodů potrubí v prostoru kuchyně pomocí SDK konstrukce</t>
  </si>
  <si>
    <t>Připojovací rozměr: vnější závit 6/4"</t>
  </si>
  <si>
    <t>8B</t>
  </si>
  <si>
    <t>8C</t>
  </si>
  <si>
    <t>Elepktrický příkon: 0,5 KW (230 V)</t>
  </si>
  <si>
    <t>Bude osazeno na potrubí primárního okruhu topné vody z výměníkové stanice</t>
  </si>
  <si>
    <t>Množství topné vody: 2.800 Kg/hod., dopravní výška: max. 8 metrů</t>
  </si>
  <si>
    <t>Teplotní rozsah: 0 - 120°C; Tlakový rozsah: 0 - 4 bar</t>
  </si>
  <si>
    <t>Potrubí - rozvod topné vody; materiál - uhlíková ocel vně pozinkovaná</t>
  </si>
  <si>
    <t>Vodič: CYKY 5Cx10</t>
  </si>
  <si>
    <t>Hlavní jistič pro připojení zařízení MaR pro VZT (15,0 KW;3x 400 V; 3x 25 A)</t>
  </si>
  <si>
    <t>Lišta plastová</t>
  </si>
  <si>
    <r>
      <t>m</t>
    </r>
    <r>
      <rPr>
        <b/>
        <vertAlign val="superscript"/>
        <sz val="11"/>
        <rFont val="Times New Roman CE"/>
        <family val="1"/>
        <charset val="238"/>
      </rPr>
      <t>2</t>
    </r>
  </si>
  <si>
    <t>1</t>
  </si>
  <si>
    <t>Váha: 350 Kg</t>
  </si>
  <si>
    <t>Demontáž stávajících radiálních ventilátorů v prostoru strojovny v 1PP</t>
  </si>
  <si>
    <t>Ventilátor - RNH 500</t>
  </si>
  <si>
    <t>2</t>
  </si>
  <si>
    <t>Váha: 180 Kg</t>
  </si>
  <si>
    <t>Demontáž stávajícího teplovodního ohřívače včetně potrubí topné vody</t>
  </si>
  <si>
    <t>3</t>
  </si>
  <si>
    <t>Demontáž stávajících tlumičů hluku</t>
  </si>
  <si>
    <t>Váha: 45 Kg</t>
  </si>
  <si>
    <t>Čtyřhranné potrubí skupiny I. zhotovené z ocelového pozinkovaného plechu</t>
  </si>
  <si>
    <t>Zařízení č. 5 - Demontáže:</t>
  </si>
  <si>
    <t>Demontáž - odpojení stávajícího el. rozvaděče ve strojovně VZT</t>
  </si>
  <si>
    <t>Přívodní a odtahová sestavná jednotka</t>
  </si>
  <si>
    <t>Technické parametry:</t>
  </si>
  <si>
    <t>Kompletní zařízení Měření a regulace (součást dodávky VZT jednotky)</t>
  </si>
  <si>
    <t>Tlumič hluku kulisový</t>
  </si>
  <si>
    <t xml:space="preserve">Tlumič hluku kulisový </t>
  </si>
  <si>
    <t xml:space="preserve">Impulzní relé </t>
  </si>
  <si>
    <t xml:space="preserve">Regulační klapka těsná </t>
  </si>
  <si>
    <t>Servomotor - typ: LM 24A</t>
  </si>
  <si>
    <t xml:space="preserve">Regulační klapka těsná čtyřhranná </t>
  </si>
  <si>
    <t xml:space="preserve">Regulační klapka do kruhového potrubí </t>
  </si>
  <si>
    <t>Tkaninové potrubí - pro přívod vzduchu:</t>
  </si>
  <si>
    <t>Izolace - tloušťka 20 mm</t>
  </si>
  <si>
    <t>Izolace - tloušťka 12 mm</t>
  </si>
  <si>
    <t>Před a za rotačním výměníkem - volné komory pro čištění výměníku</t>
  </si>
  <si>
    <t>Protidešťová žaluzie ocelová průmyslová - pevné lamely (sání)</t>
  </si>
  <si>
    <t>Ochranné síto pozinkované - čtyřhranné (výfuk)</t>
  </si>
  <si>
    <t xml:space="preserve">Regulační a směšovací uzel </t>
  </si>
  <si>
    <t>Oběhové čerpadlo teplovodní - typ: Alpha 2 25-80</t>
  </si>
  <si>
    <t>Trubky spojované pomocí fitinek - typ - např.: IVAR.IVCT</t>
  </si>
  <si>
    <t>Dozdění otvorů po demontáži stávajícího potrubí a výústek, začištění, malba.</t>
  </si>
  <si>
    <t>Veškeré demmontáže budou včetně odvozu a ekologické likvidace.</t>
  </si>
  <si>
    <t>SOUPIS PRACÍ A DODÁVEK - VZDUCHOTECHNIKA</t>
  </si>
  <si>
    <t>Digestoře č. 1, 2 a 3 jsou stávající - neoceňovat</t>
  </si>
  <si>
    <t>Základní škola Zárečná - jídelna, Zárečná 1540, 347 01 Tachov, Rekonstrukce větrání kuchyně</t>
  </si>
  <si>
    <t>Rekonstrukce větrání kuchyně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</si>
</sst>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Kč&quot;;\-#,##0\ &quot;Kč&quot;"/>
    <numFmt numFmtId="42" formatCode="_-* #,##0\ &quot;Kč&quot;_-;\-* #,##0\ &quot;Kč&quot;_-;_-* &quot;-&quot;\ &quot;Kč&quot;_-;_-@_-"/>
    <numFmt numFmtId="164" formatCode="#,##0\ &quot;Kč&quot;"/>
  </numFmts>
  <fonts count="40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4"/>
      <name val="Times New Roman CE"/>
      <family val="1"/>
      <charset val="238"/>
    </font>
    <font>
      <b/>
      <sz val="14"/>
      <name val="Times New Roman CE"/>
      <charset val="238"/>
    </font>
    <font>
      <b/>
      <sz val="12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4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28"/>
      <name val="Times New Roman CE"/>
      <family val="1"/>
      <charset val="238"/>
    </font>
    <font>
      <b/>
      <sz val="18"/>
      <name val="Times New Roman CE"/>
      <family val="1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sz val="11"/>
      <name val="Times New Roman CE"/>
      <family val="1"/>
      <charset val="238"/>
    </font>
    <font>
      <b/>
      <sz val="20"/>
      <name val="Times New Roman CE"/>
      <family val="1"/>
      <charset val="238"/>
    </font>
    <font>
      <sz val="2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0"/>
      <name val="Times New Roman CE"/>
      <charset val="238"/>
    </font>
    <font>
      <b/>
      <sz val="10"/>
      <name val="Times New Roman"/>
      <family val="1"/>
      <charset val="238"/>
    </font>
    <font>
      <b/>
      <i/>
      <sz val="16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1"/>
      <name val="Arial CE"/>
      <family val="2"/>
      <charset val="238"/>
    </font>
    <font>
      <i/>
      <sz val="11"/>
      <name val="Times New Roman CE"/>
      <family val="1"/>
      <charset val="238"/>
    </font>
    <font>
      <i/>
      <sz val="11"/>
      <name val="Times New Roman CE"/>
      <charset val="238"/>
    </font>
    <font>
      <sz val="11"/>
      <name val="Times New Roman"/>
      <family val="1"/>
      <charset val="238"/>
    </font>
    <font>
      <vertAlign val="subscript"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Times New Roman CE"/>
      <charset val="238"/>
    </font>
    <font>
      <sz val="11"/>
      <name val="Symbol"/>
      <family val="1"/>
      <charset val="2"/>
    </font>
    <font>
      <sz val="11"/>
      <name val="Times New Roman CE"/>
      <family val="1"/>
      <charset val="2"/>
    </font>
    <font>
      <b/>
      <sz val="11"/>
      <name val="Times New Roman"/>
      <family val="1"/>
      <charset val="238"/>
    </font>
    <font>
      <b/>
      <sz val="20"/>
      <name val="Times New Roman CE"/>
      <charset val="238"/>
    </font>
    <font>
      <sz val="10"/>
      <name val="Times New Roman CE"/>
      <charset val="238"/>
    </font>
    <font>
      <vertAlign val="superscript"/>
      <sz val="11"/>
      <name val="Times New Roman CE"/>
      <charset val="238"/>
    </font>
    <font>
      <b/>
      <vertAlign val="superscript"/>
      <sz val="11"/>
      <name val="Times New Roman CE"/>
      <charset val="238"/>
    </font>
    <font>
      <b/>
      <vertAlign val="superscript"/>
      <sz val="11"/>
      <name val="Times New Roman CE"/>
      <family val="1"/>
      <charset val="238"/>
    </font>
  </fonts>
  <fills count="2">
    <fill>
      <patternFill patternType="none"/>
    </fill>
    <fill>
      <patternFill patternType="gray125"/>
    </fill>
  </fills>
  <borders count="13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6">
    <xf numFmtId="0" fontId="0" fillId="0" borderId="0" xfId="0"/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0" fontId="2" fillId="0" borderId="0" xfId="0" applyFont="1"/>
    <xf numFmtId="0" fontId="3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/>
    </xf>
    <xf numFmtId="49" fontId="3" fillId="0" borderId="0" xfId="0" applyNumberFormat="1" applyFont="1"/>
    <xf numFmtId="0" fontId="7" fillId="0" borderId="0" xfId="0" applyFont="1" applyAlignment="1">
      <alignment horizontal="center"/>
    </xf>
    <xf numFmtId="0" fontId="5" fillId="0" borderId="0" xfId="0" applyFont="1"/>
    <xf numFmtId="0" fontId="7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3" fontId="15" fillId="0" borderId="15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3" fontId="14" fillId="0" borderId="20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right"/>
    </xf>
    <xf numFmtId="0" fontId="14" fillId="0" borderId="15" xfId="0" applyFont="1" applyBorder="1" applyAlignment="1">
      <alignment horizontal="left"/>
    </xf>
    <xf numFmtId="0" fontId="16" fillId="0" borderId="13" xfId="0" applyFont="1" applyBorder="1"/>
    <xf numFmtId="0" fontId="16" fillId="0" borderId="16" xfId="0" applyFont="1" applyBorder="1"/>
    <xf numFmtId="0" fontId="14" fillId="0" borderId="25" xfId="0" applyFont="1" applyBorder="1" applyAlignment="1">
      <alignment horizontal="right"/>
    </xf>
    <xf numFmtId="0" fontId="14" fillId="0" borderId="26" xfId="0" applyFont="1" applyBorder="1" applyAlignment="1">
      <alignment horizontal="left"/>
    </xf>
    <xf numFmtId="0" fontId="14" fillId="0" borderId="18" xfId="0" applyFont="1" applyBorder="1"/>
    <xf numFmtId="0" fontId="16" fillId="0" borderId="24" xfId="0" applyFont="1" applyBorder="1" applyAlignment="1">
      <alignment horizontal="right"/>
    </xf>
    <xf numFmtId="49" fontId="16" fillId="0" borderId="15" xfId="0" applyNumberFormat="1" applyFont="1" applyBorder="1" applyAlignment="1">
      <alignment horizontal="left"/>
    </xf>
    <xf numFmtId="0" fontId="16" fillId="0" borderId="11" xfId="0" applyFont="1" applyBorder="1" applyAlignment="1">
      <alignment horizontal="right"/>
    </xf>
    <xf numFmtId="49" fontId="16" fillId="0" borderId="27" xfId="0" applyNumberFormat="1" applyFont="1" applyBorder="1" applyAlignment="1">
      <alignment horizontal="left"/>
    </xf>
    <xf numFmtId="0" fontId="16" fillId="0" borderId="0" xfId="0" applyFont="1"/>
    <xf numFmtId="0" fontId="13" fillId="0" borderId="0" xfId="0" applyFont="1"/>
    <xf numFmtId="3" fontId="15" fillId="0" borderId="28" xfId="0" applyNumberFormat="1" applyFont="1" applyBorder="1" applyAlignment="1">
      <alignment horizontal="center"/>
    </xf>
    <xf numFmtId="0" fontId="16" fillId="0" borderId="23" xfId="0" applyFont="1" applyBorder="1"/>
    <xf numFmtId="0" fontId="16" fillId="0" borderId="21" xfId="0" applyFont="1" applyBorder="1"/>
    <xf numFmtId="0" fontId="16" fillId="0" borderId="29" xfId="0" applyFont="1" applyBorder="1" applyAlignment="1">
      <alignment horizontal="right"/>
    </xf>
    <xf numFmtId="3" fontId="14" fillId="0" borderId="30" xfId="0" applyNumberFormat="1" applyFont="1" applyBorder="1" applyAlignment="1">
      <alignment horizontal="center"/>
    </xf>
    <xf numFmtId="49" fontId="16" fillId="0" borderId="31" xfId="0" applyNumberFormat="1" applyFont="1" applyBorder="1" applyAlignment="1">
      <alignment horizontal="left"/>
    </xf>
    <xf numFmtId="0" fontId="14" fillId="0" borderId="22" xfId="0" applyFont="1" applyBorder="1" applyAlignment="1">
      <alignment horizontal="center"/>
    </xf>
    <xf numFmtId="3" fontId="14" fillId="0" borderId="27" xfId="0" applyNumberFormat="1" applyFont="1" applyBorder="1" applyAlignment="1">
      <alignment horizontal="center"/>
    </xf>
    <xf numFmtId="0" fontId="16" fillId="0" borderId="32" xfId="0" applyFont="1" applyBorder="1" applyAlignment="1">
      <alignment horizontal="right"/>
    </xf>
    <xf numFmtId="0" fontId="16" fillId="0" borderId="33" xfId="0" applyFont="1" applyBorder="1" applyAlignment="1">
      <alignment horizontal="left"/>
    </xf>
    <xf numFmtId="0" fontId="14" fillId="0" borderId="34" xfId="0" applyFont="1" applyBorder="1" applyAlignment="1">
      <alignment horizontal="center"/>
    </xf>
    <xf numFmtId="3" fontId="15" fillId="0" borderId="35" xfId="0" applyNumberFormat="1" applyFont="1" applyBorder="1" applyAlignment="1">
      <alignment horizontal="center"/>
    </xf>
    <xf numFmtId="3" fontId="14" fillId="0" borderId="28" xfId="0" applyNumberFormat="1" applyFont="1" applyBorder="1" applyAlignment="1">
      <alignment horizontal="center"/>
    </xf>
    <xf numFmtId="3" fontId="14" fillId="0" borderId="36" xfId="0" applyNumberFormat="1" applyFont="1" applyBorder="1" applyAlignment="1">
      <alignment horizontal="center"/>
    </xf>
    <xf numFmtId="0" fontId="5" fillId="0" borderId="37" xfId="0" applyFont="1" applyBorder="1" applyAlignment="1">
      <alignment horizontal="right"/>
    </xf>
    <xf numFmtId="49" fontId="5" fillId="0" borderId="38" xfId="0" applyNumberFormat="1" applyFont="1" applyBorder="1" applyAlignment="1">
      <alignment horizontal="left"/>
    </xf>
    <xf numFmtId="0" fontId="6" fillId="0" borderId="39" xfId="0" applyFont="1" applyBorder="1"/>
    <xf numFmtId="0" fontId="9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right"/>
    </xf>
    <xf numFmtId="0" fontId="14" fillId="0" borderId="42" xfId="0" applyFont="1" applyBorder="1" applyAlignment="1">
      <alignment horizontal="left"/>
    </xf>
    <xf numFmtId="0" fontId="16" fillId="0" borderId="43" xfId="0" applyFont="1" applyBorder="1"/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3" fontId="15" fillId="0" borderId="42" xfId="0" applyNumberFormat="1" applyFont="1" applyBorder="1" applyAlignment="1">
      <alignment horizontal="center"/>
    </xf>
    <xf numFmtId="0" fontId="14" fillId="0" borderId="29" xfId="0" applyFont="1" applyBorder="1" applyAlignment="1">
      <alignment horizontal="right"/>
    </xf>
    <xf numFmtId="0" fontId="14" fillId="0" borderId="31" xfId="0" applyFont="1" applyBorder="1" applyAlignment="1">
      <alignment horizontal="left"/>
    </xf>
    <xf numFmtId="3" fontId="15" fillId="0" borderId="31" xfId="0" applyNumberFormat="1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3" fontId="15" fillId="0" borderId="45" xfId="0" applyNumberFormat="1" applyFont="1" applyBorder="1" applyAlignment="1">
      <alignment horizontal="center"/>
    </xf>
    <xf numFmtId="3" fontId="15" fillId="0" borderId="46" xfId="0" applyNumberFormat="1" applyFont="1" applyBorder="1" applyAlignment="1">
      <alignment horizontal="center"/>
    </xf>
    <xf numFmtId="3" fontId="15" fillId="0" borderId="47" xfId="0" applyNumberFormat="1" applyFont="1" applyBorder="1" applyAlignment="1">
      <alignment horizontal="center"/>
    </xf>
    <xf numFmtId="0" fontId="18" fillId="0" borderId="0" xfId="0" applyFont="1"/>
    <xf numFmtId="0" fontId="6" fillId="0" borderId="0" xfId="0" applyFont="1" applyAlignment="1">
      <alignment horizontal="left"/>
    </xf>
    <xf numFmtId="0" fontId="19" fillId="0" borderId="0" xfId="0" applyFont="1"/>
    <xf numFmtId="3" fontId="15" fillId="0" borderId="0" xfId="0" applyNumberFormat="1" applyFont="1" applyBorder="1" applyAlignment="1">
      <alignment horizontal="center"/>
    </xf>
    <xf numFmtId="3" fontId="15" fillId="0" borderId="48" xfId="0" applyNumberFormat="1" applyFont="1" applyBorder="1" applyAlignment="1">
      <alignment horizontal="center"/>
    </xf>
    <xf numFmtId="3" fontId="15" fillId="0" borderId="49" xfId="0" applyNumberFormat="1" applyFont="1" applyBorder="1" applyAlignment="1">
      <alignment horizontal="center"/>
    </xf>
    <xf numFmtId="0" fontId="4" fillId="0" borderId="8" xfId="0" applyFont="1" applyBorder="1"/>
    <xf numFmtId="49" fontId="16" fillId="0" borderId="33" xfId="0" applyNumberFormat="1" applyFont="1" applyBorder="1" applyAlignment="1">
      <alignment horizontal="left"/>
    </xf>
    <xf numFmtId="0" fontId="15" fillId="0" borderId="34" xfId="0" applyFont="1" applyBorder="1" applyAlignment="1">
      <alignment horizontal="center"/>
    </xf>
    <xf numFmtId="49" fontId="13" fillId="0" borderId="0" xfId="0" applyNumberFormat="1" applyFont="1"/>
    <xf numFmtId="0" fontId="20" fillId="0" borderId="0" xfId="0" applyFont="1" applyAlignment="1">
      <alignment horizontal="center"/>
    </xf>
    <xf numFmtId="0" fontId="15" fillId="0" borderId="44" xfId="0" applyFont="1" applyBorder="1" applyAlignment="1">
      <alignment horizontal="center"/>
    </xf>
    <xf numFmtId="42" fontId="14" fillId="0" borderId="50" xfId="0" applyNumberFormat="1" applyFont="1" applyBorder="1" applyAlignment="1">
      <alignment horizontal="center"/>
    </xf>
    <xf numFmtId="3" fontId="15" fillId="0" borderId="51" xfId="0" applyNumberFormat="1" applyFont="1" applyBorder="1" applyAlignment="1">
      <alignment horizontal="center"/>
    </xf>
    <xf numFmtId="42" fontId="14" fillId="0" borderId="52" xfId="0" applyNumberFormat="1" applyFont="1" applyBorder="1" applyAlignment="1">
      <alignment horizontal="center"/>
    </xf>
    <xf numFmtId="3" fontId="7" fillId="0" borderId="53" xfId="0" applyNumberFormat="1" applyFont="1" applyBorder="1" applyAlignment="1">
      <alignment horizontal="center"/>
    </xf>
    <xf numFmtId="3" fontId="7" fillId="0" borderId="54" xfId="0" applyNumberFormat="1" applyFont="1" applyBorder="1" applyAlignment="1">
      <alignment horizontal="center"/>
    </xf>
    <xf numFmtId="3" fontId="15" fillId="0" borderId="56" xfId="0" applyNumberFormat="1" applyFont="1" applyBorder="1" applyAlignment="1">
      <alignment horizontal="center"/>
    </xf>
    <xf numFmtId="0" fontId="21" fillId="0" borderId="57" xfId="0" applyFont="1" applyBorder="1" applyAlignment="1">
      <alignment horizontal="center"/>
    </xf>
    <xf numFmtId="0" fontId="21" fillId="0" borderId="58" xfId="0" applyFont="1" applyBorder="1" applyAlignment="1">
      <alignment horizontal="center"/>
    </xf>
    <xf numFmtId="0" fontId="21" fillId="0" borderId="59" xfId="0" applyFont="1" applyBorder="1" applyAlignment="1">
      <alignment horizontal="center"/>
    </xf>
    <xf numFmtId="0" fontId="21" fillId="0" borderId="60" xfId="0" applyFont="1" applyBorder="1" applyAlignment="1">
      <alignment horizontal="center"/>
    </xf>
    <xf numFmtId="5" fontId="14" fillId="0" borderId="61" xfId="0" applyNumberFormat="1" applyFont="1" applyBorder="1" applyAlignment="1">
      <alignment horizontal="center"/>
    </xf>
    <xf numFmtId="5" fontId="14" fillId="0" borderId="62" xfId="0" applyNumberFormat="1" applyFont="1" applyBorder="1" applyAlignment="1">
      <alignment horizontal="center"/>
    </xf>
    <xf numFmtId="5" fontId="14" fillId="0" borderId="63" xfId="0" applyNumberFormat="1" applyFont="1" applyBorder="1" applyAlignment="1">
      <alignment horizontal="center"/>
    </xf>
    <xf numFmtId="5" fontId="14" fillId="0" borderId="64" xfId="0" applyNumberFormat="1" applyFont="1" applyBorder="1" applyAlignment="1">
      <alignment horizontal="center"/>
    </xf>
    <xf numFmtId="5" fontId="14" fillId="0" borderId="65" xfId="0" applyNumberFormat="1" applyFont="1" applyBorder="1" applyAlignment="1">
      <alignment horizontal="center"/>
    </xf>
    <xf numFmtId="5" fontId="14" fillId="0" borderId="66" xfId="0" applyNumberFormat="1" applyFont="1" applyBorder="1" applyAlignment="1">
      <alignment horizontal="center"/>
    </xf>
    <xf numFmtId="5" fontId="14" fillId="0" borderId="67" xfId="0" applyNumberFormat="1" applyFont="1" applyBorder="1" applyAlignment="1">
      <alignment horizontal="center"/>
    </xf>
    <xf numFmtId="5" fontId="14" fillId="0" borderId="68" xfId="0" applyNumberFormat="1" applyFont="1" applyBorder="1" applyAlignment="1">
      <alignment horizontal="center"/>
    </xf>
    <xf numFmtId="5" fontId="7" fillId="0" borderId="69" xfId="0" applyNumberFormat="1" applyFont="1" applyBorder="1" applyAlignment="1">
      <alignment horizontal="center"/>
    </xf>
    <xf numFmtId="5" fontId="14" fillId="0" borderId="70" xfId="0" applyNumberFormat="1" applyFont="1" applyBorder="1" applyAlignment="1">
      <alignment horizontal="center"/>
    </xf>
    <xf numFmtId="5" fontId="7" fillId="0" borderId="71" xfId="0" applyNumberFormat="1" applyFont="1" applyBorder="1" applyAlignment="1">
      <alignment horizontal="center"/>
    </xf>
    <xf numFmtId="5" fontId="14" fillId="0" borderId="72" xfId="0" applyNumberFormat="1" applyFont="1" applyBorder="1" applyAlignment="1">
      <alignment horizontal="center"/>
    </xf>
    <xf numFmtId="5" fontId="14" fillId="0" borderId="73" xfId="0" applyNumberFormat="1" applyFont="1" applyBorder="1" applyAlignment="1">
      <alignment horizontal="center"/>
    </xf>
    <xf numFmtId="5" fontId="14" fillId="0" borderId="74" xfId="0" applyNumberFormat="1" applyFont="1" applyBorder="1" applyAlignment="1">
      <alignment horizontal="center"/>
    </xf>
    <xf numFmtId="5" fontId="14" fillId="0" borderId="75" xfId="0" applyNumberFormat="1" applyFont="1" applyBorder="1" applyAlignment="1">
      <alignment horizontal="center"/>
    </xf>
    <xf numFmtId="5" fontId="5" fillId="0" borderId="76" xfId="0" applyNumberFormat="1" applyFont="1" applyBorder="1" applyAlignment="1">
      <alignment horizontal="right"/>
    </xf>
    <xf numFmtId="5" fontId="5" fillId="0" borderId="77" xfId="0" applyNumberFormat="1" applyFont="1" applyBorder="1" applyAlignment="1">
      <alignment horizontal="right"/>
    </xf>
    <xf numFmtId="5" fontId="8" fillId="0" borderId="78" xfId="0" applyNumberFormat="1" applyFont="1" applyBorder="1"/>
    <xf numFmtId="5" fontId="4" fillId="0" borderId="79" xfId="0" applyNumberFormat="1" applyFont="1" applyBorder="1" applyAlignment="1">
      <alignment horizontal="center"/>
    </xf>
    <xf numFmtId="5" fontId="6" fillId="0" borderId="80" xfId="0" applyNumberFormat="1" applyFont="1" applyBorder="1" applyAlignment="1">
      <alignment horizontal="center"/>
    </xf>
    <xf numFmtId="0" fontId="23" fillId="0" borderId="8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18" xfId="0" applyFont="1" applyBorder="1"/>
    <xf numFmtId="3" fontId="14" fillId="0" borderId="26" xfId="0" applyNumberFormat="1" applyFont="1" applyBorder="1" applyAlignment="1">
      <alignment horizontal="center"/>
    </xf>
    <xf numFmtId="3" fontId="15" fillId="0" borderId="30" xfId="0" applyNumberFormat="1" applyFont="1" applyBorder="1" applyAlignment="1">
      <alignment horizontal="center"/>
    </xf>
    <xf numFmtId="0" fontId="25" fillId="0" borderId="0" xfId="0" applyFont="1"/>
    <xf numFmtId="3" fontId="26" fillId="0" borderId="15" xfId="0" applyNumberFormat="1" applyFont="1" applyBorder="1" applyAlignment="1">
      <alignment horizontal="center"/>
    </xf>
    <xf numFmtId="0" fontId="27" fillId="0" borderId="13" xfId="0" applyFont="1" applyBorder="1"/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3" fontId="16" fillId="0" borderId="15" xfId="0" applyNumberFormat="1" applyFont="1" applyBorder="1" applyAlignment="1">
      <alignment horizontal="center"/>
    </xf>
    <xf numFmtId="4" fontId="16" fillId="0" borderId="15" xfId="0" applyNumberFormat="1" applyFont="1" applyBorder="1" applyAlignment="1">
      <alignment horizontal="center"/>
    </xf>
    <xf numFmtId="3" fontId="14" fillId="0" borderId="15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5" fontId="14" fillId="0" borderId="100" xfId="0" applyNumberFormat="1" applyFont="1" applyBorder="1" applyAlignment="1">
      <alignment horizontal="center"/>
    </xf>
    <xf numFmtId="3" fontId="15" fillId="0" borderId="101" xfId="0" applyNumberFormat="1" applyFont="1" applyBorder="1" applyAlignment="1">
      <alignment horizontal="center"/>
    </xf>
    <xf numFmtId="5" fontId="14" fillId="0" borderId="102" xfId="0" applyNumberFormat="1" applyFont="1" applyBorder="1" applyAlignment="1">
      <alignment horizontal="center"/>
    </xf>
    <xf numFmtId="49" fontId="14" fillId="0" borderId="42" xfId="0" applyNumberFormat="1" applyFont="1" applyBorder="1" applyAlignment="1">
      <alignment horizontal="left"/>
    </xf>
    <xf numFmtId="49" fontId="14" fillId="0" borderId="15" xfId="0" applyNumberFormat="1" applyFont="1" applyBorder="1" applyAlignment="1">
      <alignment horizontal="left"/>
    </xf>
    <xf numFmtId="49" fontId="14" fillId="0" borderId="31" xfId="0" applyNumberFormat="1" applyFont="1" applyBorder="1" applyAlignment="1">
      <alignment horizontal="left"/>
    </xf>
    <xf numFmtId="0" fontId="16" fillId="0" borderId="18" xfId="0" applyFont="1" applyBorder="1"/>
    <xf numFmtId="0" fontId="15" fillId="0" borderId="19" xfId="0" applyFont="1" applyBorder="1" applyAlignment="1">
      <alignment horizontal="center"/>
    </xf>
    <xf numFmtId="3" fontId="15" fillId="0" borderId="103" xfId="0" applyNumberFormat="1" applyFont="1" applyBorder="1" applyAlignment="1">
      <alignment horizontal="center"/>
    </xf>
    <xf numFmtId="0" fontId="14" fillId="0" borderId="11" xfId="0" applyFont="1" applyBorder="1" applyAlignment="1">
      <alignment horizontal="right"/>
    </xf>
    <xf numFmtId="49" fontId="14" fillId="0" borderId="27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3" fontId="15" fillId="0" borderId="104" xfId="0" applyNumberFormat="1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49" fontId="14" fillId="0" borderId="3" xfId="0" applyNumberFormat="1" applyFont="1" applyBorder="1" applyAlignment="1">
      <alignment horizontal="left"/>
    </xf>
    <xf numFmtId="0" fontId="16" fillId="0" borderId="8" xfId="0" applyFont="1" applyBorder="1"/>
    <xf numFmtId="0" fontId="15" fillId="0" borderId="2" xfId="0" applyFont="1" applyBorder="1" applyAlignment="1">
      <alignment horizontal="center"/>
    </xf>
    <xf numFmtId="3" fontId="15" fillId="0" borderId="53" xfId="0" applyNumberFormat="1" applyFont="1" applyBorder="1" applyAlignment="1">
      <alignment horizontal="center"/>
    </xf>
    <xf numFmtId="3" fontId="15" fillId="0" borderId="26" xfId="0" applyNumberFormat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0" fontId="16" fillId="0" borderId="82" xfId="0" applyFont="1" applyBorder="1" applyAlignment="1">
      <alignment horizontal="right"/>
    </xf>
    <xf numFmtId="0" fontId="16" fillId="0" borderId="105" xfId="0" applyFont="1" applyBorder="1" applyAlignment="1">
      <alignment horizontal="left"/>
    </xf>
    <xf numFmtId="0" fontId="30" fillId="0" borderId="106" xfId="0" applyFont="1" applyBorder="1"/>
    <xf numFmtId="0" fontId="14" fillId="0" borderId="106" xfId="0" applyFont="1" applyBorder="1" applyAlignment="1">
      <alignment horizontal="center"/>
    </xf>
    <xf numFmtId="0" fontId="15" fillId="0" borderId="107" xfId="0" applyFont="1" applyBorder="1" applyAlignment="1">
      <alignment horizontal="center"/>
    </xf>
    <xf numFmtId="3" fontId="15" fillId="0" borderId="105" xfId="0" applyNumberFormat="1" applyFont="1" applyBorder="1" applyAlignment="1">
      <alignment horizontal="center"/>
    </xf>
    <xf numFmtId="5" fontId="14" fillId="0" borderId="108" xfId="0" applyNumberFormat="1" applyFont="1" applyBorder="1" applyAlignment="1">
      <alignment horizontal="center"/>
    </xf>
    <xf numFmtId="3" fontId="15" fillId="0" borderId="109" xfId="0" applyNumberFormat="1" applyFont="1" applyBorder="1" applyAlignment="1">
      <alignment horizontal="center"/>
    </xf>
    <xf numFmtId="5" fontId="14" fillId="0" borderId="110" xfId="0" applyNumberFormat="1" applyFont="1" applyBorder="1" applyAlignment="1">
      <alignment horizontal="center"/>
    </xf>
    <xf numFmtId="0" fontId="15" fillId="0" borderId="25" xfId="0" applyFont="1" applyBorder="1" applyAlignment="1">
      <alignment horizontal="right"/>
    </xf>
    <xf numFmtId="49" fontId="15" fillId="0" borderId="26" xfId="0" applyNumberFormat="1" applyFont="1" applyBorder="1" applyAlignment="1">
      <alignment horizontal="left"/>
    </xf>
    <xf numFmtId="0" fontId="31" fillId="0" borderId="18" xfId="0" applyFont="1" applyBorder="1"/>
    <xf numFmtId="0" fontId="15" fillId="0" borderId="18" xfId="0" applyFont="1" applyBorder="1" applyAlignment="1">
      <alignment horizontal="center"/>
    </xf>
    <xf numFmtId="0" fontId="15" fillId="0" borderId="41" xfId="0" applyFont="1" applyBorder="1" applyAlignment="1">
      <alignment horizontal="right"/>
    </xf>
    <xf numFmtId="49" fontId="21" fillId="0" borderId="42" xfId="0" applyNumberFormat="1" applyFont="1" applyBorder="1" applyAlignment="1">
      <alignment horizontal="left"/>
    </xf>
    <xf numFmtId="0" fontId="31" fillId="0" borderId="43" xfId="0" applyFont="1" applyBorder="1"/>
    <xf numFmtId="0" fontId="15" fillId="0" borderId="43" xfId="0" applyFont="1" applyBorder="1" applyAlignment="1">
      <alignment horizontal="center"/>
    </xf>
    <xf numFmtId="3" fontId="15" fillId="0" borderId="111" xfId="0" applyNumberFormat="1" applyFont="1" applyBorder="1" applyAlignment="1">
      <alignment horizontal="center"/>
    </xf>
    <xf numFmtId="42" fontId="15" fillId="0" borderId="14" xfId="0" applyNumberFormat="1" applyFont="1" applyBorder="1" applyAlignment="1">
      <alignment horizontal="center"/>
    </xf>
    <xf numFmtId="42" fontId="14" fillId="0" borderId="63" xfId="0" applyNumberFormat="1" applyFont="1" applyBorder="1" applyAlignment="1">
      <alignment horizontal="center"/>
    </xf>
    <xf numFmtId="0" fontId="15" fillId="0" borderId="24" xfId="0" applyFont="1" applyBorder="1" applyAlignment="1">
      <alignment horizontal="right"/>
    </xf>
    <xf numFmtId="49" fontId="15" fillId="0" borderId="15" xfId="0" applyNumberFormat="1" applyFont="1" applyBorder="1" applyAlignment="1">
      <alignment horizontal="left"/>
    </xf>
    <xf numFmtId="0" fontId="31" fillId="0" borderId="13" xfId="0" applyFont="1" applyBorder="1"/>
    <xf numFmtId="0" fontId="15" fillId="0" borderId="13" xfId="0" applyFont="1" applyBorder="1" applyAlignment="1">
      <alignment horizontal="center"/>
    </xf>
    <xf numFmtId="42" fontId="15" fillId="0" borderId="63" xfId="0" applyNumberFormat="1" applyFont="1" applyBorder="1" applyAlignment="1">
      <alignment horizontal="center"/>
    </xf>
    <xf numFmtId="0" fontId="15" fillId="0" borderId="29" xfId="0" applyFont="1" applyBorder="1" applyAlignment="1">
      <alignment horizontal="right"/>
    </xf>
    <xf numFmtId="49" fontId="15" fillId="0" borderId="31" xfId="0" applyNumberFormat="1" applyFont="1" applyBorder="1" applyAlignment="1">
      <alignment horizontal="left"/>
    </xf>
    <xf numFmtId="0" fontId="31" fillId="0" borderId="16" xfId="0" applyFont="1" applyBorder="1"/>
    <xf numFmtId="0" fontId="15" fillId="0" borderId="16" xfId="0" applyFont="1" applyBorder="1" applyAlignment="1">
      <alignment horizontal="center"/>
    </xf>
    <xf numFmtId="42" fontId="15" fillId="0" borderId="17" xfId="0" applyNumberFormat="1" applyFont="1" applyBorder="1" applyAlignment="1">
      <alignment horizontal="center"/>
    </xf>
    <xf numFmtId="42" fontId="15" fillId="0" borderId="65" xfId="0" applyNumberFormat="1" applyFont="1" applyBorder="1" applyAlignment="1">
      <alignment horizontal="center"/>
    </xf>
    <xf numFmtId="16" fontId="14" fillId="0" borderId="25" xfId="0" applyNumberFormat="1" applyFont="1" applyBorder="1" applyAlignment="1">
      <alignment horizontal="right"/>
    </xf>
    <xf numFmtId="16" fontId="14" fillId="0" borderId="37" xfId="0" applyNumberFormat="1" applyFont="1" applyBorder="1" applyAlignment="1">
      <alignment horizontal="right"/>
    </xf>
    <xf numFmtId="0" fontId="14" fillId="0" borderId="38" xfId="0" applyFont="1" applyBorder="1" applyAlignment="1">
      <alignment horizontal="left"/>
    </xf>
    <xf numFmtId="0" fontId="16" fillId="0" borderId="39" xfId="0" applyFont="1" applyBorder="1"/>
    <xf numFmtId="0" fontId="14" fillId="0" borderId="39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3" fontId="15" fillId="0" borderId="38" xfId="0" applyNumberFormat="1" applyFont="1" applyBorder="1" applyAlignment="1">
      <alignment horizontal="center"/>
    </xf>
    <xf numFmtId="5" fontId="14" fillId="0" borderId="112" xfId="0" applyNumberFormat="1" applyFont="1" applyBorder="1" applyAlignment="1">
      <alignment horizontal="center"/>
    </xf>
    <xf numFmtId="3" fontId="15" fillId="0" borderId="113" xfId="0" applyNumberFormat="1" applyFont="1" applyBorder="1" applyAlignment="1">
      <alignment horizontal="center"/>
    </xf>
    <xf numFmtId="5" fontId="14" fillId="0" borderId="114" xfId="0" applyNumberFormat="1" applyFont="1" applyBorder="1" applyAlignment="1">
      <alignment horizontal="center"/>
    </xf>
    <xf numFmtId="16" fontId="14" fillId="0" borderId="4" xfId="0" applyNumberFormat="1" applyFont="1" applyBorder="1" applyAlignment="1">
      <alignment horizontal="right"/>
    </xf>
    <xf numFmtId="0" fontId="14" fillId="0" borderId="5" xfId="0" applyFont="1" applyBorder="1" applyAlignment="1">
      <alignment horizontal="left"/>
    </xf>
    <xf numFmtId="0" fontId="16" fillId="0" borderId="6" xfId="0" applyFont="1" applyBorder="1"/>
    <xf numFmtId="0" fontId="14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3" fontId="15" fillId="0" borderId="5" xfId="0" applyNumberFormat="1" applyFont="1" applyBorder="1" applyAlignment="1">
      <alignment horizontal="center"/>
    </xf>
    <xf numFmtId="5" fontId="14" fillId="0" borderId="115" xfId="0" applyNumberFormat="1" applyFont="1" applyBorder="1" applyAlignment="1">
      <alignment horizontal="center"/>
    </xf>
    <xf numFmtId="3" fontId="15" fillId="0" borderId="116" xfId="0" applyNumberFormat="1" applyFont="1" applyBorder="1" applyAlignment="1">
      <alignment horizontal="center"/>
    </xf>
    <xf numFmtId="5" fontId="14" fillId="0" borderId="117" xfId="0" applyNumberFormat="1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5" fontId="14" fillId="0" borderId="0" xfId="0" applyNumberFormat="1" applyFont="1" applyAlignment="1">
      <alignment horizontal="center"/>
    </xf>
    <xf numFmtId="0" fontId="16" fillId="0" borderId="118" xfId="0" applyFont="1" applyBorder="1"/>
    <xf numFmtId="3" fontId="15" fillId="0" borderId="3" xfId="0" applyNumberFormat="1" applyFont="1" applyBorder="1" applyAlignment="1">
      <alignment horizontal="center"/>
    </xf>
    <xf numFmtId="42" fontId="14" fillId="0" borderId="74" xfId="0" applyNumberFormat="1" applyFont="1" applyBorder="1" applyAlignment="1">
      <alignment horizontal="center"/>
    </xf>
    <xf numFmtId="42" fontId="14" fillId="0" borderId="66" xfId="0" applyNumberFormat="1" applyFont="1" applyBorder="1" applyAlignment="1">
      <alignment horizontal="center"/>
    </xf>
    <xf numFmtId="3" fontId="14" fillId="0" borderId="49" xfId="0" applyNumberFormat="1" applyFont="1" applyBorder="1" applyAlignment="1">
      <alignment horizontal="center"/>
    </xf>
    <xf numFmtId="42" fontId="14" fillId="0" borderId="73" xfId="0" applyNumberFormat="1" applyFont="1" applyBorder="1" applyAlignment="1">
      <alignment horizontal="center"/>
    </xf>
    <xf numFmtId="3" fontId="14" fillId="0" borderId="51" xfId="0" applyNumberFormat="1" applyFont="1" applyBorder="1" applyAlignment="1">
      <alignment horizontal="center"/>
    </xf>
    <xf numFmtId="42" fontId="14" fillId="0" borderId="61" xfId="0" applyNumberFormat="1" applyFont="1" applyBorder="1" applyAlignment="1">
      <alignment horizontal="center"/>
    </xf>
    <xf numFmtId="0" fontId="16" fillId="0" borderId="119" xfId="0" applyFont="1" applyBorder="1" applyAlignment="1">
      <alignment horizontal="right"/>
    </xf>
    <xf numFmtId="49" fontId="16" fillId="0" borderId="120" xfId="0" applyNumberFormat="1" applyFont="1" applyBorder="1" applyAlignment="1">
      <alignment horizontal="left"/>
    </xf>
    <xf numFmtId="0" fontId="16" fillId="0" borderId="121" xfId="0" applyFont="1" applyBorder="1"/>
    <xf numFmtId="0" fontId="14" fillId="0" borderId="121" xfId="0" applyFont="1" applyBorder="1" applyAlignment="1">
      <alignment horizontal="center"/>
    </xf>
    <xf numFmtId="0" fontId="15" fillId="0" borderId="122" xfId="0" applyFont="1" applyBorder="1" applyAlignment="1">
      <alignment horizontal="center"/>
    </xf>
    <xf numFmtId="3" fontId="14" fillId="0" borderId="123" xfId="0" applyNumberFormat="1" applyFont="1" applyBorder="1" applyAlignment="1">
      <alignment horizontal="center"/>
    </xf>
    <xf numFmtId="42" fontId="14" fillId="0" borderId="124" xfId="0" applyNumberFormat="1" applyFont="1" applyBorder="1" applyAlignment="1">
      <alignment horizontal="center"/>
    </xf>
    <xf numFmtId="3" fontId="15" fillId="0" borderId="125" xfId="0" applyNumberFormat="1" applyFont="1" applyBorder="1" applyAlignment="1">
      <alignment horizontal="center"/>
    </xf>
    <xf numFmtId="42" fontId="14" fillId="0" borderId="126" xfId="0" applyNumberFormat="1" applyFont="1" applyBorder="1" applyAlignment="1">
      <alignment horizontal="center"/>
    </xf>
    <xf numFmtId="3" fontId="14" fillId="0" borderId="46" xfId="0" applyNumberFormat="1" applyFont="1" applyBorder="1" applyAlignment="1">
      <alignment horizontal="center"/>
    </xf>
    <xf numFmtId="42" fontId="14" fillId="0" borderId="72" xfId="0" applyNumberFormat="1" applyFont="1" applyBorder="1" applyAlignment="1">
      <alignment horizontal="center"/>
    </xf>
    <xf numFmtId="42" fontId="14" fillId="0" borderId="65" xfId="0" applyNumberFormat="1" applyFont="1" applyBorder="1" applyAlignment="1">
      <alignment horizontal="center"/>
    </xf>
    <xf numFmtId="42" fontId="14" fillId="0" borderId="67" xfId="0" applyNumberFormat="1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33" fillId="0" borderId="8" xfId="0" applyFont="1" applyBorder="1"/>
    <xf numFmtId="3" fontId="14" fillId="0" borderId="127" xfId="0" applyNumberFormat="1" applyFont="1" applyBorder="1" applyAlignment="1">
      <alignment horizontal="center"/>
    </xf>
    <xf numFmtId="0" fontId="33" fillId="0" borderId="16" xfId="0" applyFont="1" applyBorder="1"/>
    <xf numFmtId="0" fontId="14" fillId="0" borderId="27" xfId="0" applyFont="1" applyBorder="1" applyAlignment="1">
      <alignment horizontal="left"/>
    </xf>
    <xf numFmtId="0" fontId="33" fillId="0" borderId="21" xfId="0" applyFont="1" applyBorder="1"/>
    <xf numFmtId="3" fontId="14" fillId="0" borderId="128" xfId="0" applyNumberFormat="1" applyFont="1" applyBorder="1" applyAlignment="1">
      <alignment horizontal="center"/>
    </xf>
    <xf numFmtId="0" fontId="14" fillId="0" borderId="37" xfId="0" applyFont="1" applyBorder="1" applyAlignment="1">
      <alignment horizontal="right"/>
    </xf>
    <xf numFmtId="0" fontId="30" fillId="0" borderId="39" xfId="0" applyFont="1" applyBorder="1"/>
    <xf numFmtId="0" fontId="14" fillId="0" borderId="113" xfId="0" applyFont="1" applyBorder="1" applyAlignment="1">
      <alignment horizontal="center"/>
    </xf>
    <xf numFmtId="0" fontId="14" fillId="0" borderId="32" xfId="0" applyFont="1" applyBorder="1" applyAlignment="1">
      <alignment horizontal="right"/>
    </xf>
    <xf numFmtId="0" fontId="14" fillId="0" borderId="33" xfId="0" applyFont="1" applyBorder="1" applyAlignment="1">
      <alignment horizontal="left"/>
    </xf>
    <xf numFmtId="0" fontId="14" fillId="0" borderId="48" xfId="0" applyFont="1" applyBorder="1" applyAlignment="1">
      <alignment horizontal="center"/>
    </xf>
    <xf numFmtId="0" fontId="14" fillId="0" borderId="119" xfId="0" applyFont="1" applyBorder="1" applyAlignment="1">
      <alignment horizontal="right"/>
    </xf>
    <xf numFmtId="0" fontId="14" fillId="0" borderId="120" xfId="0" applyFont="1" applyBorder="1" applyAlignment="1">
      <alignment horizontal="left"/>
    </xf>
    <xf numFmtId="0" fontId="14" fillId="0" borderId="125" xfId="0" applyFont="1" applyBorder="1" applyAlignment="1">
      <alignment horizontal="center"/>
    </xf>
    <xf numFmtId="3" fontId="15" fillId="0" borderId="129" xfId="0" applyNumberFormat="1" applyFont="1" applyBorder="1" applyAlignment="1">
      <alignment horizontal="center"/>
    </xf>
    <xf numFmtId="5" fontId="3" fillId="0" borderId="0" xfId="0" applyNumberFormat="1" applyFont="1"/>
    <xf numFmtId="3" fontId="15" fillId="0" borderId="20" xfId="0" applyNumberFormat="1" applyFont="1" applyBorder="1" applyAlignment="1">
      <alignment horizontal="center"/>
    </xf>
    <xf numFmtId="0" fontId="27" fillId="0" borderId="43" xfId="0" applyFont="1" applyBorder="1"/>
    <xf numFmtId="3" fontId="15" fillId="0" borderId="123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42" fontId="14" fillId="0" borderId="55" xfId="0" applyNumberFormat="1" applyFont="1" applyBorder="1" applyAlignment="1">
      <alignment horizontal="center"/>
    </xf>
    <xf numFmtId="3" fontId="36" fillId="0" borderId="56" xfId="0" applyNumberFormat="1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3" fontId="15" fillId="0" borderId="27" xfId="0" applyNumberFormat="1" applyFont="1" applyBorder="1" applyAlignment="1">
      <alignment horizontal="center"/>
    </xf>
    <xf numFmtId="3" fontId="31" fillId="0" borderId="51" xfId="0" applyNumberFormat="1" applyFont="1" applyBorder="1" applyAlignment="1">
      <alignment horizontal="left"/>
    </xf>
    <xf numFmtId="0" fontId="14" fillId="0" borderId="4" xfId="0" applyFont="1" applyBorder="1" applyAlignment="1">
      <alignment horizontal="right"/>
    </xf>
    <xf numFmtId="0" fontId="14" fillId="0" borderId="6" xfId="0" applyFont="1" applyBorder="1"/>
    <xf numFmtId="0" fontId="14" fillId="0" borderId="7" xfId="0" applyFont="1" applyBorder="1" applyAlignment="1">
      <alignment horizontal="center"/>
    </xf>
    <xf numFmtId="3" fontId="14" fillId="0" borderId="5" xfId="0" applyNumberFormat="1" applyFont="1" applyBorder="1" applyAlignment="1">
      <alignment horizontal="center"/>
    </xf>
    <xf numFmtId="0" fontId="3" fillId="0" borderId="82" xfId="0" applyFont="1" applyBorder="1" applyAlignment="1">
      <alignment horizontal="right"/>
    </xf>
    <xf numFmtId="49" fontId="3" fillId="0" borderId="105" xfId="0" applyNumberFormat="1" applyFont="1" applyBorder="1" applyAlignment="1">
      <alignment horizontal="left"/>
    </xf>
    <xf numFmtId="0" fontId="4" fillId="0" borderId="106" xfId="0" applyFont="1" applyBorder="1"/>
    <xf numFmtId="0" fontId="7" fillId="0" borderId="106" xfId="0" applyFont="1" applyBorder="1" applyAlignment="1">
      <alignment horizontal="center"/>
    </xf>
    <xf numFmtId="0" fontId="4" fillId="0" borderId="107" xfId="0" applyFont="1" applyBorder="1" applyAlignment="1">
      <alignment horizontal="center"/>
    </xf>
    <xf numFmtId="3" fontId="7" fillId="0" borderId="130" xfId="0" applyNumberFormat="1" applyFont="1" applyBorder="1" applyAlignment="1">
      <alignment horizontal="center"/>
    </xf>
    <xf numFmtId="5" fontId="7" fillId="0" borderId="131" xfId="0" applyNumberFormat="1" applyFont="1" applyBorder="1" applyAlignment="1">
      <alignment horizontal="center"/>
    </xf>
    <xf numFmtId="3" fontId="15" fillId="0" borderId="33" xfId="0" applyNumberFormat="1" applyFont="1" applyBorder="1" applyAlignment="1">
      <alignment horizontal="center"/>
    </xf>
    <xf numFmtId="49" fontId="14" fillId="0" borderId="38" xfId="0" applyNumberFormat="1" applyFont="1" applyBorder="1" applyAlignment="1">
      <alignment horizontal="left"/>
    </xf>
    <xf numFmtId="5" fontId="14" fillId="0" borderId="124" xfId="0" applyNumberFormat="1" applyFont="1" applyBorder="1" applyAlignment="1">
      <alignment horizontal="center"/>
    </xf>
    <xf numFmtId="5" fontId="14" fillId="0" borderId="126" xfId="0" applyNumberFormat="1" applyFont="1" applyBorder="1" applyAlignment="1">
      <alignment horizontal="center"/>
    </xf>
    <xf numFmtId="42" fontId="14" fillId="0" borderId="19" xfId="0" applyNumberFormat="1" applyFont="1" applyBorder="1" applyAlignment="1">
      <alignment horizontal="center"/>
    </xf>
    <xf numFmtId="42" fontId="14" fillId="0" borderId="14" xfId="0" applyNumberFormat="1" applyFont="1" applyBorder="1" applyAlignment="1">
      <alignment horizontal="center"/>
    </xf>
    <xf numFmtId="0" fontId="4" fillId="0" borderId="41" xfId="0" applyFont="1" applyBorder="1" applyAlignment="1">
      <alignment horizontal="right"/>
    </xf>
    <xf numFmtId="49" fontId="4" fillId="0" borderId="42" xfId="0" applyNumberFormat="1" applyFont="1" applyBorder="1" applyAlignment="1">
      <alignment horizontal="left"/>
    </xf>
    <xf numFmtId="0" fontId="3" fillId="0" borderId="43" xfId="0" applyFont="1" applyBorder="1"/>
    <xf numFmtId="0" fontId="7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3" fillId="0" borderId="32" xfId="0" applyFont="1" applyBorder="1" applyAlignment="1">
      <alignment horizontal="right"/>
    </xf>
    <xf numFmtId="49" fontId="3" fillId="0" borderId="33" xfId="0" applyNumberFormat="1" applyFont="1" applyBorder="1" applyAlignment="1">
      <alignment horizontal="left"/>
    </xf>
    <xf numFmtId="0" fontId="3" fillId="0" borderId="23" xfId="0" applyFont="1" applyBorder="1"/>
    <xf numFmtId="0" fontId="7" fillId="0" borderId="2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3" fontId="4" fillId="0" borderId="33" xfId="0" applyNumberFormat="1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49" fontId="3" fillId="0" borderId="31" xfId="0" applyNumberFormat="1" applyFont="1" applyBorder="1" applyAlignment="1">
      <alignment horizontal="left"/>
    </xf>
    <xf numFmtId="0" fontId="3" fillId="0" borderId="16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42" fontId="7" fillId="0" borderId="55" xfId="0" applyNumberFormat="1" applyFont="1" applyBorder="1" applyAlignment="1">
      <alignment horizontal="center"/>
    </xf>
    <xf numFmtId="42" fontId="7" fillId="0" borderId="14" xfId="0" applyNumberFormat="1" applyFont="1" applyBorder="1" applyAlignment="1">
      <alignment horizontal="center"/>
    </xf>
    <xf numFmtId="42" fontId="7" fillId="0" borderId="17" xfId="0" applyNumberFormat="1" applyFont="1" applyBorder="1" applyAlignment="1">
      <alignment horizontal="center"/>
    </xf>
    <xf numFmtId="42" fontId="14" fillId="0" borderId="17" xfId="0" applyNumberFormat="1" applyFont="1" applyBorder="1" applyAlignment="1">
      <alignment horizontal="center"/>
    </xf>
    <xf numFmtId="0" fontId="4" fillId="0" borderId="25" xfId="0" applyFont="1" applyBorder="1" applyAlignment="1">
      <alignment horizontal="right"/>
    </xf>
    <xf numFmtId="49" fontId="4" fillId="0" borderId="26" xfId="0" applyNumberFormat="1" applyFont="1" applyBorder="1" applyAlignment="1">
      <alignment horizontal="left"/>
    </xf>
    <xf numFmtId="0" fontId="3" fillId="0" borderId="18" xfId="0" applyFont="1" applyBorder="1"/>
    <xf numFmtId="0" fontId="7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42" fontId="7" fillId="0" borderId="19" xfId="0" applyNumberFormat="1" applyFont="1" applyBorder="1" applyAlignment="1">
      <alignment horizontal="center"/>
    </xf>
    <xf numFmtId="0" fontId="14" fillId="0" borderId="122" xfId="0" applyFont="1" applyBorder="1" applyAlignment="1">
      <alignment horizontal="center"/>
    </xf>
    <xf numFmtId="0" fontId="5" fillId="0" borderId="132" xfId="0" applyFont="1" applyBorder="1" applyAlignment="1">
      <alignment horizontal="right"/>
    </xf>
    <xf numFmtId="49" fontId="5" fillId="0" borderId="133" xfId="0" applyNumberFormat="1" applyFont="1" applyBorder="1" applyAlignment="1">
      <alignment horizontal="left"/>
    </xf>
    <xf numFmtId="0" fontId="6" fillId="0" borderId="134" xfId="0" applyFont="1" applyBorder="1"/>
    <xf numFmtId="0" fontId="9" fillId="0" borderId="134" xfId="0" applyFont="1" applyBorder="1" applyAlignment="1">
      <alignment horizontal="center"/>
    </xf>
    <xf numFmtId="0" fontId="6" fillId="0" borderId="135" xfId="0" applyFont="1" applyBorder="1" applyAlignment="1">
      <alignment horizontal="center"/>
    </xf>
    <xf numFmtId="3" fontId="7" fillId="0" borderId="136" xfId="0" applyNumberFormat="1" applyFont="1" applyBorder="1" applyAlignment="1">
      <alignment horizontal="center"/>
    </xf>
    <xf numFmtId="5" fontId="7" fillId="0" borderId="138" xfId="0" applyNumberFormat="1" applyFont="1" applyBorder="1" applyAlignment="1">
      <alignment horizontal="center"/>
    </xf>
    <xf numFmtId="0" fontId="30" fillId="0" borderId="121" xfId="0" applyFont="1" applyBorder="1"/>
    <xf numFmtId="0" fontId="16" fillId="0" borderId="41" xfId="0" applyFont="1" applyBorder="1" applyAlignment="1">
      <alignment horizontal="right"/>
    </xf>
    <xf numFmtId="49" fontId="16" fillId="0" borderId="42" xfId="0" applyNumberFormat="1" applyFont="1" applyBorder="1" applyAlignment="1">
      <alignment horizontal="left"/>
    </xf>
    <xf numFmtId="3" fontId="14" fillId="0" borderId="42" xfId="0" applyNumberFormat="1" applyFont="1" applyBorder="1" applyAlignment="1">
      <alignment horizontal="center"/>
    </xf>
    <xf numFmtId="3" fontId="14" fillId="0" borderId="31" xfId="0" applyNumberFormat="1" applyFont="1" applyBorder="1" applyAlignment="1">
      <alignment horizontal="center"/>
    </xf>
    <xf numFmtId="0" fontId="30" fillId="0" borderId="18" xfId="0" applyFont="1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5" fillId="0" borderId="0" xfId="0" applyFont="1" applyAlignment="1">
      <alignment horizontal="left"/>
    </xf>
    <xf numFmtId="0" fontId="23" fillId="0" borderId="82" xfId="0" applyFont="1" applyBorder="1" applyAlignment="1">
      <alignment horizontal="center"/>
    </xf>
    <xf numFmtId="0" fontId="23" fillId="0" borderId="83" xfId="0" applyFont="1" applyBorder="1" applyAlignment="1">
      <alignment horizontal="center"/>
    </xf>
    <xf numFmtId="0" fontId="5" fillId="0" borderId="25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84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85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5" fillId="0" borderId="86" xfId="0" applyFont="1" applyBorder="1" applyAlignment="1">
      <alignment horizontal="center"/>
    </xf>
    <xf numFmtId="0" fontId="15" fillId="0" borderId="79" xfId="0" applyFont="1" applyBorder="1" applyAlignment="1">
      <alignment horizont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21" fillId="0" borderId="92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/>
    </xf>
    <xf numFmtId="0" fontId="22" fillId="0" borderId="98" xfId="0" applyFont="1" applyBorder="1" applyAlignment="1">
      <alignment horizontal="center" vertical="center"/>
    </xf>
    <xf numFmtId="0" fontId="22" fillId="0" borderId="99" xfId="0" applyFont="1" applyBorder="1" applyAlignment="1">
      <alignment horizontal="center" vertical="center"/>
    </xf>
    <xf numFmtId="5" fontId="7" fillId="0" borderId="53" xfId="0" applyNumberFormat="1" applyFont="1" applyBorder="1" applyAlignment="1">
      <alignment horizontal="right"/>
    </xf>
    <xf numFmtId="5" fontId="7" fillId="0" borderId="87" xfId="0" applyNumberFormat="1" applyFont="1" applyBorder="1" applyAlignment="1">
      <alignment horizontal="right"/>
    </xf>
    <xf numFmtId="5" fontId="7" fillId="0" borderId="54" xfId="0" applyNumberFormat="1" applyFont="1" applyBorder="1" applyAlignment="1">
      <alignment horizontal="right"/>
    </xf>
    <xf numFmtId="5" fontId="7" fillId="0" borderId="88" xfId="0" applyNumberFormat="1" applyFont="1" applyBorder="1" applyAlignment="1">
      <alignment horizontal="right"/>
    </xf>
    <xf numFmtId="164" fontId="9" fillId="0" borderId="95" xfId="0" applyNumberFormat="1" applyFont="1" applyBorder="1" applyAlignment="1">
      <alignment horizontal="center"/>
    </xf>
    <xf numFmtId="164" fontId="9" fillId="0" borderId="96" xfId="0" applyNumberFormat="1" applyFont="1" applyBorder="1" applyAlignment="1">
      <alignment horizontal="center"/>
    </xf>
    <xf numFmtId="164" fontId="9" fillId="0" borderId="97" xfId="0" applyNumberFormat="1" applyFont="1" applyBorder="1" applyAlignment="1">
      <alignment horizontal="center"/>
    </xf>
    <xf numFmtId="0" fontId="4" fillId="0" borderId="89" xfId="0" applyFont="1" applyFill="1" applyBorder="1" applyAlignment="1">
      <alignment horizontal="center" vertical="center"/>
    </xf>
    <xf numFmtId="0" fontId="4" fillId="0" borderId="90" xfId="0" applyFont="1" applyFill="1" applyBorder="1" applyAlignment="1">
      <alignment horizontal="center" vertical="center"/>
    </xf>
    <xf numFmtId="0" fontId="4" fillId="0" borderId="91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42" fontId="7" fillId="0" borderId="53" xfId="0" applyNumberFormat="1" applyFont="1" applyBorder="1" applyAlignment="1">
      <alignment horizontal="right"/>
    </xf>
    <xf numFmtId="5" fontId="7" fillId="0" borderId="130" xfId="0" applyNumberFormat="1" applyFont="1" applyBorder="1" applyAlignment="1">
      <alignment horizontal="right"/>
    </xf>
    <xf numFmtId="5" fontId="7" fillId="0" borderId="83" xfId="0" applyNumberFormat="1" applyFont="1" applyBorder="1" applyAlignment="1">
      <alignment horizontal="right"/>
    </xf>
    <xf numFmtId="5" fontId="7" fillId="0" borderId="136" xfId="0" applyNumberFormat="1" applyFont="1" applyBorder="1" applyAlignment="1">
      <alignment horizontal="right"/>
    </xf>
    <xf numFmtId="5" fontId="7" fillId="0" borderId="137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8"/>
  <sheetViews>
    <sheetView showZeros="0" tabSelected="1" workbookViewId="0">
      <selection activeCell="C9" sqref="C9"/>
    </sheetView>
  </sheetViews>
  <sheetFormatPr defaultRowHeight="18.75"/>
  <cols>
    <col min="1" max="1" width="2.140625" style="16" customWidth="1"/>
    <col min="2" max="2" width="8.5703125" style="16" customWidth="1"/>
    <col min="3" max="3" width="44.28515625" style="16" customWidth="1"/>
    <col min="4" max="4" width="25.7109375" style="16" customWidth="1"/>
    <col min="5" max="5" width="2.140625" style="16" customWidth="1"/>
    <col min="6" max="16384" width="9.140625" style="16"/>
  </cols>
  <sheetData>
    <row r="1" spans="2:5" ht="11.25" customHeight="1"/>
    <row r="2" spans="2:5" ht="34.5">
      <c r="B2" s="324" t="s">
        <v>30</v>
      </c>
      <c r="C2" s="324"/>
      <c r="D2" s="324"/>
    </row>
    <row r="3" spans="2:5" ht="11.25" customHeight="1">
      <c r="C3" s="20"/>
    </row>
    <row r="4" spans="2:5" ht="30" customHeight="1">
      <c r="B4" s="325" t="s">
        <v>12</v>
      </c>
      <c r="C4" s="325"/>
      <c r="D4" s="325"/>
    </row>
    <row r="5" spans="2:5" ht="11.25" customHeight="1">
      <c r="B5" s="21"/>
      <c r="C5" s="21"/>
      <c r="D5" s="21"/>
    </row>
    <row r="6" spans="2:5" ht="30" customHeight="1">
      <c r="B6" s="16" t="s">
        <v>0</v>
      </c>
      <c r="C6" s="326" t="s">
        <v>125</v>
      </c>
      <c r="D6" s="326"/>
    </row>
    <row r="7" spans="2:5" s="19" customFormat="1" ht="30.75" customHeight="1">
      <c r="B7" s="16"/>
      <c r="C7" s="326" t="s">
        <v>126</v>
      </c>
      <c r="D7" s="326"/>
    </row>
    <row r="8" spans="2:5" s="19" customFormat="1" ht="30.75" customHeight="1">
      <c r="B8" s="16"/>
      <c r="C8" s="326" t="s">
        <v>218</v>
      </c>
      <c r="D8" s="326"/>
    </row>
    <row r="9" spans="2:5" ht="11.25" customHeight="1" thickBot="1"/>
    <row r="10" spans="2:5" s="127" customFormat="1" ht="20.25">
      <c r="B10" s="327" t="s">
        <v>4</v>
      </c>
      <c r="C10" s="328"/>
      <c r="D10" s="125" t="s">
        <v>5</v>
      </c>
      <c r="E10" s="126"/>
    </row>
    <row r="11" spans="2:5">
      <c r="B11" s="329" t="str">
        <f>'Zař. č. 1'!C3</f>
        <v>1 - Kuchyně - varna - vzduchotechnika</v>
      </c>
      <c r="C11" s="330"/>
      <c r="D11" s="120">
        <f>'Zař. č. 1'!F160</f>
        <v>0</v>
      </c>
    </row>
    <row r="12" spans="2:5">
      <c r="B12" s="333" t="str">
        <f>'Zař. č. 2'!C3</f>
        <v>2 - Stavební přípomocné práce</v>
      </c>
      <c r="C12" s="334"/>
      <c r="D12" s="121">
        <f>'Zař. č. 2'!F18</f>
        <v>0</v>
      </c>
    </row>
    <row r="13" spans="2:5">
      <c r="B13" s="333" t="str">
        <f>'Zař. č. 3'!C3</f>
        <v>3 - Napojení výměníku na rozvody ÚT</v>
      </c>
      <c r="C13" s="334"/>
      <c r="D13" s="121">
        <f>'Zař. č. 3'!F31</f>
        <v>0</v>
      </c>
    </row>
    <row r="14" spans="2:5">
      <c r="B14" s="333" t="str">
        <f>'Zař. č. 4'!C3</f>
        <v>4 - Elektroinstalace</v>
      </c>
      <c r="C14" s="334"/>
      <c r="D14" s="121">
        <f>'Zař. č. 4'!F19</f>
        <v>0</v>
      </c>
    </row>
    <row r="15" spans="2:5">
      <c r="B15" s="333" t="str">
        <f>'Zař. č. 5'!C3</f>
        <v>5 - Demontáže stávajícího VZT zařízení</v>
      </c>
      <c r="C15" s="334"/>
      <c r="D15" s="121">
        <f>'Zař. č. 5'!I18</f>
        <v>0</v>
      </c>
    </row>
    <row r="16" spans="2:5" ht="21" thickBot="1">
      <c r="B16" s="331" t="s">
        <v>11</v>
      </c>
      <c r="C16" s="332"/>
      <c r="D16" s="122">
        <f>SUM(D11:D15)</f>
        <v>0</v>
      </c>
    </row>
    <row r="17" spans="2:4">
      <c r="B17" s="22" t="s">
        <v>16</v>
      </c>
      <c r="C17" s="23"/>
      <c r="D17" s="123">
        <f>D16*0.21</f>
        <v>0</v>
      </c>
    </row>
    <row r="18" spans="2:4" ht="19.5" thickBot="1">
      <c r="B18" s="24" t="s">
        <v>14</v>
      </c>
      <c r="C18" s="25"/>
      <c r="D18" s="124">
        <f>SUM(D16:D17)</f>
        <v>0</v>
      </c>
    </row>
  </sheetData>
  <mergeCells count="12">
    <mergeCell ref="B11:C11"/>
    <mergeCell ref="B16:C16"/>
    <mergeCell ref="B12:C12"/>
    <mergeCell ref="B13:C13"/>
    <mergeCell ref="B14:C14"/>
    <mergeCell ref="B15:C15"/>
    <mergeCell ref="B2:D2"/>
    <mergeCell ref="B4:D4"/>
    <mergeCell ref="C6:D6"/>
    <mergeCell ref="C7:D7"/>
    <mergeCell ref="B10:C10"/>
    <mergeCell ref="C8:D8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 xml:space="preserve">&amp;C&amp;"Times New Roman,Obyčejné"List číslo:&amp;"Times New Roman,Tučné"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0"/>
  <sheetViews>
    <sheetView showZeros="0" workbookViewId="0">
      <selection activeCell="C3" sqref="C3"/>
    </sheetView>
  </sheetViews>
  <sheetFormatPr defaultColWidth="9.140625" defaultRowHeight="12.75"/>
  <cols>
    <col min="1" max="1" width="5.28515625" customWidth="1"/>
    <col min="2" max="2" width="5.28515625" style="12" customWidth="1"/>
    <col min="3" max="3" width="68.85546875" customWidth="1"/>
    <col min="4" max="4" width="8.140625" style="13" bestFit="1" customWidth="1"/>
    <col min="5" max="5" width="6.28515625" style="13" bestFit="1" customWidth="1"/>
    <col min="6" max="6" width="8.5703125" style="13" customWidth="1"/>
    <col min="7" max="7" width="12.85546875" style="13" customWidth="1"/>
    <col min="8" max="8" width="8.5703125" style="13" customWidth="1"/>
    <col min="9" max="9" width="13" style="13" customWidth="1"/>
    <col min="10" max="10" width="1.42578125" customWidth="1"/>
    <col min="11" max="11" width="11.7109375" bestFit="1" customWidth="1"/>
  </cols>
  <sheetData>
    <row r="1" spans="1:11" s="83" customFormat="1" ht="26.25" customHeight="1">
      <c r="A1" s="336" t="s">
        <v>215</v>
      </c>
      <c r="B1" s="336"/>
      <c r="C1" s="336"/>
      <c r="D1" s="336"/>
      <c r="E1" s="336"/>
      <c r="F1" s="336"/>
      <c r="G1" s="336"/>
      <c r="H1" s="336"/>
      <c r="I1" s="336"/>
    </row>
    <row r="2" spans="1:11" s="85" customFormat="1" ht="18.75">
      <c r="A2" s="335" t="s">
        <v>0</v>
      </c>
      <c r="B2" s="335"/>
      <c r="C2" s="84" t="s">
        <v>217</v>
      </c>
      <c r="D2" s="15"/>
      <c r="E2" s="15"/>
      <c r="F2" s="15"/>
      <c r="G2" s="15"/>
      <c r="H2" s="1"/>
      <c r="I2" s="1"/>
    </row>
    <row r="3" spans="1:11" s="85" customFormat="1" ht="18.75">
      <c r="A3" s="335" t="s">
        <v>28</v>
      </c>
      <c r="B3" s="335"/>
      <c r="C3" s="84" t="s">
        <v>121</v>
      </c>
      <c r="D3" s="15"/>
      <c r="E3" s="15"/>
      <c r="F3" s="15"/>
      <c r="G3" s="15"/>
      <c r="H3" s="1"/>
      <c r="I3" s="1"/>
    </row>
    <row r="4" spans="1:11" ht="7.5" customHeight="1" thickBot="1">
      <c r="A4" s="1"/>
      <c r="B4" s="14"/>
      <c r="C4" s="1"/>
      <c r="D4" s="15"/>
      <c r="E4" s="15"/>
      <c r="F4" s="15"/>
      <c r="G4" s="15"/>
      <c r="H4" s="1"/>
      <c r="I4" s="1"/>
    </row>
    <row r="5" spans="1:11" s="50" customFormat="1" ht="15.75" customHeight="1">
      <c r="A5" s="339" t="s">
        <v>23</v>
      </c>
      <c r="B5" s="340"/>
      <c r="C5" s="343" t="s">
        <v>1</v>
      </c>
      <c r="D5" s="345" t="s">
        <v>2</v>
      </c>
      <c r="E5" s="348" t="s">
        <v>29</v>
      </c>
      <c r="F5" s="337" t="s">
        <v>20</v>
      </c>
      <c r="G5" s="347"/>
      <c r="H5" s="337" t="s">
        <v>22</v>
      </c>
      <c r="I5" s="338"/>
      <c r="J5" s="49"/>
      <c r="K5" s="49"/>
    </row>
    <row r="6" spans="1:11" s="50" customFormat="1" ht="15.75" customHeight="1" thickBot="1">
      <c r="A6" s="341"/>
      <c r="B6" s="342"/>
      <c r="C6" s="344"/>
      <c r="D6" s="346"/>
      <c r="E6" s="349"/>
      <c r="F6" s="101" t="s">
        <v>21</v>
      </c>
      <c r="G6" s="102" t="s">
        <v>19</v>
      </c>
      <c r="H6" s="103" t="s">
        <v>21</v>
      </c>
      <c r="I6" s="104" t="s">
        <v>19</v>
      </c>
      <c r="J6" s="49"/>
      <c r="K6" s="49"/>
    </row>
    <row r="7" spans="1:11" s="131" customFormat="1" ht="15">
      <c r="A7" s="42" t="s">
        <v>6</v>
      </c>
      <c r="B7" s="43">
        <v>1</v>
      </c>
      <c r="C7" s="128" t="s">
        <v>194</v>
      </c>
      <c r="D7" s="31" t="s">
        <v>38</v>
      </c>
      <c r="E7" s="32">
        <v>1</v>
      </c>
      <c r="F7" s="129"/>
      <c r="G7" s="118">
        <f>E7*F7</f>
        <v>0</v>
      </c>
      <c r="H7" s="130">
        <f>F7*0.15</f>
        <v>0</v>
      </c>
      <c r="I7" s="111">
        <f>E7*H7</f>
        <v>0</v>
      </c>
    </row>
    <row r="8" spans="1:11" s="131" customFormat="1" ht="15">
      <c r="A8" s="38"/>
      <c r="B8" s="39"/>
      <c r="C8" s="40" t="s">
        <v>195</v>
      </c>
      <c r="D8" s="73"/>
      <c r="E8" s="94"/>
      <c r="F8" s="75"/>
      <c r="G8" s="105"/>
      <c r="H8" s="51"/>
      <c r="I8" s="107"/>
    </row>
    <row r="9" spans="1:11" s="131" customFormat="1" ht="15">
      <c r="A9" s="38"/>
      <c r="B9" s="39"/>
      <c r="C9" s="40" t="s">
        <v>39</v>
      </c>
      <c r="D9" s="26"/>
      <c r="E9" s="27"/>
      <c r="F9" s="132"/>
      <c r="G9" s="105"/>
      <c r="H9" s="51"/>
      <c r="I9" s="107"/>
    </row>
    <row r="10" spans="1:11" s="131" customFormat="1" ht="15">
      <c r="A10" s="38"/>
      <c r="B10" s="39"/>
      <c r="C10" s="133" t="s">
        <v>140</v>
      </c>
      <c r="D10" s="26"/>
      <c r="E10" s="27"/>
      <c r="F10" s="132"/>
      <c r="G10" s="105"/>
      <c r="H10" s="51"/>
      <c r="I10" s="107"/>
    </row>
    <row r="11" spans="1:11" s="131" customFormat="1" ht="15">
      <c r="A11" s="38"/>
      <c r="B11" s="39"/>
      <c r="C11" s="133" t="s">
        <v>40</v>
      </c>
      <c r="D11" s="26"/>
      <c r="E11" s="27"/>
      <c r="F11" s="132"/>
      <c r="G11" s="105"/>
      <c r="H11" s="51"/>
      <c r="I11" s="107"/>
    </row>
    <row r="12" spans="1:11" s="131" customFormat="1" ht="15">
      <c r="A12" s="38"/>
      <c r="B12" s="39"/>
      <c r="C12" s="133" t="s">
        <v>41</v>
      </c>
      <c r="D12" s="26"/>
      <c r="E12" s="27"/>
      <c r="F12" s="132"/>
      <c r="G12" s="105"/>
      <c r="H12" s="51"/>
      <c r="I12" s="107"/>
    </row>
    <row r="13" spans="1:11" s="131" customFormat="1" ht="15">
      <c r="A13" s="38"/>
      <c r="B13" s="39"/>
      <c r="C13" s="40" t="s">
        <v>42</v>
      </c>
      <c r="D13" s="134"/>
      <c r="E13" s="135"/>
      <c r="F13" s="136"/>
      <c r="G13" s="105"/>
      <c r="H13" s="51"/>
      <c r="I13" s="107"/>
    </row>
    <row r="14" spans="1:11" s="131" customFormat="1" ht="15">
      <c r="A14" s="38"/>
      <c r="B14" s="39"/>
      <c r="C14" s="40" t="s">
        <v>43</v>
      </c>
      <c r="D14" s="134"/>
      <c r="E14" s="135"/>
      <c r="F14" s="137"/>
      <c r="G14" s="105"/>
      <c r="H14" s="51"/>
      <c r="I14" s="107"/>
    </row>
    <row r="15" spans="1:11" s="131" customFormat="1" ht="15">
      <c r="A15" s="45"/>
      <c r="B15" s="46"/>
      <c r="C15" s="40" t="s">
        <v>44</v>
      </c>
      <c r="D15" s="26"/>
      <c r="E15" s="27"/>
      <c r="F15" s="138"/>
      <c r="G15" s="105"/>
      <c r="H15" s="51"/>
      <c r="I15" s="107"/>
    </row>
    <row r="16" spans="1:11" s="131" customFormat="1" ht="15">
      <c r="A16" s="45"/>
      <c r="B16" s="46"/>
      <c r="C16" s="40" t="s">
        <v>43</v>
      </c>
      <c r="D16" s="26"/>
      <c r="E16" s="27"/>
      <c r="F16" s="138"/>
      <c r="G16" s="105"/>
      <c r="H16" s="51"/>
      <c r="I16" s="107"/>
    </row>
    <row r="17" spans="1:11" s="131" customFormat="1" ht="15">
      <c r="A17" s="45"/>
      <c r="B17" s="46"/>
      <c r="C17" s="40" t="s">
        <v>45</v>
      </c>
      <c r="D17" s="26"/>
      <c r="E17" s="27"/>
      <c r="F17" s="138"/>
      <c r="G17" s="105"/>
      <c r="H17" s="51"/>
      <c r="I17" s="107"/>
    </row>
    <row r="18" spans="1:11" s="131" customFormat="1" ht="16.5">
      <c r="A18" s="45"/>
      <c r="B18" s="46"/>
      <c r="C18" s="40" t="s">
        <v>46</v>
      </c>
      <c r="D18" s="26"/>
      <c r="E18" s="27"/>
      <c r="F18" s="138"/>
      <c r="G18" s="105"/>
      <c r="H18" s="51"/>
      <c r="I18" s="107"/>
    </row>
    <row r="19" spans="1:11" s="131" customFormat="1" ht="16.5">
      <c r="A19" s="45"/>
      <c r="B19" s="46"/>
      <c r="C19" s="40" t="s">
        <v>47</v>
      </c>
      <c r="D19" s="26"/>
      <c r="E19" s="27"/>
      <c r="F19" s="138"/>
      <c r="G19" s="105"/>
      <c r="H19" s="51"/>
      <c r="I19" s="107"/>
    </row>
    <row r="20" spans="1:11" s="131" customFormat="1" ht="15">
      <c r="A20" s="45"/>
      <c r="B20" s="46"/>
      <c r="C20" s="40" t="s">
        <v>160</v>
      </c>
      <c r="D20" s="26"/>
      <c r="E20" s="27"/>
      <c r="F20" s="138"/>
      <c r="G20" s="105"/>
      <c r="H20" s="51"/>
      <c r="I20" s="107"/>
    </row>
    <row r="21" spans="1:11" s="131" customFormat="1" ht="16.5">
      <c r="A21" s="45"/>
      <c r="B21" s="46"/>
      <c r="C21" s="40" t="s">
        <v>48</v>
      </c>
      <c r="D21" s="26"/>
      <c r="E21" s="27"/>
      <c r="F21" s="138"/>
      <c r="G21" s="105"/>
      <c r="H21" s="51"/>
      <c r="I21" s="107"/>
    </row>
    <row r="22" spans="1:11" s="131" customFormat="1" ht="15">
      <c r="A22" s="59"/>
      <c r="B22" s="90"/>
      <c r="C22" s="40" t="s">
        <v>49</v>
      </c>
      <c r="D22" s="26"/>
      <c r="E22" s="27"/>
      <c r="F22" s="138"/>
      <c r="G22" s="105"/>
      <c r="H22" s="51"/>
      <c r="I22" s="107"/>
    </row>
    <row r="23" spans="1:11" s="131" customFormat="1" ht="15">
      <c r="A23" s="319"/>
      <c r="B23" s="320"/>
      <c r="C23" s="40" t="s">
        <v>50</v>
      </c>
      <c r="D23" s="73"/>
      <c r="E23" s="74"/>
      <c r="F23" s="321"/>
      <c r="G23" s="117"/>
      <c r="H23" s="87"/>
      <c r="I23" s="110"/>
    </row>
    <row r="24" spans="1:11" s="131" customFormat="1" ht="15">
      <c r="A24" s="54"/>
      <c r="B24" s="56"/>
      <c r="C24" s="41" t="s">
        <v>207</v>
      </c>
      <c r="D24" s="29"/>
      <c r="E24" s="30"/>
      <c r="F24" s="322"/>
      <c r="G24" s="116"/>
      <c r="H24" s="80"/>
      <c r="I24" s="109"/>
    </row>
    <row r="25" spans="1:11" s="131" customFormat="1" ht="15">
      <c r="A25" s="70" t="s">
        <v>6</v>
      </c>
      <c r="B25" s="143" t="s">
        <v>51</v>
      </c>
      <c r="C25" s="72" t="s">
        <v>196</v>
      </c>
      <c r="D25" s="73" t="s">
        <v>38</v>
      </c>
      <c r="E25" s="94">
        <v>1</v>
      </c>
      <c r="F25" s="75"/>
      <c r="G25" s="117">
        <f>E25*F25</f>
        <v>0</v>
      </c>
      <c r="H25" s="87">
        <f>F25*0.2</f>
        <v>0</v>
      </c>
      <c r="I25" s="110">
        <f>E25*H25</f>
        <v>0</v>
      </c>
    </row>
    <row r="26" spans="1:11" s="131" customFormat="1" ht="15">
      <c r="A26" s="70"/>
      <c r="B26" s="143"/>
      <c r="C26" s="72" t="s">
        <v>52</v>
      </c>
      <c r="D26" s="73"/>
      <c r="E26" s="94"/>
      <c r="F26" s="75"/>
      <c r="G26" s="105"/>
      <c r="H26" s="51"/>
      <c r="I26" s="107"/>
    </row>
    <row r="27" spans="1:11" s="131" customFormat="1" ht="15">
      <c r="A27" s="38"/>
      <c r="B27" s="144"/>
      <c r="C27" s="40" t="s">
        <v>53</v>
      </c>
      <c r="D27" s="26"/>
      <c r="E27" s="34"/>
      <c r="F27" s="28"/>
      <c r="G27" s="105"/>
      <c r="H27" s="51"/>
      <c r="I27" s="107"/>
    </row>
    <row r="28" spans="1:11" s="131" customFormat="1" ht="15">
      <c r="A28" s="76"/>
      <c r="B28" s="145"/>
      <c r="C28" s="41" t="s">
        <v>54</v>
      </c>
      <c r="D28" s="29"/>
      <c r="E28" s="79"/>
      <c r="F28" s="78"/>
      <c r="G28" s="116"/>
      <c r="H28" s="80"/>
      <c r="I28" s="109"/>
    </row>
    <row r="29" spans="1:11" s="131" customFormat="1" ht="15">
      <c r="A29" s="244" t="s">
        <v>6</v>
      </c>
      <c r="B29" s="276" t="s">
        <v>162</v>
      </c>
      <c r="C29" s="197" t="s">
        <v>166</v>
      </c>
      <c r="D29" s="198" t="s">
        <v>55</v>
      </c>
      <c r="E29" s="199">
        <v>1</v>
      </c>
      <c r="F29" s="200"/>
      <c r="G29" s="201">
        <f>E29*F29</f>
        <v>0</v>
      </c>
      <c r="H29" s="87">
        <f>F29*0.3</f>
        <v>0</v>
      </c>
      <c r="I29" s="203">
        <f>E29*H29</f>
        <v>0</v>
      </c>
    </row>
    <row r="30" spans="1:11" s="131" customFormat="1" ht="15">
      <c r="A30" s="244" t="s">
        <v>6</v>
      </c>
      <c r="B30" s="276" t="s">
        <v>165</v>
      </c>
      <c r="C30" s="197" t="s">
        <v>163</v>
      </c>
      <c r="D30" s="198" t="s">
        <v>38</v>
      </c>
      <c r="E30" s="199">
        <v>1</v>
      </c>
      <c r="F30" s="200" t="s">
        <v>18</v>
      </c>
      <c r="G30" s="201" t="s">
        <v>18</v>
      </c>
      <c r="H30" s="202"/>
      <c r="I30" s="203">
        <f>E30*H30</f>
        <v>0</v>
      </c>
    </row>
    <row r="31" spans="1:11" ht="15.75" customHeight="1">
      <c r="A31" s="42" t="s">
        <v>6</v>
      </c>
      <c r="B31" s="43">
        <v>2</v>
      </c>
      <c r="C31" s="146" t="s">
        <v>197</v>
      </c>
      <c r="D31" s="31"/>
      <c r="E31" s="147"/>
      <c r="F31" s="148"/>
      <c r="G31" s="118"/>
      <c r="H31" s="130"/>
      <c r="I31" s="111"/>
      <c r="J31" s="1"/>
      <c r="K31" s="1"/>
    </row>
    <row r="32" spans="1:11" ht="15.75" customHeight="1" thickBot="1">
      <c r="A32" s="149"/>
      <c r="B32" s="150"/>
      <c r="C32" s="53" t="s">
        <v>153</v>
      </c>
      <c r="D32" s="35" t="s">
        <v>55</v>
      </c>
      <c r="E32" s="36">
        <v>2</v>
      </c>
      <c r="F32" s="82"/>
      <c r="G32" s="106">
        <f>E32*F32</f>
        <v>0</v>
      </c>
      <c r="H32" s="62">
        <f>F32*0.3</f>
        <v>0</v>
      </c>
      <c r="I32" s="108">
        <f>E32*H32</f>
        <v>0</v>
      </c>
      <c r="J32" s="1"/>
      <c r="K32" s="1"/>
    </row>
    <row r="33" spans="1:11" s="4" customFormat="1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s="83" customFormat="1" ht="26.25" customHeight="1">
      <c r="A34" s="336" t="str">
        <f>$A$1</f>
        <v>SOUPIS PRACÍ A DODÁVEK - VZDUCHOTECHNIKA</v>
      </c>
      <c r="B34" s="336"/>
      <c r="C34" s="336"/>
      <c r="D34" s="336"/>
      <c r="E34" s="336"/>
      <c r="F34" s="336"/>
      <c r="G34" s="336"/>
      <c r="H34" s="336"/>
      <c r="I34" s="336"/>
    </row>
    <row r="35" spans="1:11" s="85" customFormat="1" ht="18.75">
      <c r="A35" s="335" t="s">
        <v>0</v>
      </c>
      <c r="B35" s="335"/>
      <c r="C35" s="84" t="str">
        <f>$C$2</f>
        <v>Základní škola Zárečná - jídelna, Zárečná 1540, 347 01 Tachov, Rekonstrukce větrání kuchyně</v>
      </c>
      <c r="D35" s="15"/>
      <c r="E35" s="15"/>
      <c r="F35" s="15"/>
      <c r="G35" s="15"/>
      <c r="H35" s="1"/>
      <c r="I35" s="1"/>
    </row>
    <row r="36" spans="1:11" s="85" customFormat="1" ht="18.75">
      <c r="A36" s="335" t="s">
        <v>28</v>
      </c>
      <c r="B36" s="335"/>
      <c r="C36" s="84" t="str">
        <f>$C$3</f>
        <v>1 - Kuchyně - varna - vzduchotechnika</v>
      </c>
      <c r="D36" s="15"/>
      <c r="E36" s="15"/>
      <c r="F36" s="15"/>
      <c r="G36" s="15"/>
      <c r="H36" s="1"/>
      <c r="I36" s="1"/>
    </row>
    <row r="37" spans="1:11" ht="7.5" customHeight="1" thickBot="1">
      <c r="A37" s="1"/>
      <c r="B37" s="14"/>
      <c r="C37" s="1"/>
      <c r="D37" s="15"/>
      <c r="E37" s="15"/>
      <c r="F37" s="15"/>
      <c r="G37" s="15"/>
      <c r="H37" s="1"/>
      <c r="I37" s="1"/>
    </row>
    <row r="38" spans="1:11" s="50" customFormat="1" ht="15.75" customHeight="1">
      <c r="A38" s="339" t="s">
        <v>23</v>
      </c>
      <c r="B38" s="340"/>
      <c r="C38" s="343" t="s">
        <v>1</v>
      </c>
      <c r="D38" s="345" t="s">
        <v>2</v>
      </c>
      <c r="E38" s="348" t="s">
        <v>29</v>
      </c>
      <c r="F38" s="337" t="s">
        <v>20</v>
      </c>
      <c r="G38" s="347"/>
      <c r="H38" s="337" t="s">
        <v>22</v>
      </c>
      <c r="I38" s="338"/>
      <c r="J38" s="49"/>
      <c r="K38" s="49"/>
    </row>
    <row r="39" spans="1:11" s="50" customFormat="1" ht="15.75" customHeight="1" thickBot="1">
      <c r="A39" s="341"/>
      <c r="B39" s="342"/>
      <c r="C39" s="344"/>
      <c r="D39" s="346"/>
      <c r="E39" s="349"/>
      <c r="F39" s="101" t="s">
        <v>21</v>
      </c>
      <c r="G39" s="102" t="s">
        <v>19</v>
      </c>
      <c r="H39" s="103" t="s">
        <v>21</v>
      </c>
      <c r="I39" s="104" t="s">
        <v>19</v>
      </c>
      <c r="J39" s="49"/>
      <c r="K39" s="49"/>
    </row>
    <row r="40" spans="1:11" ht="15.75" customHeight="1">
      <c r="A40" s="42" t="s">
        <v>6</v>
      </c>
      <c r="B40" s="43">
        <v>3</v>
      </c>
      <c r="C40" s="72" t="s">
        <v>198</v>
      </c>
      <c r="D40" s="31"/>
      <c r="E40" s="147"/>
      <c r="F40" s="154"/>
      <c r="G40" s="118"/>
      <c r="H40" s="130"/>
      <c r="I40" s="111"/>
      <c r="J40" s="1"/>
      <c r="K40" s="1"/>
    </row>
    <row r="41" spans="1:11" ht="15.75" customHeight="1">
      <c r="A41" s="155"/>
      <c r="B41" s="156"/>
      <c r="C41" s="157" t="s">
        <v>154</v>
      </c>
      <c r="D41" s="139" t="s">
        <v>55</v>
      </c>
      <c r="E41" s="158">
        <v>1</v>
      </c>
      <c r="F41" s="159"/>
      <c r="G41" s="140">
        <f>E41*F41</f>
        <v>0</v>
      </c>
      <c r="H41" s="141">
        <f>F41*0.3</f>
        <v>0</v>
      </c>
      <c r="I41" s="142">
        <f>E41*H41</f>
        <v>0</v>
      </c>
      <c r="J41" s="1"/>
      <c r="K41" s="1"/>
    </row>
    <row r="42" spans="1:11" ht="15.75" customHeight="1">
      <c r="A42" s="42" t="s">
        <v>6</v>
      </c>
      <c r="B42" s="43">
        <v>4</v>
      </c>
      <c r="C42" s="72" t="s">
        <v>198</v>
      </c>
      <c r="D42" s="31"/>
      <c r="E42" s="147"/>
      <c r="F42" s="154"/>
      <c r="G42" s="118"/>
      <c r="H42" s="130"/>
      <c r="I42" s="111"/>
      <c r="J42" s="1"/>
      <c r="K42" s="1"/>
    </row>
    <row r="43" spans="1:11" ht="15.75" customHeight="1">
      <c r="A43" s="155"/>
      <c r="B43" s="156"/>
      <c r="C43" s="157" t="s">
        <v>152</v>
      </c>
      <c r="D43" s="139" t="s">
        <v>55</v>
      </c>
      <c r="E43" s="158">
        <v>1</v>
      </c>
      <c r="F43" s="159"/>
      <c r="G43" s="140">
        <f>E43*F43</f>
        <v>0</v>
      </c>
      <c r="H43" s="141">
        <f>F43*0.3</f>
        <v>0</v>
      </c>
      <c r="I43" s="142">
        <f>E43*H43</f>
        <v>0</v>
      </c>
      <c r="J43" s="1"/>
      <c r="K43" s="1"/>
    </row>
    <row r="44" spans="1:11" ht="15.75" customHeight="1">
      <c r="A44" s="42" t="s">
        <v>6</v>
      </c>
      <c r="B44" s="43">
        <v>5</v>
      </c>
      <c r="C44" s="146" t="s">
        <v>208</v>
      </c>
      <c r="D44" s="31"/>
      <c r="E44" s="32"/>
      <c r="F44" s="160"/>
      <c r="G44" s="118"/>
      <c r="H44" s="130"/>
      <c r="I44" s="111"/>
      <c r="J44" s="1"/>
      <c r="K44" s="1"/>
    </row>
    <row r="45" spans="1:11" ht="15.75" customHeight="1">
      <c r="A45" s="54"/>
      <c r="B45" s="161"/>
      <c r="C45" s="41" t="s">
        <v>56</v>
      </c>
      <c r="D45" s="29" t="s">
        <v>55</v>
      </c>
      <c r="E45" s="30">
        <v>1</v>
      </c>
      <c r="F45" s="80"/>
      <c r="G45" s="116">
        <f>E45*F45</f>
        <v>0</v>
      </c>
      <c r="H45" s="80">
        <f>F45*0.3</f>
        <v>0</v>
      </c>
      <c r="I45" s="109">
        <f>E45*H45</f>
        <v>0</v>
      </c>
      <c r="J45" s="1"/>
      <c r="K45" s="1"/>
    </row>
    <row r="46" spans="1:11" ht="15.75" customHeight="1">
      <c r="A46" s="42" t="s">
        <v>6</v>
      </c>
      <c r="B46" s="43">
        <v>6</v>
      </c>
      <c r="C46" s="146" t="s">
        <v>209</v>
      </c>
      <c r="D46" s="31"/>
      <c r="E46" s="147"/>
      <c r="F46" s="160"/>
      <c r="G46" s="118"/>
      <c r="H46" s="130"/>
      <c r="I46" s="111"/>
      <c r="J46" s="1"/>
      <c r="K46" s="1"/>
    </row>
    <row r="47" spans="1:11" ht="15.75" customHeight="1" thickBot="1">
      <c r="A47" s="47"/>
      <c r="B47" s="162"/>
      <c r="C47" s="53" t="s">
        <v>57</v>
      </c>
      <c r="D47" s="35" t="s">
        <v>55</v>
      </c>
      <c r="E47" s="36">
        <v>1</v>
      </c>
      <c r="F47" s="62"/>
      <c r="G47" s="106">
        <f>E47*F47</f>
        <v>0</v>
      </c>
      <c r="H47" s="62">
        <f>F47*0.3</f>
        <v>0</v>
      </c>
      <c r="I47" s="108">
        <f>E47*H47</f>
        <v>0</v>
      </c>
      <c r="J47" s="1"/>
      <c r="K47" s="1"/>
    </row>
    <row r="48" spans="1:11" ht="15.75" customHeight="1">
      <c r="A48" s="163"/>
      <c r="B48" s="164"/>
      <c r="C48" s="165" t="s">
        <v>58</v>
      </c>
      <c r="D48" s="166"/>
      <c r="E48" s="167"/>
      <c r="F48" s="168"/>
      <c r="G48" s="169"/>
      <c r="H48" s="170"/>
      <c r="I48" s="171"/>
      <c r="J48" s="1"/>
      <c r="K48" s="1"/>
    </row>
    <row r="49" spans="1:11" ht="15.75" customHeight="1">
      <c r="A49" s="172" t="s">
        <v>6</v>
      </c>
      <c r="B49" s="173" t="s">
        <v>59</v>
      </c>
      <c r="C49" s="174" t="s">
        <v>60</v>
      </c>
      <c r="D49" s="175" t="s">
        <v>38</v>
      </c>
      <c r="E49" s="147">
        <v>1</v>
      </c>
      <c r="F49" s="130"/>
      <c r="G49" s="118">
        <f>E49*F49</f>
        <v>0</v>
      </c>
      <c r="H49" s="130">
        <f>F49*0.3</f>
        <v>0</v>
      </c>
      <c r="I49" s="111">
        <f>E49*H49</f>
        <v>0</v>
      </c>
      <c r="J49" s="1"/>
      <c r="K49" s="1"/>
    </row>
    <row r="50" spans="1:11" ht="15.75" customHeight="1">
      <c r="A50" s="176"/>
      <c r="B50" s="177"/>
      <c r="C50" s="178" t="s">
        <v>167</v>
      </c>
      <c r="D50" s="179"/>
      <c r="E50" s="94"/>
      <c r="F50" s="180"/>
      <c r="G50" s="181"/>
      <c r="H50" s="51"/>
      <c r="I50" s="182"/>
      <c r="J50" s="1"/>
      <c r="K50" s="1"/>
    </row>
    <row r="51" spans="1:11" ht="15.75" customHeight="1">
      <c r="A51" s="183" t="s">
        <v>6</v>
      </c>
      <c r="B51" s="184" t="s">
        <v>61</v>
      </c>
      <c r="C51" s="185" t="s">
        <v>199</v>
      </c>
      <c r="D51" s="186"/>
      <c r="E51" s="34"/>
      <c r="F51" s="96"/>
      <c r="G51" s="181"/>
      <c r="H51" s="51"/>
      <c r="I51" s="182"/>
      <c r="J51" s="1"/>
      <c r="K51" s="1"/>
    </row>
    <row r="52" spans="1:11" ht="15.75" customHeight="1">
      <c r="A52" s="183"/>
      <c r="B52" s="184"/>
      <c r="C52" s="185" t="s">
        <v>62</v>
      </c>
      <c r="D52" s="186" t="s">
        <v>55</v>
      </c>
      <c r="E52" s="34">
        <v>1</v>
      </c>
      <c r="F52" s="96"/>
      <c r="G52" s="181"/>
      <c r="H52" s="51"/>
      <c r="I52" s="187"/>
      <c r="J52" s="1"/>
      <c r="K52" s="1"/>
    </row>
    <row r="53" spans="1:11" ht="15.75" customHeight="1">
      <c r="A53" s="183" t="s">
        <v>6</v>
      </c>
      <c r="B53" s="184" t="s">
        <v>63</v>
      </c>
      <c r="C53" s="185" t="s">
        <v>64</v>
      </c>
      <c r="D53" s="186" t="s">
        <v>55</v>
      </c>
      <c r="E53" s="34">
        <v>1</v>
      </c>
      <c r="F53" s="96"/>
      <c r="G53" s="181"/>
      <c r="H53" s="51"/>
      <c r="I53" s="187"/>
      <c r="J53" s="1"/>
      <c r="K53" s="1"/>
    </row>
    <row r="54" spans="1:11" ht="15.75" customHeight="1">
      <c r="A54" s="188" t="s">
        <v>6</v>
      </c>
      <c r="B54" s="189" t="s">
        <v>65</v>
      </c>
      <c r="C54" s="190" t="s">
        <v>66</v>
      </c>
      <c r="D54" s="191" t="s">
        <v>38</v>
      </c>
      <c r="E54" s="79">
        <v>1</v>
      </c>
      <c r="F54" s="81"/>
      <c r="G54" s="192"/>
      <c r="H54" s="80"/>
      <c r="I54" s="193"/>
      <c r="J54" s="1"/>
      <c r="K54" s="1"/>
    </row>
    <row r="55" spans="1:11" ht="15.75" customHeight="1">
      <c r="A55" s="194" t="s">
        <v>6</v>
      </c>
      <c r="B55" s="43">
        <v>8</v>
      </c>
      <c r="C55" s="146" t="s">
        <v>200</v>
      </c>
      <c r="D55" s="31"/>
      <c r="E55" s="147"/>
      <c r="F55" s="160"/>
      <c r="G55" s="118"/>
      <c r="H55" s="130"/>
      <c r="I55" s="111"/>
      <c r="J55" s="1"/>
      <c r="K55" s="1"/>
    </row>
    <row r="56" spans="1:11" ht="15.75" customHeight="1">
      <c r="A56" s="76"/>
      <c r="B56" s="77"/>
      <c r="C56" s="41" t="s">
        <v>67</v>
      </c>
      <c r="D56" s="29" t="s">
        <v>55</v>
      </c>
      <c r="E56" s="79">
        <v>1</v>
      </c>
      <c r="F56" s="78"/>
      <c r="G56" s="116">
        <f>E56*F56</f>
        <v>0</v>
      </c>
      <c r="H56" s="80">
        <f>F56*0.3</f>
        <v>0</v>
      </c>
      <c r="I56" s="109">
        <f>E56*H56</f>
        <v>0</v>
      </c>
      <c r="J56" s="1"/>
      <c r="K56" s="1"/>
    </row>
    <row r="57" spans="1:11" ht="15.75" customHeight="1">
      <c r="A57" s="195" t="s">
        <v>6</v>
      </c>
      <c r="B57" s="196" t="s">
        <v>68</v>
      </c>
      <c r="C57" s="197" t="s">
        <v>201</v>
      </c>
      <c r="D57" s="198" t="s">
        <v>55</v>
      </c>
      <c r="E57" s="199">
        <v>1</v>
      </c>
      <c r="F57" s="200"/>
      <c r="G57" s="201">
        <f>E57*F57</f>
        <v>0</v>
      </c>
      <c r="H57" s="202">
        <f>F57*0.3</f>
        <v>0</v>
      </c>
      <c r="I57" s="203">
        <f>E57*H57</f>
        <v>0</v>
      </c>
      <c r="J57" s="1"/>
      <c r="K57" s="1"/>
    </row>
    <row r="58" spans="1:11" ht="15.75" customHeight="1">
      <c r="A58" s="194" t="s">
        <v>6</v>
      </c>
      <c r="B58" s="43">
        <v>9</v>
      </c>
      <c r="C58" s="146" t="s">
        <v>200</v>
      </c>
      <c r="D58" s="31"/>
      <c r="E58" s="147"/>
      <c r="F58" s="160"/>
      <c r="G58" s="118"/>
      <c r="H58" s="130"/>
      <c r="I58" s="111"/>
      <c r="J58" s="1"/>
      <c r="K58" s="1"/>
    </row>
    <row r="59" spans="1:11" ht="15.75" customHeight="1">
      <c r="A59" s="76"/>
      <c r="B59" s="77"/>
      <c r="C59" s="41" t="s">
        <v>69</v>
      </c>
      <c r="D59" s="29" t="s">
        <v>55</v>
      </c>
      <c r="E59" s="79">
        <v>1</v>
      </c>
      <c r="F59" s="78"/>
      <c r="G59" s="116">
        <f>E59*F59</f>
        <v>0</v>
      </c>
      <c r="H59" s="80">
        <f>F59*0.3</f>
        <v>0</v>
      </c>
      <c r="I59" s="109">
        <f>E59*H59</f>
        <v>0</v>
      </c>
      <c r="J59" s="1"/>
      <c r="K59" s="1"/>
    </row>
    <row r="60" spans="1:11" ht="15.75" customHeight="1">
      <c r="A60" s="195" t="s">
        <v>6</v>
      </c>
      <c r="B60" s="196" t="s">
        <v>70</v>
      </c>
      <c r="C60" s="197" t="s">
        <v>201</v>
      </c>
      <c r="D60" s="198" t="s">
        <v>55</v>
      </c>
      <c r="E60" s="199">
        <v>1</v>
      </c>
      <c r="F60" s="200"/>
      <c r="G60" s="201">
        <f>E60*F60</f>
        <v>0</v>
      </c>
      <c r="H60" s="202">
        <f>F60*0.3</f>
        <v>0</v>
      </c>
      <c r="I60" s="203">
        <f>E60*H60</f>
        <v>0</v>
      </c>
      <c r="J60" s="1"/>
      <c r="K60" s="1"/>
    </row>
    <row r="61" spans="1:11" ht="15.75" customHeight="1">
      <c r="A61" s="194" t="s">
        <v>6</v>
      </c>
      <c r="B61" s="43">
        <v>10</v>
      </c>
      <c r="C61" s="146" t="s">
        <v>200</v>
      </c>
      <c r="D61" s="31"/>
      <c r="E61" s="147"/>
      <c r="F61" s="160"/>
      <c r="G61" s="118"/>
      <c r="H61" s="130"/>
      <c r="I61" s="111"/>
      <c r="J61" s="1"/>
      <c r="K61" s="1"/>
    </row>
    <row r="62" spans="1:11" ht="15.75" customHeight="1">
      <c r="A62" s="76"/>
      <c r="B62" s="77"/>
      <c r="C62" s="41" t="s">
        <v>71</v>
      </c>
      <c r="D62" s="29" t="s">
        <v>55</v>
      </c>
      <c r="E62" s="79">
        <v>1</v>
      </c>
      <c r="F62" s="78"/>
      <c r="G62" s="116">
        <f>E62*F62</f>
        <v>0</v>
      </c>
      <c r="H62" s="80">
        <f>F62*0.3</f>
        <v>0</v>
      </c>
      <c r="I62" s="109">
        <f>E62*H62</f>
        <v>0</v>
      </c>
      <c r="J62" s="1"/>
      <c r="K62" s="1"/>
    </row>
    <row r="63" spans="1:11" ht="15.75" customHeight="1" thickBot="1">
      <c r="A63" s="204" t="s">
        <v>6</v>
      </c>
      <c r="B63" s="205" t="s">
        <v>72</v>
      </c>
      <c r="C63" s="206" t="s">
        <v>201</v>
      </c>
      <c r="D63" s="207" t="s">
        <v>55</v>
      </c>
      <c r="E63" s="208">
        <v>1</v>
      </c>
      <c r="F63" s="209"/>
      <c r="G63" s="210">
        <f>E63*F63</f>
        <v>0</v>
      </c>
      <c r="H63" s="211">
        <f>F63*0.3</f>
        <v>0</v>
      </c>
      <c r="I63" s="212">
        <f>E63*H63</f>
        <v>0</v>
      </c>
      <c r="J63" s="1"/>
      <c r="K63" s="1"/>
    </row>
    <row r="64" spans="1:11" ht="15.75" customHeight="1">
      <c r="A64" s="213"/>
      <c r="B64" s="214"/>
      <c r="C64" s="49"/>
      <c r="D64" s="151"/>
      <c r="E64" s="152"/>
      <c r="F64" s="153"/>
      <c r="G64" s="215"/>
      <c r="H64" s="153"/>
      <c r="I64" s="215"/>
      <c r="J64" s="1"/>
      <c r="K64" s="1"/>
    </row>
    <row r="65" spans="1:11" ht="15.75" customHeight="1">
      <c r="A65" s="213"/>
      <c r="B65" s="214"/>
      <c r="C65" s="49"/>
      <c r="D65" s="151"/>
      <c r="E65" s="152"/>
      <c r="F65" s="153"/>
      <c r="G65" s="215"/>
      <c r="H65" s="153"/>
      <c r="I65" s="215"/>
      <c r="J65" s="1"/>
      <c r="K65" s="1"/>
    </row>
    <row r="66" spans="1:11" s="83" customFormat="1" ht="26.25" customHeight="1">
      <c r="A66" s="336" t="str">
        <f>$A$1</f>
        <v>SOUPIS PRACÍ A DODÁVEK - VZDUCHOTECHNIKA</v>
      </c>
      <c r="B66" s="336"/>
      <c r="C66" s="336"/>
      <c r="D66" s="336"/>
      <c r="E66" s="336"/>
      <c r="F66" s="336"/>
      <c r="G66" s="336"/>
      <c r="H66" s="336"/>
      <c r="I66" s="336"/>
    </row>
    <row r="67" spans="1:11" s="85" customFormat="1" ht="18.75">
      <c r="A67" s="335" t="s">
        <v>0</v>
      </c>
      <c r="B67" s="335"/>
      <c r="C67" s="84" t="str">
        <f>$C$2</f>
        <v>Základní škola Zárečná - jídelna, Zárečná 1540, 347 01 Tachov, Rekonstrukce větrání kuchyně</v>
      </c>
      <c r="D67" s="15"/>
      <c r="E67" s="15"/>
      <c r="F67" s="15"/>
      <c r="G67" s="15"/>
      <c r="H67" s="1"/>
      <c r="I67" s="1"/>
    </row>
    <row r="68" spans="1:11" s="85" customFormat="1" ht="18.75">
      <c r="A68" s="335" t="s">
        <v>28</v>
      </c>
      <c r="B68" s="335"/>
      <c r="C68" s="84" t="str">
        <f>$C$3</f>
        <v>1 - Kuchyně - varna - vzduchotechnika</v>
      </c>
      <c r="D68" s="15"/>
      <c r="E68" s="15"/>
      <c r="F68" s="15"/>
      <c r="G68" s="15"/>
      <c r="H68" s="1"/>
      <c r="I68" s="1"/>
    </row>
    <row r="69" spans="1:11" ht="7.5" customHeight="1" thickBot="1">
      <c r="A69" s="1"/>
      <c r="B69" s="14"/>
      <c r="C69" s="1"/>
      <c r="D69" s="15"/>
      <c r="E69" s="15"/>
      <c r="F69" s="15"/>
      <c r="G69" s="15"/>
      <c r="H69" s="1"/>
      <c r="I69" s="1"/>
    </row>
    <row r="70" spans="1:11" s="50" customFormat="1" ht="15.75" customHeight="1">
      <c r="A70" s="339" t="s">
        <v>23</v>
      </c>
      <c r="B70" s="340"/>
      <c r="C70" s="343" t="s">
        <v>1</v>
      </c>
      <c r="D70" s="345" t="s">
        <v>2</v>
      </c>
      <c r="E70" s="348" t="s">
        <v>29</v>
      </c>
      <c r="F70" s="337" t="s">
        <v>20</v>
      </c>
      <c r="G70" s="347"/>
      <c r="H70" s="337" t="s">
        <v>22</v>
      </c>
      <c r="I70" s="338"/>
      <c r="J70" s="49"/>
      <c r="K70" s="49"/>
    </row>
    <row r="71" spans="1:11" s="50" customFormat="1" ht="15.75" customHeight="1" thickBot="1">
      <c r="A71" s="341"/>
      <c r="B71" s="342"/>
      <c r="C71" s="344"/>
      <c r="D71" s="346"/>
      <c r="E71" s="349"/>
      <c r="F71" s="101" t="s">
        <v>21</v>
      </c>
      <c r="G71" s="102" t="s">
        <v>19</v>
      </c>
      <c r="H71" s="103" t="s">
        <v>21</v>
      </c>
      <c r="I71" s="104" t="s">
        <v>19</v>
      </c>
      <c r="J71" s="49"/>
      <c r="K71" s="49"/>
    </row>
    <row r="72" spans="1:11" ht="15.75" customHeight="1">
      <c r="A72" s="194" t="s">
        <v>6</v>
      </c>
      <c r="B72" s="43">
        <v>11</v>
      </c>
      <c r="C72" s="146" t="s">
        <v>200</v>
      </c>
      <c r="D72" s="31"/>
      <c r="E72" s="147"/>
      <c r="F72" s="160"/>
      <c r="G72" s="118"/>
      <c r="H72" s="130"/>
      <c r="I72" s="111"/>
      <c r="J72" s="1"/>
      <c r="K72" s="1"/>
    </row>
    <row r="73" spans="1:11" ht="15.75" customHeight="1">
      <c r="A73" s="76"/>
      <c r="B73" s="77"/>
      <c r="C73" s="41" t="s">
        <v>73</v>
      </c>
      <c r="D73" s="29" t="s">
        <v>55</v>
      </c>
      <c r="E73" s="79">
        <v>1</v>
      </c>
      <c r="F73" s="78"/>
      <c r="G73" s="116">
        <f>E73*F73</f>
        <v>0</v>
      </c>
      <c r="H73" s="80">
        <f>F73*0.3</f>
        <v>0</v>
      </c>
      <c r="I73" s="109">
        <f>E73*H73</f>
        <v>0</v>
      </c>
      <c r="J73" s="1"/>
      <c r="K73" s="1"/>
    </row>
    <row r="74" spans="1:11" s="4" customFormat="1" ht="15.75" customHeight="1">
      <c r="A74" s="195" t="s">
        <v>6</v>
      </c>
      <c r="B74" s="196" t="s">
        <v>74</v>
      </c>
      <c r="C74" s="197" t="s">
        <v>201</v>
      </c>
      <c r="D74" s="198" t="s">
        <v>55</v>
      </c>
      <c r="E74" s="199">
        <v>1</v>
      </c>
      <c r="F74" s="200"/>
      <c r="G74" s="201">
        <f>E74*F74</f>
        <v>0</v>
      </c>
      <c r="H74" s="202">
        <f>F74*0.3</f>
        <v>0</v>
      </c>
      <c r="I74" s="203">
        <f>E74*H74</f>
        <v>0</v>
      </c>
      <c r="J74" s="1"/>
      <c r="K74" s="1"/>
    </row>
    <row r="75" spans="1:11" s="4" customFormat="1" ht="15.75" customHeight="1">
      <c r="A75" s="42" t="s">
        <v>6</v>
      </c>
      <c r="B75" s="43">
        <v>12</v>
      </c>
      <c r="C75" s="216" t="s">
        <v>202</v>
      </c>
      <c r="D75" s="31"/>
      <c r="E75" s="147"/>
      <c r="F75" s="160"/>
      <c r="G75" s="118"/>
      <c r="H75" s="130"/>
      <c r="I75" s="111"/>
      <c r="J75" s="1"/>
      <c r="K75" s="1"/>
    </row>
    <row r="76" spans="1:11" s="4" customFormat="1" ht="15.75" customHeight="1">
      <c r="A76" s="54"/>
      <c r="B76" s="161"/>
      <c r="C76" s="41" t="s">
        <v>75</v>
      </c>
      <c r="D76" s="29" t="s">
        <v>55</v>
      </c>
      <c r="E76" s="79">
        <v>2</v>
      </c>
      <c r="F76" s="78"/>
      <c r="G76" s="116">
        <f>E76*F76</f>
        <v>0</v>
      </c>
      <c r="H76" s="80">
        <f>F76*0.3</f>
        <v>0</v>
      </c>
      <c r="I76" s="109">
        <f>E76*H76</f>
        <v>0</v>
      </c>
      <c r="J76" s="1"/>
      <c r="K76" s="1"/>
    </row>
    <row r="77" spans="1:11" ht="15.75" customHeight="1">
      <c r="A77" s="42" t="s">
        <v>6</v>
      </c>
      <c r="B77" s="43">
        <v>13</v>
      </c>
      <c r="C77" s="146" t="s">
        <v>202</v>
      </c>
      <c r="D77" s="31"/>
      <c r="E77" s="147"/>
      <c r="F77" s="160"/>
      <c r="G77" s="118"/>
      <c r="H77" s="130"/>
      <c r="I77" s="111"/>
      <c r="J77" s="1"/>
      <c r="K77" s="1"/>
    </row>
    <row r="78" spans="1:11" ht="15.75" customHeight="1">
      <c r="A78" s="54"/>
      <c r="B78" s="161"/>
      <c r="C78" s="41" t="s">
        <v>76</v>
      </c>
      <c r="D78" s="139" t="s">
        <v>55</v>
      </c>
      <c r="E78" s="158">
        <v>2</v>
      </c>
      <c r="F78" s="217"/>
      <c r="G78" s="116">
        <f>E78*F78</f>
        <v>0</v>
      </c>
      <c r="H78" s="80">
        <f>F78*0.3</f>
        <v>0</v>
      </c>
      <c r="I78" s="109">
        <f>E78*H78</f>
        <v>0</v>
      </c>
      <c r="J78" s="1"/>
      <c r="K78" s="1"/>
    </row>
    <row r="79" spans="1:11" ht="15.75" customHeight="1">
      <c r="A79" s="42" t="s">
        <v>6</v>
      </c>
      <c r="B79" s="43">
        <v>14</v>
      </c>
      <c r="C79" s="216" t="s">
        <v>202</v>
      </c>
      <c r="D79" s="31"/>
      <c r="E79" s="147"/>
      <c r="F79" s="160"/>
      <c r="G79" s="118"/>
      <c r="H79" s="130"/>
      <c r="I79" s="111"/>
      <c r="J79" s="1"/>
      <c r="K79" s="1"/>
    </row>
    <row r="80" spans="1:11" ht="15.75" customHeight="1">
      <c r="A80" s="54"/>
      <c r="B80" s="161"/>
      <c r="C80" s="41" t="s">
        <v>77</v>
      </c>
      <c r="D80" s="139" t="s">
        <v>55</v>
      </c>
      <c r="E80" s="158">
        <v>2</v>
      </c>
      <c r="F80" s="217"/>
      <c r="G80" s="116">
        <f>E80*F80</f>
        <v>0</v>
      </c>
      <c r="H80" s="80">
        <f>F80*0.3</f>
        <v>0</v>
      </c>
      <c r="I80" s="109">
        <f>E80*H80</f>
        <v>0</v>
      </c>
      <c r="J80" s="1"/>
      <c r="K80" s="1"/>
    </row>
    <row r="81" spans="1:11" ht="15.75" customHeight="1">
      <c r="A81" s="194" t="s">
        <v>6</v>
      </c>
      <c r="B81" s="43">
        <v>15</v>
      </c>
      <c r="C81" s="146" t="s">
        <v>203</v>
      </c>
      <c r="D81" s="31"/>
      <c r="E81" s="147"/>
      <c r="F81" s="160"/>
      <c r="G81" s="118"/>
      <c r="H81" s="130"/>
      <c r="I81" s="111"/>
      <c r="J81" s="1"/>
      <c r="K81" s="1"/>
    </row>
    <row r="82" spans="1:11" ht="15.75" customHeight="1">
      <c r="A82" s="76"/>
      <c r="B82" s="77"/>
      <c r="C82" s="41" t="s">
        <v>78</v>
      </c>
      <c r="D82" s="29" t="s">
        <v>55</v>
      </c>
      <c r="E82" s="79">
        <v>3</v>
      </c>
      <c r="F82" s="78"/>
      <c r="G82" s="116">
        <f>E82*F82</f>
        <v>0</v>
      </c>
      <c r="H82" s="80">
        <f>F82*0.3</f>
        <v>0</v>
      </c>
      <c r="I82" s="109">
        <f>E82*H82</f>
        <v>0</v>
      </c>
      <c r="J82" s="1"/>
      <c r="K82" s="1"/>
    </row>
    <row r="83" spans="1:11" ht="15.75" customHeight="1">
      <c r="A83" s="194" t="s">
        <v>6</v>
      </c>
      <c r="B83" s="43">
        <v>16</v>
      </c>
      <c r="C83" s="146" t="s">
        <v>203</v>
      </c>
      <c r="D83" s="31"/>
      <c r="E83" s="147"/>
      <c r="F83" s="160"/>
      <c r="G83" s="118"/>
      <c r="H83" s="130"/>
      <c r="I83" s="111"/>
      <c r="J83" s="1"/>
      <c r="K83" s="1"/>
    </row>
    <row r="84" spans="1:11" ht="15.75" customHeight="1">
      <c r="A84" s="76"/>
      <c r="B84" s="77"/>
      <c r="C84" s="41" t="s">
        <v>79</v>
      </c>
      <c r="D84" s="29" t="s">
        <v>55</v>
      </c>
      <c r="E84" s="79">
        <v>1</v>
      </c>
      <c r="F84" s="78"/>
      <c r="G84" s="116">
        <f>E84*F84</f>
        <v>0</v>
      </c>
      <c r="H84" s="80">
        <f>F84*0.3</f>
        <v>0</v>
      </c>
      <c r="I84" s="109">
        <f>E84*H84</f>
        <v>0</v>
      </c>
      <c r="J84" s="1"/>
      <c r="K84" s="1"/>
    </row>
    <row r="85" spans="1:11" ht="15.75" customHeight="1">
      <c r="A85" s="42" t="s">
        <v>6</v>
      </c>
      <c r="B85" s="43">
        <v>17</v>
      </c>
      <c r="C85" s="44" t="s">
        <v>204</v>
      </c>
      <c r="D85" s="31"/>
      <c r="E85" s="147"/>
      <c r="F85" s="33"/>
      <c r="G85" s="218"/>
      <c r="H85" s="87"/>
      <c r="I85" s="219"/>
      <c r="J85" s="1"/>
      <c r="K85" s="1"/>
    </row>
    <row r="86" spans="1:11" ht="15.75" customHeight="1">
      <c r="A86" s="70"/>
      <c r="B86" s="71"/>
      <c r="C86" s="40" t="s">
        <v>195</v>
      </c>
      <c r="D86" s="73"/>
      <c r="E86" s="94"/>
      <c r="F86" s="220"/>
      <c r="G86" s="221"/>
      <c r="H86" s="87"/>
      <c r="I86" s="219"/>
      <c r="J86" s="1"/>
      <c r="K86" s="1"/>
    </row>
    <row r="87" spans="1:11" ht="15.75" customHeight="1">
      <c r="A87" s="70"/>
      <c r="B87" s="71"/>
      <c r="C87" s="72" t="s">
        <v>80</v>
      </c>
      <c r="D87" s="73"/>
      <c r="E87" s="94"/>
      <c r="F87" s="220"/>
      <c r="G87" s="221"/>
      <c r="H87" s="51"/>
      <c r="I87" s="182"/>
      <c r="J87" s="1"/>
      <c r="K87" s="1"/>
    </row>
    <row r="88" spans="1:11" ht="15.75" customHeight="1">
      <c r="A88" s="45"/>
      <c r="B88" s="46"/>
      <c r="C88" s="40" t="s">
        <v>81</v>
      </c>
      <c r="D88" s="26"/>
      <c r="E88" s="34"/>
      <c r="F88" s="222"/>
      <c r="G88" s="223"/>
      <c r="H88" s="51"/>
      <c r="I88" s="182"/>
      <c r="J88" s="1"/>
      <c r="K88" s="1"/>
    </row>
    <row r="89" spans="1:11" ht="15.75" customHeight="1">
      <c r="A89" s="224"/>
      <c r="B89" s="225"/>
      <c r="C89" s="226" t="s">
        <v>82</v>
      </c>
      <c r="D89" s="227"/>
      <c r="E89" s="228"/>
      <c r="F89" s="229"/>
      <c r="G89" s="230"/>
      <c r="H89" s="231"/>
      <c r="I89" s="232"/>
      <c r="J89" s="1"/>
      <c r="K89" s="1"/>
    </row>
    <row r="90" spans="1:11" ht="15.75" customHeight="1">
      <c r="A90" s="54"/>
      <c r="B90" s="56"/>
      <c r="C90" s="41" t="s">
        <v>83</v>
      </c>
      <c r="D90" s="29"/>
      <c r="E90" s="79"/>
      <c r="F90" s="233"/>
      <c r="G90" s="234"/>
      <c r="H90" s="80"/>
      <c r="I90" s="235"/>
      <c r="J90" s="1"/>
      <c r="K90" s="1"/>
    </row>
    <row r="91" spans="1:11" ht="15.75" customHeight="1">
      <c r="A91" s="42" t="s">
        <v>6</v>
      </c>
      <c r="B91" s="43" t="s">
        <v>84</v>
      </c>
      <c r="C91" s="146" t="s">
        <v>155</v>
      </c>
      <c r="D91" s="31"/>
      <c r="E91" s="147"/>
      <c r="F91" s="33"/>
      <c r="G91" s="218"/>
      <c r="H91" s="130"/>
      <c r="I91" s="236"/>
      <c r="J91" s="1"/>
      <c r="K91" s="1"/>
    </row>
    <row r="92" spans="1:11" ht="15.75" customHeight="1">
      <c r="A92" s="155"/>
      <c r="B92" s="237"/>
      <c r="C92" s="238" t="s">
        <v>86</v>
      </c>
      <c r="D92" s="139" t="s">
        <v>55</v>
      </c>
      <c r="E92" s="158">
        <v>1</v>
      </c>
      <c r="F92" s="239"/>
      <c r="G92" s="116">
        <f>E92*F92</f>
        <v>0</v>
      </c>
      <c r="H92" s="80">
        <f>F92*0.3</f>
        <v>0</v>
      </c>
      <c r="I92" s="109">
        <f>E92*H92</f>
        <v>0</v>
      </c>
      <c r="J92" s="1"/>
      <c r="K92" s="1"/>
    </row>
    <row r="93" spans="1:11" ht="15.75" customHeight="1">
      <c r="A93" s="42" t="s">
        <v>6</v>
      </c>
      <c r="B93" s="43" t="s">
        <v>85</v>
      </c>
      <c r="C93" s="146" t="s">
        <v>156</v>
      </c>
      <c r="D93" s="31"/>
      <c r="E93" s="147"/>
      <c r="F93" s="33"/>
      <c r="G93" s="218"/>
      <c r="H93" s="130"/>
      <c r="I93" s="236"/>
      <c r="J93" s="1"/>
      <c r="K93" s="1"/>
    </row>
    <row r="94" spans="1:11" ht="15.75" customHeight="1">
      <c r="A94" s="76"/>
      <c r="B94" s="77"/>
      <c r="C94" s="240" t="s">
        <v>157</v>
      </c>
      <c r="D94" s="29" t="s">
        <v>55</v>
      </c>
      <c r="E94" s="79">
        <v>1</v>
      </c>
      <c r="F94" s="233"/>
      <c r="G94" s="116">
        <f>E94*F94</f>
        <v>0</v>
      </c>
      <c r="H94" s="80">
        <f>F94*0.3</f>
        <v>0</v>
      </c>
      <c r="I94" s="109">
        <f>E94*H94</f>
        <v>0</v>
      </c>
      <c r="J94" s="1"/>
      <c r="K94" s="1"/>
    </row>
    <row r="95" spans="1:11" ht="15.75" customHeight="1">
      <c r="A95" s="42" t="s">
        <v>6</v>
      </c>
      <c r="B95" s="43" t="s">
        <v>87</v>
      </c>
      <c r="C95" s="146" t="s">
        <v>158</v>
      </c>
      <c r="D95" s="31"/>
      <c r="E95" s="32"/>
      <c r="F95" s="160"/>
      <c r="G95" s="118">
        <f t="shared" ref="G95" si="0">E95*F95</f>
        <v>0</v>
      </c>
      <c r="H95" s="130">
        <f t="shared" ref="H95" si="1">F95*0.3</f>
        <v>0</v>
      </c>
      <c r="I95" s="111">
        <f t="shared" ref="I95" si="2">E95*H95</f>
        <v>0</v>
      </c>
      <c r="J95" s="1"/>
      <c r="K95" s="1"/>
    </row>
    <row r="96" spans="1:11" ht="15.75" customHeight="1" thickBot="1">
      <c r="A96" s="149"/>
      <c r="B96" s="241"/>
      <c r="C96" s="242" t="s">
        <v>159</v>
      </c>
      <c r="D96" s="35" t="s">
        <v>55</v>
      </c>
      <c r="E96" s="36">
        <v>1</v>
      </c>
      <c r="F96" s="243"/>
      <c r="G96" s="106">
        <f>E96*F96</f>
        <v>0</v>
      </c>
      <c r="H96" s="62">
        <f>F96*0.3</f>
        <v>0</v>
      </c>
      <c r="I96" s="108">
        <f>E96*H96</f>
        <v>0</v>
      </c>
      <c r="J96" s="1"/>
      <c r="K96" s="1"/>
    </row>
    <row r="99" spans="1:11" s="83" customFormat="1" ht="26.25" customHeight="1">
      <c r="A99" s="336" t="str">
        <f>$A$1</f>
        <v>SOUPIS PRACÍ A DODÁVEK - VZDUCHOTECHNIKA</v>
      </c>
      <c r="B99" s="336"/>
      <c r="C99" s="336"/>
      <c r="D99" s="336"/>
      <c r="E99" s="336"/>
      <c r="F99" s="336"/>
      <c r="G99" s="336"/>
      <c r="H99" s="336"/>
      <c r="I99" s="336"/>
    </row>
    <row r="100" spans="1:11" s="85" customFormat="1" ht="18.75">
      <c r="A100" s="335" t="s">
        <v>0</v>
      </c>
      <c r="B100" s="335"/>
      <c r="C100" s="84" t="str">
        <f>$C$2</f>
        <v>Základní škola Zárečná - jídelna, Zárečná 1540, 347 01 Tachov, Rekonstrukce větrání kuchyně</v>
      </c>
      <c r="D100" s="15"/>
      <c r="E100" s="15"/>
      <c r="F100" s="15"/>
      <c r="G100" s="15"/>
      <c r="H100" s="1"/>
      <c r="I100" s="1"/>
    </row>
    <row r="101" spans="1:11" s="85" customFormat="1" ht="18.75">
      <c r="A101" s="335" t="s">
        <v>28</v>
      </c>
      <c r="B101" s="335"/>
      <c r="C101" s="84" t="str">
        <f>$C$3</f>
        <v>1 - Kuchyně - varna - vzduchotechnika</v>
      </c>
      <c r="D101" s="15"/>
      <c r="E101" s="15"/>
      <c r="F101" s="15"/>
      <c r="G101" s="15"/>
      <c r="H101" s="1"/>
      <c r="I101" s="1"/>
    </row>
    <row r="102" spans="1:11" ht="7.5" customHeight="1" thickBot="1">
      <c r="A102" s="1"/>
      <c r="B102" s="14"/>
      <c r="C102" s="1"/>
      <c r="D102" s="15"/>
      <c r="E102" s="15"/>
      <c r="F102" s="15"/>
      <c r="G102" s="15"/>
      <c r="H102" s="1"/>
      <c r="I102" s="1"/>
    </row>
    <row r="103" spans="1:11" s="50" customFormat="1" ht="15.75" customHeight="1">
      <c r="A103" s="339" t="s">
        <v>23</v>
      </c>
      <c r="B103" s="340"/>
      <c r="C103" s="343" t="s">
        <v>1</v>
      </c>
      <c r="D103" s="345" t="s">
        <v>2</v>
      </c>
      <c r="E103" s="348" t="s">
        <v>29</v>
      </c>
      <c r="F103" s="337" t="s">
        <v>20</v>
      </c>
      <c r="G103" s="347"/>
      <c r="H103" s="337" t="s">
        <v>22</v>
      </c>
      <c r="I103" s="338"/>
      <c r="J103" s="49"/>
      <c r="K103" s="49"/>
    </row>
    <row r="104" spans="1:11" s="50" customFormat="1" ht="15.75" customHeight="1" thickBot="1">
      <c r="A104" s="341"/>
      <c r="B104" s="342"/>
      <c r="C104" s="344"/>
      <c r="D104" s="346"/>
      <c r="E104" s="349"/>
      <c r="F104" s="101" t="s">
        <v>21</v>
      </c>
      <c r="G104" s="102" t="s">
        <v>19</v>
      </c>
      <c r="H104" s="103" t="s">
        <v>21</v>
      </c>
      <c r="I104" s="104" t="s">
        <v>19</v>
      </c>
      <c r="J104" s="49"/>
      <c r="K104" s="49"/>
    </row>
    <row r="105" spans="1:11" ht="15.75" customHeight="1">
      <c r="A105" s="244"/>
      <c r="B105" s="196"/>
      <c r="C105" s="245" t="s">
        <v>216</v>
      </c>
      <c r="D105" s="198"/>
      <c r="E105" s="199"/>
      <c r="F105" s="246"/>
      <c r="G105" s="201"/>
      <c r="H105" s="202"/>
      <c r="I105" s="203"/>
      <c r="J105" s="1"/>
      <c r="K105" s="1"/>
    </row>
    <row r="106" spans="1:11" ht="15.75" customHeight="1">
      <c r="A106" s="247" t="s">
        <v>6</v>
      </c>
      <c r="B106" s="248">
        <v>18</v>
      </c>
      <c r="C106" s="178" t="s">
        <v>88</v>
      </c>
      <c r="D106" s="37"/>
      <c r="E106" s="91"/>
      <c r="F106" s="249"/>
      <c r="G106" s="117"/>
      <c r="H106" s="87"/>
      <c r="I106" s="110"/>
      <c r="J106" s="1"/>
      <c r="K106" s="1"/>
    </row>
    <row r="107" spans="1:11" ht="15.75" customHeight="1">
      <c r="A107" s="250"/>
      <c r="B107" s="251"/>
      <c r="C107" s="226" t="s">
        <v>89</v>
      </c>
      <c r="D107" s="227"/>
      <c r="E107" s="228"/>
      <c r="F107" s="252"/>
      <c r="G107" s="105"/>
      <c r="H107" s="51"/>
      <c r="I107" s="107"/>
      <c r="J107" s="1"/>
      <c r="K107" s="1"/>
    </row>
    <row r="108" spans="1:11" ht="15.75" customHeight="1">
      <c r="A108" s="250"/>
      <c r="B108" s="251"/>
      <c r="C108" s="40" t="s">
        <v>90</v>
      </c>
      <c r="D108" s="227"/>
      <c r="E108" s="228"/>
      <c r="F108" s="252"/>
      <c r="G108" s="105"/>
      <c r="H108" s="51"/>
      <c r="I108" s="107"/>
      <c r="J108" s="1"/>
      <c r="K108" s="1"/>
    </row>
    <row r="109" spans="1:11" ht="15.75" customHeight="1">
      <c r="A109" s="76"/>
      <c r="B109" s="77"/>
      <c r="C109" s="41" t="s">
        <v>91</v>
      </c>
      <c r="D109" s="29" t="s">
        <v>55</v>
      </c>
      <c r="E109" s="79">
        <v>3</v>
      </c>
      <c r="F109" s="253"/>
      <c r="G109" s="116">
        <f>E109*F109</f>
        <v>0</v>
      </c>
      <c r="H109" s="80">
        <f>F109*0.3</f>
        <v>0</v>
      </c>
      <c r="I109" s="109">
        <f>E109*H109</f>
        <v>0</v>
      </c>
      <c r="J109" s="1"/>
      <c r="K109" s="1"/>
    </row>
    <row r="110" spans="1:11" ht="15.75" customHeight="1">
      <c r="A110" s="42" t="s">
        <v>6</v>
      </c>
      <c r="B110" s="43">
        <v>19</v>
      </c>
      <c r="C110" s="146" t="s">
        <v>92</v>
      </c>
      <c r="D110" s="31"/>
      <c r="E110" s="32"/>
      <c r="F110" s="160"/>
      <c r="G110" s="118"/>
      <c r="H110" s="130"/>
      <c r="I110" s="111"/>
      <c r="J110" s="1"/>
      <c r="K110" s="1"/>
    </row>
    <row r="111" spans="1:11" ht="15.75" customHeight="1">
      <c r="A111" s="54"/>
      <c r="B111" s="161"/>
      <c r="C111" s="41" t="s">
        <v>93</v>
      </c>
      <c r="D111" s="29" t="s">
        <v>55</v>
      </c>
      <c r="E111" s="30">
        <v>1</v>
      </c>
      <c r="F111" s="78"/>
      <c r="G111" s="116">
        <f>E111*F111</f>
        <v>0</v>
      </c>
      <c r="H111" s="80">
        <f>F111*0.3</f>
        <v>0</v>
      </c>
      <c r="I111" s="109">
        <f>E111*H111</f>
        <v>0</v>
      </c>
      <c r="J111" s="1"/>
      <c r="K111" s="1"/>
    </row>
    <row r="112" spans="1:11" ht="15.75" customHeight="1">
      <c r="A112" s="42" t="s">
        <v>6</v>
      </c>
      <c r="B112" s="43">
        <v>20</v>
      </c>
      <c r="C112" s="72" t="s">
        <v>92</v>
      </c>
      <c r="D112" s="73"/>
      <c r="E112" s="74"/>
      <c r="F112" s="75"/>
      <c r="G112" s="118"/>
      <c r="H112" s="130"/>
      <c r="I112" s="111"/>
      <c r="J112" s="1"/>
      <c r="K112" s="1"/>
    </row>
    <row r="113" spans="1:11" ht="15.75" customHeight="1">
      <c r="A113" s="54"/>
      <c r="B113" s="161"/>
      <c r="C113" s="41" t="s">
        <v>94</v>
      </c>
      <c r="D113" s="29" t="s">
        <v>55</v>
      </c>
      <c r="E113" s="30">
        <v>3</v>
      </c>
      <c r="F113" s="78"/>
      <c r="G113" s="116">
        <f>E113*F113</f>
        <v>0</v>
      </c>
      <c r="H113" s="80">
        <f>F113*0.3</f>
        <v>0</v>
      </c>
      <c r="I113" s="109">
        <f>E113*H113</f>
        <v>0</v>
      </c>
      <c r="J113" s="1"/>
      <c r="K113" s="1"/>
    </row>
    <row r="114" spans="1:11" ht="15.75" customHeight="1">
      <c r="A114" s="42" t="s">
        <v>6</v>
      </c>
      <c r="B114" s="43">
        <v>21</v>
      </c>
      <c r="C114" s="72" t="s">
        <v>92</v>
      </c>
      <c r="D114" s="73"/>
      <c r="E114" s="74"/>
      <c r="F114" s="75"/>
      <c r="G114" s="118"/>
      <c r="H114" s="130"/>
      <c r="I114" s="111"/>
      <c r="J114" s="1"/>
      <c r="K114" s="1"/>
    </row>
    <row r="115" spans="1:11" ht="15.75" customHeight="1">
      <c r="A115" s="54"/>
      <c r="B115" s="161"/>
      <c r="C115" s="41" t="s">
        <v>95</v>
      </c>
      <c r="D115" s="29" t="s">
        <v>55</v>
      </c>
      <c r="E115" s="30">
        <v>3</v>
      </c>
      <c r="F115" s="78"/>
      <c r="G115" s="116">
        <f>E115*F115</f>
        <v>0</v>
      </c>
      <c r="H115" s="80">
        <f>F115*0.3</f>
        <v>0</v>
      </c>
      <c r="I115" s="109">
        <f>E115*H115</f>
        <v>0</v>
      </c>
      <c r="J115" s="1"/>
      <c r="K115" s="1"/>
    </row>
    <row r="116" spans="1:11" ht="15.75" customHeight="1">
      <c r="A116" s="42" t="s">
        <v>6</v>
      </c>
      <c r="B116" s="43">
        <v>22</v>
      </c>
      <c r="C116" s="72" t="s">
        <v>92</v>
      </c>
      <c r="D116" s="73"/>
      <c r="E116" s="74"/>
      <c r="F116" s="75"/>
      <c r="G116" s="118"/>
      <c r="H116" s="130"/>
      <c r="I116" s="111"/>
      <c r="J116" s="1"/>
      <c r="K116" s="1"/>
    </row>
    <row r="117" spans="1:11" ht="15.75" customHeight="1">
      <c r="A117" s="54"/>
      <c r="B117" s="161"/>
      <c r="C117" s="41" t="s">
        <v>96</v>
      </c>
      <c r="D117" s="29" t="s">
        <v>55</v>
      </c>
      <c r="E117" s="30">
        <v>2</v>
      </c>
      <c r="F117" s="78"/>
      <c r="G117" s="116">
        <f>E117*F117</f>
        <v>0</v>
      </c>
      <c r="H117" s="80">
        <f>F117*0.3</f>
        <v>0</v>
      </c>
      <c r="I117" s="109">
        <f>E117*H117</f>
        <v>0</v>
      </c>
      <c r="J117" s="1"/>
      <c r="K117" s="1"/>
    </row>
    <row r="118" spans="1:11" ht="15.75" customHeight="1">
      <c r="A118" s="42" t="s">
        <v>6</v>
      </c>
      <c r="B118" s="43">
        <v>23</v>
      </c>
      <c r="C118" s="44" t="s">
        <v>97</v>
      </c>
      <c r="D118" s="26"/>
      <c r="E118" s="27"/>
      <c r="F118" s="75"/>
      <c r="G118" s="105"/>
      <c r="H118" s="51"/>
      <c r="I118" s="107"/>
      <c r="J118" s="1"/>
      <c r="K118" s="1"/>
    </row>
    <row r="119" spans="1:11" ht="15.75" customHeight="1">
      <c r="A119" s="38"/>
      <c r="B119" s="39"/>
      <c r="C119" s="40" t="s">
        <v>98</v>
      </c>
      <c r="D119" s="26"/>
      <c r="E119" s="27"/>
      <c r="F119" s="75"/>
      <c r="G119" s="105"/>
      <c r="H119" s="51"/>
      <c r="I119" s="107"/>
      <c r="J119" s="1"/>
      <c r="K119" s="1"/>
    </row>
    <row r="120" spans="1:11" ht="15.75" customHeight="1">
      <c r="A120" s="38"/>
      <c r="B120" s="39"/>
      <c r="C120" s="226" t="s">
        <v>99</v>
      </c>
      <c r="D120" s="26"/>
      <c r="E120" s="27"/>
      <c r="F120" s="75"/>
      <c r="G120" s="105"/>
      <c r="H120" s="51"/>
      <c r="I120" s="107"/>
      <c r="J120" s="1"/>
      <c r="K120" s="1"/>
    </row>
    <row r="121" spans="1:11" ht="15.75" customHeight="1">
      <c r="A121" s="76"/>
      <c r="B121" s="77"/>
      <c r="C121" s="41" t="s">
        <v>100</v>
      </c>
      <c r="D121" s="29" t="s">
        <v>101</v>
      </c>
      <c r="E121" s="30">
        <v>348</v>
      </c>
      <c r="F121" s="78"/>
      <c r="G121" s="116">
        <f>E121*F121</f>
        <v>0</v>
      </c>
      <c r="H121" s="80">
        <f>F121*0.3</f>
        <v>0</v>
      </c>
      <c r="I121" s="109">
        <f>E121*H121</f>
        <v>0</v>
      </c>
      <c r="J121" s="1"/>
      <c r="K121" s="1"/>
    </row>
    <row r="122" spans="1:11" ht="15.75" customHeight="1">
      <c r="A122" s="42" t="s">
        <v>6</v>
      </c>
      <c r="B122" s="43">
        <v>24</v>
      </c>
      <c r="C122" s="44" t="s">
        <v>102</v>
      </c>
      <c r="D122" s="31"/>
      <c r="E122" s="147"/>
      <c r="F122" s="33"/>
      <c r="G122" s="118"/>
      <c r="H122" s="130"/>
      <c r="I122" s="111"/>
      <c r="J122" s="1"/>
      <c r="K122" s="1"/>
    </row>
    <row r="123" spans="1:11" ht="15.75" customHeight="1">
      <c r="A123" s="38"/>
      <c r="B123" s="39"/>
      <c r="C123" s="40" t="s">
        <v>103</v>
      </c>
      <c r="D123" s="26"/>
      <c r="E123" s="34"/>
      <c r="F123" s="222"/>
      <c r="G123" s="105"/>
      <c r="H123" s="51"/>
      <c r="I123" s="107"/>
      <c r="J123" s="1"/>
      <c r="K123" s="1"/>
    </row>
    <row r="124" spans="1:11" ht="15.75" customHeight="1">
      <c r="A124" s="38"/>
      <c r="B124" s="39"/>
      <c r="C124" s="40" t="s">
        <v>104</v>
      </c>
      <c r="D124" s="26" t="s">
        <v>105</v>
      </c>
      <c r="E124" s="34">
        <v>4</v>
      </c>
      <c r="F124" s="96"/>
      <c r="G124" s="105">
        <f t="shared" ref="G124:G125" si="3">E124*F124</f>
        <v>0</v>
      </c>
      <c r="H124" s="51">
        <f t="shared" ref="H124:H125" si="4">F124*0.3</f>
        <v>0</v>
      </c>
      <c r="I124" s="107">
        <f t="shared" ref="I124:I125" si="5">E124*H124</f>
        <v>0</v>
      </c>
      <c r="J124" s="1"/>
      <c r="K124" s="1"/>
    </row>
    <row r="125" spans="1:11" ht="15.75" customHeight="1">
      <c r="A125" s="38"/>
      <c r="B125" s="39"/>
      <c r="C125" s="40" t="s">
        <v>106</v>
      </c>
      <c r="D125" s="26" t="s">
        <v>55</v>
      </c>
      <c r="E125" s="34">
        <v>2</v>
      </c>
      <c r="F125" s="180"/>
      <c r="G125" s="105">
        <f t="shared" si="3"/>
        <v>0</v>
      </c>
      <c r="H125" s="51">
        <f t="shared" si="4"/>
        <v>0</v>
      </c>
      <c r="I125" s="107">
        <f t="shared" si="5"/>
        <v>0</v>
      </c>
      <c r="J125" s="1"/>
      <c r="K125" s="1"/>
    </row>
    <row r="126" spans="1:11" ht="15.75" customHeight="1">
      <c r="A126" s="38"/>
      <c r="B126" s="39"/>
      <c r="C126" s="40" t="s">
        <v>107</v>
      </c>
      <c r="D126" s="26" t="s">
        <v>105</v>
      </c>
      <c r="E126" s="34">
        <v>6</v>
      </c>
      <c r="F126" s="222"/>
      <c r="G126" s="105">
        <f>E126*F126</f>
        <v>0</v>
      </c>
      <c r="H126" s="51">
        <f>F126*0.3</f>
        <v>0</v>
      </c>
      <c r="I126" s="107">
        <f>E126*H126</f>
        <v>0</v>
      </c>
      <c r="J126" s="1"/>
      <c r="K126" s="1"/>
    </row>
    <row r="127" spans="1:11" ht="15.75" customHeight="1">
      <c r="A127" s="38"/>
      <c r="B127" s="39"/>
      <c r="C127" s="40" t="s">
        <v>108</v>
      </c>
      <c r="D127" s="26" t="s">
        <v>55</v>
      </c>
      <c r="E127" s="34">
        <v>2</v>
      </c>
      <c r="F127" s="222"/>
      <c r="G127" s="105">
        <f>E127*F127</f>
        <v>0</v>
      </c>
      <c r="H127" s="51">
        <f>F127*0.3</f>
        <v>0</v>
      </c>
      <c r="I127" s="107">
        <f>E127*H127</f>
        <v>0</v>
      </c>
      <c r="J127" s="1"/>
      <c r="K127" s="1"/>
    </row>
    <row r="128" spans="1:11" ht="15.75" customHeight="1">
      <c r="A128" s="38"/>
      <c r="B128" s="39"/>
      <c r="C128" s="40" t="s">
        <v>109</v>
      </c>
      <c r="D128" s="26" t="s">
        <v>105</v>
      </c>
      <c r="E128" s="34">
        <v>10</v>
      </c>
      <c r="F128" s="96"/>
      <c r="G128" s="105">
        <f t="shared" ref="G128:G129" si="6">E128*F128</f>
        <v>0</v>
      </c>
      <c r="H128" s="51">
        <f t="shared" ref="H128:H129" si="7">F128*0.3</f>
        <v>0</v>
      </c>
      <c r="I128" s="107">
        <f t="shared" ref="I128:I129" si="8">E128*H128</f>
        <v>0</v>
      </c>
      <c r="J128" s="1"/>
      <c r="K128" s="1"/>
    </row>
    <row r="129" spans="1:11" ht="15.75" customHeight="1" thickBot="1">
      <c r="A129" s="149"/>
      <c r="B129" s="241"/>
      <c r="C129" s="53" t="s">
        <v>110</v>
      </c>
      <c r="D129" s="35" t="s">
        <v>55</v>
      </c>
      <c r="E129" s="36">
        <v>6</v>
      </c>
      <c r="F129" s="82"/>
      <c r="G129" s="106">
        <f t="shared" si="6"/>
        <v>0</v>
      </c>
      <c r="H129" s="62">
        <f t="shared" si="7"/>
        <v>0</v>
      </c>
      <c r="I129" s="108">
        <f t="shared" si="8"/>
        <v>0</v>
      </c>
      <c r="J129" s="1"/>
      <c r="K129" s="1"/>
    </row>
    <row r="130" spans="1:11" ht="16.5" customHeight="1"/>
    <row r="131" spans="1:11" s="83" customFormat="1" ht="26.25" customHeight="1">
      <c r="A131" s="336" t="str">
        <f>$A$1</f>
        <v>SOUPIS PRACÍ A DODÁVEK - VZDUCHOTECHNIKA</v>
      </c>
      <c r="B131" s="336"/>
      <c r="C131" s="336"/>
      <c r="D131" s="336"/>
      <c r="E131" s="336"/>
      <c r="F131" s="336"/>
      <c r="G131" s="336"/>
      <c r="H131" s="336"/>
      <c r="I131" s="336"/>
    </row>
    <row r="132" spans="1:11" s="85" customFormat="1" ht="18.75">
      <c r="A132" s="335" t="s">
        <v>0</v>
      </c>
      <c r="B132" s="335"/>
      <c r="C132" s="84" t="str">
        <f>$C$2</f>
        <v>Základní škola Zárečná - jídelna, Zárečná 1540, 347 01 Tachov, Rekonstrukce větrání kuchyně</v>
      </c>
      <c r="D132" s="15"/>
      <c r="E132" s="15"/>
      <c r="F132" s="15"/>
      <c r="G132" s="15"/>
      <c r="H132" s="1"/>
      <c r="I132" s="1"/>
    </row>
    <row r="133" spans="1:11" s="85" customFormat="1" ht="18.75">
      <c r="A133" s="335" t="s">
        <v>28</v>
      </c>
      <c r="B133" s="335"/>
      <c r="C133" s="84" t="str">
        <f>$C$3</f>
        <v>1 - Kuchyně - varna - vzduchotechnika</v>
      </c>
      <c r="D133" s="15"/>
      <c r="E133" s="15"/>
      <c r="F133" s="15"/>
      <c r="G133" s="15"/>
      <c r="H133" s="1"/>
      <c r="I133" s="1"/>
    </row>
    <row r="134" spans="1:11" ht="7.5" customHeight="1" thickBot="1">
      <c r="A134" s="1"/>
      <c r="B134" s="14"/>
      <c r="C134" s="1"/>
      <c r="D134" s="15"/>
      <c r="E134" s="15"/>
      <c r="F134" s="15"/>
      <c r="G134" s="15"/>
      <c r="H134" s="1"/>
      <c r="I134" s="1"/>
    </row>
    <row r="135" spans="1:11" ht="15.75" customHeight="1">
      <c r="A135" s="339" t="s">
        <v>23</v>
      </c>
      <c r="B135" s="340"/>
      <c r="C135" s="343" t="s">
        <v>1</v>
      </c>
      <c r="D135" s="345" t="s">
        <v>2</v>
      </c>
      <c r="E135" s="348" t="s">
        <v>29</v>
      </c>
      <c r="F135" s="337" t="s">
        <v>20</v>
      </c>
      <c r="G135" s="347"/>
      <c r="H135" s="337" t="s">
        <v>22</v>
      </c>
      <c r="I135" s="338"/>
      <c r="J135" s="1"/>
      <c r="K135" s="1"/>
    </row>
    <row r="136" spans="1:11" ht="15.75" customHeight="1" thickBot="1">
      <c r="A136" s="341"/>
      <c r="B136" s="342"/>
      <c r="C136" s="344"/>
      <c r="D136" s="346"/>
      <c r="E136" s="349"/>
      <c r="F136" s="101" t="s">
        <v>21</v>
      </c>
      <c r="G136" s="102" t="s">
        <v>19</v>
      </c>
      <c r="H136" s="103" t="s">
        <v>21</v>
      </c>
      <c r="I136" s="104" t="s">
        <v>19</v>
      </c>
      <c r="J136" s="1"/>
      <c r="K136" s="1"/>
    </row>
    <row r="137" spans="1:11" ht="15.75" customHeight="1">
      <c r="A137" s="38"/>
      <c r="B137" s="39"/>
      <c r="C137" s="40" t="s">
        <v>111</v>
      </c>
      <c r="D137" s="26" t="s">
        <v>105</v>
      </c>
      <c r="E137" s="34">
        <v>4</v>
      </c>
      <c r="F137" s="96"/>
      <c r="G137" s="105">
        <f>E137*F137</f>
        <v>0</v>
      </c>
      <c r="H137" s="51">
        <f>F137*0.3</f>
        <v>0</v>
      </c>
      <c r="I137" s="107">
        <f>E137*H137</f>
        <v>0</v>
      </c>
      <c r="J137" s="1"/>
      <c r="K137" s="1"/>
    </row>
    <row r="138" spans="1:11" ht="15.75" customHeight="1">
      <c r="A138" s="76"/>
      <c r="B138" s="77"/>
      <c r="C138" s="41" t="s">
        <v>112</v>
      </c>
      <c r="D138" s="29" t="s">
        <v>55</v>
      </c>
      <c r="E138" s="79">
        <v>2</v>
      </c>
      <c r="F138" s="253"/>
      <c r="G138" s="116">
        <f>E138*F138</f>
        <v>0</v>
      </c>
      <c r="H138" s="80">
        <f>F138*0.3</f>
        <v>0</v>
      </c>
      <c r="I138" s="109">
        <f>E138*H138</f>
        <v>0</v>
      </c>
      <c r="J138" s="1"/>
      <c r="K138" s="254"/>
    </row>
    <row r="139" spans="1:11" s="50" customFormat="1" ht="15.75" customHeight="1">
      <c r="A139" s="42" t="s">
        <v>6</v>
      </c>
      <c r="B139" s="43">
        <v>25</v>
      </c>
      <c r="C139" s="44" t="s">
        <v>113</v>
      </c>
      <c r="D139" s="31"/>
      <c r="E139" s="147"/>
      <c r="F139" s="255"/>
      <c r="G139" s="118"/>
      <c r="H139" s="130"/>
      <c r="I139" s="111"/>
      <c r="J139" s="49"/>
      <c r="K139" s="1"/>
    </row>
    <row r="140" spans="1:11" s="50" customFormat="1" ht="15.75" customHeight="1">
      <c r="A140" s="38"/>
      <c r="B140" s="39"/>
      <c r="C140" s="256" t="s">
        <v>114</v>
      </c>
      <c r="D140" s="73"/>
      <c r="E140" s="94"/>
      <c r="F140" s="88"/>
      <c r="G140" s="105"/>
      <c r="H140" s="51"/>
      <c r="I140" s="107"/>
      <c r="J140" s="49"/>
      <c r="K140" s="1"/>
    </row>
    <row r="141" spans="1:11" s="50" customFormat="1" ht="15.75" customHeight="1">
      <c r="A141" s="38"/>
      <c r="B141" s="39"/>
      <c r="C141" s="40" t="s">
        <v>205</v>
      </c>
      <c r="D141" s="26"/>
      <c r="E141" s="34"/>
      <c r="F141" s="96"/>
      <c r="G141" s="105"/>
      <c r="H141" s="51"/>
      <c r="I141" s="107"/>
      <c r="J141" s="49"/>
      <c r="K141" s="1"/>
    </row>
    <row r="142" spans="1:11" s="50" customFormat="1" ht="15.75" customHeight="1">
      <c r="A142" s="38"/>
      <c r="B142" s="39"/>
      <c r="C142" s="40" t="s">
        <v>115</v>
      </c>
      <c r="D142" s="26"/>
      <c r="E142" s="34"/>
      <c r="F142" s="96"/>
      <c r="G142" s="105"/>
      <c r="H142" s="51"/>
      <c r="I142" s="107"/>
      <c r="J142" s="49"/>
      <c r="K142" s="1"/>
    </row>
    <row r="143" spans="1:11" s="50" customFormat="1" ht="15.75" customHeight="1">
      <c r="A143" s="38"/>
      <c r="B143" s="39"/>
      <c r="C143" s="226" t="s">
        <v>116</v>
      </c>
      <c r="D143" s="227"/>
      <c r="E143" s="228"/>
      <c r="F143" s="257"/>
      <c r="G143" s="105"/>
      <c r="H143" s="51"/>
      <c r="I143" s="107"/>
      <c r="J143" s="49"/>
      <c r="K143" s="1"/>
    </row>
    <row r="144" spans="1:11" s="50" customFormat="1" ht="15.75" customHeight="1">
      <c r="A144" s="38"/>
      <c r="B144" s="39"/>
      <c r="C144" s="226" t="s">
        <v>117</v>
      </c>
      <c r="D144" s="227"/>
      <c r="E144" s="228"/>
      <c r="F144" s="257"/>
      <c r="G144" s="105"/>
      <c r="H144" s="51"/>
      <c r="I144" s="107"/>
      <c r="J144" s="49"/>
      <c r="K144" s="1"/>
    </row>
    <row r="145" spans="1:11" s="50" customFormat="1" ht="15.75" customHeight="1">
      <c r="A145" s="76"/>
      <c r="B145" s="77"/>
      <c r="C145" s="41" t="s">
        <v>118</v>
      </c>
      <c r="D145" s="29" t="s">
        <v>101</v>
      </c>
      <c r="E145" s="79">
        <v>182</v>
      </c>
      <c r="F145" s="81"/>
      <c r="G145" s="116">
        <f>E145*F145</f>
        <v>0</v>
      </c>
      <c r="H145" s="80">
        <f>F145*0.3</f>
        <v>0</v>
      </c>
      <c r="I145" s="109">
        <f>E145*H145</f>
        <v>0</v>
      </c>
      <c r="K145" s="1"/>
    </row>
    <row r="146" spans="1:11" s="50" customFormat="1" ht="15.75" customHeight="1">
      <c r="A146" s="42" t="s">
        <v>6</v>
      </c>
      <c r="B146" s="43">
        <v>26</v>
      </c>
      <c r="C146" s="44" t="s">
        <v>113</v>
      </c>
      <c r="D146" s="31"/>
      <c r="E146" s="147"/>
      <c r="F146" s="255"/>
      <c r="G146" s="118"/>
      <c r="H146" s="130"/>
      <c r="I146" s="111"/>
      <c r="K146" s="1"/>
    </row>
    <row r="147" spans="1:11" s="50" customFormat="1" ht="15.75" customHeight="1">
      <c r="A147" s="38"/>
      <c r="B147" s="39"/>
      <c r="C147" s="256" t="s">
        <v>119</v>
      </c>
      <c r="D147" s="73"/>
      <c r="E147" s="94"/>
      <c r="F147" s="88"/>
      <c r="G147" s="105"/>
      <c r="H147" s="51"/>
      <c r="I147" s="107"/>
      <c r="K147" s="1"/>
    </row>
    <row r="148" spans="1:11" s="50" customFormat="1" ht="15.75" customHeight="1">
      <c r="A148" s="38"/>
      <c r="B148" s="39"/>
      <c r="C148" s="40" t="s">
        <v>206</v>
      </c>
      <c r="D148" s="26"/>
      <c r="E148" s="34"/>
      <c r="F148" s="96"/>
      <c r="G148" s="105"/>
      <c r="H148" s="51"/>
      <c r="I148" s="107"/>
      <c r="K148" s="1"/>
    </row>
    <row r="149" spans="1:11" s="50" customFormat="1" ht="15.75" customHeight="1">
      <c r="A149" s="38"/>
      <c r="B149" s="39"/>
      <c r="C149" s="40" t="s">
        <v>115</v>
      </c>
      <c r="D149" s="26"/>
      <c r="E149" s="34"/>
      <c r="F149" s="96"/>
      <c r="G149" s="105"/>
      <c r="H149" s="51"/>
      <c r="I149" s="107"/>
      <c r="K149" s="1"/>
    </row>
    <row r="150" spans="1:11" s="50" customFormat="1" ht="15.75" customHeight="1">
      <c r="A150" s="38"/>
      <c r="B150" s="39"/>
      <c r="C150" s="226" t="s">
        <v>116</v>
      </c>
      <c r="D150" s="227"/>
      <c r="E150" s="228"/>
      <c r="F150" s="257"/>
      <c r="G150" s="105"/>
      <c r="H150" s="51"/>
      <c r="I150" s="107"/>
      <c r="K150" s="1"/>
    </row>
    <row r="151" spans="1:11" s="50" customFormat="1" ht="15.75" customHeight="1">
      <c r="A151" s="38"/>
      <c r="B151" s="39"/>
      <c r="C151" s="226" t="s">
        <v>120</v>
      </c>
      <c r="D151" s="227"/>
      <c r="E151" s="228"/>
      <c r="F151" s="257"/>
      <c r="G151" s="105"/>
      <c r="H151" s="51"/>
      <c r="I151" s="107"/>
      <c r="K151" s="1"/>
    </row>
    <row r="152" spans="1:11" s="50" customFormat="1" ht="15.75" customHeight="1">
      <c r="A152" s="76"/>
      <c r="B152" s="77"/>
      <c r="C152" s="41" t="s">
        <v>118</v>
      </c>
      <c r="D152" s="29" t="s">
        <v>101</v>
      </c>
      <c r="E152" s="79">
        <v>202</v>
      </c>
      <c r="F152" s="81"/>
      <c r="G152" s="116">
        <f>E152*F152</f>
        <v>0</v>
      </c>
      <c r="H152" s="80">
        <f>F152*0.3</f>
        <v>0</v>
      </c>
      <c r="I152" s="109">
        <f>E152*H152</f>
        <v>0</v>
      </c>
      <c r="K152" s="1"/>
    </row>
    <row r="153" spans="1:11" s="50" customFormat="1" ht="15.75" customHeight="1">
      <c r="A153" s="42" t="s">
        <v>6</v>
      </c>
      <c r="B153" s="43">
        <v>27</v>
      </c>
      <c r="C153" s="44" t="s">
        <v>13</v>
      </c>
      <c r="D153" s="31"/>
      <c r="E153" s="32"/>
      <c r="F153" s="33"/>
      <c r="G153" s="118"/>
      <c r="H153" s="55"/>
      <c r="I153" s="111"/>
      <c r="K153" s="1"/>
    </row>
    <row r="154" spans="1:11" s="50" customFormat="1" ht="15.75" customHeight="1">
      <c r="A154" s="59"/>
      <c r="B154" s="60"/>
      <c r="C154" s="52" t="s">
        <v>27</v>
      </c>
      <c r="D154" s="37"/>
      <c r="E154" s="61"/>
      <c r="F154" s="258"/>
      <c r="G154" s="119"/>
      <c r="H154" s="64"/>
      <c r="I154" s="112"/>
      <c r="K154" s="1"/>
    </row>
    <row r="155" spans="1:11" s="50" customFormat="1" ht="15.75" customHeight="1" thickBot="1">
      <c r="A155" s="47"/>
      <c r="B155" s="48"/>
      <c r="C155" s="53" t="s">
        <v>15</v>
      </c>
      <c r="D155" s="35" t="s">
        <v>17</v>
      </c>
      <c r="E155" s="57">
        <v>199</v>
      </c>
      <c r="F155" s="58"/>
      <c r="G155" s="106">
        <f>E155*F155</f>
        <v>0</v>
      </c>
      <c r="H155" s="62">
        <f>F155*0.3</f>
        <v>0</v>
      </c>
      <c r="I155" s="108">
        <f>E155*H155</f>
        <v>0</v>
      </c>
      <c r="K155" s="1"/>
    </row>
    <row r="156" spans="1:11" s="85" customFormat="1" ht="15.75">
      <c r="A156" s="5"/>
      <c r="B156" s="7"/>
      <c r="C156" s="89" t="s">
        <v>24</v>
      </c>
      <c r="D156" s="17"/>
      <c r="E156" s="6"/>
      <c r="F156" s="350">
        <f>SUM(G7:G155)</f>
        <v>0</v>
      </c>
      <c r="G156" s="351"/>
      <c r="H156" s="98"/>
      <c r="I156" s="113">
        <f>SUM(I7:I155)</f>
        <v>0</v>
      </c>
      <c r="K156" s="1"/>
    </row>
    <row r="157" spans="1:11" s="50" customFormat="1" ht="15.75" customHeight="1">
      <c r="A157" s="45"/>
      <c r="B157" s="46"/>
      <c r="C157" s="40" t="s">
        <v>26</v>
      </c>
      <c r="D157" s="26"/>
      <c r="E157" s="34"/>
      <c r="F157" s="96"/>
      <c r="G157" s="95" t="s">
        <v>18</v>
      </c>
      <c r="H157" s="63"/>
      <c r="I157" s="107">
        <f>F156*0.02</f>
        <v>0</v>
      </c>
      <c r="K157" s="1"/>
    </row>
    <row r="158" spans="1:11" s="50" customFormat="1" ht="15.75" customHeight="1">
      <c r="A158" s="59"/>
      <c r="B158" s="90"/>
      <c r="C158" s="52" t="s">
        <v>25</v>
      </c>
      <c r="D158" s="37"/>
      <c r="E158" s="91"/>
      <c r="F158" s="153"/>
      <c r="G158" s="97" t="s">
        <v>18</v>
      </c>
      <c r="H158" s="64"/>
      <c r="I158" s="114">
        <f>F156*0.036</f>
        <v>0</v>
      </c>
      <c r="K158" s="1"/>
    </row>
    <row r="159" spans="1:11" ht="18.75">
      <c r="A159" s="65"/>
      <c r="B159" s="66"/>
      <c r="C159" s="67" t="s">
        <v>33</v>
      </c>
      <c r="D159" s="68"/>
      <c r="E159" s="69"/>
      <c r="F159" s="352">
        <f>F156</f>
        <v>0</v>
      </c>
      <c r="G159" s="353"/>
      <c r="H159" s="99"/>
      <c r="I159" s="115">
        <f>SUM(I156:I158)</f>
        <v>0</v>
      </c>
      <c r="K159" s="1"/>
    </row>
    <row r="160" spans="1:11" ht="19.5" thickBot="1">
      <c r="A160" s="8"/>
      <c r="B160" s="9"/>
      <c r="C160" s="10" t="s">
        <v>3</v>
      </c>
      <c r="D160" s="18"/>
      <c r="E160" s="11"/>
      <c r="F160" s="354">
        <f>SUM(F159:I159)</f>
        <v>0</v>
      </c>
      <c r="G160" s="355"/>
      <c r="H160" s="355"/>
      <c r="I160" s="356"/>
    </row>
  </sheetData>
  <mergeCells count="48">
    <mergeCell ref="H135:I135"/>
    <mergeCell ref="F156:G156"/>
    <mergeCell ref="F159:G159"/>
    <mergeCell ref="F160:I160"/>
    <mergeCell ref="A135:B136"/>
    <mergeCell ref="C135:C136"/>
    <mergeCell ref="D135:D136"/>
    <mergeCell ref="E135:E136"/>
    <mergeCell ref="F135:G135"/>
    <mergeCell ref="F103:G103"/>
    <mergeCell ref="H103:I103"/>
    <mergeCell ref="A131:I131"/>
    <mergeCell ref="A132:B132"/>
    <mergeCell ref="A133:B133"/>
    <mergeCell ref="A101:B101"/>
    <mergeCell ref="A103:B104"/>
    <mergeCell ref="C103:C104"/>
    <mergeCell ref="D103:D104"/>
    <mergeCell ref="E103:E104"/>
    <mergeCell ref="A2:B2"/>
    <mergeCell ref="A3:B3"/>
    <mergeCell ref="A36:B36"/>
    <mergeCell ref="A68:B68"/>
    <mergeCell ref="A35:B35"/>
    <mergeCell ref="A67:B67"/>
    <mergeCell ref="H38:I38"/>
    <mergeCell ref="E5:E6"/>
    <mergeCell ref="F5:G5"/>
    <mergeCell ref="H70:I70"/>
    <mergeCell ref="A34:I34"/>
    <mergeCell ref="A38:B39"/>
    <mergeCell ref="C38:C39"/>
    <mergeCell ref="A100:B100"/>
    <mergeCell ref="A1:I1"/>
    <mergeCell ref="H5:I5"/>
    <mergeCell ref="A66:I66"/>
    <mergeCell ref="A70:B71"/>
    <mergeCell ref="C70:C71"/>
    <mergeCell ref="D70:D71"/>
    <mergeCell ref="F70:G70"/>
    <mergeCell ref="D5:D6"/>
    <mergeCell ref="F38:G38"/>
    <mergeCell ref="D38:D39"/>
    <mergeCell ref="E38:E39"/>
    <mergeCell ref="E70:E71"/>
    <mergeCell ref="A99:I99"/>
    <mergeCell ref="A5:B6"/>
    <mergeCell ref="C5:C6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>
    <oddFooter xml:space="preserve">&amp;C&amp;"Times New Roman CE,Obyčejné"List číslo: &amp;"Times New Roman CE,Tučné"&amp;P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showZeros="0" workbookViewId="0">
      <selection activeCell="F8" sqref="F8"/>
    </sheetView>
  </sheetViews>
  <sheetFormatPr defaultColWidth="9.140625" defaultRowHeight="12.75"/>
  <cols>
    <col min="1" max="1" width="5.28515625" customWidth="1"/>
    <col min="2" max="2" width="5.28515625" style="12" customWidth="1"/>
    <col min="3" max="3" width="68.85546875" customWidth="1"/>
    <col min="4" max="4" width="8.140625" style="13" bestFit="1" customWidth="1"/>
    <col min="5" max="5" width="6.28515625" style="13" bestFit="1" customWidth="1"/>
    <col min="6" max="6" width="8.5703125" style="13" customWidth="1"/>
    <col min="7" max="7" width="12.85546875" style="13" customWidth="1"/>
    <col min="8" max="8" width="8.5703125" style="13" customWidth="1"/>
    <col min="9" max="9" width="13" style="13" customWidth="1"/>
    <col min="10" max="10" width="1.42578125" customWidth="1"/>
    <col min="11" max="11" width="9.5703125" bestFit="1" customWidth="1"/>
  </cols>
  <sheetData>
    <row r="1" spans="1:11" s="83" customFormat="1" ht="26.25" customHeight="1">
      <c r="A1" s="336" t="str">
        <f>'Zař. č. 1'!A1:I1</f>
        <v>SOUPIS PRACÍ A DODÁVEK - VZDUCHOTECHNIKA</v>
      </c>
      <c r="B1" s="336"/>
      <c r="C1" s="336"/>
      <c r="D1" s="336"/>
      <c r="E1" s="336"/>
      <c r="F1" s="336"/>
      <c r="G1" s="336"/>
      <c r="H1" s="336"/>
      <c r="I1" s="336"/>
    </row>
    <row r="2" spans="1:11" s="85" customFormat="1" ht="18.75">
      <c r="A2" s="335" t="s">
        <v>0</v>
      </c>
      <c r="B2" s="335"/>
      <c r="C2" s="84" t="str">
        <f>'Zař. č. 1'!C2</f>
        <v>Základní škola Zárečná - jídelna, Zárečná 1540, 347 01 Tachov, Rekonstrukce větrání kuchyně</v>
      </c>
      <c r="D2" s="15"/>
      <c r="E2" s="15"/>
      <c r="F2" s="15"/>
      <c r="G2" s="15"/>
      <c r="H2" s="1"/>
      <c r="I2" s="1"/>
    </row>
    <row r="3" spans="1:11" s="85" customFormat="1" ht="18.75">
      <c r="A3" s="335" t="s">
        <v>28</v>
      </c>
      <c r="B3" s="335"/>
      <c r="C3" s="84" t="s">
        <v>122</v>
      </c>
      <c r="D3" s="15"/>
      <c r="E3" s="15"/>
      <c r="F3" s="15"/>
      <c r="G3" s="15"/>
      <c r="H3" s="1"/>
      <c r="I3" s="1"/>
    </row>
    <row r="4" spans="1:11" ht="7.5" customHeight="1" thickBot="1">
      <c r="A4" s="1"/>
      <c r="B4" s="14"/>
      <c r="C4" s="1"/>
      <c r="D4" s="15"/>
      <c r="E4" s="15"/>
      <c r="F4" s="15"/>
      <c r="G4" s="15"/>
      <c r="H4" s="1"/>
      <c r="I4" s="1"/>
    </row>
    <row r="5" spans="1:11" s="50" customFormat="1" ht="15.75" customHeight="1">
      <c r="A5" s="357" t="s">
        <v>23</v>
      </c>
      <c r="B5" s="358"/>
      <c r="C5" s="343" t="s">
        <v>1</v>
      </c>
      <c r="D5" s="345" t="s">
        <v>2</v>
      </c>
      <c r="E5" s="348" t="s">
        <v>29</v>
      </c>
      <c r="F5" s="337" t="s">
        <v>20</v>
      </c>
      <c r="G5" s="347"/>
      <c r="H5" s="337" t="s">
        <v>22</v>
      </c>
      <c r="I5" s="338"/>
      <c r="J5" s="49"/>
      <c r="K5" s="49"/>
    </row>
    <row r="6" spans="1:11" s="50" customFormat="1" ht="15.75" customHeight="1" thickBot="1">
      <c r="A6" s="359"/>
      <c r="B6" s="360"/>
      <c r="C6" s="344"/>
      <c r="D6" s="346"/>
      <c r="E6" s="349"/>
      <c r="F6" s="101" t="s">
        <v>21</v>
      </c>
      <c r="G6" s="102" t="s">
        <v>19</v>
      </c>
      <c r="H6" s="103" t="s">
        <v>21</v>
      </c>
      <c r="I6" s="104" t="s">
        <v>19</v>
      </c>
      <c r="J6" s="49"/>
      <c r="K6" s="49"/>
    </row>
    <row r="7" spans="1:11" s="3" customFormat="1" ht="15.75" customHeight="1">
      <c r="A7" s="70" t="s">
        <v>7</v>
      </c>
      <c r="B7" s="71">
        <v>1</v>
      </c>
      <c r="C7" s="72" t="s">
        <v>168</v>
      </c>
      <c r="D7" s="73"/>
      <c r="E7" s="74"/>
      <c r="F7" s="75"/>
      <c r="G7" s="105">
        <f>E7*F7</f>
        <v>0</v>
      </c>
      <c r="H7" s="51">
        <f>F7*0.3</f>
        <v>0</v>
      </c>
      <c r="I7" s="107">
        <f>E7*H7</f>
        <v>0</v>
      </c>
      <c r="J7" s="2"/>
      <c r="K7" s="2"/>
    </row>
    <row r="8" spans="1:11" s="3" customFormat="1" ht="17.25" customHeight="1">
      <c r="A8" s="76"/>
      <c r="B8" s="77"/>
      <c r="C8" s="41" t="s">
        <v>147</v>
      </c>
      <c r="D8" s="29" t="s">
        <v>143</v>
      </c>
      <c r="E8" s="30">
        <v>110</v>
      </c>
      <c r="F8" s="78"/>
      <c r="G8" s="116">
        <f>E8*F8</f>
        <v>0</v>
      </c>
      <c r="H8" s="80">
        <f>F8*1.6</f>
        <v>0</v>
      </c>
      <c r="I8" s="109">
        <f>E8*H8</f>
        <v>0</v>
      </c>
      <c r="J8" s="2"/>
      <c r="K8" s="2"/>
    </row>
    <row r="9" spans="1:11" s="3" customFormat="1" ht="18" customHeight="1">
      <c r="A9" s="247" t="s">
        <v>7</v>
      </c>
      <c r="B9" s="248">
        <v>2</v>
      </c>
      <c r="C9" s="52" t="s">
        <v>144</v>
      </c>
      <c r="D9" s="29" t="s">
        <v>143</v>
      </c>
      <c r="E9" s="30">
        <v>110</v>
      </c>
      <c r="F9" s="81"/>
      <c r="G9" s="116">
        <f>E9*F9</f>
        <v>0</v>
      </c>
      <c r="H9" s="80">
        <f>F9*2.8</f>
        <v>0</v>
      </c>
      <c r="I9" s="109">
        <f>E9*H9</f>
        <v>0</v>
      </c>
      <c r="J9" s="2"/>
      <c r="K9" s="2"/>
    </row>
    <row r="10" spans="1:11" s="3" customFormat="1" ht="15.75" customHeight="1">
      <c r="A10" s="42" t="s">
        <v>7</v>
      </c>
      <c r="B10" s="43">
        <v>3</v>
      </c>
      <c r="C10" s="323" t="s">
        <v>148</v>
      </c>
      <c r="D10" s="31"/>
      <c r="E10" s="32"/>
      <c r="F10" s="160"/>
      <c r="G10" s="118">
        <f t="shared" ref="G10" si="0">E10*F10</f>
        <v>0</v>
      </c>
      <c r="H10" s="130">
        <f>F10*0.3</f>
        <v>0</v>
      </c>
      <c r="I10" s="111">
        <f t="shared" ref="I10:I12" si="1">E10*H10</f>
        <v>0</v>
      </c>
      <c r="J10" s="2"/>
      <c r="K10" s="2"/>
    </row>
    <row r="11" spans="1:11" s="3" customFormat="1" ht="15.75" customHeight="1">
      <c r="A11" s="38" t="s">
        <v>7</v>
      </c>
      <c r="B11" s="39" t="s">
        <v>145</v>
      </c>
      <c r="C11" s="40" t="s">
        <v>150</v>
      </c>
      <c r="D11" s="26" t="s">
        <v>143</v>
      </c>
      <c r="E11" s="27">
        <v>2.2999999999999998</v>
      </c>
      <c r="F11" s="75" t="s">
        <v>18</v>
      </c>
      <c r="G11" s="105" t="s">
        <v>18</v>
      </c>
      <c r="H11" s="51"/>
      <c r="I11" s="107">
        <f t="shared" si="1"/>
        <v>0</v>
      </c>
      <c r="J11" s="2"/>
      <c r="K11" s="2"/>
    </row>
    <row r="12" spans="1:11" s="3" customFormat="1" ht="16.5" customHeight="1">
      <c r="A12" s="38" t="s">
        <v>7</v>
      </c>
      <c r="B12" s="39" t="s">
        <v>127</v>
      </c>
      <c r="C12" s="40" t="s">
        <v>151</v>
      </c>
      <c r="D12" s="26" t="s">
        <v>143</v>
      </c>
      <c r="E12" s="27">
        <v>14.5</v>
      </c>
      <c r="F12" s="28" t="s">
        <v>18</v>
      </c>
      <c r="G12" s="105" t="s">
        <v>18</v>
      </c>
      <c r="H12" s="51"/>
      <c r="I12" s="107">
        <f t="shared" si="1"/>
        <v>0</v>
      </c>
      <c r="J12" s="2"/>
      <c r="K12" s="2"/>
    </row>
    <row r="13" spans="1:11" s="3" customFormat="1" ht="17.25" customHeight="1">
      <c r="A13" s="76" t="s">
        <v>7</v>
      </c>
      <c r="B13" s="77" t="s">
        <v>146</v>
      </c>
      <c r="C13" s="41" t="s">
        <v>149</v>
      </c>
      <c r="D13" s="29" t="s">
        <v>143</v>
      </c>
      <c r="E13" s="30">
        <v>16.5</v>
      </c>
      <c r="F13" s="78" t="s">
        <v>18</v>
      </c>
      <c r="G13" s="116" t="s">
        <v>18</v>
      </c>
      <c r="H13" s="80"/>
      <c r="I13" s="109">
        <f>E13*H13</f>
        <v>0</v>
      </c>
      <c r="J13" s="2"/>
      <c r="K13" s="2"/>
    </row>
    <row r="14" spans="1:11" s="3" customFormat="1" ht="17.25" customHeight="1">
      <c r="A14" s="76" t="s">
        <v>7</v>
      </c>
      <c r="B14" s="77">
        <v>4</v>
      </c>
      <c r="C14" s="41" t="s">
        <v>213</v>
      </c>
      <c r="D14" s="29" t="s">
        <v>143</v>
      </c>
      <c r="E14" s="30">
        <v>7</v>
      </c>
      <c r="F14" s="78" t="s">
        <v>18</v>
      </c>
      <c r="G14" s="116" t="s">
        <v>18</v>
      </c>
      <c r="H14" s="80"/>
      <c r="I14" s="109">
        <f>E14*H14</f>
        <v>0</v>
      </c>
      <c r="J14" s="2"/>
      <c r="K14" s="2"/>
    </row>
    <row r="15" spans="1:11" s="85" customFormat="1" ht="15.75">
      <c r="A15" s="5"/>
      <c r="B15" s="7"/>
      <c r="C15" s="89" t="s">
        <v>24</v>
      </c>
      <c r="D15" s="17"/>
      <c r="E15" s="6"/>
      <c r="F15" s="350">
        <f>SUM(G7:G13)</f>
        <v>0</v>
      </c>
      <c r="G15" s="351"/>
      <c r="H15" s="98"/>
      <c r="I15" s="113">
        <f>SUM(I7:I13)</f>
        <v>0</v>
      </c>
      <c r="K15" s="2"/>
    </row>
    <row r="16" spans="1:11" s="50" customFormat="1" ht="15.75" customHeight="1">
      <c r="A16" s="59"/>
      <c r="B16" s="90"/>
      <c r="C16" s="52" t="s">
        <v>25</v>
      </c>
      <c r="D16" s="37"/>
      <c r="E16" s="91"/>
      <c r="F16" s="86"/>
      <c r="G16" s="97" t="s">
        <v>18</v>
      </c>
      <c r="H16" s="64"/>
      <c r="I16" s="114">
        <f>F15*0.036</f>
        <v>0</v>
      </c>
      <c r="K16" s="1"/>
    </row>
    <row r="17" spans="1:11" ht="18.75">
      <c r="A17" s="65"/>
      <c r="B17" s="66"/>
      <c r="C17" s="67" t="s">
        <v>32</v>
      </c>
      <c r="D17" s="68"/>
      <c r="E17" s="69"/>
      <c r="F17" s="352">
        <f>F15</f>
        <v>0</v>
      </c>
      <c r="G17" s="353"/>
      <c r="H17" s="99"/>
      <c r="I17" s="115">
        <f>SUM(I15:I16)</f>
        <v>0</v>
      </c>
      <c r="K17" s="1"/>
    </row>
    <row r="18" spans="1:11" ht="19.5" thickBot="1">
      <c r="A18" s="8"/>
      <c r="B18" s="9"/>
      <c r="C18" s="10" t="s">
        <v>31</v>
      </c>
      <c r="D18" s="18"/>
      <c r="E18" s="11"/>
      <c r="F18" s="354">
        <f>SUM(F17:I17)</f>
        <v>0</v>
      </c>
      <c r="G18" s="355"/>
      <c r="H18" s="355"/>
      <c r="I18" s="356"/>
    </row>
    <row r="19" spans="1:11" s="50" customFormat="1" ht="15">
      <c r="B19" s="92"/>
      <c r="D19" s="93"/>
      <c r="E19" s="93"/>
      <c r="F19" s="93"/>
      <c r="G19" s="93"/>
      <c r="H19" s="93"/>
      <c r="I19" s="93"/>
    </row>
    <row r="20" spans="1:11" s="50" customFormat="1" ht="15">
      <c r="B20" s="92"/>
      <c r="D20" s="93"/>
      <c r="E20" s="93"/>
      <c r="F20" s="93"/>
      <c r="G20" s="93"/>
      <c r="H20" s="93"/>
      <c r="I20" s="93"/>
    </row>
  </sheetData>
  <mergeCells count="12">
    <mergeCell ref="F18:I18"/>
    <mergeCell ref="F15:G15"/>
    <mergeCell ref="F17:G17"/>
    <mergeCell ref="A3:B3"/>
    <mergeCell ref="A1:I1"/>
    <mergeCell ref="A5:B6"/>
    <mergeCell ref="C5:C6"/>
    <mergeCell ref="D5:D6"/>
    <mergeCell ref="E5:E6"/>
    <mergeCell ref="F5:G5"/>
    <mergeCell ref="H5:I5"/>
    <mergeCell ref="A2:B2"/>
  </mergeCells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>
    <oddFooter xml:space="preserve">&amp;C&amp;"Times New Roman CE,Obyčejné"List číslo: &amp;"Times New Roman CE,Tučné"&amp;P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showZeros="0" workbookViewId="0">
      <selection activeCell="F12" sqref="F12"/>
    </sheetView>
  </sheetViews>
  <sheetFormatPr defaultColWidth="9.140625" defaultRowHeight="12.75"/>
  <cols>
    <col min="1" max="1" width="5.28515625" customWidth="1"/>
    <col min="2" max="2" width="5.28515625" style="12" customWidth="1"/>
    <col min="3" max="3" width="68.85546875" customWidth="1"/>
    <col min="4" max="4" width="8.140625" style="13" bestFit="1" customWidth="1"/>
    <col min="5" max="5" width="6.28515625" style="13" bestFit="1" customWidth="1"/>
    <col min="6" max="6" width="8.5703125" style="13" customWidth="1"/>
    <col min="7" max="7" width="12.85546875" style="13" customWidth="1"/>
    <col min="8" max="8" width="8.5703125" style="13" customWidth="1"/>
    <col min="9" max="9" width="13" style="13" customWidth="1"/>
    <col min="10" max="10" width="1.42578125" customWidth="1"/>
    <col min="11" max="11" width="9.5703125" bestFit="1" customWidth="1"/>
  </cols>
  <sheetData>
    <row r="1" spans="1:11" s="83" customFormat="1" ht="26.25" customHeight="1">
      <c r="A1" s="336" t="str">
        <f>'Zař. č. 1'!A1:I1</f>
        <v>SOUPIS PRACÍ A DODÁVEK - VZDUCHOTECHNIKA</v>
      </c>
      <c r="B1" s="336"/>
      <c r="C1" s="336"/>
      <c r="D1" s="336"/>
      <c r="E1" s="336"/>
      <c r="F1" s="336"/>
      <c r="G1" s="336"/>
      <c r="H1" s="336"/>
      <c r="I1" s="336"/>
    </row>
    <row r="2" spans="1:11" s="85" customFormat="1" ht="18.75">
      <c r="A2" s="335" t="s">
        <v>0</v>
      </c>
      <c r="B2" s="335"/>
      <c r="C2" s="84" t="str">
        <f>'Zař. č. 1'!C2</f>
        <v>Základní škola Zárečná - jídelna, Zárečná 1540, 347 01 Tachov, Rekonstrukce větrání kuchyně</v>
      </c>
      <c r="D2" s="15"/>
      <c r="E2" s="15"/>
      <c r="F2" s="15"/>
      <c r="G2" s="15"/>
      <c r="H2" s="1"/>
      <c r="I2" s="1"/>
    </row>
    <row r="3" spans="1:11" s="85" customFormat="1" ht="18.75">
      <c r="A3" s="335" t="s">
        <v>28</v>
      </c>
      <c r="B3" s="335"/>
      <c r="C3" s="84" t="s">
        <v>123</v>
      </c>
      <c r="D3" s="15"/>
      <c r="E3" s="15"/>
      <c r="F3" s="15"/>
      <c r="G3" s="15"/>
      <c r="H3" s="1"/>
      <c r="I3" s="1"/>
    </row>
    <row r="4" spans="1:11" ht="7.5" customHeight="1" thickBot="1">
      <c r="A4" s="1"/>
      <c r="B4" s="14"/>
      <c r="C4" s="1"/>
      <c r="D4" s="15"/>
      <c r="E4" s="15"/>
      <c r="F4" s="15"/>
      <c r="G4" s="15"/>
      <c r="H4" s="1"/>
      <c r="I4" s="1"/>
    </row>
    <row r="5" spans="1:11" s="50" customFormat="1" ht="15.75" customHeight="1">
      <c r="A5" s="357" t="s">
        <v>23</v>
      </c>
      <c r="B5" s="358"/>
      <c r="C5" s="343" t="s">
        <v>1</v>
      </c>
      <c r="D5" s="345" t="s">
        <v>2</v>
      </c>
      <c r="E5" s="348" t="s">
        <v>29</v>
      </c>
      <c r="F5" s="337" t="s">
        <v>20</v>
      </c>
      <c r="G5" s="347"/>
      <c r="H5" s="337" t="s">
        <v>22</v>
      </c>
      <c r="I5" s="338"/>
      <c r="J5" s="49"/>
      <c r="K5" s="49"/>
    </row>
    <row r="6" spans="1:11" s="50" customFormat="1" ht="15.75" customHeight="1" thickBot="1">
      <c r="A6" s="359"/>
      <c r="B6" s="360"/>
      <c r="C6" s="344"/>
      <c r="D6" s="346"/>
      <c r="E6" s="349"/>
      <c r="F6" s="101" t="s">
        <v>21</v>
      </c>
      <c r="G6" s="102" t="s">
        <v>19</v>
      </c>
      <c r="H6" s="103" t="s">
        <v>21</v>
      </c>
      <c r="I6" s="104" t="s">
        <v>19</v>
      </c>
      <c r="J6" s="49"/>
      <c r="K6" s="49"/>
    </row>
    <row r="7" spans="1:11" s="3" customFormat="1" ht="15.75" customHeight="1">
      <c r="A7" s="250" t="s">
        <v>8</v>
      </c>
      <c r="B7" s="251">
        <v>1</v>
      </c>
      <c r="C7" s="226" t="s">
        <v>210</v>
      </c>
      <c r="D7" s="26" t="s">
        <v>55</v>
      </c>
      <c r="E7" s="34">
        <v>1</v>
      </c>
      <c r="F7" s="263" t="s">
        <v>130</v>
      </c>
      <c r="G7" s="259"/>
      <c r="H7" s="260"/>
      <c r="I7" s="107">
        <f>E7*H7</f>
        <v>0</v>
      </c>
      <c r="J7" s="2"/>
      <c r="K7" s="2"/>
    </row>
    <row r="8" spans="1:11" s="3" customFormat="1" ht="15.75" customHeight="1">
      <c r="A8" s="38"/>
      <c r="B8" s="39"/>
      <c r="C8" s="40" t="s">
        <v>128</v>
      </c>
      <c r="D8" s="26"/>
      <c r="E8" s="27"/>
      <c r="F8" s="75"/>
      <c r="G8" s="105">
        <f t="shared" ref="G8:G9" si="0">E8*F8</f>
        <v>0</v>
      </c>
      <c r="H8" s="51">
        <f t="shared" ref="H8:H9" si="1">F8*0.3</f>
        <v>0</v>
      </c>
      <c r="I8" s="107">
        <f t="shared" ref="I8:I25" si="2">E8*H8</f>
        <v>0</v>
      </c>
      <c r="J8" s="2"/>
      <c r="K8" s="2"/>
    </row>
    <row r="9" spans="1:11" s="3" customFormat="1" ht="15.75" customHeight="1" thickBot="1">
      <c r="A9" s="149"/>
      <c r="B9" s="241"/>
      <c r="C9" s="53" t="s">
        <v>129</v>
      </c>
      <c r="D9" s="35"/>
      <c r="E9" s="57"/>
      <c r="F9" s="262"/>
      <c r="G9" s="106">
        <f t="shared" si="0"/>
        <v>0</v>
      </c>
      <c r="H9" s="62">
        <f t="shared" si="1"/>
        <v>0</v>
      </c>
      <c r="I9" s="108">
        <f t="shared" si="2"/>
        <v>0</v>
      </c>
      <c r="J9" s="2"/>
      <c r="K9" s="2"/>
    </row>
    <row r="10" spans="1:11" s="3" customFormat="1" ht="15.75" customHeight="1">
      <c r="A10" s="70" t="s">
        <v>8</v>
      </c>
      <c r="B10" s="71">
        <v>2</v>
      </c>
      <c r="C10" s="72" t="s">
        <v>211</v>
      </c>
      <c r="D10" s="73"/>
      <c r="E10" s="74"/>
      <c r="F10" s="75"/>
      <c r="G10" s="105">
        <f>E10*F10</f>
        <v>0</v>
      </c>
      <c r="H10" s="51">
        <f>F10*0.3</f>
        <v>0</v>
      </c>
      <c r="I10" s="107">
        <f>E10*H10</f>
        <v>0</v>
      </c>
      <c r="J10" s="2"/>
      <c r="K10" s="2"/>
    </row>
    <row r="11" spans="1:11" s="3" customFormat="1" ht="15.75" customHeight="1">
      <c r="A11" s="38"/>
      <c r="B11" s="39"/>
      <c r="C11" s="185" t="s">
        <v>173</v>
      </c>
      <c r="D11" s="26"/>
      <c r="E11" s="27"/>
      <c r="F11" s="75"/>
      <c r="G11" s="105"/>
      <c r="H11" s="51"/>
      <c r="I11" s="107"/>
      <c r="J11" s="2"/>
      <c r="K11" s="2"/>
    </row>
    <row r="12" spans="1:11" s="3" customFormat="1" ht="15.75" customHeight="1">
      <c r="A12" s="38"/>
      <c r="B12" s="39"/>
      <c r="C12" s="40" t="s">
        <v>174</v>
      </c>
      <c r="D12" s="26"/>
      <c r="E12" s="27"/>
      <c r="F12" s="75"/>
      <c r="G12" s="105">
        <f t="shared" ref="G12:G14" si="3">E12*F12</f>
        <v>0</v>
      </c>
      <c r="H12" s="51">
        <f t="shared" ref="H12:H13" si="4">F12*0.3</f>
        <v>0</v>
      </c>
      <c r="I12" s="107">
        <f t="shared" ref="I12:I14" si="5">E12*H12</f>
        <v>0</v>
      </c>
      <c r="J12" s="2"/>
      <c r="K12" s="2"/>
    </row>
    <row r="13" spans="1:11" s="3" customFormat="1" ht="15.75" customHeight="1">
      <c r="A13" s="38"/>
      <c r="B13" s="39"/>
      <c r="C13" s="40" t="s">
        <v>169</v>
      </c>
      <c r="D13" s="26"/>
      <c r="E13" s="27"/>
      <c r="F13" s="75"/>
      <c r="G13" s="105">
        <f t="shared" si="3"/>
        <v>0</v>
      </c>
      <c r="H13" s="51">
        <f t="shared" si="4"/>
        <v>0</v>
      </c>
      <c r="I13" s="107">
        <f t="shared" si="5"/>
        <v>0</v>
      </c>
      <c r="J13" s="2"/>
      <c r="K13" s="2"/>
    </row>
    <row r="14" spans="1:11" s="3" customFormat="1" ht="15.75" customHeight="1">
      <c r="A14" s="76"/>
      <c r="B14" s="77"/>
      <c r="C14" s="41" t="s">
        <v>172</v>
      </c>
      <c r="D14" s="29" t="s">
        <v>55</v>
      </c>
      <c r="E14" s="30">
        <v>1</v>
      </c>
      <c r="F14" s="78"/>
      <c r="G14" s="116">
        <f t="shared" si="3"/>
        <v>0</v>
      </c>
      <c r="H14" s="80">
        <f>F14*0.25</f>
        <v>0</v>
      </c>
      <c r="I14" s="109">
        <f t="shared" si="5"/>
        <v>0</v>
      </c>
      <c r="J14" s="2"/>
      <c r="K14" s="2"/>
    </row>
    <row r="15" spans="1:11" s="3" customFormat="1" ht="15.75" customHeight="1">
      <c r="A15" s="244" t="s">
        <v>8</v>
      </c>
      <c r="B15" s="196">
        <v>3</v>
      </c>
      <c r="C15" s="197" t="s">
        <v>131</v>
      </c>
      <c r="D15" s="198" t="s">
        <v>55</v>
      </c>
      <c r="E15" s="261">
        <v>4</v>
      </c>
      <c r="F15" s="200"/>
      <c r="G15" s="201">
        <f>E15*F15</f>
        <v>0</v>
      </c>
      <c r="H15" s="202">
        <f>F15*0.3</f>
        <v>0</v>
      </c>
      <c r="I15" s="203">
        <f t="shared" si="2"/>
        <v>0</v>
      </c>
      <c r="J15" s="2"/>
      <c r="K15" s="2"/>
    </row>
    <row r="16" spans="1:11" s="3" customFormat="1" ht="15.75" customHeight="1">
      <c r="A16" s="42" t="s">
        <v>8</v>
      </c>
      <c r="B16" s="43">
        <v>4</v>
      </c>
      <c r="C16" s="146" t="s">
        <v>132</v>
      </c>
      <c r="D16" s="31" t="s">
        <v>55</v>
      </c>
      <c r="E16" s="32">
        <v>2</v>
      </c>
      <c r="F16" s="160"/>
      <c r="G16" s="118">
        <f t="shared" ref="G16:G25" si="6">E16*F16</f>
        <v>0</v>
      </c>
      <c r="H16" s="130">
        <f t="shared" ref="H16:H22" si="7">F16*0.3</f>
        <v>0</v>
      </c>
      <c r="I16" s="111">
        <f t="shared" si="2"/>
        <v>0</v>
      </c>
      <c r="J16" s="2"/>
      <c r="K16" s="2"/>
    </row>
    <row r="17" spans="1:11" s="3" customFormat="1" ht="15.75" customHeight="1">
      <c r="A17" s="38"/>
      <c r="B17" s="39"/>
      <c r="C17" s="40" t="s">
        <v>175</v>
      </c>
      <c r="D17" s="26"/>
      <c r="E17" s="27"/>
      <c r="F17" s="75"/>
      <c r="G17" s="105">
        <f t="shared" si="6"/>
        <v>0</v>
      </c>
      <c r="H17" s="51">
        <f t="shared" si="7"/>
        <v>0</v>
      </c>
      <c r="I17" s="107">
        <f t="shared" si="2"/>
        <v>0</v>
      </c>
      <c r="J17" s="2"/>
      <c r="K17" s="2"/>
    </row>
    <row r="18" spans="1:11" s="3" customFormat="1" ht="15.75" customHeight="1">
      <c r="A18" s="244" t="s">
        <v>8</v>
      </c>
      <c r="B18" s="196">
        <v>5</v>
      </c>
      <c r="C18" s="197" t="s">
        <v>133</v>
      </c>
      <c r="D18" s="198" t="s">
        <v>55</v>
      </c>
      <c r="E18" s="261">
        <v>2</v>
      </c>
      <c r="F18" s="200"/>
      <c r="G18" s="201">
        <f t="shared" si="6"/>
        <v>0</v>
      </c>
      <c r="H18" s="202">
        <f t="shared" si="7"/>
        <v>0</v>
      </c>
      <c r="I18" s="203">
        <f t="shared" si="2"/>
        <v>0</v>
      </c>
      <c r="J18" s="2"/>
      <c r="K18" s="2"/>
    </row>
    <row r="19" spans="1:11" s="3" customFormat="1" ht="15.75" customHeight="1">
      <c r="A19" s="244" t="s">
        <v>8</v>
      </c>
      <c r="B19" s="196">
        <v>6</v>
      </c>
      <c r="C19" s="197" t="s">
        <v>137</v>
      </c>
      <c r="D19" s="198" t="s">
        <v>55</v>
      </c>
      <c r="E19" s="261">
        <v>2</v>
      </c>
      <c r="F19" s="200"/>
      <c r="G19" s="201">
        <f t="shared" si="6"/>
        <v>0</v>
      </c>
      <c r="H19" s="202">
        <f t="shared" si="7"/>
        <v>0</v>
      </c>
      <c r="I19" s="203">
        <f t="shared" si="2"/>
        <v>0</v>
      </c>
      <c r="J19" s="2"/>
      <c r="K19" s="2"/>
    </row>
    <row r="20" spans="1:11" s="3" customFormat="1" ht="15.75" customHeight="1">
      <c r="A20" s="244" t="s">
        <v>8</v>
      </c>
      <c r="B20" s="196">
        <v>7</v>
      </c>
      <c r="C20" s="197" t="s">
        <v>138</v>
      </c>
      <c r="D20" s="198" t="s">
        <v>55</v>
      </c>
      <c r="E20" s="261">
        <v>2</v>
      </c>
      <c r="F20" s="200"/>
      <c r="G20" s="201">
        <f>E20*F20</f>
        <v>0</v>
      </c>
      <c r="H20" s="202">
        <f>F20*0.3</f>
        <v>0</v>
      </c>
      <c r="I20" s="203">
        <f>E20*H20</f>
        <v>0</v>
      </c>
      <c r="J20" s="2"/>
      <c r="K20" s="2"/>
    </row>
    <row r="21" spans="1:11" s="3" customFormat="1" ht="15.75" customHeight="1">
      <c r="A21" s="42" t="s">
        <v>8</v>
      </c>
      <c r="B21" s="43">
        <v>8</v>
      </c>
      <c r="C21" s="146" t="s">
        <v>176</v>
      </c>
      <c r="D21" s="31"/>
      <c r="E21" s="32"/>
      <c r="F21" s="160"/>
      <c r="G21" s="118">
        <f t="shared" si="6"/>
        <v>0</v>
      </c>
      <c r="H21" s="130">
        <f t="shared" si="7"/>
        <v>0</v>
      </c>
      <c r="I21" s="111">
        <f t="shared" si="2"/>
        <v>0</v>
      </c>
      <c r="J21" s="2"/>
      <c r="K21" s="2"/>
    </row>
    <row r="22" spans="1:11" s="3" customFormat="1" ht="15.75" customHeight="1">
      <c r="A22" s="38"/>
      <c r="B22" s="39"/>
      <c r="C22" s="40" t="s">
        <v>212</v>
      </c>
      <c r="D22" s="26"/>
      <c r="E22" s="27"/>
      <c r="F22" s="28"/>
      <c r="G22" s="105">
        <f t="shared" si="6"/>
        <v>0</v>
      </c>
      <c r="H22" s="51">
        <f t="shared" si="7"/>
        <v>0</v>
      </c>
      <c r="I22" s="107">
        <f t="shared" si="2"/>
        <v>0</v>
      </c>
      <c r="J22" s="2"/>
      <c r="K22" s="2"/>
    </row>
    <row r="23" spans="1:11" s="3" customFormat="1" ht="15.75" customHeight="1">
      <c r="A23" s="38" t="s">
        <v>8</v>
      </c>
      <c r="B23" s="39" t="s">
        <v>68</v>
      </c>
      <c r="C23" s="40" t="s">
        <v>134</v>
      </c>
      <c r="D23" s="26" t="s">
        <v>105</v>
      </c>
      <c r="E23" s="27">
        <v>20</v>
      </c>
      <c r="F23" s="28"/>
      <c r="G23" s="105">
        <f t="shared" si="6"/>
        <v>0</v>
      </c>
      <c r="H23" s="51">
        <f t="shared" ref="H23:H25" si="8">F23*0.4</f>
        <v>0</v>
      </c>
      <c r="I23" s="107">
        <f t="shared" si="2"/>
        <v>0</v>
      </c>
      <c r="J23" s="2"/>
      <c r="K23" s="2"/>
    </row>
    <row r="24" spans="1:11" s="3" customFormat="1" ht="15.75" customHeight="1">
      <c r="A24" s="38" t="s">
        <v>8</v>
      </c>
      <c r="B24" s="39" t="s">
        <v>170</v>
      </c>
      <c r="C24" s="40" t="s">
        <v>135</v>
      </c>
      <c r="D24" s="26" t="s">
        <v>55</v>
      </c>
      <c r="E24" s="27">
        <v>10</v>
      </c>
      <c r="F24" s="28"/>
      <c r="G24" s="105">
        <f t="shared" si="6"/>
        <v>0</v>
      </c>
      <c r="H24" s="51">
        <f t="shared" si="8"/>
        <v>0</v>
      </c>
      <c r="I24" s="107">
        <f t="shared" si="2"/>
        <v>0</v>
      </c>
      <c r="J24" s="2"/>
      <c r="K24" s="2"/>
    </row>
    <row r="25" spans="1:11" s="3" customFormat="1" ht="15.75" customHeight="1">
      <c r="A25" s="76" t="s">
        <v>8</v>
      </c>
      <c r="B25" s="77" t="s">
        <v>171</v>
      </c>
      <c r="C25" s="41" t="s">
        <v>136</v>
      </c>
      <c r="D25" s="29" t="s">
        <v>55</v>
      </c>
      <c r="E25" s="30">
        <v>4</v>
      </c>
      <c r="F25" s="78"/>
      <c r="G25" s="116">
        <f t="shared" si="6"/>
        <v>0</v>
      </c>
      <c r="H25" s="80">
        <f t="shared" si="8"/>
        <v>0</v>
      </c>
      <c r="I25" s="109">
        <f t="shared" si="2"/>
        <v>0</v>
      </c>
      <c r="J25" s="2"/>
      <c r="K25" s="2"/>
    </row>
    <row r="26" spans="1:11" s="50" customFormat="1" ht="15.75" customHeight="1" thickBot="1">
      <c r="A26" s="264" t="s">
        <v>8</v>
      </c>
      <c r="B26" s="205">
        <v>9</v>
      </c>
      <c r="C26" s="265" t="s">
        <v>13</v>
      </c>
      <c r="D26" s="207" t="s">
        <v>17</v>
      </c>
      <c r="E26" s="266">
        <v>20</v>
      </c>
      <c r="F26" s="267"/>
      <c r="G26" s="210">
        <f>E26*F26</f>
        <v>0</v>
      </c>
      <c r="H26" s="211">
        <f>F26*0.3</f>
        <v>0</v>
      </c>
      <c r="I26" s="212">
        <f>E26*H26</f>
        <v>0</v>
      </c>
      <c r="K26" s="2"/>
    </row>
    <row r="27" spans="1:11" s="85" customFormat="1" ht="15.75">
      <c r="A27" s="5"/>
      <c r="B27" s="7"/>
      <c r="C27" s="89" t="s">
        <v>24</v>
      </c>
      <c r="D27" s="17"/>
      <c r="E27" s="6"/>
      <c r="F27" s="361">
        <f>SUM(G7:G26)</f>
        <v>0</v>
      </c>
      <c r="G27" s="351"/>
      <c r="H27" s="98"/>
      <c r="I27" s="113">
        <f>SUM(I7:I26)</f>
        <v>0</v>
      </c>
      <c r="K27" s="2"/>
    </row>
    <row r="28" spans="1:11" s="50" customFormat="1" ht="15.75" customHeight="1">
      <c r="A28" s="45"/>
      <c r="B28" s="46"/>
      <c r="C28" s="40" t="s">
        <v>26</v>
      </c>
      <c r="D28" s="26"/>
      <c r="E28" s="34"/>
      <c r="F28" s="96"/>
      <c r="G28" s="95" t="s">
        <v>18</v>
      </c>
      <c r="H28" s="63"/>
      <c r="I28" s="107">
        <f>F27*0.02</f>
        <v>0</v>
      </c>
      <c r="K28" s="2"/>
    </row>
    <row r="29" spans="1:11" s="50" customFormat="1" ht="15.75" customHeight="1">
      <c r="A29" s="59"/>
      <c r="B29" s="90"/>
      <c r="C29" s="52" t="s">
        <v>25</v>
      </c>
      <c r="D29" s="37"/>
      <c r="E29" s="91"/>
      <c r="F29" s="86"/>
      <c r="G29" s="97" t="s">
        <v>18</v>
      </c>
      <c r="H29" s="64"/>
      <c r="I29" s="114">
        <f>F27*0.036</f>
        <v>0</v>
      </c>
      <c r="K29" s="1"/>
    </row>
    <row r="30" spans="1:11" ht="18.75">
      <c r="A30" s="65"/>
      <c r="B30" s="66"/>
      <c r="C30" s="67" t="s">
        <v>34</v>
      </c>
      <c r="D30" s="68"/>
      <c r="E30" s="69"/>
      <c r="F30" s="352">
        <f>F27</f>
        <v>0</v>
      </c>
      <c r="G30" s="353"/>
      <c r="H30" s="99"/>
      <c r="I30" s="115">
        <f>SUM(I27:I29)</f>
        <v>0</v>
      </c>
      <c r="K30" s="1"/>
    </row>
    <row r="31" spans="1:11" ht="19.5" thickBot="1">
      <c r="A31" s="8"/>
      <c r="B31" s="9"/>
      <c r="C31" s="10" t="s">
        <v>35</v>
      </c>
      <c r="D31" s="18"/>
      <c r="E31" s="11"/>
      <c r="F31" s="354">
        <f>SUM(F30:I30)</f>
        <v>0</v>
      </c>
      <c r="G31" s="355"/>
      <c r="H31" s="355"/>
      <c r="I31" s="356"/>
    </row>
    <row r="32" spans="1:11" s="50" customFormat="1" ht="15">
      <c r="B32" s="92"/>
      <c r="D32" s="93"/>
      <c r="E32" s="93"/>
      <c r="F32" s="93"/>
      <c r="G32" s="93"/>
      <c r="H32" s="93"/>
      <c r="I32" s="93"/>
    </row>
    <row r="33" spans="2:9" s="50" customFormat="1" ht="15">
      <c r="B33" s="92"/>
      <c r="D33" s="93"/>
      <c r="E33" s="93"/>
      <c r="F33" s="93"/>
      <c r="G33" s="93"/>
      <c r="H33" s="93"/>
      <c r="I33" s="93"/>
    </row>
  </sheetData>
  <mergeCells count="12">
    <mergeCell ref="F27:G27"/>
    <mergeCell ref="F30:G30"/>
    <mergeCell ref="F31:I31"/>
    <mergeCell ref="A1:I1"/>
    <mergeCell ref="A2:B2"/>
    <mergeCell ref="A3:B3"/>
    <mergeCell ref="A5:B6"/>
    <mergeCell ref="C5:C6"/>
    <mergeCell ref="D5:D6"/>
    <mergeCell ref="E5:E6"/>
    <mergeCell ref="F5:G5"/>
    <mergeCell ref="H5:I5"/>
  </mergeCells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>
    <oddFooter xml:space="preserve">&amp;C&amp;"Times New Roman CE,Obyčejné"List číslo: &amp;"Times New Roman CE,Tučné"&amp;P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1"/>
  <sheetViews>
    <sheetView showZeros="0" workbookViewId="0">
      <selection activeCell="I16" sqref="I16"/>
    </sheetView>
  </sheetViews>
  <sheetFormatPr defaultColWidth="9.140625" defaultRowHeight="12.75"/>
  <cols>
    <col min="1" max="1" width="5.28515625" customWidth="1"/>
    <col min="2" max="2" width="5.28515625" style="12" customWidth="1"/>
    <col min="3" max="3" width="68.85546875" customWidth="1"/>
    <col min="4" max="4" width="8.140625" style="13" bestFit="1" customWidth="1"/>
    <col min="5" max="5" width="6.28515625" style="13" bestFit="1" customWidth="1"/>
    <col min="6" max="6" width="8.5703125" style="13" customWidth="1"/>
    <col min="7" max="7" width="12.85546875" style="13" customWidth="1"/>
    <col min="8" max="8" width="8.5703125" style="13" customWidth="1"/>
    <col min="9" max="9" width="13" style="13" customWidth="1"/>
    <col min="10" max="10" width="1.42578125" customWidth="1"/>
    <col min="11" max="11" width="9.5703125" bestFit="1" customWidth="1"/>
  </cols>
  <sheetData>
    <row r="1" spans="1:11" s="83" customFormat="1" ht="26.25" customHeight="1">
      <c r="A1" s="336" t="str">
        <f>'Zař. č. 1'!A1:I1</f>
        <v>SOUPIS PRACÍ A DODÁVEK - VZDUCHOTECHNIKA</v>
      </c>
      <c r="B1" s="336"/>
      <c r="C1" s="336"/>
      <c r="D1" s="336"/>
      <c r="E1" s="336"/>
      <c r="F1" s="336"/>
      <c r="G1" s="336"/>
      <c r="H1" s="336"/>
      <c r="I1" s="336"/>
    </row>
    <row r="2" spans="1:11" s="85" customFormat="1" ht="18.75">
      <c r="A2" s="335" t="s">
        <v>0</v>
      </c>
      <c r="B2" s="335"/>
      <c r="C2" s="84" t="str">
        <f>'Zař. č. 1'!C2</f>
        <v>Základní škola Zárečná - jídelna, Zárečná 1540, 347 01 Tachov, Rekonstrukce větrání kuchyně</v>
      </c>
      <c r="D2" s="15"/>
      <c r="E2" s="15"/>
      <c r="F2" s="15"/>
      <c r="G2" s="15"/>
      <c r="H2" s="1"/>
      <c r="I2" s="1"/>
    </row>
    <row r="3" spans="1:11" s="85" customFormat="1" ht="18.75">
      <c r="A3" s="335" t="s">
        <v>28</v>
      </c>
      <c r="B3" s="335"/>
      <c r="C3" s="84" t="s">
        <v>124</v>
      </c>
      <c r="D3" s="15"/>
      <c r="E3" s="15"/>
      <c r="F3" s="15"/>
      <c r="G3" s="15"/>
      <c r="H3" s="1"/>
      <c r="I3" s="1"/>
    </row>
    <row r="4" spans="1:11" ht="7.5" customHeight="1" thickBot="1">
      <c r="A4" s="1"/>
      <c r="B4" s="14"/>
      <c r="C4" s="1"/>
      <c r="D4" s="15"/>
      <c r="E4" s="15"/>
      <c r="F4" s="15"/>
      <c r="G4" s="15"/>
      <c r="H4" s="1"/>
      <c r="I4" s="1"/>
    </row>
    <row r="5" spans="1:11" s="50" customFormat="1" ht="15.75" customHeight="1">
      <c r="A5" s="357" t="s">
        <v>23</v>
      </c>
      <c r="B5" s="358"/>
      <c r="C5" s="343" t="s">
        <v>1</v>
      </c>
      <c r="D5" s="345" t="s">
        <v>2</v>
      </c>
      <c r="E5" s="348" t="s">
        <v>29</v>
      </c>
      <c r="F5" s="337" t="s">
        <v>20</v>
      </c>
      <c r="G5" s="347"/>
      <c r="H5" s="337" t="s">
        <v>22</v>
      </c>
      <c r="I5" s="338"/>
      <c r="J5" s="49"/>
      <c r="K5" s="49"/>
    </row>
    <row r="6" spans="1:11" s="50" customFormat="1" ht="15.75" customHeight="1" thickBot="1">
      <c r="A6" s="359"/>
      <c r="B6" s="360"/>
      <c r="C6" s="344"/>
      <c r="D6" s="346"/>
      <c r="E6" s="349"/>
      <c r="F6" s="101" t="s">
        <v>21</v>
      </c>
      <c r="G6" s="102" t="s">
        <v>19</v>
      </c>
      <c r="H6" s="103" t="s">
        <v>21</v>
      </c>
      <c r="I6" s="104" t="s">
        <v>19</v>
      </c>
      <c r="J6" s="49"/>
      <c r="K6" s="49"/>
    </row>
    <row r="7" spans="1:11" s="3" customFormat="1" ht="15.75" customHeight="1">
      <c r="A7" s="244" t="s">
        <v>9</v>
      </c>
      <c r="B7" s="196">
        <v>1</v>
      </c>
      <c r="C7" s="197" t="s">
        <v>193</v>
      </c>
      <c r="D7" s="198" t="s">
        <v>38</v>
      </c>
      <c r="E7" s="261">
        <v>1</v>
      </c>
      <c r="F7" s="200" t="s">
        <v>18</v>
      </c>
      <c r="G7" s="201" t="s">
        <v>18</v>
      </c>
      <c r="H7" s="202"/>
      <c r="I7" s="203">
        <f t="shared" ref="I7:I8" si="0">E7*H7</f>
        <v>0</v>
      </c>
      <c r="J7" s="2"/>
      <c r="K7" s="2"/>
    </row>
    <row r="8" spans="1:11" s="3" customFormat="1" ht="15.75" customHeight="1">
      <c r="A8" s="244" t="s">
        <v>9</v>
      </c>
      <c r="B8" s="196">
        <v>2</v>
      </c>
      <c r="C8" s="197" t="s">
        <v>161</v>
      </c>
      <c r="D8" s="198" t="s">
        <v>38</v>
      </c>
      <c r="E8" s="261">
        <v>1</v>
      </c>
      <c r="F8" s="200" t="s">
        <v>18</v>
      </c>
      <c r="G8" s="201" t="s">
        <v>18</v>
      </c>
      <c r="H8" s="202"/>
      <c r="I8" s="203">
        <f t="shared" si="0"/>
        <v>0</v>
      </c>
      <c r="J8" s="2"/>
      <c r="K8" s="2"/>
    </row>
    <row r="9" spans="1:11" s="3" customFormat="1" ht="15.75" customHeight="1">
      <c r="A9" s="244" t="s">
        <v>9</v>
      </c>
      <c r="B9" s="196">
        <v>3</v>
      </c>
      <c r="C9" s="197" t="s">
        <v>177</v>
      </c>
      <c r="D9" s="198" t="s">
        <v>105</v>
      </c>
      <c r="E9" s="261">
        <v>25</v>
      </c>
      <c r="F9" s="200"/>
      <c r="G9" s="201">
        <f t="shared" ref="G9:G14" si="1">E9*F9</f>
        <v>0</v>
      </c>
      <c r="H9" s="202">
        <f>F9*0.5</f>
        <v>0</v>
      </c>
      <c r="I9" s="203">
        <f t="shared" ref="I9:I14" si="2">E9*H9</f>
        <v>0</v>
      </c>
      <c r="J9" s="2"/>
      <c r="K9" s="2"/>
    </row>
    <row r="10" spans="1:11" s="3" customFormat="1" ht="15.75" customHeight="1">
      <c r="A10" s="244" t="s">
        <v>9</v>
      </c>
      <c r="B10" s="196" t="s">
        <v>145</v>
      </c>
      <c r="C10" s="197" t="s">
        <v>179</v>
      </c>
      <c r="D10" s="198" t="s">
        <v>105</v>
      </c>
      <c r="E10" s="261">
        <v>25</v>
      </c>
      <c r="F10" s="200"/>
      <c r="G10" s="201">
        <f t="shared" si="1"/>
        <v>0</v>
      </c>
      <c r="H10" s="202">
        <f>F10*0.5</f>
        <v>0</v>
      </c>
      <c r="I10" s="203">
        <f t="shared" si="2"/>
        <v>0</v>
      </c>
      <c r="J10" s="2"/>
      <c r="K10" s="2"/>
    </row>
    <row r="11" spans="1:11" s="3" customFormat="1" ht="15.75" customHeight="1">
      <c r="A11" s="244" t="s">
        <v>9</v>
      </c>
      <c r="B11" s="196">
        <v>4</v>
      </c>
      <c r="C11" s="197" t="s">
        <v>178</v>
      </c>
      <c r="D11" s="198" t="s">
        <v>55</v>
      </c>
      <c r="E11" s="261">
        <v>1</v>
      </c>
      <c r="F11" s="200"/>
      <c r="G11" s="201">
        <f t="shared" si="1"/>
        <v>0</v>
      </c>
      <c r="H11" s="202">
        <f>F11*0.5</f>
        <v>0</v>
      </c>
      <c r="I11" s="203">
        <f t="shared" si="2"/>
        <v>0</v>
      </c>
      <c r="J11" s="2"/>
      <c r="K11" s="2"/>
    </row>
    <row r="12" spans="1:11" s="3" customFormat="1" ht="15.75" customHeight="1">
      <c r="A12" s="244" t="s">
        <v>9</v>
      </c>
      <c r="B12" s="196">
        <v>3</v>
      </c>
      <c r="C12" s="197" t="s">
        <v>164</v>
      </c>
      <c r="D12" s="198" t="s">
        <v>38</v>
      </c>
      <c r="E12" s="261">
        <v>1</v>
      </c>
      <c r="F12" s="200"/>
      <c r="G12" s="201">
        <f t="shared" si="1"/>
        <v>0</v>
      </c>
      <c r="H12" s="202">
        <f>F12*0.5</f>
        <v>0</v>
      </c>
      <c r="I12" s="203">
        <f t="shared" si="2"/>
        <v>0</v>
      </c>
      <c r="J12" s="2"/>
      <c r="K12" s="2"/>
    </row>
    <row r="13" spans="1:11" s="3" customFormat="1" ht="15.75" customHeight="1">
      <c r="A13" s="244" t="s">
        <v>9</v>
      </c>
      <c r="B13" s="196">
        <v>3</v>
      </c>
      <c r="C13" s="197" t="s">
        <v>142</v>
      </c>
      <c r="D13" s="198" t="s">
        <v>105</v>
      </c>
      <c r="E13" s="261">
        <v>10</v>
      </c>
      <c r="F13" s="200"/>
      <c r="G13" s="201">
        <f t="shared" si="1"/>
        <v>0</v>
      </c>
      <c r="H13" s="202">
        <f>F13*0.5</f>
        <v>0</v>
      </c>
      <c r="I13" s="203">
        <f t="shared" si="2"/>
        <v>0</v>
      </c>
      <c r="J13" s="2"/>
      <c r="K13" s="2"/>
    </row>
    <row r="14" spans="1:11" s="50" customFormat="1" ht="15.75" customHeight="1" thickBot="1">
      <c r="A14" s="264" t="s">
        <v>9</v>
      </c>
      <c r="B14" s="205">
        <v>5</v>
      </c>
      <c r="C14" s="265" t="s">
        <v>13</v>
      </c>
      <c r="D14" s="207" t="s">
        <v>17</v>
      </c>
      <c r="E14" s="266">
        <v>5</v>
      </c>
      <c r="F14" s="267"/>
      <c r="G14" s="210">
        <f t="shared" si="1"/>
        <v>0</v>
      </c>
      <c r="H14" s="211">
        <f>F14*0.3</f>
        <v>0</v>
      </c>
      <c r="I14" s="212">
        <f t="shared" si="2"/>
        <v>0</v>
      </c>
      <c r="K14" s="2"/>
    </row>
    <row r="15" spans="1:11" s="85" customFormat="1" ht="15.75">
      <c r="A15" s="268"/>
      <c r="B15" s="269"/>
      <c r="C15" s="270" t="s">
        <v>24</v>
      </c>
      <c r="D15" s="271"/>
      <c r="E15" s="272"/>
      <c r="F15" s="362">
        <f>SUM(G7:G14)</f>
        <v>0</v>
      </c>
      <c r="G15" s="363"/>
      <c r="H15" s="273"/>
      <c r="I15" s="274">
        <f>SUM(I7:I14)</f>
        <v>0</v>
      </c>
      <c r="K15" s="2"/>
    </row>
    <row r="16" spans="1:11" s="50" customFormat="1" ht="15.75" customHeight="1">
      <c r="A16" s="45"/>
      <c r="B16" s="46"/>
      <c r="C16" s="40" t="s">
        <v>141</v>
      </c>
      <c r="D16" s="26"/>
      <c r="E16" s="34"/>
      <c r="F16" s="96"/>
      <c r="G16" s="95" t="s">
        <v>18</v>
      </c>
      <c r="H16" s="63"/>
      <c r="I16" s="107"/>
      <c r="K16" s="2"/>
    </row>
    <row r="17" spans="1:11" s="50" customFormat="1" ht="15.75" customHeight="1">
      <c r="A17" s="59"/>
      <c r="B17" s="90"/>
      <c r="C17" s="52" t="s">
        <v>25</v>
      </c>
      <c r="D17" s="37"/>
      <c r="E17" s="91"/>
      <c r="F17" s="86"/>
      <c r="G17" s="97" t="s">
        <v>18</v>
      </c>
      <c r="H17" s="64"/>
      <c r="I17" s="114">
        <f>F15*0.036</f>
        <v>0</v>
      </c>
      <c r="K17" s="1"/>
    </row>
    <row r="18" spans="1:11" ht="18.75">
      <c r="A18" s="65"/>
      <c r="B18" s="66"/>
      <c r="C18" s="67" t="s">
        <v>36</v>
      </c>
      <c r="D18" s="68"/>
      <c r="E18" s="69"/>
      <c r="F18" s="352">
        <f>F15</f>
        <v>0</v>
      </c>
      <c r="G18" s="353"/>
      <c r="H18" s="99"/>
      <c r="I18" s="115">
        <f>SUM(I15:I17)</f>
        <v>0</v>
      </c>
      <c r="K18" s="1"/>
    </row>
    <row r="19" spans="1:11" ht="19.5" thickBot="1">
      <c r="A19" s="8"/>
      <c r="B19" s="9"/>
      <c r="C19" s="10" t="s">
        <v>37</v>
      </c>
      <c r="D19" s="18"/>
      <c r="E19" s="11"/>
      <c r="F19" s="354">
        <f>SUM(F18:I18)</f>
        <v>0</v>
      </c>
      <c r="G19" s="355"/>
      <c r="H19" s="355"/>
      <c r="I19" s="356"/>
    </row>
    <row r="20" spans="1:11" s="50" customFormat="1" ht="15">
      <c r="B20" s="92"/>
      <c r="D20" s="93"/>
      <c r="E20" s="93"/>
      <c r="F20" s="93"/>
      <c r="G20" s="93"/>
      <c r="H20" s="93"/>
      <c r="I20" s="93"/>
    </row>
    <row r="21" spans="1:11" s="50" customFormat="1" ht="15">
      <c r="B21" s="92"/>
      <c r="D21" s="93"/>
      <c r="E21" s="93"/>
      <c r="F21" s="93"/>
      <c r="G21" s="93"/>
      <c r="H21" s="93"/>
      <c r="I21" s="93"/>
    </row>
  </sheetData>
  <mergeCells count="12">
    <mergeCell ref="F15:G15"/>
    <mergeCell ref="F18:G18"/>
    <mergeCell ref="F19:I19"/>
    <mergeCell ref="A1:I1"/>
    <mergeCell ref="A2:B2"/>
    <mergeCell ref="A3:B3"/>
    <mergeCell ref="A5:B6"/>
    <mergeCell ref="C5:C6"/>
    <mergeCell ref="D5:D6"/>
    <mergeCell ref="E5:E6"/>
    <mergeCell ref="F5:G5"/>
    <mergeCell ref="H5:I5"/>
  </mergeCells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>
    <oddFooter xml:space="preserve">&amp;C&amp;"Times New Roman CE,Obyčejné"List číslo: &amp;"Times New Roman CE,Tučné"&amp;P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0"/>
  <sheetViews>
    <sheetView showZeros="0" workbookViewId="0">
      <selection activeCell="H8" sqref="H8"/>
    </sheetView>
  </sheetViews>
  <sheetFormatPr defaultColWidth="9.140625" defaultRowHeight="12.75"/>
  <cols>
    <col min="1" max="1" width="5.28515625" customWidth="1"/>
    <col min="2" max="2" width="5.28515625" style="12" customWidth="1"/>
    <col min="3" max="3" width="68.85546875" customWidth="1"/>
    <col min="4" max="4" width="8.140625" style="13" bestFit="1" customWidth="1"/>
    <col min="5" max="5" width="6.28515625" style="13" bestFit="1" customWidth="1"/>
    <col min="6" max="6" width="8.5703125" style="13" customWidth="1"/>
    <col min="7" max="7" width="12.85546875" style="13" customWidth="1"/>
    <col min="8" max="8" width="8.5703125" style="13" customWidth="1"/>
    <col min="9" max="9" width="13" style="13" customWidth="1"/>
    <col min="10" max="10" width="1.42578125" customWidth="1"/>
    <col min="11" max="11" width="9.5703125" bestFit="1" customWidth="1"/>
  </cols>
  <sheetData>
    <row r="1" spans="1:11" s="83" customFormat="1" ht="26.25" customHeight="1">
      <c r="A1" s="336" t="str">
        <f>'Zař. č. 1'!A1:I1</f>
        <v>SOUPIS PRACÍ A DODÁVEK - VZDUCHOTECHNIKA</v>
      </c>
      <c r="B1" s="336"/>
      <c r="C1" s="336"/>
      <c r="D1" s="336"/>
      <c r="E1" s="336"/>
      <c r="F1" s="336"/>
      <c r="G1" s="336"/>
      <c r="H1" s="336"/>
      <c r="I1" s="336"/>
    </row>
    <row r="2" spans="1:11" s="85" customFormat="1" ht="18.75">
      <c r="A2" s="335" t="s">
        <v>0</v>
      </c>
      <c r="B2" s="335"/>
      <c r="C2" s="84" t="str">
        <f>'Zař. č. 1'!C2</f>
        <v>Základní škola Zárečná - jídelna, Zárečná 1540, 347 01 Tachov, Rekonstrukce větrání kuchyně</v>
      </c>
      <c r="D2" s="15"/>
      <c r="E2" s="15"/>
      <c r="F2" s="15"/>
      <c r="G2" s="15"/>
      <c r="H2" s="1"/>
      <c r="I2" s="1"/>
    </row>
    <row r="3" spans="1:11" s="85" customFormat="1" ht="18.75">
      <c r="A3" s="335" t="s">
        <v>28</v>
      </c>
      <c r="B3" s="335"/>
      <c r="C3" s="84" t="s">
        <v>139</v>
      </c>
      <c r="D3" s="15"/>
      <c r="E3" s="15"/>
      <c r="F3" s="15"/>
      <c r="G3" s="15"/>
      <c r="H3" s="1"/>
      <c r="I3" s="1"/>
    </row>
    <row r="4" spans="1:11" ht="7.5" customHeight="1" thickBot="1">
      <c r="A4" s="1"/>
      <c r="B4" s="14"/>
      <c r="C4" s="1"/>
      <c r="D4" s="15"/>
      <c r="E4" s="15"/>
      <c r="F4" s="15"/>
      <c r="G4" s="15"/>
      <c r="H4" s="1"/>
      <c r="I4" s="1"/>
    </row>
    <row r="5" spans="1:11" s="50" customFormat="1" ht="15.75" customHeight="1">
      <c r="A5" s="357" t="s">
        <v>23</v>
      </c>
      <c r="B5" s="358"/>
      <c r="C5" s="343" t="s">
        <v>1</v>
      </c>
      <c r="D5" s="345" t="s">
        <v>2</v>
      </c>
      <c r="E5" s="348" t="s">
        <v>29</v>
      </c>
      <c r="F5" s="337" t="s">
        <v>20</v>
      </c>
      <c r="G5" s="347"/>
      <c r="H5" s="337" t="s">
        <v>22</v>
      </c>
      <c r="I5" s="338"/>
      <c r="J5" s="49"/>
      <c r="K5" s="49"/>
    </row>
    <row r="6" spans="1:11" s="50" customFormat="1" ht="15.75" customHeight="1" thickBot="1">
      <c r="A6" s="359"/>
      <c r="B6" s="360"/>
      <c r="C6" s="344"/>
      <c r="D6" s="346"/>
      <c r="E6" s="349"/>
      <c r="F6" s="101" t="s">
        <v>21</v>
      </c>
      <c r="G6" s="102" t="s">
        <v>19</v>
      </c>
      <c r="H6" s="103" t="s">
        <v>21</v>
      </c>
      <c r="I6" s="104" t="s">
        <v>19</v>
      </c>
      <c r="J6" s="49"/>
      <c r="K6" s="49"/>
    </row>
    <row r="7" spans="1:11" s="3" customFormat="1" ht="15.75" customHeight="1">
      <c r="A7" s="281" t="s">
        <v>10</v>
      </c>
      <c r="B7" s="282" t="s">
        <v>181</v>
      </c>
      <c r="C7" s="283" t="s">
        <v>183</v>
      </c>
      <c r="D7" s="284"/>
      <c r="E7" s="285"/>
      <c r="F7" s="286"/>
      <c r="G7" s="299"/>
      <c r="H7" s="100"/>
      <c r="I7" s="107">
        <f>E7*H7</f>
        <v>0</v>
      </c>
      <c r="J7" s="2"/>
      <c r="K7" s="2"/>
    </row>
    <row r="8" spans="1:11" s="3" customFormat="1" ht="15.75" customHeight="1">
      <c r="A8" s="287"/>
      <c r="B8" s="288"/>
      <c r="C8" s="289" t="s">
        <v>184</v>
      </c>
      <c r="D8" s="290"/>
      <c r="E8" s="291"/>
      <c r="F8" s="292"/>
      <c r="G8" s="300"/>
      <c r="H8" s="51"/>
      <c r="I8" s="107">
        <f t="shared" ref="I8:I17" si="0">E8*H8</f>
        <v>0</v>
      </c>
      <c r="J8" s="2"/>
      <c r="K8" s="2"/>
    </row>
    <row r="9" spans="1:11" s="3" customFormat="1" ht="15.75" customHeight="1">
      <c r="A9" s="293"/>
      <c r="B9" s="294"/>
      <c r="C9" s="295" t="s">
        <v>182</v>
      </c>
      <c r="D9" s="296" t="s">
        <v>55</v>
      </c>
      <c r="E9" s="297">
        <v>2</v>
      </c>
      <c r="F9" s="298" t="s">
        <v>18</v>
      </c>
      <c r="G9" s="301" t="s">
        <v>18</v>
      </c>
      <c r="H9" s="80"/>
      <c r="I9" s="109">
        <f t="shared" si="0"/>
        <v>0</v>
      </c>
      <c r="J9" s="2"/>
      <c r="K9" s="2"/>
    </row>
    <row r="10" spans="1:11" s="3" customFormat="1" ht="15.75" customHeight="1">
      <c r="A10" s="303" t="s">
        <v>10</v>
      </c>
      <c r="B10" s="304" t="s">
        <v>185</v>
      </c>
      <c r="C10" s="305" t="s">
        <v>187</v>
      </c>
      <c r="D10" s="306"/>
      <c r="E10" s="307"/>
      <c r="F10" s="308"/>
      <c r="G10" s="309"/>
      <c r="H10" s="130"/>
      <c r="I10" s="111">
        <f>E10*H10</f>
        <v>0</v>
      </c>
      <c r="J10" s="2"/>
      <c r="K10" s="2"/>
    </row>
    <row r="11" spans="1:11" s="3" customFormat="1" ht="15.75" customHeight="1">
      <c r="A11" s="293"/>
      <c r="B11" s="294"/>
      <c r="C11" s="295" t="s">
        <v>186</v>
      </c>
      <c r="D11" s="296" t="s">
        <v>38</v>
      </c>
      <c r="E11" s="297">
        <v>1</v>
      </c>
      <c r="F11" s="298" t="s">
        <v>18</v>
      </c>
      <c r="G11" s="301" t="s">
        <v>18</v>
      </c>
      <c r="H11" s="80"/>
      <c r="I11" s="109">
        <f t="shared" ref="I11" si="1">E11*H11</f>
        <v>0</v>
      </c>
      <c r="J11" s="2"/>
      <c r="K11" s="2"/>
    </row>
    <row r="12" spans="1:11" s="3" customFormat="1" ht="15.75" customHeight="1">
      <c r="A12" s="303" t="s">
        <v>10</v>
      </c>
      <c r="B12" s="304" t="s">
        <v>188</v>
      </c>
      <c r="C12" s="305" t="s">
        <v>189</v>
      </c>
      <c r="D12" s="306"/>
      <c r="E12" s="307"/>
      <c r="F12" s="308"/>
      <c r="G12" s="309"/>
      <c r="H12" s="130"/>
      <c r="I12" s="111">
        <f>E12*H12</f>
        <v>0</v>
      </c>
      <c r="J12" s="2"/>
      <c r="K12" s="2"/>
    </row>
    <row r="13" spans="1:11" s="3" customFormat="1" ht="15.75" customHeight="1">
      <c r="A13" s="293"/>
      <c r="B13" s="294"/>
      <c r="C13" s="295" t="s">
        <v>190</v>
      </c>
      <c r="D13" s="296" t="s">
        <v>38</v>
      </c>
      <c r="E13" s="297">
        <v>4</v>
      </c>
      <c r="F13" s="298" t="s">
        <v>18</v>
      </c>
      <c r="G13" s="301" t="s">
        <v>18</v>
      </c>
      <c r="H13" s="80"/>
      <c r="I13" s="109">
        <f t="shared" ref="I13" si="2">E13*H13</f>
        <v>0</v>
      </c>
      <c r="J13" s="2"/>
      <c r="K13" s="2"/>
    </row>
    <row r="14" spans="1:11" s="3" customFormat="1" ht="15.75" customHeight="1">
      <c r="A14" s="42" t="s">
        <v>10</v>
      </c>
      <c r="B14" s="43">
        <v>4</v>
      </c>
      <c r="C14" s="44" t="s">
        <v>97</v>
      </c>
      <c r="D14" s="31"/>
      <c r="E14" s="147"/>
      <c r="F14" s="33"/>
      <c r="G14" s="279"/>
      <c r="H14" s="130"/>
      <c r="I14" s="236"/>
      <c r="J14" s="2"/>
      <c r="K14" s="2"/>
    </row>
    <row r="15" spans="1:11" s="3" customFormat="1" ht="15.75" customHeight="1">
      <c r="A15" s="45"/>
      <c r="B15" s="46"/>
      <c r="C15" s="40" t="s">
        <v>191</v>
      </c>
      <c r="D15" s="26"/>
      <c r="E15" s="34"/>
      <c r="F15" s="222"/>
      <c r="G15" s="280"/>
      <c r="H15" s="51"/>
      <c r="I15" s="182"/>
      <c r="J15" s="2"/>
      <c r="K15" s="2"/>
    </row>
    <row r="16" spans="1:11" s="3" customFormat="1" ht="18" customHeight="1">
      <c r="A16" s="54"/>
      <c r="B16" s="56"/>
      <c r="C16" s="41" t="s">
        <v>100</v>
      </c>
      <c r="D16" s="29" t="s">
        <v>180</v>
      </c>
      <c r="E16" s="79">
        <v>355</v>
      </c>
      <c r="F16" s="78" t="s">
        <v>18</v>
      </c>
      <c r="G16" s="302" t="s">
        <v>18</v>
      </c>
      <c r="H16" s="80"/>
      <c r="I16" s="109">
        <f t="shared" ref="I16" si="3">E16*H16</f>
        <v>0</v>
      </c>
      <c r="J16" s="2"/>
      <c r="K16" s="2"/>
    </row>
    <row r="17" spans="1:11" s="3" customFormat="1" ht="15.75" customHeight="1" thickBot="1">
      <c r="A17" s="250"/>
      <c r="B17" s="251"/>
      <c r="C17" s="318" t="s">
        <v>214</v>
      </c>
      <c r="D17" s="227"/>
      <c r="E17" s="310"/>
      <c r="F17" s="275"/>
      <c r="G17" s="277">
        <f t="shared" ref="G17" si="4">E17*F17</f>
        <v>0</v>
      </c>
      <c r="H17" s="231">
        <f t="shared" ref="H17" si="5">F17*0.3</f>
        <v>0</v>
      </c>
      <c r="I17" s="278">
        <f t="shared" si="0"/>
        <v>0</v>
      </c>
      <c r="J17" s="2"/>
      <c r="K17" s="2"/>
    </row>
    <row r="18" spans="1:11" ht="19.5" thickBot="1">
      <c r="A18" s="311"/>
      <c r="B18" s="312"/>
      <c r="C18" s="313" t="s">
        <v>192</v>
      </c>
      <c r="D18" s="314"/>
      <c r="E18" s="315"/>
      <c r="F18" s="364"/>
      <c r="G18" s="365"/>
      <c r="H18" s="316"/>
      <c r="I18" s="317">
        <f>SUM(I7:I17)</f>
        <v>0</v>
      </c>
      <c r="K18" s="1"/>
    </row>
    <row r="19" spans="1:11" s="50" customFormat="1" ht="15">
      <c r="B19" s="92"/>
      <c r="D19" s="93"/>
      <c r="E19" s="93"/>
      <c r="F19" s="93"/>
      <c r="G19" s="93"/>
      <c r="H19" s="93"/>
      <c r="I19" s="93"/>
    </row>
    <row r="20" spans="1:11" s="50" customFormat="1" ht="15">
      <c r="B20" s="92"/>
      <c r="D20" s="93"/>
      <c r="E20" s="93"/>
      <c r="F20" s="93"/>
      <c r="G20" s="93"/>
      <c r="H20" s="93"/>
      <c r="I20" s="93"/>
    </row>
  </sheetData>
  <mergeCells count="10">
    <mergeCell ref="F18:G18"/>
    <mergeCell ref="A1:I1"/>
    <mergeCell ref="A2:B2"/>
    <mergeCell ref="A3:B3"/>
    <mergeCell ref="A5:B6"/>
    <mergeCell ref="C5:C6"/>
    <mergeCell ref="D5:D6"/>
    <mergeCell ref="E5:E6"/>
    <mergeCell ref="F5:G5"/>
    <mergeCell ref="H5:I5"/>
  </mergeCells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>
    <oddFooter xml:space="preserve">&amp;C&amp;"Times New Roman CE,Obyčejné"List číslo: &amp;"Times New Roman CE,Tučné"&amp;P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Zař. č. 1</vt:lpstr>
      <vt:lpstr>Zař. č. 2</vt:lpstr>
      <vt:lpstr>Zař. č. 3</vt:lpstr>
      <vt:lpstr>Zař. č. 4</vt:lpstr>
      <vt:lpstr>Zař. č. 5</vt:lpstr>
    </vt:vector>
  </TitlesOfParts>
  <Company>AIR GAS Projekt - Karlovy Vary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Matoušek</dc:creator>
  <cp:lastModifiedBy>Petr</cp:lastModifiedBy>
  <cp:lastPrinted>2020-08-31T12:21:32Z</cp:lastPrinted>
  <dcterms:created xsi:type="dcterms:W3CDTF">1999-03-17T10:00:04Z</dcterms:created>
  <dcterms:modified xsi:type="dcterms:W3CDTF">2020-09-02T08:26:38Z</dcterms:modified>
</cp:coreProperties>
</file>